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Websites\Pscweb\utilities\misc\26docs\26266601\"/>
    </mc:Choice>
  </mc:AlternateContent>
  <xr:revisionPtr revIDLastSave="0" documentId="8_{C62D8636-A5AD-44B9-B19A-9F8E323900D1}" xr6:coauthVersionLast="47" xr6:coauthVersionMax="47" xr10:uidLastSave="{00000000-0000-0000-0000-000000000000}"/>
  <bookViews>
    <workbookView xWindow="615" yWindow="765" windowWidth="21795" windowHeight="20655" xr2:uid="{00000000-000D-0000-FFFF-FFFF00000000}"/>
  </bookViews>
  <sheets>
    <sheet name="DPU 2.01 ROE Summary" sheetId="16" r:id="rId1"/>
    <sheet name="DPU 2.02 WACC" sheetId="8" r:id="rId2"/>
    <sheet name="DPU 2.03 Constant Growth DCF" sheetId="12" r:id="rId3"/>
    <sheet name="DPU 2.04 Beta Report" sheetId="9" r:id="rId4"/>
    <sheet name="DPU 2.05 CAPM" sheetId="2" r:id="rId5"/>
    <sheet name="DPU 2.06 RP on Bond Yields" sheetId="15" r:id="rId6"/>
    <sheet name="DPU 2.07 ROE Chart" sheetId="25" r:id="rId7"/>
    <sheet name="DPU 2.08 Bond Premium " sheetId="26" r:id="rId8"/>
    <sheet name="2.01WP DPU VL Data Proxy Group" sheetId="23" r:id="rId9"/>
    <sheet name="2.02WP DPU Stock Prices" sheetId="18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________bb" localSheetId="8" hidden="1">#REF!</definedName>
    <definedName name="__________bb" hidden="1">#REF!</definedName>
    <definedName name="__________sort" localSheetId="8" hidden="1">#REF!</definedName>
    <definedName name="__________sort" hidden="1">#REF!</definedName>
    <definedName name="_________bb" localSheetId="8" hidden="1">#REF!</definedName>
    <definedName name="_________bb" hidden="1">#REF!</definedName>
    <definedName name="_________Sort" localSheetId="8" hidden="1">#REF!</definedName>
    <definedName name="_________Sort" hidden="1">#REF!</definedName>
    <definedName name="_______kay1" localSheetId="8" hidden="1">#REF!</definedName>
    <definedName name="_______kay1" hidden="1">#REF!</definedName>
    <definedName name="_______ke1" localSheetId="8" hidden="1">#REF!</definedName>
    <definedName name="_______ke1" hidden="1">#REF!</definedName>
    <definedName name="_______key1" localSheetId="8" hidden="1">#REF!</definedName>
    <definedName name="_______key1" hidden="1">#REF!</definedName>
    <definedName name="_______sort" localSheetId="8" hidden="1">#REF!</definedName>
    <definedName name="_______sort" hidden="1">#REF!</definedName>
    <definedName name="______key1" localSheetId="8" hidden="1">#REF!</definedName>
    <definedName name="______key1" hidden="1">#REF!</definedName>
    <definedName name="______sort1" localSheetId="8" hidden="1">#REF!</definedName>
    <definedName name="______sort1" hidden="1">#REF!</definedName>
    <definedName name="_____BB" localSheetId="8" hidden="1">#REF!</definedName>
    <definedName name="_____BB" hidden="1">#REF!</definedName>
    <definedName name="_____Sort" localSheetId="8" hidden="1">#REF!</definedName>
    <definedName name="_____Sort" hidden="1">#REF!</definedName>
    <definedName name="____sort" localSheetId="8" hidden="1">#REF!</definedName>
    <definedName name="____sort" hidden="1">#REF!</definedName>
    <definedName name="___bb" localSheetId="8" hidden="1">#REF!</definedName>
    <definedName name="___bb" hidden="1">#REF!</definedName>
    <definedName name="___Key1" localSheetId="8" hidden="1">#REF!</definedName>
    <definedName name="___Key1" hidden="1">#REF!</definedName>
    <definedName name="___Sort" localSheetId="8" hidden="1">#REF!</definedName>
    <definedName name="___Sort" hidden="1">#REF!</definedName>
    <definedName name="__123Graph_A" localSheetId="8" hidden="1">'[1]Plant in Ser'!#REF!</definedName>
    <definedName name="__123Graph_A" hidden="1">'[1]Plant in Ser'!#REF!</definedName>
    <definedName name="__123Graph_Achart" hidden="1">'[2]Chart Data'!$E$30:$E$233</definedName>
    <definedName name="__123Graph_ACurrent" localSheetId="8" hidden="1">[3]Summary!#REF!</definedName>
    <definedName name="__123Graph_ACurrent" hidden="1">[3]Summary!#REF!</definedName>
    <definedName name="__123Graph_B" localSheetId="8" hidden="1">[4]SD!#REF!</definedName>
    <definedName name="__123Graph_B" hidden="1">[4]SD!#REF!</definedName>
    <definedName name="__123Graph_BCurrent" localSheetId="8" hidden="1">[3]Summary!#REF!</definedName>
    <definedName name="__123Graph_BCurrent" hidden="1">[3]Summary!#REF!</definedName>
    <definedName name="__123Graph_C" localSheetId="8" hidden="1">#REF!</definedName>
    <definedName name="__123Graph_C" hidden="1">#REF!</definedName>
    <definedName name="__123Graph_D" localSheetId="8" hidden="1">[5]TOPrs!#REF!</definedName>
    <definedName name="__123Graph_D" hidden="1">[5]TOPrs!#REF!</definedName>
    <definedName name="__123Graph_E" localSheetId="8" hidden="1">[6]Stmt!#REF!</definedName>
    <definedName name="__123Graph_E" hidden="1">[6]Stmt!#REF!</definedName>
    <definedName name="__123Graph_F" localSheetId="8" hidden="1">[6]Stmt!#REF!</definedName>
    <definedName name="__123Graph_F" hidden="1">[6]Stmt!#REF!</definedName>
    <definedName name="__123Graph_LBL_A" localSheetId="8" hidden="1">[7]Report!#REF!</definedName>
    <definedName name="__123Graph_LBL_A" hidden="1">[7]Report!#REF!</definedName>
    <definedName name="__123Graph_X" localSheetId="8" hidden="1">#REF!</definedName>
    <definedName name="__123Graph_X" hidden="1">#REF!</definedName>
    <definedName name="__123Graph_XCHART" hidden="1">'[2]Chart Data'!$B$30:$B$222</definedName>
    <definedName name="__123Graph_XCurrent" localSheetId="8" hidden="1">[3]Summary!#REF!</definedName>
    <definedName name="__123Graph_XCurrent" hidden="1">[3]Summary!#REF!</definedName>
    <definedName name="__BB" localSheetId="8" hidden="1">#REF!</definedName>
    <definedName name="__BB" hidden="1">#REF!</definedName>
    <definedName name="__FDS_HYPERLINK_TOGGLE_STATE__" hidden="1">"ON"</definedName>
    <definedName name="__key1" localSheetId="8" hidden="1">#REF!</definedName>
    <definedName name="__key1" hidden="1">#REF!</definedName>
    <definedName name="__Sort" localSheetId="8" hidden="1">#REF!</definedName>
    <definedName name="__Sort" hidden="1">#REF!</definedName>
    <definedName name="__Sort1" localSheetId="8" hidden="1">#REF!</definedName>
    <definedName name="__Sort1" hidden="1">#REF!</definedName>
    <definedName name="_1" localSheetId="8" hidden="1">{#N/A,#N/A,FALSE,"SCA";#N/A,#N/A,FALSE,"NCA";#N/A,#N/A,FALSE,"SAZ";#N/A,#N/A,FALSE,"CAZ";#N/A,#N/A,FALSE,"SNV";#N/A,#N/A,FALSE,"NNV";#N/A,#N/A,FALSE,"PP";#N/A,#N/A,FALSE,"SA"}</definedName>
    <definedName name="_1" localSheetId="2" hidden="1">{#N/A,#N/A,FALSE,"SCA";#N/A,#N/A,FALSE,"NCA";#N/A,#N/A,FALSE,"SAZ";#N/A,#N/A,FALSE,"CAZ";#N/A,#N/A,FALSE,"SNV";#N/A,#N/A,FALSE,"NNV";#N/A,#N/A,FALSE,"PP";#N/A,#N/A,FALSE,"SA"}</definedName>
    <definedName name="_1" localSheetId="4" hidden="1">{#N/A,#N/A,FALSE,"SCA";#N/A,#N/A,FALSE,"NCA";#N/A,#N/A,FALSE,"SAZ";#N/A,#N/A,FALSE,"CAZ";#N/A,#N/A,FALSE,"SNV";#N/A,#N/A,FALSE,"NNV";#N/A,#N/A,FALSE,"PP";#N/A,#N/A,FALSE,"SA"}</definedName>
    <definedName name="_1" hidden="1">{#N/A,#N/A,FALSE,"SCA";#N/A,#N/A,FALSE,"NCA";#N/A,#N/A,FALSE,"SAZ";#N/A,#N/A,FALSE,"CAZ";#N/A,#N/A,FALSE,"SNV";#N/A,#N/A,FALSE,"NNV";#N/A,#N/A,FALSE,"PP";#N/A,#N/A,FALSE,"SA"}</definedName>
    <definedName name="_1__123Graph_AYIELD_CURVES" localSheetId="8" hidden="1">[8]Yield_curve!#REF!</definedName>
    <definedName name="_1__123Graph_AYIELD_CURVES" hidden="1">[8]Yield_curve!#REF!</definedName>
    <definedName name="_1_0__123Grap" localSheetId="8" hidden="1">'[1]Plant in Ser'!#REF!</definedName>
    <definedName name="_1_0__123Grap" hidden="1">'[1]Plant in Ser'!#REF!</definedName>
    <definedName name="_10" localSheetId="8" hidden="1">{"FAC_SUMMARY",#N/A,FALSE,"Summaries"}</definedName>
    <definedName name="_10" localSheetId="2" hidden="1">{"FAC_SUMMARY",#N/A,FALSE,"Summaries"}</definedName>
    <definedName name="_10" localSheetId="4" hidden="1">{"FAC_SUMMARY",#N/A,FALSE,"Summaries"}</definedName>
    <definedName name="_10" hidden="1">{"FAC_SUMMARY",#N/A,FALSE,"Summaries"}</definedName>
    <definedName name="_100" localSheetId="8" hidden="1">{#N/A,#N/A,FALSE,"OTHERINPUTS";#N/A,#N/A,FALSE,"DITRATEINPUTS";#N/A,#N/A,FALSE,"SUPPLIEDADJINPUT";#N/A,#N/A,FALSE,"TIMINGDIFFINPUTS";#N/A,#N/A,FALSE,"BR&amp;SUPADJ."}</definedName>
    <definedName name="_100" localSheetId="2" hidden="1">{#N/A,#N/A,FALSE,"OTHERINPUTS";#N/A,#N/A,FALSE,"DITRATEINPUTS";#N/A,#N/A,FALSE,"SUPPLIEDADJINPUT";#N/A,#N/A,FALSE,"TIMINGDIFFINPUTS";#N/A,#N/A,FALSE,"BR&amp;SUPADJ."}</definedName>
    <definedName name="_100" localSheetId="4" hidden="1">{#N/A,#N/A,FALSE,"OTHERINPUTS";#N/A,#N/A,FALSE,"DITRATEINPUTS";#N/A,#N/A,FALSE,"SUPPLIEDADJINPUT";#N/A,#N/A,FALSE,"TIMINGDIFFINPUTS";#N/A,#N/A,FALSE,"BR&amp;SUPADJ."}</definedName>
    <definedName name="_100" hidden="1">{#N/A,#N/A,FALSE,"OTHERINPUTS";#N/A,#N/A,FALSE,"DITRATEINPUTS";#N/A,#N/A,FALSE,"SUPPLIEDADJINPUT";#N/A,#N/A,FALSE,"TIMINGDIFFINPUTS";#N/A,#N/A,FALSE,"BR&amp;SUPADJ."}</definedName>
    <definedName name="_101" localSheetId="8" hidden="1">{#N/A,#N/A,FALSE,"TITLEPG";#N/A,#N/A,FALSE,"INDEX";#N/A,#N/A,FALSE,"BKTAXINCOME";#N/A,#N/A,FALSE,"INTERESTALLOC";#N/A,#N/A,FALSE,"FITCALC";#N/A,#N/A,FALSE,"NHBPT";#N/A,#N/A,FALSE,"CCBT";#N/A,#N/A,FALSE,"PERMDIFFEVENTS";#N/A,#N/A,FALSE,"OPTIMEVENTS";#N/A,#N/A,FALSE,"NONOPTIMEVENTS";#N/A,#N/A,FALSE,"DEPREC";#N/A,#N/A,FALSE,"PERMDIFF";#N/A,#N/A,FALSE,"OPTIMDIFF";#N/A,#N/A,FALSE,"NONOPTIMDIFF";#N/A,#N/A,FALSE,"OP190CRQTR";#N/A,#N/A,FALSE,"NONOP190CRQTR";#N/A,#N/A,FALSE,"OP190CRYTD";#N/A,#N/A,FALSE,"NONOP190CRYTD";#N/A,#N/A,FALSE,"OP190PRYTD";#N/A,#N/A,FALSE,"NONOP190PRYTD";#N/A,#N/A,FALSE,"AC282CRQTR";#N/A,#N/A,FALSE,"AC282CRYTD";#N/A,#N/A,FALSE,"AC282PRYTD";#N/A,#N/A,FALSE,"AC283CRQTR";#N/A,#N/A,FALSE,"AC283CRYTD";#N/A,#N/A,FALSE,"AC283PRYTD";#N/A,#N/A,FALSE,"DITSUM";#N/A,#N/A,FALSE,"CRYTDACREC";#N/A,#N/A,FALSE,"PRYTDACREC";#N/A,#N/A,FALSE,"SYSJRNL";#N/A,#N/A,FALSE,"Reason.Test";#N/A,#N/A,FALSE,"FAS109 Study";#N/A,#N/A,FALSE,"FAS109 Plant"}</definedName>
    <definedName name="_101" localSheetId="2" hidden="1">{#N/A,#N/A,FALSE,"TITLEPG";#N/A,#N/A,FALSE,"INDEX";#N/A,#N/A,FALSE,"BKTAXINCOME";#N/A,#N/A,FALSE,"INTERESTALLOC";#N/A,#N/A,FALSE,"FITCALC";#N/A,#N/A,FALSE,"NHBPT";#N/A,#N/A,FALSE,"CCBT";#N/A,#N/A,FALSE,"PERMDIFFEVENTS";#N/A,#N/A,FALSE,"OPTIMEVENTS";#N/A,#N/A,FALSE,"NONOPTIMEVENTS";#N/A,#N/A,FALSE,"DEPREC";#N/A,#N/A,FALSE,"PERMDIFF";#N/A,#N/A,FALSE,"OPTIMDIFF";#N/A,#N/A,FALSE,"NONOPTIMDIFF";#N/A,#N/A,FALSE,"OP190CRQTR";#N/A,#N/A,FALSE,"NONOP190CRQTR";#N/A,#N/A,FALSE,"OP190CRYTD";#N/A,#N/A,FALSE,"NONOP190CRYTD";#N/A,#N/A,FALSE,"OP190PRYTD";#N/A,#N/A,FALSE,"NONOP190PRYTD";#N/A,#N/A,FALSE,"AC282CRQTR";#N/A,#N/A,FALSE,"AC282CRYTD";#N/A,#N/A,FALSE,"AC282PRYTD";#N/A,#N/A,FALSE,"AC283CRQTR";#N/A,#N/A,FALSE,"AC283CRYTD";#N/A,#N/A,FALSE,"AC283PRYTD";#N/A,#N/A,FALSE,"DITSUM";#N/A,#N/A,FALSE,"CRYTDACREC";#N/A,#N/A,FALSE,"PRYTDACREC";#N/A,#N/A,FALSE,"SYSJRNL";#N/A,#N/A,FALSE,"Reason.Test";#N/A,#N/A,FALSE,"FAS109 Study";#N/A,#N/A,FALSE,"FAS109 Plant"}</definedName>
    <definedName name="_101" localSheetId="4" hidden="1">{#N/A,#N/A,FALSE,"TITLEPG";#N/A,#N/A,FALSE,"INDEX";#N/A,#N/A,FALSE,"BKTAXINCOME";#N/A,#N/A,FALSE,"INTERESTALLOC";#N/A,#N/A,FALSE,"FITCALC";#N/A,#N/A,FALSE,"NHBPT";#N/A,#N/A,FALSE,"CCBT";#N/A,#N/A,FALSE,"PERMDIFFEVENTS";#N/A,#N/A,FALSE,"OPTIMEVENTS";#N/A,#N/A,FALSE,"NONOPTIMEVENTS";#N/A,#N/A,FALSE,"DEPREC";#N/A,#N/A,FALSE,"PERMDIFF";#N/A,#N/A,FALSE,"OPTIMDIFF";#N/A,#N/A,FALSE,"NONOPTIMDIFF";#N/A,#N/A,FALSE,"OP190CRQTR";#N/A,#N/A,FALSE,"NONOP190CRQTR";#N/A,#N/A,FALSE,"OP190CRYTD";#N/A,#N/A,FALSE,"NONOP190CRYTD";#N/A,#N/A,FALSE,"OP190PRYTD";#N/A,#N/A,FALSE,"NONOP190PRYTD";#N/A,#N/A,FALSE,"AC282CRQTR";#N/A,#N/A,FALSE,"AC282CRYTD";#N/A,#N/A,FALSE,"AC282PRYTD";#N/A,#N/A,FALSE,"AC283CRQTR";#N/A,#N/A,FALSE,"AC283CRYTD";#N/A,#N/A,FALSE,"AC283PRYTD";#N/A,#N/A,FALSE,"DITSUM";#N/A,#N/A,FALSE,"CRYTDACREC";#N/A,#N/A,FALSE,"PRYTDACREC";#N/A,#N/A,FALSE,"SYSJRNL";#N/A,#N/A,FALSE,"Reason.Test";#N/A,#N/A,FALSE,"FAS109 Study";#N/A,#N/A,FALSE,"FAS109 Plant"}</definedName>
    <definedName name="_101" hidden="1">{#N/A,#N/A,FALSE,"TITLEPG";#N/A,#N/A,FALSE,"INDEX";#N/A,#N/A,FALSE,"BKTAXINCOME";#N/A,#N/A,FALSE,"INTERESTALLOC";#N/A,#N/A,FALSE,"FITCALC";#N/A,#N/A,FALSE,"NHBPT";#N/A,#N/A,FALSE,"CCBT";#N/A,#N/A,FALSE,"PERMDIFFEVENTS";#N/A,#N/A,FALSE,"OPTIMEVENTS";#N/A,#N/A,FALSE,"NONOPTIMEVENTS";#N/A,#N/A,FALSE,"DEPREC";#N/A,#N/A,FALSE,"PERMDIFF";#N/A,#N/A,FALSE,"OPTIMDIFF";#N/A,#N/A,FALSE,"NONOPTIMDIFF";#N/A,#N/A,FALSE,"OP190CRQTR";#N/A,#N/A,FALSE,"NONOP190CRQTR";#N/A,#N/A,FALSE,"OP190CRYTD";#N/A,#N/A,FALSE,"NONOP190CRYTD";#N/A,#N/A,FALSE,"OP190PRYTD";#N/A,#N/A,FALSE,"NONOP190PRYTD";#N/A,#N/A,FALSE,"AC282CRQTR";#N/A,#N/A,FALSE,"AC282CRYTD";#N/A,#N/A,FALSE,"AC282PRYTD";#N/A,#N/A,FALSE,"AC283CRQTR";#N/A,#N/A,FALSE,"AC283CRYTD";#N/A,#N/A,FALSE,"AC283PRYTD";#N/A,#N/A,FALSE,"DITSUM";#N/A,#N/A,FALSE,"CRYTDACREC";#N/A,#N/A,FALSE,"PRYTDACREC";#N/A,#N/A,FALSE,"SYSJRNL";#N/A,#N/A,FALSE,"Reason.Test";#N/A,#N/A,FALSE,"FAS109 Study";#N/A,#N/A,FALSE,"FAS109 Plant"}</definedName>
    <definedName name="_102" localSheetId="8" hidden="1">{#N/A,#N/A,FALSE,"RORMEMO";#N/A,#N/A,FALSE,"RORSUMMARY";#N/A,#N/A,FALSE,"RORDETAIL"}</definedName>
    <definedName name="_102" localSheetId="2" hidden="1">{#N/A,#N/A,FALSE,"RORMEMO";#N/A,#N/A,FALSE,"RORSUMMARY";#N/A,#N/A,FALSE,"RORDETAIL"}</definedName>
    <definedName name="_102" localSheetId="4" hidden="1">{#N/A,#N/A,FALSE,"RORMEMO";#N/A,#N/A,FALSE,"RORSUMMARY";#N/A,#N/A,FALSE,"RORDETAIL"}</definedName>
    <definedName name="_102" hidden="1">{#N/A,#N/A,FALSE,"RORMEMO";#N/A,#N/A,FALSE,"RORSUMMARY";#N/A,#N/A,FALSE,"RORDETAIL"}</definedName>
    <definedName name="_103" localSheetId="8" hidden="1">{#N/A,#N/A,FALSE,"GLDwnLoad"}</definedName>
    <definedName name="_103" localSheetId="2" hidden="1">{#N/A,#N/A,FALSE,"GLDwnLoad"}</definedName>
    <definedName name="_103" localSheetId="4" hidden="1">{#N/A,#N/A,FALSE,"GLDwnLoad"}</definedName>
    <definedName name="_103" hidden="1">{#N/A,#N/A,FALSE,"GLDwnLoad"}</definedName>
    <definedName name="_104" localSheetId="8" hidden="1">{#N/A,#N/A,FALSE,"OTHERINPUTS";#N/A,#N/A,FALSE,"SUPPLIEDADJINPUT";#N/A,#N/A,FALSE,"BR&amp;SUPADJ."}</definedName>
    <definedName name="_104" localSheetId="2" hidden="1">{#N/A,#N/A,FALSE,"OTHERINPUTS";#N/A,#N/A,FALSE,"SUPPLIEDADJINPUT";#N/A,#N/A,FALSE,"BR&amp;SUPADJ."}</definedName>
    <definedName name="_104" localSheetId="4" hidden="1">{#N/A,#N/A,FALSE,"OTHERINPUTS";#N/A,#N/A,FALSE,"SUPPLIEDADJINPUT";#N/A,#N/A,FALSE,"BR&amp;SUPADJ."}</definedName>
    <definedName name="_104" hidden="1">{#N/A,#N/A,FALSE,"OTHERINPUTS";#N/A,#N/A,FALSE,"SUPPLIEDADJINPUT";#N/A,#N/A,FALSE,"BR&amp;SUPADJ."}</definedName>
    <definedName name="_105" localSheetId="8" hidden="1">{#N/A,#N/A,FALSE,"TITLEPG";#N/A,#N/A,FALSE,"INDEX";#N/A,#N/A,FALSE,"BKTAXINCOME";#N/A,#N/A,FALSE,"FITCALC";#N/A,#N/A,FALSE,"CCBT";#N/A,#N/A,FALSE,"MET";#N/A,#N/A,FALSE,"New York";#N/A,#N/A,FALSE,"New Jersey";#N/A,#N/A,FALSE,"Penn";#N/A,#N/A,FALSE,"Other States";#N/A,#N/A,FALSE,"PERMDIFFEVENTS";#N/A,#N/A,FALSE,"TIMDIFFEVENTS";#N/A,#N/A,FALSE,"DEPREC";#N/A,#N/A,FALSE,"PERMDIFF";#N/A,#N/A,FALSE,"OPTIMDIFF";#N/A,#N/A,FALSE,"NONOPTIMDIFF";#N/A,#N/A,FALSE,"Deferred Tax Analysis";#N/A,#N/A,FALSE,"Net Plant";#N/A,#N/A,FALSE,"Def Tax Entry";#N/A,#N/A,FALSE,"Other Comprehensive Income";#N/A,#N/A,FALSE,"Pre Close ETR";#N/A,#N/A,FALSE,"CRYTDACREC";#N/A,#N/A,FALSE,"SYSJRNL"}</definedName>
    <definedName name="_105" localSheetId="2" hidden="1">{#N/A,#N/A,FALSE,"TITLEPG";#N/A,#N/A,FALSE,"INDEX";#N/A,#N/A,FALSE,"BKTAXINCOME";#N/A,#N/A,FALSE,"FITCALC";#N/A,#N/A,FALSE,"CCBT";#N/A,#N/A,FALSE,"MET";#N/A,#N/A,FALSE,"New York";#N/A,#N/A,FALSE,"New Jersey";#N/A,#N/A,FALSE,"Penn";#N/A,#N/A,FALSE,"Other States";#N/A,#N/A,FALSE,"PERMDIFFEVENTS";#N/A,#N/A,FALSE,"TIMDIFFEVENTS";#N/A,#N/A,FALSE,"DEPREC";#N/A,#N/A,FALSE,"PERMDIFF";#N/A,#N/A,FALSE,"OPTIMDIFF";#N/A,#N/A,FALSE,"NONOPTIMDIFF";#N/A,#N/A,FALSE,"Deferred Tax Analysis";#N/A,#N/A,FALSE,"Net Plant";#N/A,#N/A,FALSE,"Def Tax Entry";#N/A,#N/A,FALSE,"Other Comprehensive Income";#N/A,#N/A,FALSE,"Pre Close ETR";#N/A,#N/A,FALSE,"CRYTDACREC";#N/A,#N/A,FALSE,"SYSJRNL"}</definedName>
    <definedName name="_105" localSheetId="4" hidden="1">{#N/A,#N/A,FALSE,"TITLEPG";#N/A,#N/A,FALSE,"INDEX";#N/A,#N/A,FALSE,"BKTAXINCOME";#N/A,#N/A,FALSE,"FITCALC";#N/A,#N/A,FALSE,"CCBT";#N/A,#N/A,FALSE,"MET";#N/A,#N/A,FALSE,"New York";#N/A,#N/A,FALSE,"New Jersey";#N/A,#N/A,FALSE,"Penn";#N/A,#N/A,FALSE,"Other States";#N/A,#N/A,FALSE,"PERMDIFFEVENTS";#N/A,#N/A,FALSE,"TIMDIFFEVENTS";#N/A,#N/A,FALSE,"DEPREC";#N/A,#N/A,FALSE,"PERMDIFF";#N/A,#N/A,FALSE,"OPTIMDIFF";#N/A,#N/A,FALSE,"NONOPTIMDIFF";#N/A,#N/A,FALSE,"Deferred Tax Analysis";#N/A,#N/A,FALSE,"Net Plant";#N/A,#N/A,FALSE,"Def Tax Entry";#N/A,#N/A,FALSE,"Other Comprehensive Income";#N/A,#N/A,FALSE,"Pre Close ETR";#N/A,#N/A,FALSE,"CRYTDACREC";#N/A,#N/A,FALSE,"SYSJRNL"}</definedName>
    <definedName name="_105" hidden="1">{#N/A,#N/A,FALSE,"TITLEPG";#N/A,#N/A,FALSE,"INDEX";#N/A,#N/A,FALSE,"BKTAXINCOME";#N/A,#N/A,FALSE,"FITCALC";#N/A,#N/A,FALSE,"CCBT";#N/A,#N/A,FALSE,"MET";#N/A,#N/A,FALSE,"New York";#N/A,#N/A,FALSE,"New Jersey";#N/A,#N/A,FALSE,"Penn";#N/A,#N/A,FALSE,"Other States";#N/A,#N/A,FALSE,"PERMDIFFEVENTS";#N/A,#N/A,FALSE,"TIMDIFFEVENTS";#N/A,#N/A,FALSE,"DEPREC";#N/A,#N/A,FALSE,"PERMDIFF";#N/A,#N/A,FALSE,"OPTIMDIFF";#N/A,#N/A,FALSE,"NONOPTIMDIFF";#N/A,#N/A,FALSE,"Deferred Tax Analysis";#N/A,#N/A,FALSE,"Net Plant";#N/A,#N/A,FALSE,"Def Tax Entry";#N/A,#N/A,FALSE,"Other Comprehensive Income";#N/A,#N/A,FALSE,"Pre Close ETR";#N/A,#N/A,FALSE,"CRYTDACREC";#N/A,#N/A,FALSE,"SYSJRNL"}</definedName>
    <definedName name="_106" localSheetId="8" hidden="1">{"SPA_FAC",#N/A,FALSE,"OMPA SPA FAC"}</definedName>
    <definedName name="_106" localSheetId="2" hidden="1">{"SPA_FAC",#N/A,FALSE,"OMPA SPA FAC"}</definedName>
    <definedName name="_106" localSheetId="4" hidden="1">{"SPA_FAC",#N/A,FALSE,"OMPA SPA FAC"}</definedName>
    <definedName name="_106" hidden="1">{"SPA_FAC",#N/A,FALSE,"OMPA SPA FAC"}</definedName>
    <definedName name="_107" localSheetId="8" hidden="1">{#N/A,#N/A,FALSE,"GLDwnLoad"}</definedName>
    <definedName name="_107" localSheetId="2" hidden="1">{#N/A,#N/A,FALSE,"GLDwnLoad"}</definedName>
    <definedName name="_107" localSheetId="4" hidden="1">{#N/A,#N/A,FALSE,"GLDwnLoad"}</definedName>
    <definedName name="_107" hidden="1">{#N/A,#N/A,FALSE,"GLDwnLoad"}</definedName>
    <definedName name="_108" localSheetId="8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108" localSheetId="2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108" localSheetId="4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108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109" localSheetId="8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_109" localSheetId="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_109" localSheetId="4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_109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_11" localSheetId="8" hidden="1">{#N/A,#N/A,TRUE,"1990";#N/A,#N/A,TRUE,"1991";#N/A,#N/A,TRUE,"1992";#N/A,#N/A,TRUE,"1993"}</definedName>
    <definedName name="_11" localSheetId="2" hidden="1">{#N/A,#N/A,TRUE,"1990";#N/A,#N/A,TRUE,"1991";#N/A,#N/A,TRUE,"1992";#N/A,#N/A,TRUE,"1993"}</definedName>
    <definedName name="_11" localSheetId="4" hidden="1">{#N/A,#N/A,TRUE,"1990";#N/A,#N/A,TRUE,"1991";#N/A,#N/A,TRUE,"1992";#N/A,#N/A,TRUE,"1993"}</definedName>
    <definedName name="_11" hidden="1">{#N/A,#N/A,TRUE,"1990";#N/A,#N/A,TRUE,"1991";#N/A,#N/A,TRUE,"1992";#N/A,#N/A,TRUE,"1993"}</definedName>
    <definedName name="_110" localSheetId="8" hidden="1">{"print1",#N/A,FALSE,"D21CUSTS";"print2",#N/A,FALSE,"D21CUSTS";"print3",#N/A,FALSE,"D21CUSTS";"print4",#N/A,FALSE,"D21CUSTS"}</definedName>
    <definedName name="_110" localSheetId="2" hidden="1">{"print1",#N/A,FALSE,"D21CUSTS";"print2",#N/A,FALSE,"D21CUSTS";"print3",#N/A,FALSE,"D21CUSTS";"print4",#N/A,FALSE,"D21CUSTS"}</definedName>
    <definedName name="_110" localSheetId="4" hidden="1">{"print1",#N/A,FALSE,"D21CUSTS";"print2",#N/A,FALSE,"D21CUSTS";"print3",#N/A,FALSE,"D21CUSTS";"print4",#N/A,FALSE,"D21CUSTS"}</definedName>
    <definedName name="_110" hidden="1">{"print1",#N/A,FALSE,"D21CUSTS";"print2",#N/A,FALSE,"D21CUSTS";"print3",#N/A,FALSE,"D21CUSTS";"print4",#N/A,FALSE,"D21CUSTS"}</definedName>
    <definedName name="_111" localSheetId="8" hidden="1">{"Fuel by Type",#N/A,FALSE,"00whfuel";"Fuel by Account",#N/A,FALSE,"00whfuel";"NTEC",#N/A,FALSE,"00whfuel";"Hope",#N/A,FALSE,"00whfuel";"Net Energy Load",#N/A,FALSE,"00whfuel";"Purchased Power",#N/A,FALSE,"00whfuel"}</definedName>
    <definedName name="_111" localSheetId="2" hidden="1">{"Fuel by Type",#N/A,FALSE,"00whfuel";"Fuel by Account",#N/A,FALSE,"00whfuel";"NTEC",#N/A,FALSE,"00whfuel";"Hope",#N/A,FALSE,"00whfuel";"Net Energy Load",#N/A,FALSE,"00whfuel";"Purchased Power",#N/A,FALSE,"00whfuel"}</definedName>
    <definedName name="_111" localSheetId="4" hidden="1">{"Fuel by Type",#N/A,FALSE,"00whfuel";"Fuel by Account",#N/A,FALSE,"00whfuel";"NTEC",#N/A,FALSE,"00whfuel";"Hope",#N/A,FALSE,"00whfuel";"Net Energy Load",#N/A,FALSE,"00whfuel";"Purchased Power",#N/A,FALSE,"00whfuel"}</definedName>
    <definedName name="_111" hidden="1">{"Fuel by Type",#N/A,FALSE,"00whfuel";"Fuel by Account",#N/A,FALSE,"00whfuel";"NTEC",#N/A,FALSE,"00whfuel";"Hope",#N/A,FALSE,"00whfuel";"Net Energy Load",#N/A,FALSE,"00whfuel";"Purchased Power",#N/A,FALSE,"00whfuel"}</definedName>
    <definedName name="_112" localSheetId="8" hidden="1">{"WEATHER_CUSTOMERS",#N/A,FALSE,"Ok_Fuel&amp;Rev"}</definedName>
    <definedName name="_112" localSheetId="2" hidden="1">{"WEATHER_CUSTOMERS",#N/A,FALSE,"Ok_Fuel&amp;Rev"}</definedName>
    <definedName name="_112" localSheetId="4" hidden="1">{"WEATHER_CUSTOMERS",#N/A,FALSE,"Ok_Fuel&amp;Rev"}</definedName>
    <definedName name="_112" hidden="1">{"WEATHER_CUSTOMERS",#N/A,FALSE,"Ok_Fuel&amp;Rev"}</definedName>
    <definedName name="_113" localSheetId="8" hidden="1">{#N/A,#N/A,FALSE,"GLDwnLoad"}</definedName>
    <definedName name="_113" localSheetId="2" hidden="1">{#N/A,#N/A,FALSE,"GLDwnLoad"}</definedName>
    <definedName name="_113" localSheetId="4" hidden="1">{#N/A,#N/A,FALSE,"GLDwnLoad"}</definedName>
    <definedName name="_113" hidden="1">{#N/A,#N/A,FALSE,"GLDwnLoad"}</definedName>
    <definedName name="_114" localSheetId="8" hidden="1">{#N/A,#N/A,FALSE,"OTHERINPUTS";#N/A,#N/A,FALSE,"DITRATEINPUTS";#N/A,#N/A,FALSE,"SUPPLIEDADJINPUT";#N/A,#N/A,FALSE,"TIMINGDIFFINPUTS";#N/A,#N/A,FALSE,"BR&amp;SUPADJ."}</definedName>
    <definedName name="_114" localSheetId="2" hidden="1">{#N/A,#N/A,FALSE,"OTHERINPUTS";#N/A,#N/A,FALSE,"DITRATEINPUTS";#N/A,#N/A,FALSE,"SUPPLIEDADJINPUT";#N/A,#N/A,FALSE,"TIMINGDIFFINPUTS";#N/A,#N/A,FALSE,"BR&amp;SUPADJ."}</definedName>
    <definedName name="_114" localSheetId="4" hidden="1">{#N/A,#N/A,FALSE,"OTHERINPUTS";#N/A,#N/A,FALSE,"DITRATEINPUTS";#N/A,#N/A,FALSE,"SUPPLIEDADJINPUT";#N/A,#N/A,FALSE,"TIMINGDIFFINPUTS";#N/A,#N/A,FALSE,"BR&amp;SUPADJ."}</definedName>
    <definedName name="_114" hidden="1">{#N/A,#N/A,FALSE,"OTHERINPUTS";#N/A,#N/A,FALSE,"DITRATEINPUTS";#N/A,#N/A,FALSE,"SUPPLIEDADJINPUT";#N/A,#N/A,FALSE,"TIMINGDIFFINPUTS";#N/A,#N/A,FALSE,"BR&amp;SUPADJ."}</definedName>
    <definedName name="_115" localSheetId="8" hidden="1">{#N/A,#N/A,FALSE,"TITLEPG";#N/A,#N/A,FALSE,"INDEX";#N/A,#N/A,FALSE,"BKTAXINCOME";#N/A,#N/A,FALSE,"INTERESTALLOC";#N/A,#N/A,FALSE,"FITCALC";#N/A,#N/A,FALSE,"CCBT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 Summary";#N/A,#N/A,FALSE,"FAS109 OPER 190 ITC";#N/A,#N/A,FALSE,"FAS109 OPER 190 Other";#N/A,#N/A,FALSE,"FAS109 OPER 282";#N/A,#N/A,FALSE,"FAS109 OPER 283";#N/A,#N/A,FALSE,"FAS109 NONOPER 282"}</definedName>
    <definedName name="_115" localSheetId="2" hidden="1">{#N/A,#N/A,FALSE,"TITLEPG";#N/A,#N/A,FALSE,"INDEX";#N/A,#N/A,FALSE,"BKTAXINCOME";#N/A,#N/A,FALSE,"INTERESTALLOC";#N/A,#N/A,FALSE,"FITCALC";#N/A,#N/A,FALSE,"CCBT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 Summary";#N/A,#N/A,FALSE,"FAS109 OPER 190 ITC";#N/A,#N/A,FALSE,"FAS109 OPER 190 Other";#N/A,#N/A,FALSE,"FAS109 OPER 282";#N/A,#N/A,FALSE,"FAS109 OPER 283";#N/A,#N/A,FALSE,"FAS109 NONOPER 282"}</definedName>
    <definedName name="_115" localSheetId="4" hidden="1">{#N/A,#N/A,FALSE,"TITLEPG";#N/A,#N/A,FALSE,"INDEX";#N/A,#N/A,FALSE,"BKTAXINCOME";#N/A,#N/A,FALSE,"INTERESTALLOC";#N/A,#N/A,FALSE,"FITCALC";#N/A,#N/A,FALSE,"CCBT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 Summary";#N/A,#N/A,FALSE,"FAS109 OPER 190 ITC";#N/A,#N/A,FALSE,"FAS109 OPER 190 Other";#N/A,#N/A,FALSE,"FAS109 OPER 282";#N/A,#N/A,FALSE,"FAS109 OPER 283";#N/A,#N/A,FALSE,"FAS109 NONOPER 282"}</definedName>
    <definedName name="_115" hidden="1">{#N/A,#N/A,FALSE,"TITLEPG";#N/A,#N/A,FALSE,"INDEX";#N/A,#N/A,FALSE,"BKTAXINCOME";#N/A,#N/A,FALSE,"INTERESTALLOC";#N/A,#N/A,FALSE,"FITCALC";#N/A,#N/A,FALSE,"CCBT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 Summary";#N/A,#N/A,FALSE,"FAS109 OPER 190 ITC";#N/A,#N/A,FALSE,"FAS109 OPER 190 Other";#N/A,#N/A,FALSE,"FAS109 OPER 282";#N/A,#N/A,FALSE,"FAS109 OPER 283";#N/A,#N/A,FALSE,"FAS109 NONOPER 282"}</definedName>
    <definedName name="_116" localSheetId="8" hidden="1">{#N/A,#N/A,FALSE,"GLDwnLoad"}</definedName>
    <definedName name="_116" localSheetId="2" hidden="1">{#N/A,#N/A,FALSE,"GLDwnLoad"}</definedName>
    <definedName name="_116" localSheetId="4" hidden="1">{#N/A,#N/A,FALSE,"GLDwnLoad"}</definedName>
    <definedName name="_116" hidden="1">{#N/A,#N/A,FALSE,"GLDwnLoad"}</definedName>
    <definedName name="_12" localSheetId="8" hidden="1">{#N/A,#N/A,TRUE,"1990";#N/A,#N/A,TRUE,"1991";#N/A,#N/A,TRUE,"1992";#N/A,#N/A,TRUE,"1993"}</definedName>
    <definedName name="_12" localSheetId="2" hidden="1">{#N/A,#N/A,TRUE,"1990";#N/A,#N/A,TRUE,"1991";#N/A,#N/A,TRUE,"1992";#N/A,#N/A,TRUE,"1993"}</definedName>
    <definedName name="_12" localSheetId="4" hidden="1">{#N/A,#N/A,TRUE,"1990";#N/A,#N/A,TRUE,"1991";#N/A,#N/A,TRUE,"1992";#N/A,#N/A,TRUE,"1993"}</definedName>
    <definedName name="_12" hidden="1">{#N/A,#N/A,TRUE,"1990";#N/A,#N/A,TRUE,"1991";#N/A,#N/A,TRUE,"1992";#N/A,#N/A,TRUE,"1993"}</definedName>
    <definedName name="_123Graph_ACHART" hidden="1">'[2]Chart Data'!$E$30:$E$229</definedName>
    <definedName name="_13" localSheetId="8" hidden="1">{"summary",#N/A,TRUE,"E93ADJ";"detail",#N/A,TRUE,"E93ADJ"}</definedName>
    <definedName name="_13" localSheetId="2" hidden="1">{"summary",#N/A,TRUE,"E93ADJ";"detail",#N/A,TRUE,"E93ADJ"}</definedName>
    <definedName name="_13" localSheetId="4" hidden="1">{"summary",#N/A,TRUE,"E93ADJ";"detail",#N/A,TRUE,"E93ADJ"}</definedName>
    <definedName name="_13" hidden="1">{"summary",#N/A,TRUE,"E93ADJ";"detail",#N/A,TRUE,"E93ADJ"}</definedName>
    <definedName name="_14" localSheetId="8" hidden="1">{"summary",#N/A,TRUE,"E93ADJ";"detail",#N/A,TRUE,"E93ADJ"}</definedName>
    <definedName name="_14" localSheetId="2" hidden="1">{"summary",#N/A,TRUE,"E93ADJ";"detail",#N/A,TRUE,"E93ADJ"}</definedName>
    <definedName name="_14" localSheetId="4" hidden="1">{"summary",#N/A,TRUE,"E93ADJ";"detail",#N/A,TRUE,"E93ADJ"}</definedName>
    <definedName name="_14" hidden="1">{"summary",#N/A,TRUE,"E93ADJ";"detail",#N/A,TRUE,"E93ADJ"}</definedName>
    <definedName name="_15" localSheetId="8" hidden="1">{#N/A,#N/A,TRUE,"1990";#N/A,#N/A,TRUE,"1991";#N/A,#N/A,TRUE,"1992";#N/A,#N/A,TRUE,"1993"}</definedName>
    <definedName name="_15" localSheetId="2" hidden="1">{#N/A,#N/A,TRUE,"1990";#N/A,#N/A,TRUE,"1991";#N/A,#N/A,TRUE,"1992";#N/A,#N/A,TRUE,"1993"}</definedName>
    <definedName name="_15" localSheetId="4" hidden="1">{#N/A,#N/A,TRUE,"1990";#N/A,#N/A,TRUE,"1991";#N/A,#N/A,TRUE,"1992";#N/A,#N/A,TRUE,"1993"}</definedName>
    <definedName name="_15" hidden="1">{#N/A,#N/A,TRUE,"1990";#N/A,#N/A,TRUE,"1991";#N/A,#N/A,TRUE,"1992";#N/A,#N/A,TRUE,"1993"}</definedName>
    <definedName name="_16" localSheetId="8" hidden="1">{"summary",#N/A,TRUE,"E93ADJ";"detail",#N/A,TRUE,"E93ADJ"}</definedName>
    <definedName name="_16" localSheetId="2" hidden="1">{"summary",#N/A,TRUE,"E93ADJ";"detail",#N/A,TRUE,"E93ADJ"}</definedName>
    <definedName name="_16" localSheetId="4" hidden="1">{"summary",#N/A,TRUE,"E93ADJ";"detail",#N/A,TRUE,"E93ADJ"}</definedName>
    <definedName name="_16" hidden="1">{"summary",#N/A,TRUE,"E93ADJ";"detail",#N/A,TRUE,"E93ADJ"}</definedName>
    <definedName name="_17" localSheetId="8" hidden="1">{"ARK_JURIS_FUEL",#N/A,FALSE,"Ark_Fuel&amp;Rev"}</definedName>
    <definedName name="_17" localSheetId="2" hidden="1">{"ARK_JURIS_FUEL",#N/A,FALSE,"Ark_Fuel&amp;Rev"}</definedName>
    <definedName name="_17" localSheetId="4" hidden="1">{"ARK_JURIS_FUEL",#N/A,FALSE,"Ark_Fuel&amp;Rev"}</definedName>
    <definedName name="_17" hidden="1">{"ARK_JURIS_FUEL",#N/A,FALSE,"Ark_Fuel&amp;Rev"}</definedName>
    <definedName name="_18" localSheetId="8" hidden="1">{#N/A,#N/A,FALSE,"SCA";#N/A,#N/A,FALSE,"NCA";#N/A,#N/A,FALSE,"SAZ";#N/A,#N/A,FALSE,"CAZ";#N/A,#N/A,FALSE,"SNV";#N/A,#N/A,FALSE,"NNV";#N/A,#N/A,FALSE,"PP";#N/A,#N/A,FALSE,"SA"}</definedName>
    <definedName name="_18" localSheetId="2" hidden="1">{#N/A,#N/A,FALSE,"SCA";#N/A,#N/A,FALSE,"NCA";#N/A,#N/A,FALSE,"SAZ";#N/A,#N/A,FALSE,"CAZ";#N/A,#N/A,FALSE,"SNV";#N/A,#N/A,FALSE,"NNV";#N/A,#N/A,FALSE,"PP";#N/A,#N/A,FALSE,"SA"}</definedName>
    <definedName name="_18" localSheetId="4" hidden="1">{#N/A,#N/A,FALSE,"SCA";#N/A,#N/A,FALSE,"NCA";#N/A,#N/A,FALSE,"SAZ";#N/A,#N/A,FALSE,"CAZ";#N/A,#N/A,FALSE,"SNV";#N/A,#N/A,FALSE,"NNV";#N/A,#N/A,FALSE,"PP";#N/A,#N/A,FALSE,"SA"}</definedName>
    <definedName name="_18" hidden="1">{#N/A,#N/A,FALSE,"SCA";#N/A,#N/A,FALSE,"NCA";#N/A,#N/A,FALSE,"SAZ";#N/A,#N/A,FALSE,"CAZ";#N/A,#N/A,FALSE,"SNV";#N/A,#N/A,FALSE,"NNV";#N/A,#N/A,FALSE,"PP";#N/A,#N/A,FALSE,"SA"}</definedName>
    <definedName name="_19" localSheetId="8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19" localSheetId="2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19" localSheetId="4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19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1Q_0_Regressio" localSheetId="8" hidden="1">#REF!</definedName>
    <definedName name="_1Q_0_Regressio" hidden="1">#REF!</definedName>
    <definedName name="_2" localSheetId="8" hidden="1">{#N/A,#N/A,FALSE,"SCA";#N/A,#N/A,FALSE,"NCA";#N/A,#N/A,FALSE,"SAZ";#N/A,#N/A,FALSE,"CAZ";#N/A,#N/A,FALSE,"SNV";#N/A,#N/A,FALSE,"NNV";#N/A,#N/A,FALSE,"PP";#N/A,#N/A,FALSE,"SA"}</definedName>
    <definedName name="_2" localSheetId="2" hidden="1">{#N/A,#N/A,FALSE,"SCA";#N/A,#N/A,FALSE,"NCA";#N/A,#N/A,FALSE,"SAZ";#N/A,#N/A,FALSE,"CAZ";#N/A,#N/A,FALSE,"SNV";#N/A,#N/A,FALSE,"NNV";#N/A,#N/A,FALSE,"PP";#N/A,#N/A,FALSE,"SA"}</definedName>
    <definedName name="_2" localSheetId="4" hidden="1">{#N/A,#N/A,FALSE,"SCA";#N/A,#N/A,FALSE,"NCA";#N/A,#N/A,FALSE,"SAZ";#N/A,#N/A,FALSE,"CAZ";#N/A,#N/A,FALSE,"SNV";#N/A,#N/A,FALSE,"NNV";#N/A,#N/A,FALSE,"PP";#N/A,#N/A,FALSE,"SA"}</definedName>
    <definedName name="_2" hidden="1">{#N/A,#N/A,FALSE,"SCA";#N/A,#N/A,FALSE,"NCA";#N/A,#N/A,FALSE,"SAZ";#N/A,#N/A,FALSE,"CAZ";#N/A,#N/A,FALSE,"SNV";#N/A,#N/A,FALSE,"NNV";#N/A,#N/A,FALSE,"PP";#N/A,#N/A,FALSE,"SA"}</definedName>
    <definedName name="_2__123Graph_BYIELD_CURVES" localSheetId="8" hidden="1">[8]Yield_curve!#REF!</definedName>
    <definedName name="_2__123Graph_BYIELD_CURVES" hidden="1">[8]Yield_curve!#REF!</definedName>
    <definedName name="_20" localSheetId="8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_20" localSheetId="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_20" localSheetId="4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_20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_21" localSheetId="8" hidden="1">{"wp_h4.2",#N/A,FALSE,"WP_H4.2";"wp_h4.3",#N/A,FALSE,"WP_H4.3"}</definedName>
    <definedName name="_21" localSheetId="2" hidden="1">{"wp_h4.2",#N/A,FALSE,"WP_H4.2";"wp_h4.3",#N/A,FALSE,"WP_H4.3"}</definedName>
    <definedName name="_21" localSheetId="4" hidden="1">{"wp_h4.2",#N/A,FALSE,"WP_H4.2";"wp_h4.3",#N/A,FALSE,"WP_H4.3"}</definedName>
    <definedName name="_21" hidden="1">{"wp_h4.2",#N/A,FALSE,"WP_H4.2";"wp_h4.3",#N/A,FALSE,"WP_H4.3"}</definedName>
    <definedName name="_22" localSheetId="8" hidden="1">{#N/A,#N/A,TRUE,"1990";#N/A,#N/A,TRUE,"1991";#N/A,#N/A,TRUE,"1992";#N/A,#N/A,TRUE,"1993"}</definedName>
    <definedName name="_22" localSheetId="2" hidden="1">{#N/A,#N/A,TRUE,"1990";#N/A,#N/A,TRUE,"1991";#N/A,#N/A,TRUE,"1992";#N/A,#N/A,TRUE,"1993"}</definedName>
    <definedName name="_22" localSheetId="4" hidden="1">{#N/A,#N/A,TRUE,"1990";#N/A,#N/A,TRUE,"1991";#N/A,#N/A,TRUE,"1992";#N/A,#N/A,TRUE,"1993"}</definedName>
    <definedName name="_22" hidden="1">{#N/A,#N/A,TRUE,"1990";#N/A,#N/A,TRUE,"1991";#N/A,#N/A,TRUE,"1992";#N/A,#N/A,TRUE,"1993"}</definedName>
    <definedName name="_23" localSheetId="8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23" localSheetId="2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23" localSheetId="4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23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24" localSheetId="8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_24" localSheetId="2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_24" localSheetId="4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_24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_25" localSheetId="8" hidden="1">{"ARK_JURIS_FAC",#N/A,FALSE,"Ark_Fuel&amp;Rev"}</definedName>
    <definedName name="_25" localSheetId="2" hidden="1">{"ARK_JURIS_FAC",#N/A,FALSE,"Ark_Fuel&amp;Rev"}</definedName>
    <definedName name="_25" localSheetId="4" hidden="1">{"ARK_JURIS_FAC",#N/A,FALSE,"Ark_Fuel&amp;Rev"}</definedName>
    <definedName name="_25" hidden="1">{"ARK_JURIS_FAC",#N/A,FALSE,"Ark_Fuel&amp;Rev"}</definedName>
    <definedName name="_26" localSheetId="8" hidden="1">{"OMPA_FAC",#N/A,FALSE,"OMPA FAC"}</definedName>
    <definedName name="_26" localSheetId="2" hidden="1">{"OMPA_FAC",#N/A,FALSE,"OMPA FAC"}</definedName>
    <definedName name="_26" localSheetId="4" hidden="1">{"OMPA_FAC",#N/A,FALSE,"OMPA FAC"}</definedName>
    <definedName name="_26" hidden="1">{"OMPA_FAC",#N/A,FALSE,"OMPA FAC"}</definedName>
    <definedName name="_27" localSheetId="8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_27" localSheetId="2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_27" localSheetId="4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_27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_28" localSheetId="8" hidden="1">{#N/A,#N/A,FALSE,"SCA";#N/A,#N/A,FALSE,"NCA";#N/A,#N/A,FALSE,"SAZ";#N/A,#N/A,FALSE,"CAZ";#N/A,#N/A,FALSE,"SNV";#N/A,#N/A,FALSE,"NNV";#N/A,#N/A,FALSE,"PP";#N/A,#N/A,FALSE,"SA"}</definedName>
    <definedName name="_28" localSheetId="2" hidden="1">{#N/A,#N/A,FALSE,"SCA";#N/A,#N/A,FALSE,"NCA";#N/A,#N/A,FALSE,"SAZ";#N/A,#N/A,FALSE,"CAZ";#N/A,#N/A,FALSE,"SNV";#N/A,#N/A,FALSE,"NNV";#N/A,#N/A,FALSE,"PP";#N/A,#N/A,FALSE,"SA"}</definedName>
    <definedName name="_28" localSheetId="4" hidden="1">{#N/A,#N/A,FALSE,"SCA";#N/A,#N/A,FALSE,"NCA";#N/A,#N/A,FALSE,"SAZ";#N/A,#N/A,FALSE,"CAZ";#N/A,#N/A,FALSE,"SNV";#N/A,#N/A,FALSE,"NNV";#N/A,#N/A,FALSE,"PP";#N/A,#N/A,FALSE,"SA"}</definedName>
    <definedName name="_28" hidden="1">{#N/A,#N/A,FALSE,"SCA";#N/A,#N/A,FALSE,"NCA";#N/A,#N/A,FALSE,"SAZ";#N/A,#N/A,FALSE,"CAZ";#N/A,#N/A,FALSE,"SNV";#N/A,#N/A,FALSE,"NNV";#N/A,#N/A,FALSE,"PP";#N/A,#N/A,FALSE,"SA"}</definedName>
    <definedName name="_29" localSheetId="8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_29" localSheetId="2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_29" localSheetId="4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_29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_2S_0_Regressio" localSheetId="8" hidden="1">#REF!</definedName>
    <definedName name="_2S_0_Regressio" hidden="1">#REF!</definedName>
    <definedName name="_3" localSheetId="8" hidden="1">{#N/A,#N/A,FALSE,"SCA";#N/A,#N/A,FALSE,"NCA";#N/A,#N/A,FALSE,"SAZ";#N/A,#N/A,FALSE,"CAZ";#N/A,#N/A,FALSE,"SNV";#N/A,#N/A,FALSE,"NNV";#N/A,#N/A,FALSE,"PP";#N/A,#N/A,FALSE,"SA"}</definedName>
    <definedName name="_3" localSheetId="2" hidden="1">{#N/A,#N/A,FALSE,"SCA";#N/A,#N/A,FALSE,"NCA";#N/A,#N/A,FALSE,"SAZ";#N/A,#N/A,FALSE,"CAZ";#N/A,#N/A,FALSE,"SNV";#N/A,#N/A,FALSE,"NNV";#N/A,#N/A,FALSE,"PP";#N/A,#N/A,FALSE,"SA"}</definedName>
    <definedName name="_3" localSheetId="4" hidden="1">{#N/A,#N/A,FALSE,"SCA";#N/A,#N/A,FALSE,"NCA";#N/A,#N/A,FALSE,"SAZ";#N/A,#N/A,FALSE,"CAZ";#N/A,#N/A,FALSE,"SNV";#N/A,#N/A,FALSE,"NNV";#N/A,#N/A,FALSE,"PP";#N/A,#N/A,FALSE,"SA"}</definedName>
    <definedName name="_3" hidden="1">{#N/A,#N/A,FALSE,"SCA";#N/A,#N/A,FALSE,"NCA";#N/A,#N/A,FALSE,"SAZ";#N/A,#N/A,FALSE,"CAZ";#N/A,#N/A,FALSE,"SNV";#N/A,#N/A,FALSE,"NNV";#N/A,#N/A,FALSE,"PP";#N/A,#N/A,FALSE,"SA"}</definedName>
    <definedName name="_3__123Graph_CYIELD_CURVES" localSheetId="8" hidden="1">[8]Yield_curve!#REF!</definedName>
    <definedName name="_3__123Graph_CYIELD_CURVES" hidden="1">[8]Yield_curve!#REF!</definedName>
    <definedName name="_30" localSheetId="8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30" localSheetId="2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30" localSheetId="4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30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31" localSheetId="8" hidden="1">{#N/A,#N/A,FALSE,"SCA";#N/A,#N/A,FALSE,"NCA";#N/A,#N/A,FALSE,"SAZ";#N/A,#N/A,FALSE,"CAZ";#N/A,#N/A,FALSE,"SNV";#N/A,#N/A,FALSE,"NNV";#N/A,#N/A,FALSE,"PP";#N/A,#N/A,FALSE,"SA"}</definedName>
    <definedName name="_31" localSheetId="2" hidden="1">{#N/A,#N/A,FALSE,"SCA";#N/A,#N/A,FALSE,"NCA";#N/A,#N/A,FALSE,"SAZ";#N/A,#N/A,FALSE,"CAZ";#N/A,#N/A,FALSE,"SNV";#N/A,#N/A,FALSE,"NNV";#N/A,#N/A,FALSE,"PP";#N/A,#N/A,FALSE,"SA"}</definedName>
    <definedName name="_31" localSheetId="4" hidden="1">{#N/A,#N/A,FALSE,"SCA";#N/A,#N/A,FALSE,"NCA";#N/A,#N/A,FALSE,"SAZ";#N/A,#N/A,FALSE,"CAZ";#N/A,#N/A,FALSE,"SNV";#N/A,#N/A,FALSE,"NNV";#N/A,#N/A,FALSE,"PP";#N/A,#N/A,FALSE,"SA"}</definedName>
    <definedName name="_31" hidden="1">{#N/A,#N/A,FALSE,"SCA";#N/A,#N/A,FALSE,"NCA";#N/A,#N/A,FALSE,"SAZ";#N/A,#N/A,FALSE,"CAZ";#N/A,#N/A,FALSE,"SNV";#N/A,#N/A,FALSE,"NNV";#N/A,#N/A,FALSE,"PP";#N/A,#N/A,FALSE,"SA"}</definedName>
    <definedName name="_32" localSheetId="8" hidden="1">{#N/A,#N/A,FALSE,"SCA";#N/A,#N/A,FALSE,"NCA";#N/A,#N/A,FALSE,"SAZ";#N/A,#N/A,FALSE,"CAZ";#N/A,#N/A,FALSE,"SNV";#N/A,#N/A,FALSE,"NNV";#N/A,#N/A,FALSE,"PP";#N/A,#N/A,FALSE,"SA"}</definedName>
    <definedName name="_32" localSheetId="2" hidden="1">{#N/A,#N/A,FALSE,"SCA";#N/A,#N/A,FALSE,"NCA";#N/A,#N/A,FALSE,"SAZ";#N/A,#N/A,FALSE,"CAZ";#N/A,#N/A,FALSE,"SNV";#N/A,#N/A,FALSE,"NNV";#N/A,#N/A,FALSE,"PP";#N/A,#N/A,FALSE,"SA"}</definedName>
    <definedName name="_32" localSheetId="4" hidden="1">{#N/A,#N/A,FALSE,"SCA";#N/A,#N/A,FALSE,"NCA";#N/A,#N/A,FALSE,"SAZ";#N/A,#N/A,FALSE,"CAZ";#N/A,#N/A,FALSE,"SNV";#N/A,#N/A,FALSE,"NNV";#N/A,#N/A,FALSE,"PP";#N/A,#N/A,FALSE,"SA"}</definedName>
    <definedName name="_32" hidden="1">{#N/A,#N/A,FALSE,"SCA";#N/A,#N/A,FALSE,"NCA";#N/A,#N/A,FALSE,"SAZ";#N/A,#N/A,FALSE,"CAZ";#N/A,#N/A,FALSE,"SNV";#N/A,#N/A,FALSE,"NNV";#N/A,#N/A,FALSE,"PP";#N/A,#N/A,FALSE,"SA"}</definedName>
    <definedName name="_33" localSheetId="8" hidden="1">{"ARK_JURIS_FUEL",#N/A,FALSE,"Ark_Fuel&amp;Rev"}</definedName>
    <definedName name="_33" localSheetId="2" hidden="1">{"ARK_JURIS_FUEL",#N/A,FALSE,"Ark_Fuel&amp;Rev"}</definedName>
    <definedName name="_33" localSheetId="4" hidden="1">{"ARK_JURIS_FUEL",#N/A,FALSE,"Ark_Fuel&amp;Rev"}</definedName>
    <definedName name="_33" hidden="1">{"ARK_JURIS_FUEL",#N/A,FALSE,"Ark_Fuel&amp;Rev"}</definedName>
    <definedName name="_34" localSheetId="8" hidden="1">{#N/A,#N/A,FALSE,"SCA";#N/A,#N/A,FALSE,"NCA";#N/A,#N/A,FALSE,"SAZ";#N/A,#N/A,FALSE,"CAZ";#N/A,#N/A,FALSE,"SNV";#N/A,#N/A,FALSE,"NNV";#N/A,#N/A,FALSE,"PP";#N/A,#N/A,FALSE,"SA"}</definedName>
    <definedName name="_34" localSheetId="2" hidden="1">{#N/A,#N/A,FALSE,"SCA";#N/A,#N/A,FALSE,"NCA";#N/A,#N/A,FALSE,"SAZ";#N/A,#N/A,FALSE,"CAZ";#N/A,#N/A,FALSE,"SNV";#N/A,#N/A,FALSE,"NNV";#N/A,#N/A,FALSE,"PP";#N/A,#N/A,FALSE,"SA"}</definedName>
    <definedName name="_34" localSheetId="4" hidden="1">{#N/A,#N/A,FALSE,"SCA";#N/A,#N/A,FALSE,"NCA";#N/A,#N/A,FALSE,"SAZ";#N/A,#N/A,FALSE,"CAZ";#N/A,#N/A,FALSE,"SNV";#N/A,#N/A,FALSE,"NNV";#N/A,#N/A,FALSE,"PP";#N/A,#N/A,FALSE,"SA"}</definedName>
    <definedName name="_34" hidden="1">{#N/A,#N/A,FALSE,"SCA";#N/A,#N/A,FALSE,"NCA";#N/A,#N/A,FALSE,"SAZ";#N/A,#N/A,FALSE,"CAZ";#N/A,#N/A,FALSE,"SNV";#N/A,#N/A,FALSE,"NNV";#N/A,#N/A,FALSE,"PP";#N/A,#N/A,FALSE,"SA"}</definedName>
    <definedName name="_35" localSheetId="8" hidden="1">{#N/A,#N/A,TRUE,"1990";#N/A,#N/A,TRUE,"1991";#N/A,#N/A,TRUE,"1992";#N/A,#N/A,TRUE,"1993"}</definedName>
    <definedName name="_35" localSheetId="2" hidden="1">{#N/A,#N/A,TRUE,"1990";#N/A,#N/A,TRUE,"1991";#N/A,#N/A,TRUE,"1992";#N/A,#N/A,TRUE,"1993"}</definedName>
    <definedName name="_35" localSheetId="4" hidden="1">{#N/A,#N/A,TRUE,"1990";#N/A,#N/A,TRUE,"1991";#N/A,#N/A,TRUE,"1992";#N/A,#N/A,TRUE,"1993"}</definedName>
    <definedName name="_35" hidden="1">{#N/A,#N/A,TRUE,"1990";#N/A,#N/A,TRUE,"1991";#N/A,#N/A,TRUE,"1992";#N/A,#N/A,TRUE,"1993"}</definedName>
    <definedName name="_36" localSheetId="8" hidden="1">{"summary",#N/A,TRUE,"E93ADJ";"detail",#N/A,TRUE,"E93ADJ"}</definedName>
    <definedName name="_36" localSheetId="2" hidden="1">{"summary",#N/A,TRUE,"E93ADJ";"detail",#N/A,TRUE,"E93ADJ"}</definedName>
    <definedName name="_36" localSheetId="4" hidden="1">{"summary",#N/A,TRUE,"E93ADJ";"detail",#N/A,TRUE,"E93ADJ"}</definedName>
    <definedName name="_36" hidden="1">{"summary",#N/A,TRUE,"E93ADJ";"detail",#N/A,TRUE,"E93ADJ"}</definedName>
    <definedName name="_37" localSheetId="8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37" localSheetId="2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37" localSheetId="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37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38" localSheetId="8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38" localSheetId="2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38" localSheetId="4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38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_39" localSheetId="8" hidden="1">{"summary",#N/A,TRUE,"E93ADJ";"detail",#N/A,TRUE,"E93ADJ"}</definedName>
    <definedName name="_39" localSheetId="2" hidden="1">{"summary",#N/A,TRUE,"E93ADJ";"detail",#N/A,TRUE,"E93ADJ"}</definedName>
    <definedName name="_39" localSheetId="4" hidden="1">{"summary",#N/A,TRUE,"E93ADJ";"detail",#N/A,TRUE,"E93ADJ"}</definedName>
    <definedName name="_39" hidden="1">{"summary",#N/A,TRUE,"E93ADJ";"detail",#N/A,TRUE,"E93ADJ"}</definedName>
    <definedName name="_4" localSheetId="8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4" localSheetId="2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4" localSheetId="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4__123Graph_DYIELD_CURVES" localSheetId="8" hidden="1">[8]Yield_curve!#REF!</definedName>
    <definedName name="_4__123Graph_DYIELD_CURVES" hidden="1">[8]Yield_curve!#REF!</definedName>
    <definedName name="_4_0__123Grap" localSheetId="8" hidden="1">'[1]Plant in Ser'!#REF!</definedName>
    <definedName name="_4_0__123Grap" hidden="1">'[1]Plant in Ser'!#REF!</definedName>
    <definedName name="_40" localSheetId="8" hidden="1">{"ARK_JURIS_FUEL",#N/A,FALSE,"Ark_Fuel&amp;Rev"}</definedName>
    <definedName name="_40" localSheetId="2" hidden="1">{"ARK_JURIS_FUEL",#N/A,FALSE,"Ark_Fuel&amp;Rev"}</definedName>
    <definedName name="_40" localSheetId="4" hidden="1">{"ARK_JURIS_FUEL",#N/A,FALSE,"Ark_Fuel&amp;Rev"}</definedName>
    <definedName name="_40" hidden="1">{"ARK_JURIS_FUEL",#N/A,FALSE,"Ark_Fuel&amp;Rev"}</definedName>
    <definedName name="_41" localSheetId="8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_41" localSheetId="2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_41" localSheetId="4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_41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_42" localSheetId="8" hidden="1">{#N/A,#N/A,TRUE,"1990";#N/A,#N/A,TRUE,"1991";#N/A,#N/A,TRUE,"1992";#N/A,#N/A,TRUE,"1993"}</definedName>
    <definedName name="_42" localSheetId="2" hidden="1">{#N/A,#N/A,TRUE,"1990";#N/A,#N/A,TRUE,"1991";#N/A,#N/A,TRUE,"1992";#N/A,#N/A,TRUE,"1993"}</definedName>
    <definedName name="_42" localSheetId="4" hidden="1">{#N/A,#N/A,TRUE,"1990";#N/A,#N/A,TRUE,"1991";#N/A,#N/A,TRUE,"1992";#N/A,#N/A,TRUE,"1993"}</definedName>
    <definedName name="_42" hidden="1">{#N/A,#N/A,TRUE,"1990";#N/A,#N/A,TRUE,"1991";#N/A,#N/A,TRUE,"1992";#N/A,#N/A,TRUE,"1993"}</definedName>
    <definedName name="_43" localSheetId="8" hidden="1">{#N/A,#N/A,TRUE,"1990";#N/A,#N/A,TRUE,"1991";#N/A,#N/A,TRUE,"1992";#N/A,#N/A,TRUE,"1993"}</definedName>
    <definedName name="_43" localSheetId="2" hidden="1">{#N/A,#N/A,TRUE,"1990";#N/A,#N/A,TRUE,"1991";#N/A,#N/A,TRUE,"1992";#N/A,#N/A,TRUE,"1993"}</definedName>
    <definedName name="_43" localSheetId="4" hidden="1">{#N/A,#N/A,TRUE,"1990";#N/A,#N/A,TRUE,"1991";#N/A,#N/A,TRUE,"1992";#N/A,#N/A,TRUE,"1993"}</definedName>
    <definedName name="_43" hidden="1">{#N/A,#N/A,TRUE,"1990";#N/A,#N/A,TRUE,"1991";#N/A,#N/A,TRUE,"1992";#N/A,#N/A,TRUE,"1993"}</definedName>
    <definedName name="_44" localSheetId="8" hidden="1">{"summary",#N/A,TRUE,"E93ADJ";"detail",#N/A,TRUE,"E93ADJ"}</definedName>
    <definedName name="_44" localSheetId="2" hidden="1">{"summary",#N/A,TRUE,"E93ADJ";"detail",#N/A,TRUE,"E93ADJ"}</definedName>
    <definedName name="_44" localSheetId="4" hidden="1">{"summary",#N/A,TRUE,"E93ADJ";"detail",#N/A,TRUE,"E93ADJ"}</definedName>
    <definedName name="_44" hidden="1">{"summary",#N/A,TRUE,"E93ADJ";"detail",#N/A,TRUE,"E93ADJ"}</definedName>
    <definedName name="_45" localSheetId="8" hidden="1">{"summary",#N/A,TRUE,"E93ADJ";"detail",#N/A,TRUE,"E93ADJ"}</definedName>
    <definedName name="_45" localSheetId="2" hidden="1">{"summary",#N/A,TRUE,"E93ADJ";"detail",#N/A,TRUE,"E93ADJ"}</definedName>
    <definedName name="_45" localSheetId="4" hidden="1">{"summary",#N/A,TRUE,"E93ADJ";"detail",#N/A,TRUE,"E93ADJ"}</definedName>
    <definedName name="_45" hidden="1">{"summary",#N/A,TRUE,"E93ADJ";"detail",#N/A,TRUE,"E93ADJ"}</definedName>
    <definedName name="_46" localSheetId="8" hidden="1">{#N/A,#N/A,TRUE,"1990";#N/A,#N/A,TRUE,"1991";#N/A,#N/A,TRUE,"1992";#N/A,#N/A,TRUE,"1993"}</definedName>
    <definedName name="_46" localSheetId="2" hidden="1">{#N/A,#N/A,TRUE,"1990";#N/A,#N/A,TRUE,"1991";#N/A,#N/A,TRUE,"1992";#N/A,#N/A,TRUE,"1993"}</definedName>
    <definedName name="_46" localSheetId="4" hidden="1">{#N/A,#N/A,TRUE,"1990";#N/A,#N/A,TRUE,"1991";#N/A,#N/A,TRUE,"1992";#N/A,#N/A,TRUE,"1993"}</definedName>
    <definedName name="_46" hidden="1">{#N/A,#N/A,TRUE,"1990";#N/A,#N/A,TRUE,"1991";#N/A,#N/A,TRUE,"1992";#N/A,#N/A,TRUE,"1993"}</definedName>
    <definedName name="_47" localSheetId="8" hidden="1">{"summary",#N/A,TRUE,"E93ADJ";"detail",#N/A,TRUE,"E93ADJ"}</definedName>
    <definedName name="_47" localSheetId="2" hidden="1">{"summary",#N/A,TRUE,"E93ADJ";"detail",#N/A,TRUE,"E93ADJ"}</definedName>
    <definedName name="_47" localSheetId="4" hidden="1">{"summary",#N/A,TRUE,"E93ADJ";"detail",#N/A,TRUE,"E93ADJ"}</definedName>
    <definedName name="_47" hidden="1">{"summary",#N/A,TRUE,"E93ADJ";"detail",#N/A,TRUE,"E93ADJ"}</definedName>
    <definedName name="_48" localSheetId="8" hidden="1">{#N/A,#N/A,TRUE,"1990";#N/A,#N/A,TRUE,"1991";#N/A,#N/A,TRUE,"1992";#N/A,#N/A,TRUE,"1993"}</definedName>
    <definedName name="_48" localSheetId="2" hidden="1">{#N/A,#N/A,TRUE,"1990";#N/A,#N/A,TRUE,"1991";#N/A,#N/A,TRUE,"1992";#N/A,#N/A,TRUE,"1993"}</definedName>
    <definedName name="_48" localSheetId="4" hidden="1">{#N/A,#N/A,TRUE,"1990";#N/A,#N/A,TRUE,"1991";#N/A,#N/A,TRUE,"1992";#N/A,#N/A,TRUE,"1993"}</definedName>
    <definedName name="_48" hidden="1">{#N/A,#N/A,TRUE,"1990";#N/A,#N/A,TRUE,"1991";#N/A,#N/A,TRUE,"1992";#N/A,#N/A,TRUE,"1993"}</definedName>
    <definedName name="_49" localSheetId="8" hidden="1">{#N/A,#N/A,TRUE,"1990";#N/A,#N/A,TRUE,"1991";#N/A,#N/A,TRUE,"1992";#N/A,#N/A,TRUE,"1993"}</definedName>
    <definedName name="_49" localSheetId="2" hidden="1">{#N/A,#N/A,TRUE,"1990";#N/A,#N/A,TRUE,"1991";#N/A,#N/A,TRUE,"1992";#N/A,#N/A,TRUE,"1993"}</definedName>
    <definedName name="_49" localSheetId="4" hidden="1">{#N/A,#N/A,TRUE,"1990";#N/A,#N/A,TRUE,"1991";#N/A,#N/A,TRUE,"1992";#N/A,#N/A,TRUE,"1993"}</definedName>
    <definedName name="_49" hidden="1">{#N/A,#N/A,TRUE,"1990";#N/A,#N/A,TRUE,"1991";#N/A,#N/A,TRUE,"1992";#N/A,#N/A,TRUE,"1993"}</definedName>
    <definedName name="_5" localSheetId="8" hidden="1">{#N/A,#N/A,FALSE,"SCA";#N/A,#N/A,FALSE,"NCA";#N/A,#N/A,FALSE,"SAZ";#N/A,#N/A,FALSE,"CAZ";#N/A,#N/A,FALSE,"SNV";#N/A,#N/A,FALSE,"NNV";#N/A,#N/A,FALSE,"PP";#N/A,#N/A,FALSE,"SA"}</definedName>
    <definedName name="_5" localSheetId="2" hidden="1">{#N/A,#N/A,FALSE,"SCA";#N/A,#N/A,FALSE,"NCA";#N/A,#N/A,FALSE,"SAZ";#N/A,#N/A,FALSE,"CAZ";#N/A,#N/A,FALSE,"SNV";#N/A,#N/A,FALSE,"NNV";#N/A,#N/A,FALSE,"PP";#N/A,#N/A,FALSE,"SA"}</definedName>
    <definedName name="_5" localSheetId="4" hidden="1">{#N/A,#N/A,FALSE,"SCA";#N/A,#N/A,FALSE,"NCA";#N/A,#N/A,FALSE,"SAZ";#N/A,#N/A,FALSE,"CAZ";#N/A,#N/A,FALSE,"SNV";#N/A,#N/A,FALSE,"NNV";#N/A,#N/A,FALSE,"PP";#N/A,#N/A,FALSE,"SA"}</definedName>
    <definedName name="_5" hidden="1">{#N/A,#N/A,FALSE,"SCA";#N/A,#N/A,FALSE,"NCA";#N/A,#N/A,FALSE,"SAZ";#N/A,#N/A,FALSE,"CAZ";#N/A,#N/A,FALSE,"SNV";#N/A,#N/A,FALSE,"NNV";#N/A,#N/A,FALSE,"PP";#N/A,#N/A,FALSE,"SA"}</definedName>
    <definedName name="_50" localSheetId="8" hidden="1">{"summary",#N/A,TRUE,"E93ADJ";"detail",#N/A,TRUE,"E93ADJ"}</definedName>
    <definedName name="_50" localSheetId="2" hidden="1">{"summary",#N/A,TRUE,"E93ADJ";"detail",#N/A,TRUE,"E93ADJ"}</definedName>
    <definedName name="_50" localSheetId="4" hidden="1">{"summary",#N/A,TRUE,"E93ADJ";"detail",#N/A,TRUE,"E93ADJ"}</definedName>
    <definedName name="_50" hidden="1">{"summary",#N/A,TRUE,"E93ADJ";"detail",#N/A,TRUE,"E93ADJ"}</definedName>
    <definedName name="_51" localSheetId="8" hidden="1">{"summary",#N/A,TRUE,"E93ADJ";"detail",#N/A,TRUE,"E93ADJ"}</definedName>
    <definedName name="_51" localSheetId="2" hidden="1">{"summary",#N/A,TRUE,"E93ADJ";"detail",#N/A,TRUE,"E93ADJ"}</definedName>
    <definedName name="_51" localSheetId="4" hidden="1">{"summary",#N/A,TRUE,"E93ADJ";"detail",#N/A,TRUE,"E93ADJ"}</definedName>
    <definedName name="_51" hidden="1">{"summary",#N/A,TRUE,"E93ADJ";"detail",#N/A,TRUE,"E93ADJ"}</definedName>
    <definedName name="_52" localSheetId="8" hidden="1">{#N/A,#N/A,TRUE,"1990";#N/A,#N/A,TRUE,"1991";#N/A,#N/A,TRUE,"1992";#N/A,#N/A,TRUE,"1993"}</definedName>
    <definedName name="_52" localSheetId="2" hidden="1">{#N/A,#N/A,TRUE,"1990";#N/A,#N/A,TRUE,"1991";#N/A,#N/A,TRUE,"1992";#N/A,#N/A,TRUE,"1993"}</definedName>
    <definedName name="_52" localSheetId="4" hidden="1">{#N/A,#N/A,TRUE,"1990";#N/A,#N/A,TRUE,"1991";#N/A,#N/A,TRUE,"1992";#N/A,#N/A,TRUE,"1993"}</definedName>
    <definedName name="_52" hidden="1">{#N/A,#N/A,TRUE,"1990";#N/A,#N/A,TRUE,"1991";#N/A,#N/A,TRUE,"1992";#N/A,#N/A,TRUE,"1993"}</definedName>
    <definedName name="_53" localSheetId="8" hidden="1">{"summary",#N/A,TRUE,"E93ADJ";"detail",#N/A,TRUE,"E93ADJ"}</definedName>
    <definedName name="_53" localSheetId="2" hidden="1">{"summary",#N/A,TRUE,"E93ADJ";"detail",#N/A,TRUE,"E93ADJ"}</definedName>
    <definedName name="_53" localSheetId="4" hidden="1">{"summary",#N/A,TRUE,"E93ADJ";"detail",#N/A,TRUE,"E93ADJ"}</definedName>
    <definedName name="_53" hidden="1">{"summary",#N/A,TRUE,"E93ADJ";"detail",#N/A,TRUE,"E93ADJ"}</definedName>
    <definedName name="_54" localSheetId="8" hidden="1">{#N/A,#N/A,FALSE,"COMPAPER";#N/A,#N/A,FALSE,"AFUDC";#N/A,#N/A,FALSE,"JE"}</definedName>
    <definedName name="_54" localSheetId="2" hidden="1">{#N/A,#N/A,FALSE,"COMPAPER";#N/A,#N/A,FALSE,"AFUDC";#N/A,#N/A,FALSE,"JE"}</definedName>
    <definedName name="_54" localSheetId="4" hidden="1">{#N/A,#N/A,FALSE,"COMPAPER";#N/A,#N/A,FALSE,"AFUDC";#N/A,#N/A,FALSE,"JE"}</definedName>
    <definedName name="_54" hidden="1">{#N/A,#N/A,FALSE,"COMPAPER";#N/A,#N/A,FALSE,"AFUDC";#N/A,#N/A,FALSE,"JE"}</definedName>
    <definedName name="_55" localSheetId="8" hidden="1">{"pb",#N/A,FALSE,"Sheet3";"pd",#N/A,FALSE,"Sheet3";"pe",#N/A,FALSE,"Sheet3"}</definedName>
    <definedName name="_55" localSheetId="2" hidden="1">{"pb",#N/A,FALSE,"Sheet3";"pd",#N/A,FALSE,"Sheet3";"pe",#N/A,FALSE,"Sheet3"}</definedName>
    <definedName name="_55" localSheetId="4" hidden="1">{"pb",#N/A,FALSE,"Sheet3";"pd",#N/A,FALSE,"Sheet3";"pe",#N/A,FALSE,"Sheet3"}</definedName>
    <definedName name="_55" hidden="1">{"pb",#N/A,FALSE,"Sheet3";"pd",#N/A,FALSE,"Sheet3";"pe",#N/A,FALSE,"Sheet3"}</definedName>
    <definedName name="_56" localSheetId="8" hidden="1">{#N/A,#N/A,TRUE,"1990";#N/A,#N/A,TRUE,"1991";#N/A,#N/A,TRUE,"1992";#N/A,#N/A,TRUE,"1993"}</definedName>
    <definedName name="_56" localSheetId="2" hidden="1">{#N/A,#N/A,TRUE,"1990";#N/A,#N/A,TRUE,"1991";#N/A,#N/A,TRUE,"1992";#N/A,#N/A,TRUE,"1993"}</definedName>
    <definedName name="_56" localSheetId="4" hidden="1">{#N/A,#N/A,TRUE,"1990";#N/A,#N/A,TRUE,"1991";#N/A,#N/A,TRUE,"1992";#N/A,#N/A,TRUE,"1993"}</definedName>
    <definedName name="_56" hidden="1">{#N/A,#N/A,TRUE,"1990";#N/A,#N/A,TRUE,"1991";#N/A,#N/A,TRUE,"1992";#N/A,#N/A,TRUE,"1993"}</definedName>
    <definedName name="_57" localSheetId="8" hidden="1">{#N/A,#N/A,FALSE,"SCA";#N/A,#N/A,FALSE,"NCA";#N/A,#N/A,FALSE,"SAZ";#N/A,#N/A,FALSE,"CAZ";#N/A,#N/A,FALSE,"SNV";#N/A,#N/A,FALSE,"NNV";#N/A,#N/A,FALSE,"PP";#N/A,#N/A,FALSE,"SA"}</definedName>
    <definedName name="_57" localSheetId="2" hidden="1">{#N/A,#N/A,FALSE,"SCA";#N/A,#N/A,FALSE,"NCA";#N/A,#N/A,FALSE,"SAZ";#N/A,#N/A,FALSE,"CAZ";#N/A,#N/A,FALSE,"SNV";#N/A,#N/A,FALSE,"NNV";#N/A,#N/A,FALSE,"PP";#N/A,#N/A,FALSE,"SA"}</definedName>
    <definedName name="_57" localSheetId="4" hidden="1">{#N/A,#N/A,FALSE,"SCA";#N/A,#N/A,FALSE,"NCA";#N/A,#N/A,FALSE,"SAZ";#N/A,#N/A,FALSE,"CAZ";#N/A,#N/A,FALSE,"SNV";#N/A,#N/A,FALSE,"NNV";#N/A,#N/A,FALSE,"PP";#N/A,#N/A,FALSE,"SA"}</definedName>
    <definedName name="_57" hidden="1">{#N/A,#N/A,FALSE,"SCA";#N/A,#N/A,FALSE,"NCA";#N/A,#N/A,FALSE,"SAZ";#N/A,#N/A,FALSE,"CAZ";#N/A,#N/A,FALSE,"SNV";#N/A,#N/A,FALSE,"NNV";#N/A,#N/A,FALSE,"PP";#N/A,#N/A,FALSE,"SA"}</definedName>
    <definedName name="_58" localSheetId="8" hidden="1">{#N/A,#N/A,FALSE,"SCA";#N/A,#N/A,FALSE,"NCA";#N/A,#N/A,FALSE,"SAZ";#N/A,#N/A,FALSE,"CAZ";#N/A,#N/A,FALSE,"SNV";#N/A,#N/A,FALSE,"NNV";#N/A,#N/A,FALSE,"PP";#N/A,#N/A,FALSE,"SA"}</definedName>
    <definedName name="_58" localSheetId="2" hidden="1">{#N/A,#N/A,FALSE,"SCA";#N/A,#N/A,FALSE,"NCA";#N/A,#N/A,FALSE,"SAZ";#N/A,#N/A,FALSE,"CAZ";#N/A,#N/A,FALSE,"SNV";#N/A,#N/A,FALSE,"NNV";#N/A,#N/A,FALSE,"PP";#N/A,#N/A,FALSE,"SA"}</definedName>
    <definedName name="_58" localSheetId="4" hidden="1">{#N/A,#N/A,FALSE,"SCA";#N/A,#N/A,FALSE,"NCA";#N/A,#N/A,FALSE,"SAZ";#N/A,#N/A,FALSE,"CAZ";#N/A,#N/A,FALSE,"SNV";#N/A,#N/A,FALSE,"NNV";#N/A,#N/A,FALSE,"PP";#N/A,#N/A,FALSE,"SA"}</definedName>
    <definedName name="_58" hidden="1">{#N/A,#N/A,FALSE,"SCA";#N/A,#N/A,FALSE,"NCA";#N/A,#N/A,FALSE,"SAZ";#N/A,#N/A,FALSE,"CAZ";#N/A,#N/A,FALSE,"SNV";#N/A,#N/A,FALSE,"NNV";#N/A,#N/A,FALSE,"PP";#N/A,#N/A,FALSE,"SA"}</definedName>
    <definedName name="_59" localSheetId="8" hidden="1">{"ARK_JURIS_FAC",#N/A,FALSE,"Ark_Fuel&amp;Rev"}</definedName>
    <definedName name="_59" localSheetId="2" hidden="1">{"ARK_JURIS_FAC",#N/A,FALSE,"Ark_Fuel&amp;Rev"}</definedName>
    <definedName name="_59" localSheetId="4" hidden="1">{"ARK_JURIS_FAC",#N/A,FALSE,"Ark_Fuel&amp;Rev"}</definedName>
    <definedName name="_59" hidden="1">{"ARK_JURIS_FAC",#N/A,FALSE,"Ark_Fuel&amp;Rev"}</definedName>
    <definedName name="_6" localSheetId="8" hidden="1">{#N/A,#N/A,FALSE,"SCA";#N/A,#N/A,FALSE,"NCA";#N/A,#N/A,FALSE,"SAZ";#N/A,#N/A,FALSE,"CAZ";#N/A,#N/A,FALSE,"SNV";#N/A,#N/A,FALSE,"NNV";#N/A,#N/A,FALSE,"PP";#N/A,#N/A,FALSE,"SA"}</definedName>
    <definedName name="_6" localSheetId="2" hidden="1">{#N/A,#N/A,FALSE,"SCA";#N/A,#N/A,FALSE,"NCA";#N/A,#N/A,FALSE,"SAZ";#N/A,#N/A,FALSE,"CAZ";#N/A,#N/A,FALSE,"SNV";#N/A,#N/A,FALSE,"NNV";#N/A,#N/A,FALSE,"PP";#N/A,#N/A,FALSE,"SA"}</definedName>
    <definedName name="_6" localSheetId="4" hidden="1">{#N/A,#N/A,FALSE,"SCA";#N/A,#N/A,FALSE,"NCA";#N/A,#N/A,FALSE,"SAZ";#N/A,#N/A,FALSE,"CAZ";#N/A,#N/A,FALSE,"SNV";#N/A,#N/A,FALSE,"NNV";#N/A,#N/A,FALSE,"PP";#N/A,#N/A,FALSE,"SA"}</definedName>
    <definedName name="_6" hidden="1">{#N/A,#N/A,FALSE,"SCA";#N/A,#N/A,FALSE,"NCA";#N/A,#N/A,FALSE,"SAZ";#N/A,#N/A,FALSE,"CAZ";#N/A,#N/A,FALSE,"SNV";#N/A,#N/A,FALSE,"NNV";#N/A,#N/A,FALSE,"PP";#N/A,#N/A,FALSE,"SA"}</definedName>
    <definedName name="_60" localSheetId="8" hidden="1">{"ARK_JURIS_FUEL",#N/A,FALSE,"Ark_Fuel&amp;Rev"}</definedName>
    <definedName name="_60" localSheetId="2" hidden="1">{"ARK_JURIS_FUEL",#N/A,FALSE,"Ark_Fuel&amp;Rev"}</definedName>
    <definedName name="_60" localSheetId="4" hidden="1">{"ARK_JURIS_FUEL",#N/A,FALSE,"Ark_Fuel&amp;Rev"}</definedName>
    <definedName name="_60" hidden="1">{"ARK_JURIS_FUEL",#N/A,FALSE,"Ark_Fuel&amp;Rev"}</definedName>
    <definedName name="_61" localSheetId="8" hidden="1">{"ATOKA_FAC",#N/A,FALSE,"Atoka"}</definedName>
    <definedName name="_61" localSheetId="2" hidden="1">{"ATOKA_FAC",#N/A,FALSE,"Atoka"}</definedName>
    <definedName name="_61" localSheetId="4" hidden="1">{"ATOKA_FAC",#N/A,FALSE,"Atoka"}</definedName>
    <definedName name="_61" hidden="1">{"ATOKA_FAC",#N/A,FALSE,"Atoka"}</definedName>
    <definedName name="_62" localSheetId="8" hidden="1">{"Benefits Summary",#N/A,FALSE,"Benefits Info without WC Amount";"Medical and Dental Costs",#N/A,FALSE,"Benefits Info without WC Amount";"Workers' Compensation",#N/A,FALSE,"Benefits Info without WC Amount"}</definedName>
    <definedName name="_62" localSheetId="2" hidden="1">{"Benefits Summary",#N/A,FALSE,"Benefits Info without WC Amount";"Medical and Dental Costs",#N/A,FALSE,"Benefits Info without WC Amount";"Workers' Compensation",#N/A,FALSE,"Benefits Info without WC Amount"}</definedName>
    <definedName name="_62" localSheetId="4" hidden="1">{"Benefits Summary",#N/A,FALSE,"Benefits Info without WC Amount";"Medical and Dental Costs",#N/A,FALSE,"Benefits Info without WC Amount";"Workers' Compensation",#N/A,FALSE,"Benefits Info without WC Amount"}</definedName>
    <definedName name="_62" hidden="1">{"Benefits Summary",#N/A,FALSE,"Benefits Info without WC Amount";"Medical and Dental Costs",#N/A,FALSE,"Benefits Info without WC Amount";"Workers' Compensation",#N/A,FALSE,"Benefits Info without WC Amount"}</definedName>
    <definedName name="_63" localSheetId="8" hidden="1">{#N/A,#N/A,FALSE,"Rev Seg Taxes";#N/A,#N/A,FALSE,"BookRev Seg";#N/A,#N/A,FALSE,"Supp Adj Seg";#N/A,#N/A,FALSE,"outside prov seg taxes"}</definedName>
    <definedName name="_63" localSheetId="2" hidden="1">{#N/A,#N/A,FALSE,"Rev Seg Taxes";#N/A,#N/A,FALSE,"BookRev Seg";#N/A,#N/A,FALSE,"Supp Adj Seg";#N/A,#N/A,FALSE,"outside prov seg taxes"}</definedName>
    <definedName name="_63" localSheetId="4" hidden="1">{#N/A,#N/A,FALSE,"Rev Seg Taxes";#N/A,#N/A,FALSE,"BookRev Seg";#N/A,#N/A,FALSE,"Supp Adj Seg";#N/A,#N/A,FALSE,"outside prov seg taxes"}</definedName>
    <definedName name="_63" hidden="1">{#N/A,#N/A,FALSE,"Rev Seg Taxes";#N/A,#N/A,FALSE,"BookRev Seg";#N/A,#N/A,FALSE,"Supp Adj Seg";#N/A,#N/A,FALSE,"outside prov seg taxes"}</definedName>
    <definedName name="_64" localSheetId="8" hidden="1">{#N/A,#N/A,FALSE,"Book Tax Inc Seg";#N/A,#N/A,FALSE,"CCBT Seg";#N/A,#N/A,FALSE,"Perm Diff Seg";#N/A,#N/A,FALSE,"Temp Diff Seg";#N/A,#N/A,FALSE,"Temp Diff Detail Op Seg";#N/A,#N/A,FALSE,"Def Tax Detail OP Seg";#N/A,#N/A,FALSE,"Temp Diff Detail NonOp Seg";#N/A,#N/A,FALSE,"Def Tax Detail NonOp Seg";#N/A,#N/A,FALSE,"Total Seg Taxes";#N/A,#N/A,FALSE,"SYSJRNLsegmented";#N/A,#N/A,FALSE,"ETR"}</definedName>
    <definedName name="_64" localSheetId="2" hidden="1">{#N/A,#N/A,FALSE,"Book Tax Inc Seg";#N/A,#N/A,FALSE,"CCBT Seg";#N/A,#N/A,FALSE,"Perm Diff Seg";#N/A,#N/A,FALSE,"Temp Diff Seg";#N/A,#N/A,FALSE,"Temp Diff Detail Op Seg";#N/A,#N/A,FALSE,"Def Tax Detail OP Seg";#N/A,#N/A,FALSE,"Temp Diff Detail NonOp Seg";#N/A,#N/A,FALSE,"Def Tax Detail NonOp Seg";#N/A,#N/A,FALSE,"Total Seg Taxes";#N/A,#N/A,FALSE,"SYSJRNLsegmented";#N/A,#N/A,FALSE,"ETR"}</definedName>
    <definedName name="_64" localSheetId="4" hidden="1">{#N/A,#N/A,FALSE,"Book Tax Inc Seg";#N/A,#N/A,FALSE,"CCBT Seg";#N/A,#N/A,FALSE,"Perm Diff Seg";#N/A,#N/A,FALSE,"Temp Diff Seg";#N/A,#N/A,FALSE,"Temp Diff Detail Op Seg";#N/A,#N/A,FALSE,"Def Tax Detail OP Seg";#N/A,#N/A,FALSE,"Temp Diff Detail NonOp Seg";#N/A,#N/A,FALSE,"Def Tax Detail NonOp Seg";#N/A,#N/A,FALSE,"Total Seg Taxes";#N/A,#N/A,FALSE,"SYSJRNLsegmented";#N/A,#N/A,FALSE,"ETR"}</definedName>
    <definedName name="_64" hidden="1">{#N/A,#N/A,FALSE,"Book Tax Inc Seg";#N/A,#N/A,FALSE,"CCBT Seg";#N/A,#N/A,FALSE,"Perm Diff Seg";#N/A,#N/A,FALSE,"Temp Diff Seg";#N/A,#N/A,FALSE,"Temp Diff Detail Op Seg";#N/A,#N/A,FALSE,"Def Tax Detail OP Seg";#N/A,#N/A,FALSE,"Temp Diff Detail NonOp Seg";#N/A,#N/A,FALSE,"Def Tax Detail NonOp Seg";#N/A,#N/A,FALSE,"Total Seg Taxes";#N/A,#N/A,FALSE,"SYSJRNLsegmented";#N/A,#N/A,FALSE,"ETR"}</definedName>
    <definedName name="_65" localSheetId="8" hidden="1">{#N/A,#N/A,FALSE,"GLDwnLoad"}</definedName>
    <definedName name="_65" localSheetId="2" hidden="1">{#N/A,#N/A,FALSE,"GLDwnLoad"}</definedName>
    <definedName name="_65" localSheetId="4" hidden="1">{#N/A,#N/A,FALSE,"GLDwnLoad"}</definedName>
    <definedName name="_65" hidden="1">{#N/A,#N/A,FALSE,"GLDwnLoad"}</definedName>
    <definedName name="_66" localSheetId="8" hidden="1">{#N/A,#N/A,FALSE,"OTHERINPUTS";#N/A,#N/A,FALSE,"DITRATEINPUTS";#N/A,#N/A,FALSE,"SUPPLIEDADJINPUT";#N/A,#N/A,FALSE,"BR&amp;SUPADJ."}</definedName>
    <definedName name="_66" localSheetId="2" hidden="1">{#N/A,#N/A,FALSE,"OTHERINPUTS";#N/A,#N/A,FALSE,"DITRATEINPUTS";#N/A,#N/A,FALSE,"SUPPLIEDADJINPUT";#N/A,#N/A,FALSE,"BR&amp;SUPADJ."}</definedName>
    <definedName name="_66" localSheetId="4" hidden="1">{#N/A,#N/A,FALSE,"OTHERINPUTS";#N/A,#N/A,FALSE,"DITRATEINPUTS";#N/A,#N/A,FALSE,"SUPPLIEDADJINPUT";#N/A,#N/A,FALSE,"BR&amp;SUPADJ."}</definedName>
    <definedName name="_66" hidden="1">{#N/A,#N/A,FALSE,"OTHERINPUTS";#N/A,#N/A,FALSE,"DITRATEINPUTS";#N/A,#N/A,FALSE,"SUPPLIEDADJINPUT";#N/A,#N/A,FALSE,"BR&amp;SUPADJ."}</definedName>
    <definedName name="_67" localSheetId="8" hidden="1">{#N/A,#N/A,FALSE,"TITLEPG";#N/A,#N/A,FALSE,"INDEX";#N/A,#N/A,FALSE,"BKTAXINCOME";#N/A,#N/A,FALSE,"INTERESTALLOC";#N/A,#N/A,FALSE,"FITCALC";#N/A,#N/A,FALSE,"CCBT";#N/A,#N/A,FALSE,"CGE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_SUMMARY"}</definedName>
    <definedName name="_67" localSheetId="2" hidden="1">{#N/A,#N/A,FALSE,"TITLEPG";#N/A,#N/A,FALSE,"INDEX";#N/A,#N/A,FALSE,"BKTAXINCOME";#N/A,#N/A,FALSE,"INTERESTALLOC";#N/A,#N/A,FALSE,"FITCALC";#N/A,#N/A,FALSE,"CCBT";#N/A,#N/A,FALSE,"CGE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_SUMMARY"}</definedName>
    <definedName name="_67" localSheetId="4" hidden="1">{#N/A,#N/A,FALSE,"TITLEPG";#N/A,#N/A,FALSE,"INDEX";#N/A,#N/A,FALSE,"BKTAXINCOME";#N/A,#N/A,FALSE,"INTERESTALLOC";#N/A,#N/A,FALSE,"FITCALC";#N/A,#N/A,FALSE,"CCBT";#N/A,#N/A,FALSE,"CGE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_SUMMARY"}</definedName>
    <definedName name="_67" hidden="1">{#N/A,#N/A,FALSE,"TITLEPG";#N/A,#N/A,FALSE,"INDEX";#N/A,#N/A,FALSE,"BKTAXINCOME";#N/A,#N/A,FALSE,"INTERESTALLOC";#N/A,#N/A,FALSE,"FITCALC";#N/A,#N/A,FALSE,"CCBT";#N/A,#N/A,FALSE,"CGE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_SUMMARY"}</definedName>
    <definedName name="_68" localSheetId="8" hidden="1">{"CONOCO_FAC",#N/A,FALSE,"Conoco FAC"}</definedName>
    <definedName name="_68" localSheetId="2" hidden="1">{"CONOCO_FAC",#N/A,FALSE,"Conoco FAC"}</definedName>
    <definedName name="_68" localSheetId="4" hidden="1">{"CONOCO_FAC",#N/A,FALSE,"Conoco FAC"}</definedName>
    <definedName name="_68" hidden="1">{"CONOCO_FAC",#N/A,FALSE,"Conoco FAC"}</definedName>
    <definedName name="_69" localSheetId="8" hidden="1">{#N/A,#N/A,FALSE,"GLDwnLoad"}</definedName>
    <definedName name="_69" localSheetId="2" hidden="1">{#N/A,#N/A,FALSE,"GLDwnLoad"}</definedName>
    <definedName name="_69" localSheetId="4" hidden="1">{#N/A,#N/A,FALSE,"GLDwnLoad"}</definedName>
    <definedName name="_69" hidden="1">{#N/A,#N/A,FALSE,"GLDwnLoad"}</definedName>
    <definedName name="_7" localSheetId="8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7" localSheetId="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7" localSheetId="4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7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70" localSheetId="8" hidden="1">{#N/A,#N/A,FALSE,"OTHERINPUTS";#N/A,#N/A,FALSE,"DITRATEINPUTS";#N/A,#N/A,FALSE,"SUPPLIEDADJINPUT";#N/A,#N/A,FALSE,"TIMINGDIFFINPUTS";#N/A,#N/A,FALSE,"COSSINPUT";#N/A,#N/A,FALSE,"BR&amp;SUPADJ."}</definedName>
    <definedName name="_70" localSheetId="2" hidden="1">{#N/A,#N/A,FALSE,"OTHERINPUTS";#N/A,#N/A,FALSE,"DITRATEINPUTS";#N/A,#N/A,FALSE,"SUPPLIEDADJINPUT";#N/A,#N/A,FALSE,"TIMINGDIFFINPUTS";#N/A,#N/A,FALSE,"COSSINPUT";#N/A,#N/A,FALSE,"BR&amp;SUPADJ."}</definedName>
    <definedName name="_70" localSheetId="4" hidden="1">{#N/A,#N/A,FALSE,"OTHERINPUTS";#N/A,#N/A,FALSE,"DITRATEINPUTS";#N/A,#N/A,FALSE,"SUPPLIEDADJINPUT";#N/A,#N/A,FALSE,"TIMINGDIFFINPUTS";#N/A,#N/A,FALSE,"COSSINPUT";#N/A,#N/A,FALSE,"BR&amp;SUPADJ."}</definedName>
    <definedName name="_70" hidden="1">{#N/A,#N/A,FALSE,"OTHERINPUTS";#N/A,#N/A,FALSE,"DITRATEINPUTS";#N/A,#N/A,FALSE,"SUPPLIEDADJINPUT";#N/A,#N/A,FALSE,"TIMINGDIFFINPUTS";#N/A,#N/A,FALSE,"COSSINPUT";#N/A,#N/A,FALSE,"BR&amp;SUPADJ."}</definedName>
    <definedName name="_71" localSheetId="8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_71" localSheetId="2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_71" localSheetId="4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_71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_72" localSheetId="8" hidden="1">{#N/A,#N/A,FALSE,"FAS109 Summary";#N/A,#N/A,FALSE,"FAS109 OPER 190 ITC";#N/A,#N/A,FALSE,"FAS109 OPER 190 Other";#N/A,#N/A,FALSE,"FAS109 OPER 282";#N/A,#N/A,FALSE,"FAS109 OPER 283";#N/A,#N/A,FALSE,"FAS109 Non OPER 283 ";#N/A,#N/A,FALSE,"J.E.UPLOAD DATA"}</definedName>
    <definedName name="_72" localSheetId="2" hidden="1">{#N/A,#N/A,FALSE,"FAS109 Summary";#N/A,#N/A,FALSE,"FAS109 OPER 190 ITC";#N/A,#N/A,FALSE,"FAS109 OPER 190 Other";#N/A,#N/A,FALSE,"FAS109 OPER 282";#N/A,#N/A,FALSE,"FAS109 OPER 283";#N/A,#N/A,FALSE,"FAS109 Non OPER 283 ";#N/A,#N/A,FALSE,"J.E.UPLOAD DATA"}</definedName>
    <definedName name="_72" localSheetId="4" hidden="1">{#N/A,#N/A,FALSE,"FAS109 Summary";#N/A,#N/A,FALSE,"FAS109 OPER 190 ITC";#N/A,#N/A,FALSE,"FAS109 OPER 190 Other";#N/A,#N/A,FALSE,"FAS109 OPER 282";#N/A,#N/A,FALSE,"FAS109 OPER 283";#N/A,#N/A,FALSE,"FAS109 Non OPER 283 ";#N/A,#N/A,FALSE,"J.E.UPLOAD DATA"}</definedName>
    <definedName name="_72" hidden="1">{#N/A,#N/A,FALSE,"FAS109 Summary";#N/A,#N/A,FALSE,"FAS109 OPER 190 ITC";#N/A,#N/A,FALSE,"FAS109 OPER 190 Other";#N/A,#N/A,FALSE,"FAS109 OPER 282";#N/A,#N/A,FALSE,"FAS109 OPER 283";#N/A,#N/A,FALSE,"FAS109 Non OPER 283 ";#N/A,#N/A,FALSE,"J.E.UPLOAD DATA"}</definedName>
    <definedName name="_73" localSheetId="8" hidden="1">{"FAC_SUMMARY",#N/A,FALSE,"Summaries"}</definedName>
    <definedName name="_73" localSheetId="2" hidden="1">{"FAC_SUMMARY",#N/A,FALSE,"Summaries"}</definedName>
    <definedName name="_73" localSheetId="4" hidden="1">{"FAC_SUMMARY",#N/A,FALSE,"Summaries"}</definedName>
    <definedName name="_73" hidden="1">{"FAC_SUMMARY",#N/A,FALSE,"Summaries"}</definedName>
    <definedName name="_74" localSheetId="8" hidden="1">{"FERC_FAC",#N/A,FALSE,"FERC_Fuel&amp;Rev"}</definedName>
    <definedName name="_74" localSheetId="2" hidden="1">{"FERC_FAC",#N/A,FALSE,"FERC_Fuel&amp;Rev"}</definedName>
    <definedName name="_74" localSheetId="4" hidden="1">{"FERC_FAC",#N/A,FALSE,"FERC_Fuel&amp;Rev"}</definedName>
    <definedName name="_74" hidden="1">{"FERC_FAC",#N/A,FALSE,"FERC_Fuel&amp;Rev"}</definedName>
    <definedName name="_75" localSheetId="8" hidden="1">{"FERC_WEATHER_AND_FUEL",#N/A,FALSE,"FERC_Fuel&amp;Rev"}</definedName>
    <definedName name="_75" localSheetId="2" hidden="1">{"FERC_WEATHER_AND_FUEL",#N/A,FALSE,"FERC_Fuel&amp;Rev"}</definedName>
    <definedName name="_75" localSheetId="4" hidden="1">{"FERC_WEATHER_AND_FUEL",#N/A,FALSE,"FERC_Fuel&amp;Rev"}</definedName>
    <definedName name="_75" hidden="1">{"FERC_WEATHER_AND_FUEL",#N/A,FALSE,"FERC_Fuel&amp;Rev"}</definedName>
    <definedName name="_76" localSheetId="8" hidden="1">{"wp_h4.2",#N/A,FALSE,"WP_H4.2";"wp_h4.3",#N/A,FALSE,"WP_H4.3"}</definedName>
    <definedName name="_76" localSheetId="2" hidden="1">{"wp_h4.2",#N/A,FALSE,"WP_H4.2";"wp_h4.3",#N/A,FALSE,"WP_H4.3"}</definedName>
    <definedName name="_76" localSheetId="4" hidden="1">{"wp_h4.2",#N/A,FALSE,"WP_H4.2";"wp_h4.3",#N/A,FALSE,"WP_H4.3"}</definedName>
    <definedName name="_76" hidden="1">{"wp_h4.2",#N/A,FALSE,"WP_H4.2";"wp_h4.3",#N/A,FALSE,"WP_H4.3"}</definedName>
    <definedName name="_77" localSheetId="8" hidden="1">{#N/A,#N/A,FALSE,"GLDwnLoad"}</definedName>
    <definedName name="_77" localSheetId="2" hidden="1">{#N/A,#N/A,FALSE,"GLDwnLoad"}</definedName>
    <definedName name="_77" localSheetId="4" hidden="1">{#N/A,#N/A,FALSE,"GLDwnLoad"}</definedName>
    <definedName name="_77" hidden="1">{#N/A,#N/A,FALSE,"GLDwnLoad"}</definedName>
    <definedName name="_78" localSheetId="8" hidden="1">{#N/A,#N/A,FALSE,"OTHERINPUTS";#N/A,#N/A,FALSE,"SUPPLIEDADJINPUT";#N/A,#N/A,FALSE,"BR&amp;SUPADJ."}</definedName>
    <definedName name="_78" localSheetId="2" hidden="1">{#N/A,#N/A,FALSE,"OTHERINPUTS";#N/A,#N/A,FALSE,"SUPPLIEDADJINPUT";#N/A,#N/A,FALSE,"BR&amp;SUPADJ."}</definedName>
    <definedName name="_78" localSheetId="4" hidden="1">{#N/A,#N/A,FALSE,"OTHERINPUTS";#N/A,#N/A,FALSE,"SUPPLIEDADJINPUT";#N/A,#N/A,FALSE,"BR&amp;SUPADJ."}</definedName>
    <definedName name="_78" hidden="1">{#N/A,#N/A,FALSE,"OTHERINPUTS";#N/A,#N/A,FALSE,"SUPPLIEDADJINPUT";#N/A,#N/A,FALSE,"BR&amp;SUPADJ."}</definedName>
    <definedName name="_79" localSheetId="8" hidden="1">{#N/A,#N/A,FALSE,"Title Page";#N/A,#N/A,FALSE,"INDEX";#N/A,#N/A,FALSE,"BKTAXINCOME";#N/A,#N/A,FALSE,"INTERESTALLOC";#N/A,#N/A,FALSE,"FITCALC";#N/A,#N/A,FALSE,"CCBT";#N/A,#N/A,FALSE,"MET";#N/A,#N/A,FALSE,"PERMDIFFEVENTS";#N/A,#N/A,FALSE,"TIMDIFFEVENTS";#N/A,#N/A,FALSE,"DEPREC";#N/A,#N/A,FALSE,"PERMDIFF";#N/A,#N/A,FALSE,"OPTIMDIFF";#N/A,#N/A,FALSE,"NONOPTIMDIFF";#N/A,#N/A,FALSE,"190CRQTR";#N/A,#N/A,FALSE,"190CRYTD";#N/A,#N/A,FALSE,"190PRYTD";#N/A,#N/A,FALSE,"282CRQTR";#N/A,#N/A,FALSE,"282CRYTD";#N/A,#N/A,FALSE,"282PRYTD";#N/A,#N/A,FALSE,"283CRQTR";#N/A,#N/A,FALSE,"283CRYTD";#N/A,#N/A,FALSE,"283PRYTD";#N/A,#N/A,FALSE,"DITSUM";#N/A,#N/A,FALSE,"CRYTDACREC";#N/A,#N/A,FALSE,"PRYTDACREC";#N/A,#N/A,FALSE,"SYSJRNL"}</definedName>
    <definedName name="_79" localSheetId="2" hidden="1">{#N/A,#N/A,FALSE,"Title Page";#N/A,#N/A,FALSE,"INDEX";#N/A,#N/A,FALSE,"BKTAXINCOME";#N/A,#N/A,FALSE,"INTERESTALLOC";#N/A,#N/A,FALSE,"FITCALC";#N/A,#N/A,FALSE,"CCBT";#N/A,#N/A,FALSE,"MET";#N/A,#N/A,FALSE,"PERMDIFFEVENTS";#N/A,#N/A,FALSE,"TIMDIFFEVENTS";#N/A,#N/A,FALSE,"DEPREC";#N/A,#N/A,FALSE,"PERMDIFF";#N/A,#N/A,FALSE,"OPTIMDIFF";#N/A,#N/A,FALSE,"NONOPTIMDIFF";#N/A,#N/A,FALSE,"190CRQTR";#N/A,#N/A,FALSE,"190CRYTD";#N/A,#N/A,FALSE,"190PRYTD";#N/A,#N/A,FALSE,"282CRQTR";#N/A,#N/A,FALSE,"282CRYTD";#N/A,#N/A,FALSE,"282PRYTD";#N/A,#N/A,FALSE,"283CRQTR";#N/A,#N/A,FALSE,"283CRYTD";#N/A,#N/A,FALSE,"283PRYTD";#N/A,#N/A,FALSE,"DITSUM";#N/A,#N/A,FALSE,"CRYTDACREC";#N/A,#N/A,FALSE,"PRYTDACREC";#N/A,#N/A,FALSE,"SYSJRNL"}</definedName>
    <definedName name="_79" localSheetId="4" hidden="1">{#N/A,#N/A,FALSE,"Title Page";#N/A,#N/A,FALSE,"INDEX";#N/A,#N/A,FALSE,"BKTAXINCOME";#N/A,#N/A,FALSE,"INTERESTALLOC";#N/A,#N/A,FALSE,"FITCALC";#N/A,#N/A,FALSE,"CCBT";#N/A,#N/A,FALSE,"MET";#N/A,#N/A,FALSE,"PERMDIFFEVENTS";#N/A,#N/A,FALSE,"TIMDIFFEVENTS";#N/A,#N/A,FALSE,"DEPREC";#N/A,#N/A,FALSE,"PERMDIFF";#N/A,#N/A,FALSE,"OPTIMDIFF";#N/A,#N/A,FALSE,"NONOPTIMDIFF";#N/A,#N/A,FALSE,"190CRQTR";#N/A,#N/A,FALSE,"190CRYTD";#N/A,#N/A,FALSE,"190PRYTD";#N/A,#N/A,FALSE,"282CRQTR";#N/A,#N/A,FALSE,"282CRYTD";#N/A,#N/A,FALSE,"282PRYTD";#N/A,#N/A,FALSE,"283CRQTR";#N/A,#N/A,FALSE,"283CRYTD";#N/A,#N/A,FALSE,"283PRYTD";#N/A,#N/A,FALSE,"DITSUM";#N/A,#N/A,FALSE,"CRYTDACREC";#N/A,#N/A,FALSE,"PRYTDACREC";#N/A,#N/A,FALSE,"SYSJRNL"}</definedName>
    <definedName name="_79" hidden="1">{#N/A,#N/A,FALSE,"Title Page";#N/A,#N/A,FALSE,"INDEX";#N/A,#N/A,FALSE,"BKTAXINCOME";#N/A,#N/A,FALSE,"INTERESTALLOC";#N/A,#N/A,FALSE,"FITCALC";#N/A,#N/A,FALSE,"CCBT";#N/A,#N/A,FALSE,"MET";#N/A,#N/A,FALSE,"PERMDIFFEVENTS";#N/A,#N/A,FALSE,"TIMDIFFEVENTS";#N/A,#N/A,FALSE,"DEPREC";#N/A,#N/A,FALSE,"PERMDIFF";#N/A,#N/A,FALSE,"OPTIMDIFF";#N/A,#N/A,FALSE,"NONOPTIMDIFF";#N/A,#N/A,FALSE,"190CRQTR";#N/A,#N/A,FALSE,"190CRYTD";#N/A,#N/A,FALSE,"190PRYTD";#N/A,#N/A,FALSE,"282CRQTR";#N/A,#N/A,FALSE,"282CRYTD";#N/A,#N/A,FALSE,"282PRYTD";#N/A,#N/A,FALSE,"283CRQTR";#N/A,#N/A,FALSE,"283CRYTD";#N/A,#N/A,FALSE,"283PRYTD";#N/A,#N/A,FALSE,"DITSUM";#N/A,#N/A,FALSE,"CRYTDACREC";#N/A,#N/A,FALSE,"PRYTDACREC";#N/A,#N/A,FALSE,"SYSJRNL"}</definedName>
    <definedName name="_8" localSheetId="8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8" localSheetId="2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8" localSheetId="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8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80" localSheetId="8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_80" localSheetId="2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_80" localSheetId="4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_80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_81" localSheetId="8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_81" localSheetId="2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_81" localSheetId="4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_81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_82" localSheetId="8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82" localSheetId="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82" localSheetId="4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8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83" localSheetId="8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83" localSheetId="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83" localSheetId="4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83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84" localSheetId="8" hidden="1">{"OK_FUEL_COMPARISON",#N/A,FALSE,"Ok_Fuel&amp;Rev"}</definedName>
    <definedName name="_84" localSheetId="2" hidden="1">{"OK_FUEL_COMPARISON",#N/A,FALSE,"Ok_Fuel&amp;Rev"}</definedName>
    <definedName name="_84" localSheetId="4" hidden="1">{"OK_FUEL_COMPARISON",#N/A,FALSE,"Ok_Fuel&amp;Rev"}</definedName>
    <definedName name="_84" hidden="1">{"OK_FUEL_COMPARISON",#N/A,FALSE,"Ok_Fuel&amp;Rev"}</definedName>
    <definedName name="_85" localSheetId="8" hidden="1">{"OK_JURIS_FAC",#N/A,FALSE,"Ok_Fuel&amp;Rev"}</definedName>
    <definedName name="_85" localSheetId="2" hidden="1">{"OK_JURIS_FAC",#N/A,FALSE,"Ok_Fuel&amp;Rev"}</definedName>
    <definedName name="_85" localSheetId="4" hidden="1">{"OK_JURIS_FAC",#N/A,FALSE,"Ok_Fuel&amp;Rev"}</definedName>
    <definedName name="_85" hidden="1">{"OK_JURIS_FAC",#N/A,FALSE,"Ok_Fuel&amp;Rev"}</definedName>
    <definedName name="_86" localSheetId="8" hidden="1">{"OK_JURIS_FUEL",#N/A,FALSE,"Ok_Fuel&amp;Rev"}</definedName>
    <definedName name="_86" localSheetId="2" hidden="1">{"OK_JURIS_FUEL",#N/A,FALSE,"Ok_Fuel&amp;Rev"}</definedName>
    <definedName name="_86" localSheetId="4" hidden="1">{"OK_JURIS_FUEL",#N/A,FALSE,"Ok_Fuel&amp;Rev"}</definedName>
    <definedName name="_86" hidden="1">{"OK_JURIS_FUEL",#N/A,FALSE,"Ok_Fuel&amp;Rev"}</definedName>
    <definedName name="_87" localSheetId="8" hidden="1">{"OK_PRO_FORMA_FUEL",#N/A,FALSE,"Ok_Fuel&amp;Rev"}</definedName>
    <definedName name="_87" localSheetId="2" hidden="1">{"OK_PRO_FORMA_FUEL",#N/A,FALSE,"Ok_Fuel&amp;Rev"}</definedName>
    <definedName name="_87" localSheetId="4" hidden="1">{"OK_PRO_FORMA_FUEL",#N/A,FALSE,"Ok_Fuel&amp;Rev"}</definedName>
    <definedName name="_87" hidden="1">{"OK_PRO_FORMA_FUEL",#N/A,FALSE,"Ok_Fuel&amp;Rev"}</definedName>
    <definedName name="_88" localSheetId="8" hidden="1">{"PF",#N/A,FALSE,"Sheet4";"PG",#N/A,FALSE,"Sheet4";"PH",#N/A,FALSE,"Sheet4";"PI",#N/A,FALSE,"Sheet4";"PJ",#N/A,FALSE,"Sheet4"}</definedName>
    <definedName name="_88" localSheetId="2" hidden="1">{"PF",#N/A,FALSE,"Sheet4";"PG",#N/A,FALSE,"Sheet4";"PH",#N/A,FALSE,"Sheet4";"PI",#N/A,FALSE,"Sheet4";"PJ",#N/A,FALSE,"Sheet4"}</definedName>
    <definedName name="_88" localSheetId="4" hidden="1">{"PF",#N/A,FALSE,"Sheet4";"PG",#N/A,FALSE,"Sheet4";"PH",#N/A,FALSE,"Sheet4";"PI",#N/A,FALSE,"Sheet4";"PJ",#N/A,FALSE,"Sheet4"}</definedName>
    <definedName name="_88" hidden="1">{"PF",#N/A,FALSE,"Sheet4";"PG",#N/A,FALSE,"Sheet4";"PH",#N/A,FALSE,"Sheet4";"PI",#N/A,FALSE,"Sheet4";"PJ",#N/A,FALSE,"Sheet4"}</definedName>
    <definedName name="_89" localSheetId="8" hidden="1">{"OMPA_FAC",#N/A,FALSE,"OMPA FAC"}</definedName>
    <definedName name="_89" localSheetId="2" hidden="1">{"OMPA_FAC",#N/A,FALSE,"OMPA FAC"}</definedName>
    <definedName name="_89" localSheetId="4" hidden="1">{"OMPA_FAC",#N/A,FALSE,"OMPA FAC"}</definedName>
    <definedName name="_89" hidden="1">{"OMPA_FAC",#N/A,FALSE,"OMPA FAC"}</definedName>
    <definedName name="_9" localSheetId="8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9" localSheetId="2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9" localSheetId="4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9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90" localSheetId="8" hidden="1">{"OTHER_DATA",#N/A,FALSE,"Ok_Fuel&amp;Rev"}</definedName>
    <definedName name="_90" localSheetId="2" hidden="1">{"OTHER_DATA",#N/A,FALSE,"Ok_Fuel&amp;Rev"}</definedName>
    <definedName name="_90" localSheetId="4" hidden="1">{"OTHER_DATA",#N/A,FALSE,"Ok_Fuel&amp;Rev"}</definedName>
    <definedName name="_90" hidden="1">{"OTHER_DATA",#N/A,FALSE,"Ok_Fuel&amp;Rev"}</definedName>
    <definedName name="_91" localSheetId="8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_91" localSheetId="2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_91" localSheetId="4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_91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_92" localSheetId="8" hidden="1">{"summary",#N/A,TRUE,"E93ADJ";"detail",#N/A,TRUE,"E93ADJ"}</definedName>
    <definedName name="_92" localSheetId="2" hidden="1">{"summary",#N/A,TRUE,"E93ADJ";"detail",#N/A,TRUE,"E93ADJ"}</definedName>
    <definedName name="_92" localSheetId="4" hidden="1">{"summary",#N/A,TRUE,"E93ADJ";"detail",#N/A,TRUE,"E93ADJ"}</definedName>
    <definedName name="_92" hidden="1">{"summary",#N/A,TRUE,"E93ADJ";"detail",#N/A,TRUE,"E93ADJ"}</definedName>
    <definedName name="_93" localSheetId="8" hidden="1">{"print1",#N/A,FALSE,"D21CUSTS"}</definedName>
    <definedName name="_93" localSheetId="2" hidden="1">{"print1",#N/A,FALSE,"D21CUSTS"}</definedName>
    <definedName name="_93" localSheetId="4" hidden="1">{"print1",#N/A,FALSE,"D21CUSTS"}</definedName>
    <definedName name="_93" hidden="1">{"print1",#N/A,FALSE,"D21CUSTS"}</definedName>
    <definedName name="_94" localSheetId="8" hidden="1">{"print2",#N/A,FALSE,"D21CUSTS"}</definedName>
    <definedName name="_94" localSheetId="2" hidden="1">{"print2",#N/A,FALSE,"D21CUSTS"}</definedName>
    <definedName name="_94" localSheetId="4" hidden="1">{"print2",#N/A,FALSE,"D21CUSTS"}</definedName>
    <definedName name="_94" hidden="1">{"print2",#N/A,FALSE,"D21CUSTS"}</definedName>
    <definedName name="_95" localSheetId="8" hidden="1">{"print3",#N/A,FALSE,"D21CUSTS"}</definedName>
    <definedName name="_95" localSheetId="2" hidden="1">{"print3",#N/A,FALSE,"D21CUSTS"}</definedName>
    <definedName name="_95" localSheetId="4" hidden="1">{"print3",#N/A,FALSE,"D21CUSTS"}</definedName>
    <definedName name="_95" hidden="1">{"print3",#N/A,FALSE,"D21CUSTS"}</definedName>
    <definedName name="_96" localSheetId="8" hidden="1">{"print4",#N/A,FALSE,"D21CUSTS"}</definedName>
    <definedName name="_96" localSheetId="2" hidden="1">{"print4",#N/A,FALSE,"D21CUSTS"}</definedName>
    <definedName name="_96" localSheetId="4" hidden="1">{"print4",#N/A,FALSE,"D21CUSTS"}</definedName>
    <definedName name="_96" hidden="1">{"print4",#N/A,FALSE,"D21CUSTS"}</definedName>
    <definedName name="_97" localSheetId="8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97" localSheetId="2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97" localSheetId="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97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98" localSheetId="8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98" localSheetId="2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98" localSheetId="4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98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99" localSheetId="8" hidden="1">{#N/A,#N/A,FALSE,"GLDwnLoad"}</definedName>
    <definedName name="_99" localSheetId="2" hidden="1">{#N/A,#N/A,FALSE,"GLDwnLoad"}</definedName>
    <definedName name="_99" localSheetId="4" hidden="1">{#N/A,#N/A,FALSE,"GLDwnLoad"}</definedName>
    <definedName name="_99" hidden="1">{#N/A,#N/A,FALSE,"GLDwnLoad"}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8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" localSheetId="8" hidden="1">{#N/A,#N/A,FALSE,"SCA";#N/A,#N/A,FALSE,"NCA";#N/A,#N/A,FALSE,"SAZ";#N/A,#N/A,FALSE,"CAZ";#N/A,#N/A,FALSE,"SNV";#N/A,#N/A,FALSE,"NNV";#N/A,#N/A,FALSE,"PP";#N/A,#N/A,FALSE,"SA"}</definedName>
    <definedName name="_b" localSheetId="2" hidden="1">{#N/A,#N/A,FALSE,"SCA";#N/A,#N/A,FALSE,"NCA";#N/A,#N/A,FALSE,"SAZ";#N/A,#N/A,FALSE,"CAZ";#N/A,#N/A,FALSE,"SNV";#N/A,#N/A,FALSE,"NNV";#N/A,#N/A,FALSE,"PP";#N/A,#N/A,FALSE,"SA"}</definedName>
    <definedName name="_b" localSheetId="4" hidden="1">{#N/A,#N/A,FALSE,"SCA";#N/A,#N/A,FALSE,"NCA";#N/A,#N/A,FALSE,"SAZ";#N/A,#N/A,FALSE,"CAZ";#N/A,#N/A,FALSE,"SNV";#N/A,#N/A,FALSE,"NNV";#N/A,#N/A,FALSE,"PP";#N/A,#N/A,FALSE,"SA"}</definedName>
    <definedName name="_b" hidden="1">{#N/A,#N/A,FALSE,"SCA";#N/A,#N/A,FALSE,"NCA";#N/A,#N/A,FALSE,"SAZ";#N/A,#N/A,FALSE,"CAZ";#N/A,#N/A,FALSE,"SNV";#N/A,#N/A,FALSE,"NNV";#N/A,#N/A,FALSE,"PP";#N/A,#N/A,FALSE,"SA"}</definedName>
    <definedName name="_bdm.0291A1646F1441D7AC944D0E5EFE3283.edm" localSheetId="8" hidden="1">#REF!</definedName>
    <definedName name="_bdm.0291A1646F1441D7AC944D0E5EFE3283.edm" hidden="1">#REF!</definedName>
    <definedName name="_bdm.4DE531A3AAE1459EA607D86D30555044.edm" localSheetId="8" hidden="1">#REF!</definedName>
    <definedName name="_bdm.4DE531A3AAE1459EA607D86D30555044.edm" hidden="1">#REF!</definedName>
    <definedName name="_bdm.61ECA6B5D6964E25B194F839DA09F1DE.edm" localSheetId="8" hidden="1">#REF!</definedName>
    <definedName name="_bdm.61ECA6B5D6964E25B194F839DA09F1DE.edm" hidden="1">#REF!</definedName>
    <definedName name="_bdm.EF8E132A659C430387D12CF4C0897727.edm" localSheetId="8" hidden="1">#REF!</definedName>
    <definedName name="_bdm.EF8E132A659C430387D12CF4C0897727.edm" hidden="1">#REF!</definedName>
    <definedName name="_d" localSheetId="8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d" localSheetId="2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d" localSheetId="4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d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Fill" localSheetId="8" hidden="1">#REF!</definedName>
    <definedName name="_Fill" hidden="1">#REF!</definedName>
    <definedName name="_Key1" localSheetId="8" hidden="1">#REF!</definedName>
    <definedName name="_Key1" hidden="1">#REF!</definedName>
    <definedName name="_Key11" localSheetId="8" hidden="1">#REF!</definedName>
    <definedName name="_Key11" hidden="1">#REF!</definedName>
    <definedName name="_key2" localSheetId="8" hidden="1">#REF!</definedName>
    <definedName name="_key2" hidden="1">#REF!</definedName>
    <definedName name="_lslkdjf" localSheetId="8" hidden="1">#REF!</definedName>
    <definedName name="_lslkdjf" hidden="1">#REF!</definedName>
    <definedName name="_new22" localSheetId="8" hidden="1">{#N/A,#N/A,FALSE,"SCA";#N/A,#N/A,FALSE,"NCA";#N/A,#N/A,FALSE,"SAZ";#N/A,#N/A,FALSE,"CAZ";#N/A,#N/A,FALSE,"SNV";#N/A,#N/A,FALSE,"NNV";#N/A,#N/A,FALSE,"PP";#N/A,#N/A,FALSE,"SA"}</definedName>
    <definedName name="_new22" localSheetId="2" hidden="1">{#N/A,#N/A,FALSE,"SCA";#N/A,#N/A,FALSE,"NCA";#N/A,#N/A,FALSE,"SAZ";#N/A,#N/A,FALSE,"CAZ";#N/A,#N/A,FALSE,"SNV";#N/A,#N/A,FALSE,"NNV";#N/A,#N/A,FALSE,"PP";#N/A,#N/A,FALSE,"SA"}</definedName>
    <definedName name="_new22" localSheetId="4" hidden="1">{#N/A,#N/A,FALSE,"SCA";#N/A,#N/A,FALSE,"NCA";#N/A,#N/A,FALSE,"SAZ";#N/A,#N/A,FALSE,"CAZ";#N/A,#N/A,FALSE,"SNV";#N/A,#N/A,FALSE,"NNV";#N/A,#N/A,FALSE,"PP";#N/A,#N/A,FALSE,"SA"}</definedName>
    <definedName name="_new22" hidden="1">{#N/A,#N/A,FALSE,"SCA";#N/A,#N/A,FALSE,"NCA";#N/A,#N/A,FALSE,"SAZ";#N/A,#N/A,FALSE,"CAZ";#N/A,#N/A,FALSE,"SNV";#N/A,#N/A,FALSE,"NNV";#N/A,#N/A,FALSE,"PP";#N/A,#N/A,FALSE,"SA"}</definedName>
    <definedName name="_new23" localSheetId="8" hidden="1">{#N/A,#N/A,FALSE,"SCA";#N/A,#N/A,FALSE,"NCA";#N/A,#N/A,FALSE,"SAZ";#N/A,#N/A,FALSE,"CAZ";#N/A,#N/A,FALSE,"SNV";#N/A,#N/A,FALSE,"NNV";#N/A,#N/A,FALSE,"PP";#N/A,#N/A,FALSE,"SA"}</definedName>
    <definedName name="_new23" localSheetId="2" hidden="1">{#N/A,#N/A,FALSE,"SCA";#N/A,#N/A,FALSE,"NCA";#N/A,#N/A,FALSE,"SAZ";#N/A,#N/A,FALSE,"CAZ";#N/A,#N/A,FALSE,"SNV";#N/A,#N/A,FALSE,"NNV";#N/A,#N/A,FALSE,"PP";#N/A,#N/A,FALSE,"SA"}</definedName>
    <definedName name="_new23" localSheetId="4" hidden="1">{#N/A,#N/A,FALSE,"SCA";#N/A,#N/A,FALSE,"NCA";#N/A,#N/A,FALSE,"SAZ";#N/A,#N/A,FALSE,"CAZ";#N/A,#N/A,FALSE,"SNV";#N/A,#N/A,FALSE,"NNV";#N/A,#N/A,FALSE,"PP";#N/A,#N/A,FALSE,"SA"}</definedName>
    <definedName name="_new23" hidden="1">{#N/A,#N/A,FALSE,"SCA";#N/A,#N/A,FALSE,"NCA";#N/A,#N/A,FALSE,"SAZ";#N/A,#N/A,FALSE,"CAZ";#N/A,#N/A,FALSE,"SNV";#N/A,#N/A,FALSE,"NNV";#N/A,#N/A,FALSE,"PP";#N/A,#N/A,FALSE,"SA"}</definedName>
    <definedName name="_new37" localSheetId="8" hidden="1">{#N/A,#N/A,FALSE,"SCA";#N/A,#N/A,FALSE,"NCA";#N/A,#N/A,FALSE,"SAZ";#N/A,#N/A,FALSE,"CAZ";#N/A,#N/A,FALSE,"SNV";#N/A,#N/A,FALSE,"NNV";#N/A,#N/A,FALSE,"PP";#N/A,#N/A,FALSE,"SA"}</definedName>
    <definedName name="_new37" localSheetId="2" hidden="1">{#N/A,#N/A,FALSE,"SCA";#N/A,#N/A,FALSE,"NCA";#N/A,#N/A,FALSE,"SAZ";#N/A,#N/A,FALSE,"CAZ";#N/A,#N/A,FALSE,"SNV";#N/A,#N/A,FALSE,"NNV";#N/A,#N/A,FALSE,"PP";#N/A,#N/A,FALSE,"SA"}</definedName>
    <definedName name="_new37" localSheetId="4" hidden="1">{#N/A,#N/A,FALSE,"SCA";#N/A,#N/A,FALSE,"NCA";#N/A,#N/A,FALSE,"SAZ";#N/A,#N/A,FALSE,"CAZ";#N/A,#N/A,FALSE,"SNV";#N/A,#N/A,FALSE,"NNV";#N/A,#N/A,FALSE,"PP";#N/A,#N/A,FALSE,"SA"}</definedName>
    <definedName name="_new37" hidden="1">{#N/A,#N/A,FALSE,"SCA";#N/A,#N/A,FALSE,"NCA";#N/A,#N/A,FALSE,"SAZ";#N/A,#N/A,FALSE,"CAZ";#N/A,#N/A,FALSE,"SNV";#N/A,#N/A,FALSE,"NNV";#N/A,#N/A,FALSE,"PP";#N/A,#N/A,FALSE,"SA"}</definedName>
    <definedName name="_new41" localSheetId="8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1" localSheetId="2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1" localSheetId="4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1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3" localSheetId="8" hidden="1">{#N/A,#N/A,FALSE,"SCA";#N/A,#N/A,FALSE,"NCA";#N/A,#N/A,FALSE,"SAZ";#N/A,#N/A,FALSE,"CAZ";#N/A,#N/A,FALSE,"SNV";#N/A,#N/A,FALSE,"NNV";#N/A,#N/A,FALSE,"PP";#N/A,#N/A,FALSE,"SA"}</definedName>
    <definedName name="_new43" localSheetId="2" hidden="1">{#N/A,#N/A,FALSE,"SCA";#N/A,#N/A,FALSE,"NCA";#N/A,#N/A,FALSE,"SAZ";#N/A,#N/A,FALSE,"CAZ";#N/A,#N/A,FALSE,"SNV";#N/A,#N/A,FALSE,"NNV";#N/A,#N/A,FALSE,"PP";#N/A,#N/A,FALSE,"SA"}</definedName>
    <definedName name="_new43" localSheetId="4" hidden="1">{#N/A,#N/A,FALSE,"SCA";#N/A,#N/A,FALSE,"NCA";#N/A,#N/A,FALSE,"SAZ";#N/A,#N/A,FALSE,"CAZ";#N/A,#N/A,FALSE,"SNV";#N/A,#N/A,FALSE,"NNV";#N/A,#N/A,FALSE,"PP";#N/A,#N/A,FALSE,"SA"}</definedName>
    <definedName name="_new43" hidden="1">{#N/A,#N/A,FALSE,"SCA";#N/A,#N/A,FALSE,"NCA";#N/A,#N/A,FALSE,"SAZ";#N/A,#N/A,FALSE,"CAZ";#N/A,#N/A,FALSE,"SNV";#N/A,#N/A,FALSE,"NNV";#N/A,#N/A,FALSE,"PP";#N/A,#N/A,FALSE,"SA"}</definedName>
    <definedName name="_new57" localSheetId="8" hidden="1">{#N/A,#N/A,FALSE,"SCA";#N/A,#N/A,FALSE,"NCA";#N/A,#N/A,FALSE,"SAZ";#N/A,#N/A,FALSE,"CAZ";#N/A,#N/A,FALSE,"SNV";#N/A,#N/A,FALSE,"NNV";#N/A,#N/A,FALSE,"PP";#N/A,#N/A,FALSE,"SA"}</definedName>
    <definedName name="_new57" localSheetId="2" hidden="1">{#N/A,#N/A,FALSE,"SCA";#N/A,#N/A,FALSE,"NCA";#N/A,#N/A,FALSE,"SAZ";#N/A,#N/A,FALSE,"CAZ";#N/A,#N/A,FALSE,"SNV";#N/A,#N/A,FALSE,"NNV";#N/A,#N/A,FALSE,"PP";#N/A,#N/A,FALSE,"SA"}</definedName>
    <definedName name="_new57" localSheetId="4" hidden="1">{#N/A,#N/A,FALSE,"SCA";#N/A,#N/A,FALSE,"NCA";#N/A,#N/A,FALSE,"SAZ";#N/A,#N/A,FALSE,"CAZ";#N/A,#N/A,FALSE,"SNV";#N/A,#N/A,FALSE,"NNV";#N/A,#N/A,FALSE,"PP";#N/A,#N/A,FALSE,"SA"}</definedName>
    <definedName name="_new57" hidden="1">{#N/A,#N/A,FALSE,"SCA";#N/A,#N/A,FALSE,"NCA";#N/A,#N/A,FALSE,"SAZ";#N/A,#N/A,FALSE,"CAZ";#N/A,#N/A,FALSE,"SNV";#N/A,#N/A,FALSE,"NNV";#N/A,#N/A,FALSE,"PP";#N/A,#N/A,FALSE,"SA"}</definedName>
    <definedName name="_new58" localSheetId="8" hidden="1">{#N/A,#N/A,FALSE,"SCA";#N/A,#N/A,FALSE,"NCA";#N/A,#N/A,FALSE,"SAZ";#N/A,#N/A,FALSE,"CAZ";#N/A,#N/A,FALSE,"SNV";#N/A,#N/A,FALSE,"NNV";#N/A,#N/A,FALSE,"PP";#N/A,#N/A,FALSE,"SA"}</definedName>
    <definedName name="_new58" localSheetId="2" hidden="1">{#N/A,#N/A,FALSE,"SCA";#N/A,#N/A,FALSE,"NCA";#N/A,#N/A,FALSE,"SAZ";#N/A,#N/A,FALSE,"CAZ";#N/A,#N/A,FALSE,"SNV";#N/A,#N/A,FALSE,"NNV";#N/A,#N/A,FALSE,"PP";#N/A,#N/A,FALSE,"SA"}</definedName>
    <definedName name="_new58" localSheetId="4" hidden="1">{#N/A,#N/A,FALSE,"SCA";#N/A,#N/A,FALSE,"NCA";#N/A,#N/A,FALSE,"SAZ";#N/A,#N/A,FALSE,"CAZ";#N/A,#N/A,FALSE,"SNV";#N/A,#N/A,FALSE,"NNV";#N/A,#N/A,FALSE,"PP";#N/A,#N/A,FALSE,"SA"}</definedName>
    <definedName name="_new58" hidden="1">{#N/A,#N/A,FALSE,"SCA";#N/A,#N/A,FALSE,"NCA";#N/A,#N/A,FALSE,"SAZ";#N/A,#N/A,FALSE,"CAZ";#N/A,#N/A,FALSE,"SNV";#N/A,#N/A,FALSE,"NNV";#N/A,#N/A,FALSE,"PP";#N/A,#N/A,FALSE,"SA"}</definedName>
    <definedName name="_new61" localSheetId="8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61" localSheetId="2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61" localSheetId="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61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1" localSheetId="8" hidden="1">{#N/A,#N/A,FALSE,"SCA";#N/A,#N/A,FALSE,"NCA";#N/A,#N/A,FALSE,"SAZ";#N/A,#N/A,FALSE,"CAZ";#N/A,#N/A,FALSE,"SNV";#N/A,#N/A,FALSE,"NNV";#N/A,#N/A,FALSE,"PP";#N/A,#N/A,FALSE,"SA"}</definedName>
    <definedName name="_new71" localSheetId="2" hidden="1">{#N/A,#N/A,FALSE,"SCA";#N/A,#N/A,FALSE,"NCA";#N/A,#N/A,FALSE,"SAZ";#N/A,#N/A,FALSE,"CAZ";#N/A,#N/A,FALSE,"SNV";#N/A,#N/A,FALSE,"NNV";#N/A,#N/A,FALSE,"PP";#N/A,#N/A,FALSE,"SA"}</definedName>
    <definedName name="_new71" localSheetId="4" hidden="1">{#N/A,#N/A,FALSE,"SCA";#N/A,#N/A,FALSE,"NCA";#N/A,#N/A,FALSE,"SAZ";#N/A,#N/A,FALSE,"CAZ";#N/A,#N/A,FALSE,"SNV";#N/A,#N/A,FALSE,"NNV";#N/A,#N/A,FALSE,"PP";#N/A,#N/A,FALSE,"SA"}</definedName>
    <definedName name="_new71" hidden="1">{#N/A,#N/A,FALSE,"SCA";#N/A,#N/A,FALSE,"NCA";#N/A,#N/A,FALSE,"SAZ";#N/A,#N/A,FALSE,"CAZ";#N/A,#N/A,FALSE,"SNV";#N/A,#N/A,FALSE,"NNV";#N/A,#N/A,FALSE,"PP";#N/A,#N/A,FALSE,"SA"}</definedName>
    <definedName name="_new72" localSheetId="8" hidden="1">{#N/A,#N/A,FALSE,"SCA";#N/A,#N/A,FALSE,"NCA";#N/A,#N/A,FALSE,"SAZ";#N/A,#N/A,FALSE,"CAZ";#N/A,#N/A,FALSE,"SNV";#N/A,#N/A,FALSE,"NNV";#N/A,#N/A,FALSE,"PP";#N/A,#N/A,FALSE,"SA"}</definedName>
    <definedName name="_new72" localSheetId="2" hidden="1">{#N/A,#N/A,FALSE,"SCA";#N/A,#N/A,FALSE,"NCA";#N/A,#N/A,FALSE,"SAZ";#N/A,#N/A,FALSE,"CAZ";#N/A,#N/A,FALSE,"SNV";#N/A,#N/A,FALSE,"NNV";#N/A,#N/A,FALSE,"PP";#N/A,#N/A,FALSE,"SA"}</definedName>
    <definedName name="_new72" localSheetId="4" hidden="1">{#N/A,#N/A,FALSE,"SCA";#N/A,#N/A,FALSE,"NCA";#N/A,#N/A,FALSE,"SAZ";#N/A,#N/A,FALSE,"CAZ";#N/A,#N/A,FALSE,"SNV";#N/A,#N/A,FALSE,"NNV";#N/A,#N/A,FALSE,"PP";#N/A,#N/A,FALSE,"SA"}</definedName>
    <definedName name="_new72" hidden="1">{#N/A,#N/A,FALSE,"SCA";#N/A,#N/A,FALSE,"NCA";#N/A,#N/A,FALSE,"SAZ";#N/A,#N/A,FALSE,"CAZ";#N/A,#N/A,FALSE,"SNV";#N/A,#N/A,FALSE,"NNV";#N/A,#N/A,FALSE,"PP";#N/A,#N/A,FALSE,"SA"}</definedName>
    <definedName name="_new73" localSheetId="8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3" localSheetId="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3" localSheetId="4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3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4" localSheetId="8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4" localSheetId="2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4" localSheetId="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5" localSheetId="8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75" localSheetId="2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75" localSheetId="4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75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Order1" hidden="1">255</definedName>
    <definedName name="_Order2" hidden="1">255</definedName>
    <definedName name="_Regression_Int" hidden="1">1</definedName>
    <definedName name="_Regression_Out" localSheetId="8" hidden="1">#REF!</definedName>
    <definedName name="_Regression_Out" hidden="1">#REF!</definedName>
    <definedName name="_Regression_X" localSheetId="8" hidden="1">#REF!</definedName>
    <definedName name="_Regression_X" hidden="1">#REF!</definedName>
    <definedName name="_Regression_Y" localSheetId="8" hidden="1">#REF!</definedName>
    <definedName name="_Regression_Y" hidden="1">#REF!</definedName>
    <definedName name="_Sort" localSheetId="8" hidden="1">#REF!</definedName>
    <definedName name="_Sort" hidden="1">#REF!</definedName>
    <definedName name="_sort2" localSheetId="8" hidden="1">#REF!</definedName>
    <definedName name="_sort2" hidden="1">#REF!</definedName>
    <definedName name="_Table2_Out" hidden="1">#REF!</definedName>
    <definedName name="_x" localSheetId="8" hidden="1">#REF!</definedName>
    <definedName name="_x" hidden="1">#REF!</definedName>
    <definedName name="A" localSheetId="8" hidden="1">#REF!</definedName>
    <definedName name="A" hidden="1">#REF!</definedName>
    <definedName name="aa" localSheetId="8" hidden="1">{"FAC_SUMMARY",#N/A,FALSE,"Summaries"}</definedName>
    <definedName name="aa" localSheetId="2" hidden="1">{"FAC_SUMMARY",#N/A,FALSE,"Summaries"}</definedName>
    <definedName name="aa" localSheetId="4" hidden="1">{"FAC_SUMMARY",#N/A,FALSE,"Summaries"}</definedName>
    <definedName name="aa" hidden="1">{"FAC_SUMMARY",#N/A,FALSE,"Summaries"}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bc" localSheetId="8" hidden="1">{#N/A,#N/A,TRUE,"1990";#N/A,#N/A,TRUE,"1991";#N/A,#N/A,TRUE,"1992";#N/A,#N/A,TRUE,"1993"}</definedName>
    <definedName name="abc" localSheetId="2" hidden="1">{#N/A,#N/A,TRUE,"1990";#N/A,#N/A,TRUE,"1991";#N/A,#N/A,TRUE,"1992";#N/A,#N/A,TRUE,"1993"}</definedName>
    <definedName name="abc" localSheetId="4" hidden="1">{#N/A,#N/A,TRUE,"1990";#N/A,#N/A,TRUE,"1991";#N/A,#N/A,TRUE,"1992";#N/A,#N/A,TRUE,"1993"}</definedName>
    <definedName name="abc" hidden="1">{#N/A,#N/A,TRUE,"1990";#N/A,#N/A,TRUE,"1991";#N/A,#N/A,TRUE,"1992";#N/A,#N/A,TRUE,"1993"}</definedName>
    <definedName name="abcd" localSheetId="8" hidden="1">{#N/A,#N/A,TRUE,"1990";#N/A,#N/A,TRUE,"1991";#N/A,#N/A,TRUE,"1992";#N/A,#N/A,TRUE,"1993"}</definedName>
    <definedName name="abcd" localSheetId="2" hidden="1">{#N/A,#N/A,TRUE,"1990";#N/A,#N/A,TRUE,"1991";#N/A,#N/A,TRUE,"1992";#N/A,#N/A,TRUE,"1993"}</definedName>
    <definedName name="abcd" localSheetId="4" hidden="1">{#N/A,#N/A,TRUE,"1990";#N/A,#N/A,TRUE,"1991";#N/A,#N/A,TRUE,"1992";#N/A,#N/A,TRUE,"1993"}</definedName>
    <definedName name="abcd" hidden="1">{#N/A,#N/A,TRUE,"1990";#N/A,#N/A,TRUE,"1991";#N/A,#N/A,TRUE,"1992";#N/A,#N/A,TRUE,"1993"}</definedName>
    <definedName name="abcde" localSheetId="8" hidden="1">{"summary",#N/A,TRUE,"E93ADJ";"detail",#N/A,TRUE,"E93ADJ"}</definedName>
    <definedName name="abcde" localSheetId="2" hidden="1">{"summary",#N/A,TRUE,"E93ADJ";"detail",#N/A,TRUE,"E93ADJ"}</definedName>
    <definedName name="abcde" localSheetId="4" hidden="1">{"summary",#N/A,TRUE,"E93ADJ";"detail",#N/A,TRUE,"E93ADJ"}</definedName>
    <definedName name="abcde" hidden="1">{"summary",#N/A,TRUE,"E93ADJ";"detail",#N/A,TRUE,"E93ADJ"}</definedName>
    <definedName name="abcdef" localSheetId="8" hidden="1">{"summary",#N/A,TRUE,"E93ADJ";"detail",#N/A,TRUE,"E93ADJ"}</definedName>
    <definedName name="abcdef" localSheetId="2" hidden="1">{"summary",#N/A,TRUE,"E93ADJ";"detail",#N/A,TRUE,"E93ADJ"}</definedName>
    <definedName name="abcdef" localSheetId="4" hidden="1">{"summary",#N/A,TRUE,"E93ADJ";"detail",#N/A,TRUE,"E93ADJ"}</definedName>
    <definedName name="abcdef" hidden="1">{"summary",#N/A,TRUE,"E93ADJ";"detail",#N/A,TRUE,"E93ADJ"}</definedName>
    <definedName name="ACwvu.DATABASE." hidden="1">[9]DATABASE!#REF!</definedName>
    <definedName name="ACwvu.OP." hidden="1">#REF!</definedName>
    <definedName name="adfadfdfadsfdsa" hidden="1">'[2]Chart Data'!$K$30:$K$228</definedName>
    <definedName name="aedf" localSheetId="8" hidden="1">#REF!</definedName>
    <definedName name="aedf" hidden="1">#REF!</definedName>
    <definedName name="aewc12" localSheetId="8" hidden="1">#REF!</definedName>
    <definedName name="aewc12" hidden="1">#REF!</definedName>
    <definedName name="afd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fddafadfs" hidden="1">'[2]Chart Data'!$B$30:$B$222</definedName>
    <definedName name="afddfadfdsfafdas" hidden="1">'[2]Chart Data'!$O$30:$O$226</definedName>
    <definedName name="ajw2n" localSheetId="8" hidden="1">#REF!</definedName>
    <definedName name="ajw2n" hidden="1">#REF!</definedName>
    <definedName name="anscount" hidden="1">1</definedName>
    <definedName name="ap" localSheetId="8" hidden="1">#REF!</definedName>
    <definedName name="ap" hidden="1">#REF!</definedName>
    <definedName name="AS2DocOpenMode" hidden="1">"AS2DocumentEdit"</definedName>
    <definedName name="asd" localSheetId="8" hidden="1">#REF!</definedName>
    <definedName name="asd" hidden="1">#REF!</definedName>
    <definedName name="asdf" localSheetId="8" hidden="1">#REF!</definedName>
    <definedName name="asdf" hidden="1">#REF!</definedName>
    <definedName name="asdij" localSheetId="8" hidden="1">#REF!</definedName>
    <definedName name="asdij" hidden="1">#REF!</definedName>
    <definedName name="asf" localSheetId="8" hidden="1">#REF!</definedName>
    <definedName name="asf" hidden="1">#REF!</definedName>
    <definedName name="aspd" localSheetId="8" hidden="1">#REF!</definedName>
    <definedName name="aspd" hidden="1">#REF!</definedName>
    <definedName name="aswac" localSheetId="8" hidden="1">#REF!</definedName>
    <definedName name="aswac" hidden="1">#REF!</definedName>
    <definedName name="aswc" localSheetId="8" hidden="1">#REF!</definedName>
    <definedName name="aswc" hidden="1">#REF!</definedName>
    <definedName name="aw3dq" localSheetId="8" hidden="1">#REF!</definedName>
    <definedName name="aw3dq" hidden="1">#REF!</definedName>
    <definedName name="awd" localSheetId="8" hidden="1">#REF!</definedName>
    <definedName name="awd" hidden="1">#REF!</definedName>
    <definedName name="awef" localSheetId="8" hidden="1">#REF!</definedName>
    <definedName name="awef" hidden="1">#REF!</definedName>
    <definedName name="AWS" localSheetId="8" hidden="1">#REF!</definedName>
    <definedName name="AWS" hidden="1">#REF!</definedName>
    <definedName name="az" localSheetId="8" hidden="1">#REF!</definedName>
    <definedName name="az" hidden="1">#REF!</definedName>
    <definedName name="BB" localSheetId="8" hidden="1">#REF!</definedName>
    <definedName name="BB" hidden="1">#REF!</definedName>
    <definedName name="bb_mdm" localSheetId="8" hidden="1">#REF!</definedName>
    <definedName name="bb_mdm" hidden="1">#REF!</definedName>
    <definedName name="bb_MDMyNTU0NDRBODY1NDVEQz" localSheetId="8" hidden="1">#REF!</definedName>
    <definedName name="bb_MDMyNTU0NDRBODY1NDVEQz" hidden="1">#REF!</definedName>
    <definedName name="bbbb" localSheetId="8" hidden="1">#REF!</definedName>
    <definedName name="bbbb" hidden="1">#REF!</definedName>
    <definedName name="bcd" localSheetId="8" hidden="1">{#N/A,#N/A,TRUE,"1990";#N/A,#N/A,TRUE,"1991";#N/A,#N/A,TRUE,"1992";#N/A,#N/A,TRUE,"1993"}</definedName>
    <definedName name="bcd" localSheetId="2" hidden="1">{#N/A,#N/A,TRUE,"1990";#N/A,#N/A,TRUE,"1991";#N/A,#N/A,TRUE,"1992";#N/A,#N/A,TRUE,"1993"}</definedName>
    <definedName name="bcd" localSheetId="4" hidden="1">{#N/A,#N/A,TRUE,"1990";#N/A,#N/A,TRUE,"1991";#N/A,#N/A,TRUE,"1992";#N/A,#N/A,TRUE,"1993"}</definedName>
    <definedName name="bcd" hidden="1">{#N/A,#N/A,TRUE,"1990";#N/A,#N/A,TRUE,"1991";#N/A,#N/A,TRUE,"1992";#N/A,#N/A,TRUE,"1993"}</definedName>
    <definedName name="bcde" localSheetId="8" hidden="1">{"summary",#N/A,TRUE,"E93ADJ";"detail",#N/A,TRUE,"E93ADJ"}</definedName>
    <definedName name="bcde" localSheetId="2" hidden="1">{"summary",#N/A,TRUE,"E93ADJ";"detail",#N/A,TRUE,"E93ADJ"}</definedName>
    <definedName name="bcde" localSheetId="4" hidden="1">{"summary",#N/A,TRUE,"E93ADJ";"detail",#N/A,TRUE,"E93ADJ"}</definedName>
    <definedName name="bcde" hidden="1">{"summary",#N/A,TRUE,"E93ADJ";"detail",#N/A,TRUE,"E93ADJ"}</definedName>
    <definedName name="bl" localSheetId="8" hidden="1">#REF!</definedName>
    <definedName name="bl" hidden="1">#REF!</definedName>
    <definedName name="Blank" localSheetId="8" hidden="1">{"ARK_JURIS_FUEL",#N/A,FALSE,"Ark_Fuel&amp;Rev"}</definedName>
    <definedName name="Blank" localSheetId="2" hidden="1">{"ARK_JURIS_FUEL",#N/A,FALSE,"Ark_Fuel&amp;Rev"}</definedName>
    <definedName name="Blank" localSheetId="4" hidden="1">{"ARK_JURIS_FUEL",#N/A,FALSE,"Ark_Fuel&amp;Rev"}</definedName>
    <definedName name="Blank" hidden="1">{"ARK_JURIS_FUEL",#N/A,FALSE,"Ark_Fuel&amp;Rev"}</definedName>
    <definedName name="BLPH2" hidden="1">'[10]Commercial Paper'!#REF!</definedName>
    <definedName name="BLPH3" hidden="1">'[10]Commercial Paper'!#REF!</definedName>
    <definedName name="BLPH4" hidden="1">'[10]Commercial Paper'!#REF!</definedName>
    <definedName name="BLPH5" hidden="1">'[10]Commercial Paper'!#REF!</definedName>
    <definedName name="BLPH6" hidden="1">'[10]Commercial Paper'!#REF!</definedName>
    <definedName name="bnca" localSheetId="8" hidden="1">#REF!</definedName>
    <definedName name="bnca" hidden="1">#REF!</definedName>
    <definedName name="bned" localSheetId="8" hidden="1">#REF!</definedName>
    <definedName name="bned" hidden="1">#REF!</definedName>
    <definedName name="borst" localSheetId="8" hidden="1">#REF!</definedName>
    <definedName name="borst" hidden="1">#REF!</definedName>
    <definedName name="Bruce" localSheetId="8" hidden="1">{#N/A,#N/A,FALSE,"SCA";#N/A,#N/A,FALSE,"NCA";#N/A,#N/A,FALSE,"SAZ";#N/A,#N/A,FALSE,"CAZ";#N/A,#N/A,FALSE,"SNV";#N/A,#N/A,FALSE,"NNV";#N/A,#N/A,FALSE,"PP";#N/A,#N/A,FALSE,"SA"}</definedName>
    <definedName name="Bruce" localSheetId="2" hidden="1">{#N/A,#N/A,FALSE,"SCA";#N/A,#N/A,FALSE,"NCA";#N/A,#N/A,FALSE,"SAZ";#N/A,#N/A,FALSE,"CAZ";#N/A,#N/A,FALSE,"SNV";#N/A,#N/A,FALSE,"NNV";#N/A,#N/A,FALSE,"PP";#N/A,#N/A,FALSE,"SA"}</definedName>
    <definedName name="Bruce" localSheetId="4" hidden="1">{#N/A,#N/A,FALSE,"SCA";#N/A,#N/A,FALSE,"NCA";#N/A,#N/A,FALSE,"SAZ";#N/A,#N/A,FALSE,"CAZ";#N/A,#N/A,FALSE,"SNV";#N/A,#N/A,FALSE,"NNV";#N/A,#N/A,FALSE,"PP";#N/A,#N/A,FALSE,"SA"}</definedName>
    <definedName name="Bruce" hidden="1">{#N/A,#N/A,FALSE,"SCA";#N/A,#N/A,FALSE,"NCA";#N/A,#N/A,FALSE,"SAZ";#N/A,#N/A,FALSE,"CAZ";#N/A,#N/A,FALSE,"SNV";#N/A,#N/A,FALSE,"NNV";#N/A,#N/A,FALSE,"PP";#N/A,#N/A,FALSE,"SA"}</definedName>
    <definedName name="Bruce1" localSheetId="8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Bruce1" localSheetId="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Bruce1" localSheetId="4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Bruce1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c.LTMYear" hidden="1">#REF!</definedName>
    <definedName name="ca" localSheetId="8" hidden="1">#REF!</definedName>
    <definedName name="ca" hidden="1">#REF!</definedName>
    <definedName name="cbwe" localSheetId="8" hidden="1">#REF!</definedName>
    <definedName name="cbwe" hidden="1">#REF!</definedName>
    <definedName name="chj" localSheetId="8" hidden="1">#REF!</definedName>
    <definedName name="chj" hidden="1">#REF!</definedName>
    <definedName name="CIQWBGuid" hidden="1">"d5c96f1c-0b8a-4f1d-9499-e87469d8b72c"</definedName>
    <definedName name="Common" localSheetId="8" hidden="1">{#N/A,#N/A,FALSE,"SCA";#N/A,#N/A,FALSE,"NCA";#N/A,#N/A,FALSE,"SAZ";#N/A,#N/A,FALSE,"CAZ";#N/A,#N/A,FALSE,"SNV";#N/A,#N/A,FALSE,"NNV";#N/A,#N/A,FALSE,"PP";#N/A,#N/A,FALSE,"SA"}</definedName>
    <definedName name="Common" localSheetId="2" hidden="1">{#N/A,#N/A,FALSE,"SCA";#N/A,#N/A,FALSE,"NCA";#N/A,#N/A,FALSE,"SAZ";#N/A,#N/A,FALSE,"CAZ";#N/A,#N/A,FALSE,"SNV";#N/A,#N/A,FALSE,"NNV";#N/A,#N/A,FALSE,"PP";#N/A,#N/A,FALSE,"SA"}</definedName>
    <definedName name="Common" localSheetId="4" hidden="1">{#N/A,#N/A,FALSE,"SCA";#N/A,#N/A,FALSE,"NCA";#N/A,#N/A,FALSE,"SAZ";#N/A,#N/A,FALSE,"CAZ";#N/A,#N/A,FALSE,"SNV";#N/A,#N/A,FALSE,"NNV";#N/A,#N/A,FALSE,"PP";#N/A,#N/A,FALSE,"SA"}</definedName>
    <definedName name="Common" hidden="1">{#N/A,#N/A,FALSE,"SCA";#N/A,#N/A,FALSE,"NCA";#N/A,#N/A,FALSE,"SAZ";#N/A,#N/A,FALSE,"CAZ";#N/A,#N/A,FALSE,"SNV";#N/A,#N/A,FALSE,"NNV";#N/A,#N/A,FALSE,"PP";#N/A,#N/A,FALSE,"SA"}</definedName>
    <definedName name="Comp_List_C">OFFSET([11]Past!$BT$22,1,0,[11]Past!$AM$20,1)</definedName>
    <definedName name="Comp_List_P">OFFSET([12]Pending!$BG$20,1,0,[12]Pending!$AE$20,1)</definedName>
    <definedName name="cover" localSheetId="8" hidden="1">#REF!</definedName>
    <definedName name="cover" hidden="1">#REF!</definedName>
    <definedName name="cvdsza" localSheetId="8" hidden="1">#REF!</definedName>
    <definedName name="cvdsza" hidden="1">#REF!</definedName>
    <definedName name="CWIP" localSheetId="8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" localSheetId="2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" localSheetId="4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2" localSheetId="8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CWIP2" localSheetId="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CWIP2" localSheetId="4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CWIP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d" localSheetId="8" hidden="1">#REF!</definedName>
    <definedName name="d" hidden="1">#REF!</definedName>
    <definedName name="da3a" localSheetId="8" hidden="1">#REF!</definedName>
    <definedName name="da3a" hidden="1">#REF!</definedName>
    <definedName name="dadffadfa" localSheetId="8" hidden="1">'[13]Chart Data'!#REF!</definedName>
    <definedName name="dadffadfa" hidden="1">'[13]Chart Data'!#REF!</definedName>
    <definedName name="Data">[11]Past!$AE$25:$BL$1048576</definedName>
    <definedName name="db" localSheetId="8" hidden="1">#REF!</definedName>
    <definedName name="db" hidden="1">#REF!</definedName>
    <definedName name="dd" localSheetId="8" hidden="1">{"Print_Detail",#N/A,FALSE,"Redemption_Maturity Extract"}</definedName>
    <definedName name="dd" localSheetId="2" hidden="1">{"Print_Detail",#N/A,FALSE,"Redemption_Maturity Extract"}</definedName>
    <definedName name="dd" localSheetId="4" hidden="1">{"Print_Detail",#N/A,FALSE,"Redemption_Maturity Extract"}</definedName>
    <definedName name="dd" hidden="1">{"Print_Detail",#N/A,FALSE,"Redemption_Maturity Extract"}</definedName>
    <definedName name="ddd" localSheetId="8" hidden="1">{"Full",#N/A,FALSE,"Sec MTN B Summary"}</definedName>
    <definedName name="ddd" localSheetId="2" hidden="1">{"Full",#N/A,FALSE,"Sec MTN B Summary"}</definedName>
    <definedName name="ddd" localSheetId="4" hidden="1">{"Full",#N/A,FALSE,"Sec MTN B Summary"}</definedName>
    <definedName name="ddd" hidden="1">{"Full",#N/A,FALSE,"Sec MTN B Summary"}</definedName>
    <definedName name="dddd" localSheetId="8" hidden="1">{"RedPrem_InitRed View",#N/A,FALSE,"Sec MTN B Summary"}</definedName>
    <definedName name="dddd" localSheetId="2" hidden="1">{"RedPrem_InitRed View",#N/A,FALSE,"Sec MTN B Summary"}</definedName>
    <definedName name="dddd" localSheetId="4" hidden="1">{"RedPrem_InitRed View",#N/A,FALSE,"Sec MTN B Summary"}</definedName>
    <definedName name="dddd" hidden="1">{"RedPrem_InitRed View",#N/A,FALSE,"Sec MTN B Summary"}</definedName>
    <definedName name="dddddd" localSheetId="8" hidden="1">{"Pivot1",#N/A,FALSE,"Redemption_Maturity Extract"}</definedName>
    <definedName name="dddddd" localSheetId="2" hidden="1">{"Pivot1",#N/A,FALSE,"Redemption_Maturity Extract"}</definedName>
    <definedName name="dddddd" localSheetId="4" hidden="1">{"Pivot1",#N/A,FALSE,"Redemption_Maturity Extract"}</definedName>
    <definedName name="dddddd" hidden="1">{"Pivot1",#N/A,FALSE,"Redemption_Maturity Extract"}</definedName>
    <definedName name="dddddddd" localSheetId="8" hidden="1">{"Pivot2",#N/A,FALSE,"Redemption_Maturity Extract"}</definedName>
    <definedName name="dddddddd" localSheetId="2" hidden="1">{"Pivot2",#N/A,FALSE,"Redemption_Maturity Extract"}</definedName>
    <definedName name="dddddddd" localSheetId="4" hidden="1">{"Pivot2",#N/A,FALSE,"Redemption_Maturity Extract"}</definedName>
    <definedName name="dddddddd" hidden="1">{"Pivot2",#N/A,FALSE,"Redemption_Maturity Extract"}</definedName>
    <definedName name="dfghj" localSheetId="8" hidden="1">#REF!</definedName>
    <definedName name="dfghj" hidden="1">#REF!</definedName>
    <definedName name="dfl" localSheetId="8" hidden="1">#REF!</definedName>
    <definedName name="dfl" hidden="1">#REF!</definedName>
    <definedName name="Discount" hidden="1">'[2]Chart Data'!$O$30:$O$226</definedName>
    <definedName name="discount2" hidden="1">'[2]Chart Data'!$C$30:$C$233</definedName>
    <definedName name="distr" localSheetId="8" hidden="1">{"wp_h4.2",#N/A,FALSE,"WP_H4.2";"wp_h4.3",#N/A,FALSE,"WP_H4.3"}</definedName>
    <definedName name="distr" localSheetId="2" hidden="1">{"wp_h4.2",#N/A,FALSE,"WP_H4.2";"wp_h4.3",#N/A,FALSE,"WP_H4.3"}</definedName>
    <definedName name="distr" localSheetId="4" hidden="1">{"wp_h4.2",#N/A,FALSE,"WP_H4.2";"wp_h4.3",#N/A,FALSE,"WP_H4.3"}</definedName>
    <definedName name="distr" hidden="1">{"wp_h4.2",#N/A,FALSE,"WP_H4.2";"wp_h4.3",#N/A,FALSE,"WP_H4.3"}</definedName>
    <definedName name="dle" localSheetId="8" hidden="1">#REF!</definedName>
    <definedName name="dle" hidden="1">#REF!</definedName>
    <definedName name="dp" localSheetId="8" hidden="1">#REF!</definedName>
    <definedName name="dp" hidden="1">#REF!</definedName>
    <definedName name="dsac" localSheetId="8" hidden="1">#REF!</definedName>
    <definedName name="dsac" hidden="1">#REF!</definedName>
    <definedName name="dslakfjk" localSheetId="8" hidden="1">#REF!</definedName>
    <definedName name="dslakfjk" hidden="1">#REF!</definedName>
    <definedName name="dsld" localSheetId="8" hidden="1">#REF!</definedName>
    <definedName name="dsld" hidden="1">#REF!</definedName>
    <definedName name="dud" localSheetId="8" hidden="1">{#N/A,#N/A,TRUE,"1990";#N/A,#N/A,TRUE,"1991";#N/A,#N/A,TRUE,"1992";#N/A,#N/A,TRUE,"1993"}</definedName>
    <definedName name="dud" localSheetId="2" hidden="1">{#N/A,#N/A,TRUE,"1990";#N/A,#N/A,TRUE,"1991";#N/A,#N/A,TRUE,"1992";#N/A,#N/A,TRUE,"1993"}</definedName>
    <definedName name="dud" localSheetId="4" hidden="1">{#N/A,#N/A,TRUE,"1990";#N/A,#N/A,TRUE,"1991";#N/A,#N/A,TRUE,"1992";#N/A,#N/A,TRUE,"1993"}</definedName>
    <definedName name="dud" hidden="1">{#N/A,#N/A,TRUE,"1990";#N/A,#N/A,TRUE,"1991";#N/A,#N/A,TRUE,"1992";#N/A,#N/A,TRUE,"1993"}</definedName>
    <definedName name="ecao" localSheetId="8" hidden="1">#REF!</definedName>
    <definedName name="ecao" hidden="1">#REF!</definedName>
    <definedName name="ecsaop" localSheetId="8" hidden="1">#REF!</definedName>
    <definedName name="ecsaop" hidden="1">#REF!</definedName>
    <definedName name="EEEE" localSheetId="8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EEE" localSheetId="2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EEE" localSheetId="4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EEE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q" localSheetId="8" hidden="1">#REF!</definedName>
    <definedName name="eq" hidden="1">#REF!</definedName>
    <definedName name="er" hidden="1">{TRUE,TRUE,-1.25,-15.5,484.5,279.75,FALSE,FALSE,TRUE,TRUE,0,3,#N/A,1,#N/A,6.54545454545454,15.55,1,FALSE,FALSE,3,TRUE,1,FALSE,100,"Swvu.WP1.","ACwvu.WP1.",1,FALSE,FALSE,0.25,0.25,0.25,0.25,1,"","&amp;L&amp;D &amp;T NBW&amp;C&amp;P&amp;R&amp;F",FALSE,FALSE,FALSE,FALSE,1,100,#N/A,#N/A,FALSE,FALSE,#N/A,#N/A,FALSE,FALSE}</definedName>
    <definedName name="ert" localSheetId="8" hidden="1">#REF!</definedName>
    <definedName name="ert" hidden="1">#REF!</definedName>
    <definedName name="ertyu" localSheetId="8" hidden="1">#REF!</definedName>
    <definedName name="ertyu" hidden="1">#REF!</definedName>
    <definedName name="ETRorig" localSheetId="8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ETRorig" localSheetId="2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ETRorig" localSheetId="4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ETRorig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ev.Calculation" hidden="1">-4105</definedName>
    <definedName name="ev.Initialized" hidden="1">FALSE</definedName>
    <definedName name="EV__ALLOWSTOPEXPAND__" hidden="1">1</definedName>
    <definedName name="EV__EVCOM_OPTIONS__" hidden="1">8</definedName>
    <definedName name="EV__EXPOPTIONS__" hidden="1">1</definedName>
    <definedName name="EV__LASTREFTIME__" hidden="1">39198.5712152778</definedName>
    <definedName name="EV__LOCKEDCVW__BGE_FP" hidden="1">"INCOMESTATEMENT,ACTUAL,ALL_COMPANIES,NO_ORG,TOTALADJ,2002.TOTAL,PERIODIC,"</definedName>
    <definedName name="EV__LOCKEDCVW__CAPITAL" hidden="1">"ACTUAL,3XXXXX,CAPITAL_EXP_TYPES,MAJOR_CATEGORY,FACTORS,TOTAL_PORTFOLIO,2002.TOTAL,PERIODIC,"</definedName>
    <definedName name="EV__LOCKEDCVW__CPA" hidden="1">"O_M,ALL_ACTIVITIES,ACTUAL,ALL_SPENDERS,ALL_EXPTYPES,ALL_PROCESSES,OM_MAJOR_CATEGORY,2005.TOTAL,PERIODIC,"</definedName>
    <definedName name="EV__LOCKEDCVW__SLR" hidden="1">"2005_ORIGBUDGET,ALL_EXPTYPES,IN_UNIT,ALL_COMPANIES,ALL_EMPLOYEES,ALL_SPENDERS,2006.TOTAL,PERIODIC,"</definedName>
    <definedName name="EV__LOCKEDCVW__STAFF_PLANNING" hidden="1">"ALL_STAT_ACCOUNTS,ACTUAL,BGE_CC,ALL_EXP_RESOURCES,ALL_RESOURCES,2002.TOTAL,PERIODIC,"</definedName>
    <definedName name="EV__LOCKSTATUS__" hidden="1">1</definedName>
    <definedName name="EV__MAXEXPCOLS__" hidden="1">100</definedName>
    <definedName name="EV__MAXEXPROWS__" hidden="1">20000</definedName>
    <definedName name="EV__MEMORYCVW__" hidden="1">0</definedName>
    <definedName name="EV__WBEVMODE__" hidden="1">0</definedName>
    <definedName name="EV__WBREFOPTIONS__" hidden="1">134217799</definedName>
    <definedName name="EV__WBVERSION__" hidden="1">0</definedName>
    <definedName name="ewqwe" localSheetId="8" hidden="1">#REF!</definedName>
    <definedName name="ewqwe" hidden="1">#REF!</definedName>
    <definedName name="f" localSheetId="8" hidden="1">#REF!</definedName>
    <definedName name="f" hidden="1">#REF!</definedName>
    <definedName name="fdafafdfdafdfafds" hidden="1">'[2]Chart Data'!$I$30:$I$228</definedName>
    <definedName name="fdv" localSheetId="8" hidden="1">#REF!</definedName>
    <definedName name="fdv" hidden="1">#REF!</definedName>
    <definedName name="ff" hidden="1">#REF!</definedName>
    <definedName name="fff" localSheetId="8" hidden="1">#REF!</definedName>
    <definedName name="fff" hidden="1">#REF!</definedName>
    <definedName name="fffff" hidden="1">#REF!</definedName>
    <definedName name="ffffff" localSheetId="8" hidden="1">#REF!</definedName>
    <definedName name="ffffff" hidden="1">#REF!</definedName>
    <definedName name="fffffffffffffffffffff" hidden="1">#REF!</definedName>
    <definedName name="ffkf" localSheetId="8" hidden="1">#REF!</definedName>
    <definedName name="ffkf" hidden="1">#REF!</definedName>
    <definedName name="Final_List_C">OFFSET([12]Pending!$BJ$19,1,0,COUNTA([12]Pending!$BJ:$BJ),1)</definedName>
    <definedName name="Final_List_P">OFFSET([12]Pending!$BM$19,1,0,COUNTA([12]Pending!$BM:$BM),1)</definedName>
    <definedName name="Final_listCC">OFFSET([11]Past!$BY$20,1,0,COUNTA([11]Past!$BY:$BY),1)</definedName>
    <definedName name="Final_ListPC">OFFSET([11]Past!$BW$20,1,0,COUNTA([11]Past!$BW:$BW),1)</definedName>
    <definedName name="fkfkf" localSheetId="8" hidden="1">#REF!</definedName>
    <definedName name="fkfkf" hidden="1">#REF!</definedName>
    <definedName name="fpfl" localSheetId="8" hidden="1">#REF!</definedName>
    <definedName name="fpfl" hidden="1">#REF!</definedName>
    <definedName name="FuelCycle" hidden="1">{#N/A,#N/A,FALSE,"AltFuel"}</definedName>
    <definedName name="fvgbn" localSheetId="8" hidden="1">#REF!</definedName>
    <definedName name="fvgbn" hidden="1">#REF!</definedName>
    <definedName name="Gas.calc" localSheetId="8" hidden="1">{"ARK_JURIS_FAC",#N/A,FALSE,"Ark_Fuel&amp;Rev"}</definedName>
    <definedName name="Gas.calc" localSheetId="2" hidden="1">{"ARK_JURIS_FAC",#N/A,FALSE,"Ark_Fuel&amp;Rev"}</definedName>
    <definedName name="Gas.calc" localSheetId="4" hidden="1">{"ARK_JURIS_FAC",#N/A,FALSE,"Ark_Fuel&amp;Rev"}</definedName>
    <definedName name="Gas.calc" hidden="1">{"ARK_JURIS_FAC",#N/A,FALSE,"Ark_Fuel&amp;Rev"}</definedName>
    <definedName name="gfhj" localSheetId="8" hidden="1">#REF!</definedName>
    <definedName name="gfhj" hidden="1">#REF!</definedName>
    <definedName name="gggggg" localSheetId="8" hidden="1">#REF!</definedName>
    <definedName name="gggggg" hidden="1">#REF!</definedName>
    <definedName name="ghjk" localSheetId="8" hidden="1">#REF!</definedName>
    <definedName name="ghjk" hidden="1">#REF!</definedName>
    <definedName name="got" localSheetId="8" hidden="1">#REF!</definedName>
    <definedName name="got" hidden="1">#REF!</definedName>
    <definedName name="haha" localSheetId="8" hidden="1">{"OMPA_FAC",#N/A,FALSE,"OMPA FAC"}</definedName>
    <definedName name="haha" localSheetId="2" hidden="1">{"OMPA_FAC",#N/A,FALSE,"OMPA FAC"}</definedName>
    <definedName name="haha" localSheetId="4" hidden="1">{"OMPA_FAC",#N/A,FALSE,"OMPA FAC"}</definedName>
    <definedName name="haha" hidden="1">{"OMPA_FAC",#N/A,FALSE,"OMPA FAC"}</definedName>
    <definedName name="hhhhh" localSheetId="8" hidden="1">#REF!</definedName>
    <definedName name="hhhhh" hidden="1">#REF!</definedName>
    <definedName name="HMMM" localSheetId="8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MMM" localSheetId="2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MMM" localSheetId="4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MMM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59" hidden="1">#REF!</definedName>
    <definedName name="hn._I071" hidden="1">#REF!</definedName>
    <definedName name="hn._I075" hidden="1">#REF!</definedName>
    <definedName name="hn._I083" hidden="1">#REF!</definedName>
    <definedName name="hn._I085" hidden="1">#REF!</definedName>
    <definedName name="hn._P001" hidden="1">#REF!</definedName>
    <definedName name="hn._P004" hidden="1">#REF!</definedName>
    <definedName name="hn._P014" hidden="1">#REF!</definedName>
    <definedName name="hn._P016" hidden="1">#REF!</definedName>
    <definedName name="hn._P021" hidden="1">#REF!</definedName>
    <definedName name="hn._P024" hidden="1">#REF!</definedName>
    <definedName name="hn.Add015" hidden="1">#REF!</definedName>
    <definedName name="hn.Delete015" hidden="1">#REF!,#REF!,#REF!,#REF!,#REF!</definedName>
    <definedName name="hn.ModelVersion" hidden="1">1</definedName>
    <definedName name="hn.NoUpload" hidden="1">0</definedName>
    <definedName name="hn.PrivateLTMYear" hidden="1">#REF!</definedName>
    <definedName name="HTML_CodePage" hidden="1">1252</definedName>
    <definedName name="HTML_Control" localSheetId="8" hidden="1">{"'Sheet1'!$A$1:$O$40"}</definedName>
    <definedName name="HTML_Control" localSheetId="2" hidden="1">{"'Sheet1'!$A$1:$O$40"}</definedName>
    <definedName name="HTML_Control" localSheetId="4" hidden="1">{"'Sheet1'!$A$1:$O$40"}</definedName>
    <definedName name="HTML_Control" hidden="1">{"'Sheet1'!$A$1:$O$40"}</definedName>
    <definedName name="HTML_Description" hidden="1">""</definedName>
    <definedName name="HTML_Email" hidden="1">""</definedName>
    <definedName name="HTML_Header" hidden="1">"Sheet1"</definedName>
    <definedName name="HTML_LastUpdate" hidden="1">"2/5/99"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HD:HomePageStuff:pc:datasets:implprem.html"</definedName>
    <definedName name="HTML_Title" hidden="1">"S&amp;P Implied Equity Premiums"</definedName>
    <definedName name="HTML1_1" hidden="1">"[RiskPremiumUS]Sheet1!$A$1:$M$38"</definedName>
    <definedName name="HTML1_10" hidden="1">""</definedName>
    <definedName name="HTML1_11" hidden="1">1</definedName>
    <definedName name="HTML1_12" hidden="1">"Zip 100:New_Home_Page:datafile:implpr.html"</definedName>
    <definedName name="HTML1_2" hidden="1">1</definedName>
    <definedName name="HTML1_3" hidden="1">"RiskPremiumUS"</definedName>
    <definedName name="HTML1_4" hidden="1">"Implied Risk Premiums for US"</definedName>
    <definedName name="HTML1_5" hidden="1">""</definedName>
    <definedName name="HTML1_6" hidden="1">-4146</definedName>
    <definedName name="HTML1_7" hidden="1">-4146</definedName>
    <definedName name="HTML1_8" hidden="1">"3/19/97"</definedName>
    <definedName name="HTML1_9" hidden="1">"Aswath Damodaran"</definedName>
    <definedName name="HTMLCount" hidden="1">1</definedName>
    <definedName name="ifch" localSheetId="8" hidden="1">#REF!</definedName>
    <definedName name="ifch" hidden="1">#REF!</definedName>
    <definedName name="IncomeStatement" hidden="1">{#N/A,#N/A,FALSE,"FinStateUS"}</definedName>
    <definedName name="IncomeStatement6Years" hidden="1">{"IncStatement 6 years",#N/A,FALSE,"FinStateUS"}</definedName>
    <definedName name="Inflation" hidden="1">[14]Data!$C$30:$C$233</definedName>
    <definedName name="ipowAC" localSheetId="8" hidden="1">#REF!</definedName>
    <definedName name="ipowAC" hidden="1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localSheetId="6" hidden="1">43647.5008912037</definedName>
    <definedName name="IQ_NAMES_REVISION_DATE_" hidden="1">43404.683912037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39623.4334259259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uy" localSheetId="8" hidden="1">#REF!</definedName>
    <definedName name="iuy" hidden="1">#REF!</definedName>
    <definedName name="iuyt" localSheetId="8" hidden="1">#REF!</definedName>
    <definedName name="iuyt" hidden="1">#REF!</definedName>
    <definedName name="j" localSheetId="8" hidden="1">#REF!</definedName>
    <definedName name="j" hidden="1">#REF!</definedName>
    <definedName name="jdn" localSheetId="8" hidden="1">#REF!</definedName>
    <definedName name="jdn" hidden="1">#REF!</definedName>
    <definedName name="je" localSheetId="8" hidden="1">{#N/A,#N/A,FALSE,"SCA";#N/A,#N/A,FALSE,"NCA";#N/A,#N/A,FALSE,"SAZ";#N/A,#N/A,FALSE,"CAZ";#N/A,#N/A,FALSE,"SNV";#N/A,#N/A,FALSE,"NNV";#N/A,#N/A,FALSE,"PP";#N/A,#N/A,FALSE,"SA"}</definedName>
    <definedName name="je" localSheetId="2" hidden="1">{#N/A,#N/A,FALSE,"SCA";#N/A,#N/A,FALSE,"NCA";#N/A,#N/A,FALSE,"SAZ";#N/A,#N/A,FALSE,"CAZ";#N/A,#N/A,FALSE,"SNV";#N/A,#N/A,FALSE,"NNV";#N/A,#N/A,FALSE,"PP";#N/A,#N/A,FALSE,"SA"}</definedName>
    <definedName name="je" localSheetId="4" hidden="1">{#N/A,#N/A,FALSE,"SCA";#N/A,#N/A,FALSE,"NCA";#N/A,#N/A,FALSE,"SAZ";#N/A,#N/A,FALSE,"CAZ";#N/A,#N/A,FALSE,"SNV";#N/A,#N/A,FALSE,"NNV";#N/A,#N/A,FALSE,"PP";#N/A,#N/A,FALSE,"SA"}</definedName>
    <definedName name="je" hidden="1">{#N/A,#N/A,FALSE,"SCA";#N/A,#N/A,FALSE,"NCA";#N/A,#N/A,FALSE,"SAZ";#N/A,#N/A,FALSE,"CAZ";#N/A,#N/A,FALSE,"SNV";#N/A,#N/A,FALSE,"NNV";#N/A,#N/A,FALSE,"PP";#N/A,#N/A,FALSE,"SA"}</definedName>
    <definedName name="jhlkqFL" localSheetId="8" hidden="1">{"'Sheet1'!$A$1:$O$40"}</definedName>
    <definedName name="jhlkqFL" localSheetId="2" hidden="1">{"'Sheet1'!$A$1:$O$40"}</definedName>
    <definedName name="jhlkqFL" localSheetId="4" hidden="1">{"'Sheet1'!$A$1:$O$40"}</definedName>
    <definedName name="jhlkqFL" hidden="1">{"'Sheet1'!$A$1:$O$40"}</definedName>
    <definedName name="jkdf" localSheetId="8" hidden="1">#REF!</definedName>
    <definedName name="jkdf" hidden="1">#REF!</definedName>
    <definedName name="jkdsac" localSheetId="8" hidden="1">#REF!</definedName>
    <definedName name="jkdsac" hidden="1">#REF!</definedName>
    <definedName name="jkfoo" localSheetId="8" hidden="1">#REF!</definedName>
    <definedName name="jkfoo" hidden="1">#REF!</definedName>
    <definedName name="jseqf" localSheetId="8" hidden="1">#REF!</definedName>
    <definedName name="jseqf" hidden="1">#REF!</definedName>
    <definedName name="jz" localSheetId="8" hidden="1">#REF!</definedName>
    <definedName name="jz" hidden="1">#REF!</definedName>
    <definedName name="jzs" localSheetId="8" hidden="1">#REF!</definedName>
    <definedName name="jzs" hidden="1">#REF!</definedName>
    <definedName name="k" localSheetId="8" hidden="1">#REF!</definedName>
    <definedName name="k" hidden="1">#REF!</definedName>
    <definedName name="K2_WBEVMODE" hidden="1">0</definedName>
    <definedName name="kal" localSheetId="8" hidden="1">#REF!</definedName>
    <definedName name="kal" hidden="1">#REF!</definedName>
    <definedName name="kaw" localSheetId="8" hidden="1">#REF!</definedName>
    <definedName name="kaw" hidden="1">#REF!</definedName>
    <definedName name="kdkd" localSheetId="8" hidden="1">#REF!</definedName>
    <definedName name="kdkd" hidden="1">#REF!</definedName>
    <definedName name="kdkjrt" localSheetId="8" hidden="1">#REF!</definedName>
    <definedName name="kdkjrt" hidden="1">#REF!</definedName>
    <definedName name="kdsfj" localSheetId="8" hidden="1">#REF!</definedName>
    <definedName name="kdsfj" hidden="1">#REF!</definedName>
    <definedName name="kfdlsg" localSheetId="8" hidden="1">#REF!</definedName>
    <definedName name="kfdlsg" hidden="1">#REF!</definedName>
    <definedName name="kfkf" localSheetId="8" hidden="1">#REF!</definedName>
    <definedName name="kfkf" hidden="1">#REF!</definedName>
    <definedName name="kfkfkf" localSheetId="8" hidden="1">#REF!</definedName>
    <definedName name="kfkfkf" hidden="1">#REF!</definedName>
    <definedName name="kfkfkfkf" localSheetId="8" hidden="1">#REF!</definedName>
    <definedName name="kfkfkfkf" hidden="1">#REF!</definedName>
    <definedName name="kfkfkfl" localSheetId="8" hidden="1">#REF!</definedName>
    <definedName name="kfkfkfl" hidden="1">#REF!</definedName>
    <definedName name="kfkfksm" localSheetId="8" hidden="1">#REF!</definedName>
    <definedName name="kfkfksm" hidden="1">#REF!</definedName>
    <definedName name="KI" hidden="1">#REF!,#REF!</definedName>
    <definedName name="kiujh" localSheetId="8" hidden="1">#REF!</definedName>
    <definedName name="kiujh" hidden="1">#REF!</definedName>
    <definedName name="kjfjffnnf" localSheetId="8" hidden="1">#REF!</definedName>
    <definedName name="kjfjffnnf" hidden="1">#REF!</definedName>
    <definedName name="kjhg" localSheetId="8" hidden="1">#REF!</definedName>
    <definedName name="kjhg" hidden="1">#REF!</definedName>
    <definedName name="kjhgf" localSheetId="8" hidden="1">#REF!</definedName>
    <definedName name="kjhgf" hidden="1">#REF!</definedName>
    <definedName name="kjk" localSheetId="8" hidden="1">'[1]Plant in Ser'!#REF!</definedName>
    <definedName name="kjk" hidden="1">'[1]Plant in Ser'!#REF!</definedName>
    <definedName name="kjzd" localSheetId="8" hidden="1">#REF!</definedName>
    <definedName name="kjzd" hidden="1">#REF!</definedName>
    <definedName name="kkkkk" localSheetId="8" hidden="1">#REF!</definedName>
    <definedName name="kkkkk" hidden="1">#REF!</definedName>
    <definedName name="KL" hidden="1">#REF!</definedName>
    <definedName name="kldk" localSheetId="8" hidden="1">#REF!</definedName>
    <definedName name="kldk" hidden="1">#REF!</definedName>
    <definedName name="klfeqw" localSheetId="8" hidden="1">#REF!</definedName>
    <definedName name="klfeqw" hidden="1">#REF!</definedName>
    <definedName name="kqwh" localSheetId="8" hidden="1">#REF!</definedName>
    <definedName name="kqwh" hidden="1">#REF!</definedName>
    <definedName name="ksadfl" localSheetId="8" hidden="1">#REF!</definedName>
    <definedName name="ksadfl" hidden="1">#REF!</definedName>
    <definedName name="kw" localSheetId="8" hidden="1">#REF!</definedName>
    <definedName name="kw" hidden="1">#REF!</definedName>
    <definedName name="kz" localSheetId="8" hidden="1">#REF!</definedName>
    <definedName name="kz" hidden="1">#REF!</definedName>
    <definedName name="l" localSheetId="8" hidden="1">#REF!</definedName>
    <definedName name="l" hidden="1">#REF!</definedName>
    <definedName name="lfkfjnn" localSheetId="8" hidden="1">#REF!</definedName>
    <definedName name="lfkfjnn" hidden="1">#REF!</definedName>
    <definedName name="limcount" hidden="1">1</definedName>
    <definedName name="ListOffset" hidden="1">1</definedName>
    <definedName name="lkajsdfg" localSheetId="8" hidden="1">#REF!</definedName>
    <definedName name="lkajsdfg" hidden="1">#REF!</definedName>
    <definedName name="lkjh" localSheetId="8" hidden="1">#REF!</definedName>
    <definedName name="lkjh" hidden="1">#REF!</definedName>
    <definedName name="lkohsvd" localSheetId="8" hidden="1">#REF!</definedName>
    <definedName name="lkohsvd" hidden="1">#REF!</definedName>
    <definedName name="llllllllll" localSheetId="8" hidden="1">#REF!</definedName>
    <definedName name="llllllllll" hidden="1">#REF!</definedName>
    <definedName name="loke" localSheetId="8" hidden="1">#REF!</definedName>
    <definedName name="loke" hidden="1">#REF!</definedName>
    <definedName name="lpoicea" localSheetId="8" hidden="1">#REF!</definedName>
    <definedName name="lpoicea" hidden="1">#REF!</definedName>
    <definedName name="ls" localSheetId="8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ls" localSheetId="2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ls" localSheetId="4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ls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mlaw" localSheetId="8" hidden="1">#REF!</definedName>
    <definedName name="mlaw" hidden="1">#REF!</definedName>
    <definedName name="mnbv" localSheetId="8" hidden="1">#REF!</definedName>
    <definedName name="mnbv" hidden="1">#REF!</definedName>
    <definedName name="mnkp" localSheetId="8" hidden="1">#REF!</definedName>
    <definedName name="mnkp" hidden="1">#REF!</definedName>
    <definedName name="mo" localSheetId="8" hidden="1">#REF!</definedName>
    <definedName name="mo" hidden="1">#REF!</definedName>
    <definedName name="mol" localSheetId="8" hidden="1">#REF!</definedName>
    <definedName name="mol" hidden="1">#REF!</definedName>
    <definedName name="molp" localSheetId="8" hidden="1">#REF!</definedName>
    <definedName name="molp" hidden="1">#REF!</definedName>
    <definedName name="NADA" localSheetId="8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DA" localSheetId="2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DA" localSheetId="4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DA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mefield" localSheetId="8" hidden="1">#REF!</definedName>
    <definedName name="namefield" hidden="1">#REF!</definedName>
    <definedName name="naow" localSheetId="8" hidden="1">#REF!</definedName>
    <definedName name="naow" hidden="1">#REF!</definedName>
    <definedName name="nbeo" localSheetId="8" hidden="1">#REF!</definedName>
    <definedName name="nbeo" hidden="1">#REF!</definedName>
    <definedName name="nbw" localSheetId="8" hidden="1">#REF!</definedName>
    <definedName name="nbw" hidden="1">#REF!</definedName>
    <definedName name="niPO" localSheetId="8" hidden="1">#REF!</definedName>
    <definedName name="niPO" hidden="1">#REF!</definedName>
    <definedName name="nipxre" localSheetId="8" hidden="1">#REF!</definedName>
    <definedName name="nipxre" hidden="1">#REF!</definedName>
    <definedName name="nixre" localSheetId="8" hidden="1">#REF!</definedName>
    <definedName name="nixre" hidden="1">#REF!</definedName>
    <definedName name="nk" localSheetId="8" hidden="1">#REF!</definedName>
    <definedName name="nk" hidden="1">#REF!</definedName>
    <definedName name="nki" localSheetId="8" hidden="1">#REF!</definedName>
    <definedName name="nki" hidden="1">#REF!</definedName>
    <definedName name="nkiw" localSheetId="8" hidden="1">#REF!</definedName>
    <definedName name="nkiw" hidden="1">#REF!</definedName>
    <definedName name="nKLqw" localSheetId="8" hidden="1">#REF!</definedName>
    <definedName name="nKLqw" hidden="1">#REF!</definedName>
    <definedName name="nkse" localSheetId="8" hidden="1">#REF!</definedName>
    <definedName name="nkse" hidden="1">#REF!</definedName>
    <definedName name="nkw" localSheetId="8" hidden="1">#REF!</definedName>
    <definedName name="nkw" hidden="1">#REF!</definedName>
    <definedName name="NMN" localSheetId="8" hidden="1">#REF!</definedName>
    <definedName name="NMN" hidden="1">#REF!</definedName>
    <definedName name="nmop" localSheetId="8" hidden="1">#REF!</definedName>
    <definedName name="nmop" hidden="1">#REF!</definedName>
    <definedName name="nmwqi" localSheetId="8" hidden="1">#REF!</definedName>
    <definedName name="nmwqi" hidden="1">#REF!</definedName>
    <definedName name="nnnnnnn" localSheetId="8" hidden="1">#REF!</definedName>
    <definedName name="nnnnnnn" hidden="1">#REF!</definedName>
    <definedName name="no" localSheetId="8" hidden="1">#REF!</definedName>
    <definedName name="no" hidden="1">#REF!</definedName>
    <definedName name="noip" localSheetId="8" hidden="1">#REF!</definedName>
    <definedName name="noip" hidden="1">#REF!</definedName>
    <definedName name="noipx" localSheetId="8" hidden="1">#REF!</definedName>
    <definedName name="noipx" hidden="1">#REF!</definedName>
    <definedName name="NONE" localSheetId="8" hidden="1">{#N/A,#N/A,FALSE,"SCA";#N/A,#N/A,FALSE,"NCA";#N/A,#N/A,FALSE,"SAZ";#N/A,#N/A,FALSE,"CAZ";#N/A,#N/A,FALSE,"SNV";#N/A,#N/A,FALSE,"NNV";#N/A,#N/A,FALSE,"PP";#N/A,#N/A,FALSE,"SA"}</definedName>
    <definedName name="NONE" localSheetId="2" hidden="1">{#N/A,#N/A,FALSE,"SCA";#N/A,#N/A,FALSE,"NCA";#N/A,#N/A,FALSE,"SAZ";#N/A,#N/A,FALSE,"CAZ";#N/A,#N/A,FALSE,"SNV";#N/A,#N/A,FALSE,"NNV";#N/A,#N/A,FALSE,"PP";#N/A,#N/A,FALSE,"SA"}</definedName>
    <definedName name="NONE" localSheetId="4" hidden="1">{#N/A,#N/A,FALSE,"SCA";#N/A,#N/A,FALSE,"NCA";#N/A,#N/A,FALSE,"SAZ";#N/A,#N/A,FALSE,"CAZ";#N/A,#N/A,FALSE,"SNV";#N/A,#N/A,FALSE,"NNV";#N/A,#N/A,FALSE,"PP";#N/A,#N/A,FALSE,"SA"}</definedName>
    <definedName name="NONE" hidden="1">{#N/A,#N/A,FALSE,"SCA";#N/A,#N/A,FALSE,"NCA";#N/A,#N/A,FALSE,"SAZ";#N/A,#N/A,FALSE,"CAZ";#N/A,#N/A,FALSE,"SNV";#N/A,#N/A,FALSE,"NNV";#N/A,#N/A,FALSE,"PP";#N/A,#N/A,FALSE,"SA"}</definedName>
    <definedName name="nop" localSheetId="8" hidden="1">#REF!</definedName>
    <definedName name="nop" hidden="1">#REF!</definedName>
    <definedName name="nope" localSheetId="8" hidden="1">#REF!</definedName>
    <definedName name="nope" hidden="1">#REF!</definedName>
    <definedName name="noper" localSheetId="8" hidden="1">#REF!</definedName>
    <definedName name="noper" hidden="1">#REF!</definedName>
    <definedName name="nsz" localSheetId="8" hidden="1">#REF!</definedName>
    <definedName name="nsz" hidden="1">#REF!</definedName>
    <definedName name="o" localSheetId="8" hidden="1">#REF!</definedName>
    <definedName name="o" hidden="1">#REF!</definedName>
    <definedName name="ocq" localSheetId="8" hidden="1">#REF!</definedName>
    <definedName name="ocq" hidden="1">#REF!</definedName>
    <definedName name="odezscv" localSheetId="8" hidden="1">#REF!</definedName>
    <definedName name="odezscv" hidden="1">#REF!</definedName>
    <definedName name="ofooooo" localSheetId="8" hidden="1">#REF!</definedName>
    <definedName name="ofooooo" hidden="1">#REF!</definedName>
    <definedName name="oia" localSheetId="8" hidden="1">#REF!</definedName>
    <definedName name="oia" hidden="1">#REF!</definedName>
    <definedName name="oiacew" localSheetId="8" hidden="1">#REF!</definedName>
    <definedName name="oiacew" hidden="1">#REF!</definedName>
    <definedName name="oicw" localSheetId="8" hidden="1">#REF!</definedName>
    <definedName name="oicw" hidden="1">#REF!</definedName>
    <definedName name="oieac" localSheetId="8" hidden="1">#REF!</definedName>
    <definedName name="oieac" hidden="1">#REF!</definedName>
    <definedName name="oiewq" localSheetId="8" hidden="1">#REF!</definedName>
    <definedName name="oiewq" hidden="1">#REF!</definedName>
    <definedName name="oihyecv" localSheetId="8" hidden="1">#REF!</definedName>
    <definedName name="oihyecv" hidden="1">#REF!</definedName>
    <definedName name="oips" localSheetId="8" hidden="1">#REF!</definedName>
    <definedName name="oips" hidden="1">#REF!</definedName>
    <definedName name="ok" localSheetId="8" hidden="1">#REF!</definedName>
    <definedName name="ok" hidden="1">#REF!</definedName>
    <definedName name="okey" localSheetId="8" hidden="1">#REF!</definedName>
    <definedName name="okey" hidden="1">#REF!</definedName>
    <definedName name="okeydokey" localSheetId="8" hidden="1">#REF!</definedName>
    <definedName name="okeydokey" hidden="1">#REF!</definedName>
    <definedName name="oklpwa" localSheetId="8" hidden="1">#REF!</definedName>
    <definedName name="oklpwa" hidden="1">#REF!</definedName>
    <definedName name="olpuwce" localSheetId="8" hidden="1">#REF!</definedName>
    <definedName name="olpuwce" hidden="1">#REF!</definedName>
    <definedName name="oluw" localSheetId="8" hidden="1">#REF!</definedName>
    <definedName name="oluw" hidden="1">#REF!</definedName>
    <definedName name="oooofp" localSheetId="8" hidden="1">#REF!</definedName>
    <definedName name="oooofp" hidden="1">#REF!</definedName>
    <definedName name="opec" localSheetId="8" hidden="1">#REF!</definedName>
    <definedName name="opec" hidden="1">#REF!</definedName>
    <definedName name="opewqr" localSheetId="8" hidden="1">#REF!</definedName>
    <definedName name="opewqr" hidden="1">#REF!</definedName>
    <definedName name="opicaew" localSheetId="8" hidden="1">#REF!</definedName>
    <definedName name="opicaew" hidden="1">#REF!</definedName>
    <definedName name="opiecv" localSheetId="8" hidden="1">#REF!</definedName>
    <definedName name="opiecv" hidden="1">#REF!</definedName>
    <definedName name="opiyu" localSheetId="8" hidden="1">#REF!</definedName>
    <definedName name="opiyu" hidden="1">#REF!</definedName>
    <definedName name="oplpp" localSheetId="8" hidden="1">#REF!</definedName>
    <definedName name="oplpp" hidden="1">#REF!</definedName>
    <definedName name="opp" localSheetId="8" hidden="1">#REF!</definedName>
    <definedName name="opp" hidden="1">#REF!</definedName>
    <definedName name="opuafw" localSheetId="8" hidden="1">#REF!</definedName>
    <definedName name="opuafw" hidden="1">#REF!</definedName>
    <definedName name="opuc3e" localSheetId="8" hidden="1">#REF!</definedName>
    <definedName name="opuc3e" hidden="1">#REF!</definedName>
    <definedName name="opueac" localSheetId="8" hidden="1">#REF!</definedName>
    <definedName name="opueac" hidden="1">#REF!</definedName>
    <definedName name="opufw" localSheetId="8" hidden="1">#REF!</definedName>
    <definedName name="opufw" hidden="1">#REF!</definedName>
    <definedName name="opuwa" localSheetId="8" hidden="1">#REF!</definedName>
    <definedName name="opuwa" hidden="1">#REF!</definedName>
    <definedName name="opvs" localSheetId="8" hidden="1">#REF!</definedName>
    <definedName name="opvs" hidden="1">#REF!</definedName>
    <definedName name="os" localSheetId="8" hidden="1">#REF!</definedName>
    <definedName name="os" hidden="1">#REF!</definedName>
    <definedName name="oupc" localSheetId="8" hidden="1">#REF!</definedName>
    <definedName name="oupc" hidden="1">#REF!</definedName>
    <definedName name="ovwe" localSheetId="8" hidden="1">#REF!</definedName>
    <definedName name="ovwe" hidden="1">#REF!</definedName>
    <definedName name="Pal_Workbook_GUID" hidden="1">"NX3BLV7C1JAFSCFCWAICH8M3"</definedName>
    <definedName name="peqafd" localSheetId="8" hidden="1">#REF!</definedName>
    <definedName name="peqafd" hidden="1">#REF!</definedName>
    <definedName name="PERO" localSheetId="8" hidden="1">{#N/A,#N/A,FALSE,"SCA";#N/A,#N/A,FALSE,"NCA";#N/A,#N/A,FALSE,"SAZ";#N/A,#N/A,FALSE,"CAZ";#N/A,#N/A,FALSE,"SNV";#N/A,#N/A,FALSE,"NNV";#N/A,#N/A,FALSE,"PP";#N/A,#N/A,FALSE,"SA"}</definedName>
    <definedName name="PERO" localSheetId="2" hidden="1">{#N/A,#N/A,FALSE,"SCA";#N/A,#N/A,FALSE,"NCA";#N/A,#N/A,FALSE,"SAZ";#N/A,#N/A,FALSE,"CAZ";#N/A,#N/A,FALSE,"SNV";#N/A,#N/A,FALSE,"NNV";#N/A,#N/A,FALSE,"PP";#N/A,#N/A,FALSE,"SA"}</definedName>
    <definedName name="PERO" localSheetId="4" hidden="1">{#N/A,#N/A,FALSE,"SCA";#N/A,#N/A,FALSE,"NCA";#N/A,#N/A,FALSE,"SAZ";#N/A,#N/A,FALSE,"CAZ";#N/A,#N/A,FALSE,"SNV";#N/A,#N/A,FALSE,"NNV";#N/A,#N/A,FALSE,"PP";#N/A,#N/A,FALSE,"SA"}</definedName>
    <definedName name="PERO" hidden="1">{#N/A,#N/A,FALSE,"SCA";#N/A,#N/A,FALSE,"NCA";#N/A,#N/A,FALSE,"SAZ";#N/A,#N/A,FALSE,"CAZ";#N/A,#N/A,FALSE,"SNV";#N/A,#N/A,FALSE,"NNV";#N/A,#N/A,FALSE,"PP";#N/A,#N/A,FALSE,"SA"}</definedName>
    <definedName name="pert" localSheetId="8" hidden="1">#REF!</definedName>
    <definedName name="pert" hidden="1">#REF!</definedName>
    <definedName name="plk" localSheetId="8" hidden="1">#REF!</definedName>
    <definedName name="plk" hidden="1">#REF!</definedName>
    <definedName name="plo" localSheetId="8" hidden="1">#REF!</definedName>
    <definedName name="plo" hidden="1">#REF!</definedName>
    <definedName name="plvsanj" localSheetId="8" hidden="1">#REF!</definedName>
    <definedName name="plvsanj" hidden="1">#REF!</definedName>
    <definedName name="pocq" localSheetId="8" hidden="1">#REF!</definedName>
    <definedName name="pocq" hidden="1">#REF!</definedName>
    <definedName name="poe" localSheetId="8" hidden="1">#REF!</definedName>
    <definedName name="poe" hidden="1">#REF!</definedName>
    <definedName name="poeac" localSheetId="8" hidden="1">#REF!</definedName>
    <definedName name="poeac" hidden="1">#REF!</definedName>
    <definedName name="poec" localSheetId="8" hidden="1">#REF!</definedName>
    <definedName name="poec" hidden="1">#REF!</definedName>
    <definedName name="poeca" localSheetId="8" hidden="1">#REF!</definedName>
    <definedName name="poeca" hidden="1">#REF!</definedName>
    <definedName name="poert" localSheetId="8" hidden="1">#REF!</definedName>
    <definedName name="poert" hidden="1">#REF!</definedName>
    <definedName name="poi" localSheetId="8" hidden="1">#REF!</definedName>
    <definedName name="poi" hidden="1">#REF!</definedName>
    <definedName name="poica" localSheetId="8" hidden="1">#REF!</definedName>
    <definedName name="poica" hidden="1">#REF!</definedName>
    <definedName name="poiea" localSheetId="8" hidden="1">#REF!</definedName>
    <definedName name="poiea" hidden="1">#REF!</definedName>
    <definedName name="poiv" localSheetId="8" hidden="1">#REF!</definedName>
    <definedName name="poiv" hidden="1">#REF!</definedName>
    <definedName name="poiy" localSheetId="8" hidden="1">#REF!</definedName>
    <definedName name="poiy" hidden="1">#REF!</definedName>
    <definedName name="poiyw" localSheetId="8" hidden="1">#REF!</definedName>
    <definedName name="poiyw" hidden="1">#REF!</definedName>
    <definedName name="PopCache_GL_INTERFACE_REFERENCE7" hidden="1">[15]PopCache!$A$1:$A$2</definedName>
    <definedName name="pouac" localSheetId="8" hidden="1">#REF!</definedName>
    <definedName name="pouac" hidden="1">#REF!</definedName>
    <definedName name="pouce" localSheetId="8" hidden="1">#REF!</definedName>
    <definedName name="pouce" hidden="1">#REF!</definedName>
    <definedName name="povrs" localSheetId="8" hidden="1">#REF!</definedName>
    <definedName name="povrs" hidden="1">#REF!</definedName>
    <definedName name="pppppppp" localSheetId="8" hidden="1">#REF!</definedName>
    <definedName name="pppppppp" hidden="1">#REF!</definedName>
    <definedName name="_xlnm.Print_Area" localSheetId="9">'2.02WP DPU Stock Prices'!$A$1:$M$35</definedName>
    <definedName name="_xlnm.Print_Area" localSheetId="0">'DPU 2.01 ROE Summary'!$A$1:$G$22</definedName>
    <definedName name="_xlnm.Print_Area" localSheetId="1">'DPU 2.02 WACC'!$A$1:$F$18</definedName>
    <definedName name="_xlnm.Print_Area" localSheetId="2">'DPU 2.03 Constant Growth DCF'!$A$1:$L$19</definedName>
    <definedName name="_xlnm.Print_Area" localSheetId="3">'DPU 2.04 Beta Report'!$A$1:$G$20</definedName>
    <definedName name="_xlnm.Print_Area" localSheetId="4">'DPU 2.05 CAPM'!$A$1:$F$35</definedName>
    <definedName name="_xlnm.Print_Area" localSheetId="5">'DPU 2.06 RP on Bond Yields'!$A$1:$G$28</definedName>
    <definedName name="pslf" localSheetId="8" hidden="1">#REF!</definedName>
    <definedName name="pslf" hidden="1">#REF!</definedName>
    <definedName name="psrfdgl" localSheetId="8" hidden="1">#REF!</definedName>
    <definedName name="psrfdgl" hidden="1">#REF!</definedName>
    <definedName name="pwe" localSheetId="8" hidden="1">#REF!</definedName>
    <definedName name="pwe" hidden="1">#REF!</definedName>
    <definedName name="qaw" localSheetId="8" hidden="1">#REF!</definedName>
    <definedName name="qaw" hidden="1">#REF!</definedName>
    <definedName name="qqa" localSheetId="8" hidden="1">{"ARK_JURIS_FUEL",#N/A,FALSE,"Ark_Fuel&amp;Rev"}</definedName>
    <definedName name="qqa" localSheetId="2" hidden="1">{"ARK_JURIS_FUEL",#N/A,FALSE,"Ark_Fuel&amp;Rev"}</definedName>
    <definedName name="qqa" localSheetId="4" hidden="1">{"ARK_JURIS_FUEL",#N/A,FALSE,"Ark_Fuel&amp;Rev"}</definedName>
    <definedName name="qqa" hidden="1">{"ARK_JURIS_FUEL",#N/A,FALSE,"Ark_Fuel&amp;Rev"}</definedName>
    <definedName name="qwr" localSheetId="8" hidden="1">#REF!</definedName>
    <definedName name="qwr" hidden="1">#REF!</definedName>
    <definedName name="repeat" localSheetId="8" hidden="1">#REF!</definedName>
    <definedName name="repeat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_xll.RiskCellHasTokens(262144+512+524288)</definedName>
    <definedName name="RiskIsOptimization" hidden="1">FALSE</definedName>
    <definedName name="RiskIsOutput" hidden="1">_xll.RiskCellHasTokens(1024)</definedName>
    <definedName name="RiskIsStatistics" hidden="1">_xll.RiskCellHasTokens(4096+32768+65536)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k" localSheetId="8" hidden="1">{#N/A,#N/A,FALSE,"SCA";#N/A,#N/A,FALSE,"NCA";#N/A,#N/A,FALSE,"SAZ";#N/A,#N/A,FALSE,"CAZ";#N/A,#N/A,FALSE,"SNV";#N/A,#N/A,FALSE,"NNV";#N/A,#N/A,FALSE,"PP";#N/A,#N/A,FALSE,"SA"}</definedName>
    <definedName name="rk" localSheetId="2" hidden="1">{#N/A,#N/A,FALSE,"SCA";#N/A,#N/A,FALSE,"NCA";#N/A,#N/A,FALSE,"SAZ";#N/A,#N/A,FALSE,"CAZ";#N/A,#N/A,FALSE,"SNV";#N/A,#N/A,FALSE,"NNV";#N/A,#N/A,FALSE,"PP";#N/A,#N/A,FALSE,"SA"}</definedName>
    <definedName name="rk" localSheetId="4" hidden="1">{#N/A,#N/A,FALSE,"SCA";#N/A,#N/A,FALSE,"NCA";#N/A,#N/A,FALSE,"SAZ";#N/A,#N/A,FALSE,"CAZ";#N/A,#N/A,FALSE,"SNV";#N/A,#N/A,FALSE,"NNV";#N/A,#N/A,FALSE,"PP";#N/A,#N/A,FALSE,"SA"}</definedName>
    <definedName name="rk" hidden="1">{#N/A,#N/A,FALSE,"SCA";#N/A,#N/A,FALSE,"NCA";#N/A,#N/A,FALSE,"SAZ";#N/A,#N/A,FALSE,"CAZ";#N/A,#N/A,FALSE,"SNV";#N/A,#N/A,FALSE,"NNV";#N/A,#N/A,FALSE,"PP";#N/A,#N/A,FALSE,"SA"}</definedName>
    <definedName name="rtyui" localSheetId="8" hidden="1">#REF!</definedName>
    <definedName name="rtyui" hidden="1">#REF!</definedName>
    <definedName name="rtyuiop" localSheetId="8" hidden="1">#REF!</definedName>
    <definedName name="rtyuiop" hidden="1">#REF!</definedName>
    <definedName name="S" localSheetId="8" hidden="1">#REF!</definedName>
    <definedName name="S" hidden="1">#REF!</definedName>
    <definedName name="sac" localSheetId="8" hidden="1">#REF!</definedName>
    <definedName name="sac" hidden="1">#REF!</definedName>
    <definedName name="sadf" localSheetId="8" hidden="1">#REF!</definedName>
    <definedName name="sadf" hidden="1">#REF!</definedName>
    <definedName name="sadfdfafdsfasf" hidden="1">'[2]Chart Data'!$P$30:$P$229</definedName>
    <definedName name="sadfkj" localSheetId="8" hidden="1">#REF!</definedName>
    <definedName name="sadfkj" hidden="1">#REF!</definedName>
    <definedName name="SAPBEXrevision" hidden="1">41</definedName>
    <definedName name="SAPBEXsysID" hidden="1">"PBW"</definedName>
    <definedName name="SAPBEXwbID" hidden="1">"3TD2FVG7ME7U056LVECBWI4A2"</definedName>
    <definedName name="sd" localSheetId="8" hidden="1">#REF!</definedName>
    <definedName name="sd" hidden="1">#REF!</definedName>
    <definedName name="sdf" localSheetId="8" hidden="1">#REF!</definedName>
    <definedName name="sdf" hidden="1">#REF!</definedName>
    <definedName name="sdfp" localSheetId="8" hidden="1">#REF!</definedName>
    <definedName name="sdfp" hidden="1">#REF!</definedName>
    <definedName name="sdklofj" localSheetId="8" hidden="1">#REF!</definedName>
    <definedName name="sdklofj" hidden="1">#REF!</definedName>
    <definedName name="sdld" localSheetId="8" hidden="1">#REF!</definedName>
    <definedName name="sdld" hidden="1">#REF!</definedName>
    <definedName name="sdljgfj" localSheetId="8" hidden="1">#REF!</definedName>
    <definedName name="sdljgfj" hidden="1">#REF!</definedName>
    <definedName name="sdop" localSheetId="8" hidden="1">#REF!</definedName>
    <definedName name="sdop" hidden="1">#REF!</definedName>
    <definedName name="sdsdl" localSheetId="8" hidden="1">#REF!</definedName>
    <definedName name="sdsdl" hidden="1">#REF!</definedName>
    <definedName name="sdv" localSheetId="8" hidden="1">#REF!</definedName>
    <definedName name="sdv" hidden="1">#REF!</definedName>
    <definedName name="sedf" localSheetId="8" hidden="1">#REF!</definedName>
    <definedName name="sedf" hidden="1">#REF!</definedName>
    <definedName name="sevw" localSheetId="8" hidden="1">#REF!</definedName>
    <definedName name="sevw" hidden="1">#REF!</definedName>
    <definedName name="sfdv" localSheetId="8" hidden="1">#REF!</definedName>
    <definedName name="sfdv" hidden="1">#REF!</definedName>
    <definedName name="shit" localSheetId="8" hidden="1">{#N/A,#N/A,TRUE,"1990";#N/A,#N/A,TRUE,"1991";#N/A,#N/A,TRUE,"1992";#N/A,#N/A,TRUE,"1993"}</definedName>
    <definedName name="shit" localSheetId="2" hidden="1">{#N/A,#N/A,TRUE,"1990";#N/A,#N/A,TRUE,"1991";#N/A,#N/A,TRUE,"1992";#N/A,#N/A,TRUE,"1993"}</definedName>
    <definedName name="shit" localSheetId="4" hidden="1">{#N/A,#N/A,TRUE,"1990";#N/A,#N/A,TRUE,"1991";#N/A,#N/A,TRUE,"1992";#N/A,#N/A,TRUE,"1993"}</definedName>
    <definedName name="shit" hidden="1">{#N/A,#N/A,TRUE,"1990";#N/A,#N/A,TRUE,"1991";#N/A,#N/A,TRUE,"1992";#N/A,#N/A,TRUE,"1993"}</definedName>
    <definedName name="shit2" localSheetId="8" hidden="1">{"summary",#N/A,TRUE,"E93ADJ";"detail",#N/A,TRUE,"E93ADJ"}</definedName>
    <definedName name="shit2" localSheetId="2" hidden="1">{"summary",#N/A,TRUE,"E93ADJ";"detail",#N/A,TRUE,"E93ADJ"}</definedName>
    <definedName name="shit2" localSheetId="4" hidden="1">{"summary",#N/A,TRUE,"E93ADJ";"detail",#N/A,TRUE,"E93ADJ"}</definedName>
    <definedName name="shit2" hidden="1">{"summary",#N/A,TRUE,"E93ADJ";"detail",#N/A,TRUE,"E93ADJ"}</definedName>
    <definedName name="SI" localSheetId="8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I" localSheetId="2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I" localSheetId="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I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lkd" localSheetId="8" hidden="1">#REF!</definedName>
    <definedName name="slkd" hidden="1">#REF!</definedName>
    <definedName name="SnI_Workbook" localSheetId="8">#REF!</definedName>
    <definedName name="SnI_Workbook">#REF!</definedName>
    <definedName name="SpreadsheetBuilder_1" localSheetId="8" hidden="1">#REF!</definedName>
    <definedName name="SpreadsheetBuilder_1" hidden="1">#REF!</definedName>
    <definedName name="SpreadsheetBuilder_3" localSheetId="8" hidden="1">#REF!</definedName>
    <definedName name="SpreadsheetBuilder_3" hidden="1">#REF!</definedName>
    <definedName name="SpreadsheetBuilder_4" localSheetId="8" hidden="1">#REF!</definedName>
    <definedName name="SpreadsheetBuilder_4" hidden="1">#REF!</definedName>
    <definedName name="srg" localSheetId="8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rg" localSheetId="2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rg" localSheetId="4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rg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sdo" localSheetId="8" hidden="1">#REF!</definedName>
    <definedName name="ssdo" hidden="1">#REF!</definedName>
    <definedName name="sssset" localSheetId="8" hidden="1">#REF!</definedName>
    <definedName name="sssset" hidden="1">#REF!</definedName>
    <definedName name="STWBD_StatToolsBoxPlot_DefaultDataFormat" hidden="1">" 0"</definedName>
    <definedName name="STWBD_StatToolsBoxPlot_HasDefaultInfo" hidden="1">"TRUE"</definedName>
    <definedName name="STWBD_StatToolsBoxPlot_IncludeKey" hidden="1">"FALSE"</definedName>
    <definedName name="STWBD_StatToolsBoxPlot_VariableList" hidden="1">1</definedName>
    <definedName name="STWBD_StatToolsBoxPlot_VariableList_1" hidden="1">"U_x0001_VG27AE830F_x0001_"</definedName>
    <definedName name="STWBD_StatToolsBoxPlot_VarSelectorDefaultDataSet" hidden="1">"DG2C9ED946"</definedName>
    <definedName name="STWBD_StatToolsHistogram_BinMaximum" hidden="1">" 1.01E+300"</definedName>
    <definedName name="STWBD_StatToolsHistogram_BinMinimum" hidden="1">" 1.01E+300"</definedName>
    <definedName name="STWBD_StatToolsHistogram_DefaultDataFormat" hidden="1">" 0"</definedName>
    <definedName name="STWBD_StatToolsHistogram_HasDefaultInfo" hidden="1">"TRUE"</definedName>
    <definedName name="STWBD_StatToolsHistogram_NumBins" hidden="1">"-32767"</definedName>
    <definedName name="STWBD_StatToolsHistogram_VariableList" hidden="1">1</definedName>
    <definedName name="STWBD_StatToolsHistogram_VariableList_1" hidden="1">"U_x0001_VG27AE830F_x0001_"</definedName>
    <definedName name="STWBD_StatToolsHistogram_VarSelectorDefaultDataSet" hidden="1">"DG2C9ED946"</definedName>
    <definedName name="STWBD_StatToolsHistogram_XAxisStyle" hidden="1">" 0"</definedName>
    <definedName name="STWBD_StatToolsHistogram_YAxisStyle" hidden="1">" 0"</definedName>
    <definedName name="STWBD_StatToolsOneVarSummary_Count" hidden="1">"TRUE"</definedName>
    <definedName name="STWBD_StatToolsOneVarSummary_DefaultDataFormat" hidden="1">" 0"</definedName>
    <definedName name="STWBD_StatToolsOneVarSummary_FirstQuartile" hidden="1">"TRUE"</definedName>
    <definedName name="STWBD_StatToolsOneVarSummary_HasDefaultInfo" hidden="1">"TRUE"</definedName>
    <definedName name="STWBD_StatToolsOneVarSummary_InterQuartileRange" hidden="1">"TRUE"</definedName>
    <definedName name="STWBD_StatToolsOneVarSummary_Kurtosis" hidden="1">"TRUE"</definedName>
    <definedName name="STWBD_StatToolsOneVarSummary_Maximum" hidden="1">"TRUE"</definedName>
    <definedName name="STWBD_StatToolsOneVarSummary_Mean" hidden="1">"TRUE"</definedName>
    <definedName name="STWBD_StatToolsOneVarSummary_MeanAbsDeviation" hidden="1">"TRUE"</definedName>
    <definedName name="STWBD_StatToolsOneVarSummary_Median" hidden="1">"TRUE"</definedName>
    <definedName name="STWBD_StatToolsOneVarSummary_Minimum" hidden="1">"TRUE"</definedName>
    <definedName name="STWBD_StatToolsOneVarSummary_OtherPercentiles" hidden="1">"TRUE"</definedName>
    <definedName name="STWBD_StatToolsOneVarSummary_PercentileList" hidden="1">" .01, .025, .05, .1, .2, .8, .9, .95, .975, .99"</definedName>
    <definedName name="STWBD_StatToolsOneVarSummary_Range" hidden="1">"TRUE"</definedName>
    <definedName name="STWBD_StatToolsOneVarSummary_Skewness" hidden="1">"TRUE"</definedName>
    <definedName name="STWBD_StatToolsOneVarSummary_StandardDeviation" hidden="1">"TRUE"</definedName>
    <definedName name="STWBD_StatToolsOneVarSummary_Sum" hidden="1">"TRUE"</definedName>
    <definedName name="STWBD_StatToolsOneVarSummary_ThirdQuartile" hidden="1">"TRUE"</definedName>
    <definedName name="STWBD_StatToolsOneVarSummary_VariableList" hidden="1">1</definedName>
    <definedName name="STWBD_StatToolsOneVarSummary_VariableList_1" hidden="1">"U_x0001_VG27AE830F_x0001_"</definedName>
    <definedName name="STWBD_StatToolsOneVarSummary_Variance" hidden="1">"TRUE"</definedName>
    <definedName name="STWBD_StatToolsOneVarSummary_VarSelectorDefaultDataSet" hidden="1">"DG2C9ED946"</definedName>
    <definedName name="sv" localSheetId="8" hidden="1">#REF!</definedName>
    <definedName name="sv" hidden="1">#REF!</definedName>
    <definedName name="svfdv" localSheetId="8" hidden="1">#REF!</definedName>
    <definedName name="svfdv" hidden="1">#REF!</definedName>
    <definedName name="swae" localSheetId="8" hidden="1">#REF!</definedName>
    <definedName name="swae" hidden="1">#REF!</definedName>
    <definedName name="Swvu.DATABASE." hidden="1">[9]DATABASE!#REF!</definedName>
    <definedName name="Swvu.OP." hidden="1">#REF!</definedName>
    <definedName name="TEFRA" localSheetId="8" hidden="1">{"summary",#N/A,TRUE,"E93ADJ";"detail",#N/A,TRUE,"E93ADJ"}</definedName>
    <definedName name="TEFRA" localSheetId="2" hidden="1">{"summary",#N/A,TRUE,"E93ADJ";"detail",#N/A,TRUE,"E93ADJ"}</definedName>
    <definedName name="TEFRA" localSheetId="4" hidden="1">{"summary",#N/A,TRUE,"E93ADJ";"detail",#N/A,TRUE,"E93ADJ"}</definedName>
    <definedName name="TEFRA" hidden="1">{"summary",#N/A,TRUE,"E93ADJ";"detail",#N/A,TRUE,"E93ADJ"}</definedName>
    <definedName name="Temp" localSheetId="8" hidden="1">{"ARK_JURIS_FUEL",#N/A,FALSE,"Ark_Fuel&amp;Rev"}</definedName>
    <definedName name="Temp" localSheetId="2" hidden="1">{"ARK_JURIS_FUEL",#N/A,FALSE,"Ark_Fuel&amp;Rev"}</definedName>
    <definedName name="Temp" localSheetId="4" hidden="1">{"ARK_JURIS_FUEL",#N/A,FALSE,"Ark_Fuel&amp;Rev"}</definedName>
    <definedName name="Temp" hidden="1">{"ARK_JURIS_FUEL",#N/A,FALSE,"Ark_Fuel&amp;Rev"}</definedName>
    <definedName name="test" localSheetId="8" hidden="1">[16]TOPrs!#REF!</definedName>
    <definedName name="test" hidden="1">[16]TOPrs!#REF!</definedName>
    <definedName name="test1" localSheetId="8" hidden="1">{#N/A,#N/A,TRUE,"Bill Comp - 60";#N/A,#N/A,TRUE,"Bill Comp - 70";#N/A,#N/A,TRUE,"Bill Comp - 71";#N/A,#N/A,TRUE,"Bill Comp- 85"}</definedName>
    <definedName name="test1" localSheetId="2" hidden="1">{#N/A,#N/A,TRUE,"Bill Comp - 60";#N/A,#N/A,TRUE,"Bill Comp - 70";#N/A,#N/A,TRUE,"Bill Comp - 71";#N/A,#N/A,TRUE,"Bill Comp- 85"}</definedName>
    <definedName name="test1" localSheetId="4" hidden="1">{#N/A,#N/A,TRUE,"Bill Comp - 60";#N/A,#N/A,TRUE,"Bill Comp - 70";#N/A,#N/A,TRUE,"Bill Comp - 71";#N/A,#N/A,TRUE,"Bill Comp- 85"}</definedName>
    <definedName name="test1" hidden="1">{#N/A,#N/A,TRUE,"Bill Comp - 60";#N/A,#N/A,TRUE,"Bill Comp - 70";#N/A,#N/A,TRUE,"Bill Comp - 71";#N/A,#N/A,TRUE,"Bill Comp- 85"}</definedName>
    <definedName name="Ticker_List_C">OFFSET([11]Past!$BU$22,1,0,[11]Past!$AL$20,1)</definedName>
    <definedName name="Ticker_List_P">OFFSET([12]Pending!$BH$20,1,0,[12]Pending!$AD$20,1)</definedName>
    <definedName name="TP_Footer_Path" hidden="1">"S:\75886\03WELF\WS\2004 contributions\"</definedName>
    <definedName name="TP_Footer_User" hidden="1">"northc"</definedName>
    <definedName name="TP_Footer_Version" hidden="1">"v3.00"</definedName>
    <definedName name="tran" localSheetId="8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ran" localSheetId="2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ran" localSheetId="4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ran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ttt" localSheetId="8" hidden="1">#REF!</definedName>
    <definedName name="tttt" hidden="1">#REF!</definedName>
    <definedName name="Turnerabc" localSheetId="8" hidden="1">{#N/A,#N/A,TRUE,"1990";#N/A,#N/A,TRUE,"1991";#N/A,#N/A,TRUE,"1992";#N/A,#N/A,TRUE,"1993"}</definedName>
    <definedName name="Turnerabc" localSheetId="2" hidden="1">{#N/A,#N/A,TRUE,"1990";#N/A,#N/A,TRUE,"1991";#N/A,#N/A,TRUE,"1992";#N/A,#N/A,TRUE,"1993"}</definedName>
    <definedName name="Turnerabc" localSheetId="4" hidden="1">{#N/A,#N/A,TRUE,"1990";#N/A,#N/A,TRUE,"1991";#N/A,#N/A,TRUE,"1992";#N/A,#N/A,TRUE,"1993"}</definedName>
    <definedName name="Turnerabc" hidden="1">{#N/A,#N/A,TRUE,"1990";#N/A,#N/A,TRUE,"1991";#N/A,#N/A,TRUE,"1992";#N/A,#N/A,TRUE,"1993"}</definedName>
    <definedName name="Turnerabcd" localSheetId="8" hidden="1">{#N/A,#N/A,TRUE,"1990";#N/A,#N/A,TRUE,"1991";#N/A,#N/A,TRUE,"1992";#N/A,#N/A,TRUE,"1993"}</definedName>
    <definedName name="Turnerabcd" localSheetId="2" hidden="1">{#N/A,#N/A,TRUE,"1990";#N/A,#N/A,TRUE,"1991";#N/A,#N/A,TRUE,"1992";#N/A,#N/A,TRUE,"1993"}</definedName>
    <definedName name="Turnerabcd" localSheetId="4" hidden="1">{#N/A,#N/A,TRUE,"1990";#N/A,#N/A,TRUE,"1991";#N/A,#N/A,TRUE,"1992";#N/A,#N/A,TRUE,"1993"}</definedName>
    <definedName name="Turnerabcd" hidden="1">{#N/A,#N/A,TRUE,"1990";#N/A,#N/A,TRUE,"1991";#N/A,#N/A,TRUE,"1992";#N/A,#N/A,TRUE,"1993"}</definedName>
    <definedName name="Turnerabcde" localSheetId="8" hidden="1">{"summary",#N/A,TRUE,"E93ADJ";"detail",#N/A,TRUE,"E93ADJ"}</definedName>
    <definedName name="Turnerabcde" localSheetId="2" hidden="1">{"summary",#N/A,TRUE,"E93ADJ";"detail",#N/A,TRUE,"E93ADJ"}</definedName>
    <definedName name="Turnerabcde" localSheetId="4" hidden="1">{"summary",#N/A,TRUE,"E93ADJ";"detail",#N/A,TRUE,"E93ADJ"}</definedName>
    <definedName name="Turnerabcde" hidden="1">{"summary",#N/A,TRUE,"E93ADJ";"detail",#N/A,TRUE,"E93ADJ"}</definedName>
    <definedName name="Turnerabcdef" localSheetId="8" hidden="1">{"summary",#N/A,TRUE,"E93ADJ";"detail",#N/A,TRUE,"E93ADJ"}</definedName>
    <definedName name="Turnerabcdef" localSheetId="2" hidden="1">{"summary",#N/A,TRUE,"E93ADJ";"detail",#N/A,TRUE,"E93ADJ"}</definedName>
    <definedName name="Turnerabcdef" localSheetId="4" hidden="1">{"summary",#N/A,TRUE,"E93ADJ";"detail",#N/A,TRUE,"E93ADJ"}</definedName>
    <definedName name="Turnerabcdef" hidden="1">{"summary",#N/A,TRUE,"E93ADJ";"detail",#N/A,TRUE,"E93ADJ"}</definedName>
    <definedName name="Turnerbcd" localSheetId="8" hidden="1">{#N/A,#N/A,TRUE,"1990";#N/A,#N/A,TRUE,"1991";#N/A,#N/A,TRUE,"1992";#N/A,#N/A,TRUE,"1993"}</definedName>
    <definedName name="Turnerbcd" localSheetId="2" hidden="1">{#N/A,#N/A,TRUE,"1990";#N/A,#N/A,TRUE,"1991";#N/A,#N/A,TRUE,"1992";#N/A,#N/A,TRUE,"1993"}</definedName>
    <definedName name="Turnerbcd" localSheetId="4" hidden="1">{#N/A,#N/A,TRUE,"1990";#N/A,#N/A,TRUE,"1991";#N/A,#N/A,TRUE,"1992";#N/A,#N/A,TRUE,"1993"}</definedName>
    <definedName name="Turnerbcd" hidden="1">{#N/A,#N/A,TRUE,"1990";#N/A,#N/A,TRUE,"1991";#N/A,#N/A,TRUE,"1992";#N/A,#N/A,TRUE,"1993"}</definedName>
    <definedName name="Turnerbcde" localSheetId="8" hidden="1">{"summary",#N/A,TRUE,"E93ADJ";"detail",#N/A,TRUE,"E93ADJ"}</definedName>
    <definedName name="Turnerbcde" localSheetId="2" hidden="1">{"summary",#N/A,TRUE,"E93ADJ";"detail",#N/A,TRUE,"E93ADJ"}</definedName>
    <definedName name="Turnerbcde" localSheetId="4" hidden="1">{"summary",#N/A,TRUE,"E93ADJ";"detail",#N/A,TRUE,"E93ADJ"}</definedName>
    <definedName name="Turnerbcde" hidden="1">{"summary",#N/A,TRUE,"E93ADJ";"detail",#N/A,TRUE,"E93ADJ"}</definedName>
    <definedName name="Turnerdud" localSheetId="8" hidden="1">{#N/A,#N/A,TRUE,"1990";#N/A,#N/A,TRUE,"1991";#N/A,#N/A,TRUE,"1992";#N/A,#N/A,TRUE,"1993"}</definedName>
    <definedName name="Turnerdud" localSheetId="2" hidden="1">{#N/A,#N/A,TRUE,"1990";#N/A,#N/A,TRUE,"1991";#N/A,#N/A,TRUE,"1992";#N/A,#N/A,TRUE,"1993"}</definedName>
    <definedName name="Turnerdud" localSheetId="4" hidden="1">{#N/A,#N/A,TRUE,"1990";#N/A,#N/A,TRUE,"1991";#N/A,#N/A,TRUE,"1992";#N/A,#N/A,TRUE,"1993"}</definedName>
    <definedName name="Turnerdud" hidden="1">{#N/A,#N/A,TRUE,"1990";#N/A,#N/A,TRUE,"1991";#N/A,#N/A,TRUE,"1992";#N/A,#N/A,TRUE,"1993"}</definedName>
    <definedName name="Turnershit" localSheetId="8" hidden="1">{#N/A,#N/A,TRUE,"1990";#N/A,#N/A,TRUE,"1991";#N/A,#N/A,TRUE,"1992";#N/A,#N/A,TRUE,"1993"}</definedName>
    <definedName name="Turnershit" localSheetId="2" hidden="1">{#N/A,#N/A,TRUE,"1990";#N/A,#N/A,TRUE,"1991";#N/A,#N/A,TRUE,"1992";#N/A,#N/A,TRUE,"1993"}</definedName>
    <definedName name="Turnershit" localSheetId="4" hidden="1">{#N/A,#N/A,TRUE,"1990";#N/A,#N/A,TRUE,"1991";#N/A,#N/A,TRUE,"1992";#N/A,#N/A,TRUE,"1993"}</definedName>
    <definedName name="Turnershit" hidden="1">{#N/A,#N/A,TRUE,"1990";#N/A,#N/A,TRUE,"1991";#N/A,#N/A,TRUE,"1992";#N/A,#N/A,TRUE,"1993"}</definedName>
    <definedName name="Turnershit2" localSheetId="8" hidden="1">{"summary",#N/A,TRUE,"E93ADJ";"detail",#N/A,TRUE,"E93ADJ"}</definedName>
    <definedName name="Turnershit2" localSheetId="2" hidden="1">{"summary",#N/A,TRUE,"E93ADJ";"detail",#N/A,TRUE,"E93ADJ"}</definedName>
    <definedName name="Turnershit2" localSheetId="4" hidden="1">{"summary",#N/A,TRUE,"E93ADJ";"detail",#N/A,TRUE,"E93ADJ"}</definedName>
    <definedName name="Turnershit2" hidden="1">{"summary",#N/A,TRUE,"E93ADJ";"detail",#N/A,TRUE,"E93ADJ"}</definedName>
    <definedName name="TurnerTEFRA" localSheetId="8" hidden="1">{"summary",#N/A,TRUE,"E93ADJ";"detail",#N/A,TRUE,"E93ADJ"}</definedName>
    <definedName name="TurnerTEFRA" localSheetId="2" hidden="1">{"summary",#N/A,TRUE,"E93ADJ";"detail",#N/A,TRUE,"E93ADJ"}</definedName>
    <definedName name="TurnerTEFRA" localSheetId="4" hidden="1">{"summary",#N/A,TRUE,"E93ADJ";"detail",#N/A,TRUE,"E93ADJ"}</definedName>
    <definedName name="TurnerTEFRA" hidden="1">{"summary",#N/A,TRUE,"E93ADJ";"detail",#N/A,TRUE,"E93ADJ"}</definedName>
    <definedName name="Turnerwrn.ALL" localSheetId="8" hidden="1">{#N/A,#N/A,TRUE,"1990";#N/A,#N/A,TRUE,"1991";#N/A,#N/A,TRUE,"1992";#N/A,#N/A,TRUE,"1993"}</definedName>
    <definedName name="Turnerwrn.ALL" localSheetId="2" hidden="1">{#N/A,#N/A,TRUE,"1990";#N/A,#N/A,TRUE,"1991";#N/A,#N/A,TRUE,"1992";#N/A,#N/A,TRUE,"1993"}</definedName>
    <definedName name="Turnerwrn.ALL" localSheetId="4" hidden="1">{#N/A,#N/A,TRUE,"1990";#N/A,#N/A,TRUE,"1991";#N/A,#N/A,TRUE,"1992";#N/A,#N/A,TRUE,"1993"}</definedName>
    <definedName name="Turnerwrn.ALL" hidden="1">{#N/A,#N/A,TRUE,"1990";#N/A,#N/A,TRUE,"1991";#N/A,#N/A,TRUE,"1992";#N/A,#N/A,TRUE,"1993"}</definedName>
    <definedName name="Turnerwrn.PRINT_ALL" localSheetId="8" hidden="1">{"summary",#N/A,TRUE,"E93ADJ";"detail",#N/A,TRUE,"E93ADJ"}</definedName>
    <definedName name="Turnerwrn.PRINT_ALL" localSheetId="2" hidden="1">{"summary",#N/A,TRUE,"E93ADJ";"detail",#N/A,TRUE,"E93ADJ"}</definedName>
    <definedName name="Turnerwrn.PRINT_ALL" localSheetId="4" hidden="1">{"summary",#N/A,TRUE,"E93ADJ";"detail",#N/A,TRUE,"E93ADJ"}</definedName>
    <definedName name="Turnerwrn.PRINT_ALL" hidden="1">{"summary",#N/A,TRUE,"E93ADJ";"detail",#N/A,TRUE,"E93ADJ"}</definedName>
    <definedName name="tw" localSheetId="8" hidden="1">#REF!</definedName>
    <definedName name="tw" hidden="1">#REF!</definedName>
    <definedName name="w" hidden="1">{"quarterly",#N/A,FALSE,"Income Statement";#N/A,#N/A,FALSE,"print segment";#N/A,#N/A,FALSE,"Balance Sheet";#N/A,#N/A,FALSE,"Annl Inc";#N/A,#N/A,FALSE,"Cash Flow"}</definedName>
    <definedName name="wepfo" localSheetId="8" hidden="1">#REF!</definedName>
    <definedName name="wepfo" hidden="1">#REF!</definedName>
    <definedName name="willdo" localSheetId="8" hidden="1">#REF!</definedName>
    <definedName name="willdo" hidden="1">#REF!</definedName>
    <definedName name="wrn.AFUDC." localSheetId="8" hidden="1">{#N/A,#N/A,FALSE,"COMPAPER";#N/A,#N/A,FALSE,"AFUDC";#N/A,#N/A,FALSE,"JE"}</definedName>
    <definedName name="wrn.AFUDC." localSheetId="2" hidden="1">{#N/A,#N/A,FALSE,"COMPAPER";#N/A,#N/A,FALSE,"AFUDC";#N/A,#N/A,FALSE,"JE"}</definedName>
    <definedName name="wrn.AFUDC." localSheetId="4" hidden="1">{#N/A,#N/A,FALSE,"COMPAPER";#N/A,#N/A,FALSE,"AFUDC";#N/A,#N/A,FALSE,"JE"}</definedName>
    <definedName name="wrn.AFUDC." hidden="1">{#N/A,#N/A,FALSE,"COMPAPER";#N/A,#N/A,FALSE,"AFUDC";#N/A,#N/A,FALSE,"JE"}</definedName>
    <definedName name="wrn.agexpense." localSheetId="8" hidden="1">{"pb",#N/A,FALSE,"Sheet3";"pd",#N/A,FALSE,"Sheet3";"pe",#N/A,FALSE,"Sheet3"}</definedName>
    <definedName name="wrn.agexpense." localSheetId="2" hidden="1">{"pb",#N/A,FALSE,"Sheet3";"pd",#N/A,FALSE,"Sheet3";"pe",#N/A,FALSE,"Sheet3"}</definedName>
    <definedName name="wrn.agexpense." localSheetId="4" hidden="1">{"pb",#N/A,FALSE,"Sheet3";"pd",#N/A,FALSE,"Sheet3";"pe",#N/A,FALSE,"Sheet3"}</definedName>
    <definedName name="wrn.agexpense." hidden="1">{"pb",#N/A,FALSE,"Sheet3";"pd",#N/A,FALSE,"Sheet3";"pe",#N/A,FALSE,"Sheet3"}</definedName>
    <definedName name="wrn.ALL." localSheetId="8" hidden="1">{#N/A,#N/A,TRUE,"1990";#N/A,#N/A,TRUE,"1991";#N/A,#N/A,TRUE,"1992";#N/A,#N/A,TRUE,"1993"}</definedName>
    <definedName name="wrn.ALL." localSheetId="2" hidden="1">{#N/A,#N/A,TRUE,"1990";#N/A,#N/A,TRUE,"1991";#N/A,#N/A,TRUE,"1992";#N/A,#N/A,TRUE,"1993"}</definedName>
    <definedName name="wrn.ALL." localSheetId="4" hidden="1">{#N/A,#N/A,TRUE,"1990";#N/A,#N/A,TRUE,"1991";#N/A,#N/A,TRUE,"1992";#N/A,#N/A,TRUE,"1993"}</definedName>
    <definedName name="wrn.ALL." hidden="1">{#N/A,#N/A,TRUE,"1990";#N/A,#N/A,TRUE,"1991";#N/A,#N/A,TRUE,"1992";#N/A,#N/A,TRUE,"1993"}</definedName>
    <definedName name="wrn.All._.Sheets." localSheetId="8" hidden="1">{"IncSt",#N/A,FALSE,"IS";"BalSht",#N/A,FALSE,"BS";"IntCash",#N/A,FALSE,"Int. Cash";"Stats",#N/A,FALSE,"Stats"}</definedName>
    <definedName name="wrn.All._.Sheets." localSheetId="2" hidden="1">{"IncSt",#N/A,FALSE,"IS";"BalSht",#N/A,FALSE,"BS";"IntCash",#N/A,FALSE,"Int. Cash";"Stats",#N/A,FALSE,"Stats"}</definedName>
    <definedName name="wrn.All._.Sheets." localSheetId="4" hidden="1">{"IncSt",#N/A,FALSE,"IS";"BalSht",#N/A,FALSE,"BS";"IntCash",#N/A,FALSE,"Int. Cash";"Stats",#N/A,FALSE,"Stats"}</definedName>
    <definedName name="wrn.All._.Sheets." hidden="1">{"IncSt",#N/A,FALSE,"IS";"BalSht",#N/A,FALSE,"BS";"IntCash",#N/A,FALSE,"Int. Cash";"Stats",#N/A,FALSE,"Stats"}</definedName>
    <definedName name="wrn.AllRjs." localSheetId="8" hidden="1">{#N/A,#N/A,FALSE,"SCA";#N/A,#N/A,FALSE,"NCA";#N/A,#N/A,FALSE,"SAZ";#N/A,#N/A,FALSE,"CAZ";#N/A,#N/A,FALSE,"SNV";#N/A,#N/A,FALSE,"NNV";#N/A,#N/A,FALSE,"PP";#N/A,#N/A,FALSE,"SA"}</definedName>
    <definedName name="wrn.AllRjs." localSheetId="2" hidden="1">{#N/A,#N/A,FALSE,"SCA";#N/A,#N/A,FALSE,"NCA";#N/A,#N/A,FALSE,"SAZ";#N/A,#N/A,FALSE,"CAZ";#N/A,#N/A,FALSE,"SNV";#N/A,#N/A,FALSE,"NNV";#N/A,#N/A,FALSE,"PP";#N/A,#N/A,FALSE,"SA"}</definedName>
    <definedName name="wrn.AllRjs." localSheetId="4" hidden="1">{#N/A,#N/A,FALSE,"SCA";#N/A,#N/A,FALSE,"NCA";#N/A,#N/A,FALSE,"SAZ";#N/A,#N/A,FALSE,"CAZ";#N/A,#N/A,FALSE,"SNV";#N/A,#N/A,FALSE,"NNV";#N/A,#N/A,FALSE,"PP";#N/A,#N/A,FALSE,"SA"}</definedName>
    <definedName name="wrn.AllRjs." hidden="1">{#N/A,#N/A,FALSE,"SCA";#N/A,#N/A,FALSE,"NCA";#N/A,#N/A,FALSE,"SAZ";#N/A,#N/A,FALSE,"CAZ";#N/A,#N/A,FALSE,"SNV";#N/A,#N/A,FALSE,"NNV";#N/A,#N/A,FALSE,"PP";#N/A,#N/A,FALSE,"SA"}</definedName>
    <definedName name="wrn.alrjs." localSheetId="8" hidden="1">{#N/A,#N/A,FALSE,"SCA";#N/A,#N/A,FALSE,"NCA";#N/A,#N/A,FALSE,"SAZ";#N/A,#N/A,FALSE,"CAZ";#N/A,#N/A,FALSE,"SNV";#N/A,#N/A,FALSE,"NNV";#N/A,#N/A,FALSE,"PP";#N/A,#N/A,FALSE,"SA"}</definedName>
    <definedName name="wrn.alrjs." localSheetId="2" hidden="1">{#N/A,#N/A,FALSE,"SCA";#N/A,#N/A,FALSE,"NCA";#N/A,#N/A,FALSE,"SAZ";#N/A,#N/A,FALSE,"CAZ";#N/A,#N/A,FALSE,"SNV";#N/A,#N/A,FALSE,"NNV";#N/A,#N/A,FALSE,"PP";#N/A,#N/A,FALSE,"SA"}</definedName>
    <definedName name="wrn.alrjs." localSheetId="4" hidden="1">{#N/A,#N/A,FALSE,"SCA";#N/A,#N/A,FALSE,"NCA";#N/A,#N/A,FALSE,"SAZ";#N/A,#N/A,FALSE,"CAZ";#N/A,#N/A,FALSE,"SNV";#N/A,#N/A,FALSE,"NNV";#N/A,#N/A,FALSE,"PP";#N/A,#N/A,FALSE,"SA"}</definedName>
    <definedName name="wrn.alrjs." hidden="1">{#N/A,#N/A,FALSE,"SCA";#N/A,#N/A,FALSE,"NCA";#N/A,#N/A,FALSE,"SAZ";#N/A,#N/A,FALSE,"CAZ";#N/A,#N/A,FALSE,"SNV";#N/A,#N/A,FALSE,"NNV";#N/A,#N/A,FALSE,"PP";#N/A,#N/A,FALSE,"SA"}</definedName>
    <definedName name="wrn.ARK._.JURIS._.FAC._.CALC." localSheetId="8" hidden="1">{"ARK_JURIS_FAC",#N/A,FALSE,"Ark_Fuel&amp;Rev"}</definedName>
    <definedName name="wrn.ARK._.JURIS._.FAC._.CALC." localSheetId="2" hidden="1">{"ARK_JURIS_FAC",#N/A,FALSE,"Ark_Fuel&amp;Rev"}</definedName>
    <definedName name="wrn.ARK._.JURIS._.FAC._.CALC." localSheetId="4" hidden="1">{"ARK_JURIS_FAC",#N/A,FALSE,"Ark_Fuel&amp;Rev"}</definedName>
    <definedName name="wrn.ARK._.JURIS._.FAC._.CALC." hidden="1">{"ARK_JURIS_FAC",#N/A,FALSE,"Ark_Fuel&amp;Rev"}</definedName>
    <definedName name="wrn.ARK._.JURIS._.FUEL._.COST." localSheetId="8" hidden="1">{"ARK_JURIS_FUEL",#N/A,FALSE,"Ark_Fuel&amp;Rev"}</definedName>
    <definedName name="wrn.ARK._.JURIS._.FUEL._.COST." localSheetId="2" hidden="1">{"ARK_JURIS_FUEL",#N/A,FALSE,"Ark_Fuel&amp;Rev"}</definedName>
    <definedName name="wrn.ARK._.JURIS._.FUEL._.COST." localSheetId="4" hidden="1">{"ARK_JURIS_FUEL",#N/A,FALSE,"Ark_Fuel&amp;Rev"}</definedName>
    <definedName name="wrn.ARK._.JURIS._.FUEL._.COST." hidden="1">{"ARK_JURIS_FUEL",#N/A,FALSE,"Ark_Fuel&amp;Rev"}</definedName>
    <definedName name="wrn.ATOKA._.FAC._.CALC." localSheetId="8" hidden="1">{"ATOKA_FAC",#N/A,FALSE,"Atoka"}</definedName>
    <definedName name="wrn.ATOKA._.FAC._.CALC." localSheetId="2" hidden="1">{"ATOKA_FAC",#N/A,FALSE,"Atoka"}</definedName>
    <definedName name="wrn.ATOKA._.FAC._.CALC." localSheetId="4" hidden="1">{"ATOKA_FAC",#N/A,FALSE,"Atoka"}</definedName>
    <definedName name="wrn.ATOKA._.FAC._.CALC." hidden="1">{"ATOKA_FAC",#N/A,FALSE,"Atoka"}</definedName>
    <definedName name="wrn.Benefits." localSheetId="8" hidden="1">{"Benefits Summary",#N/A,FALSE,"Benefits Info without WC Amount";"Medical and Dental Costs",#N/A,FALSE,"Benefits Info without WC Amount";"Workers' Compensation",#N/A,FALSE,"Benefits Info without WC Amount"}</definedName>
    <definedName name="wrn.Benefits." localSheetId="2" hidden="1">{"Benefits Summary",#N/A,FALSE,"Benefits Info without WC Amount";"Medical and Dental Costs",#N/A,FALSE,"Benefits Info without WC Amount";"Workers' Compensation",#N/A,FALSE,"Benefits Info without WC Amount"}</definedName>
    <definedName name="wrn.Benefits." localSheetId="4" hidden="1">{"Benefits Summary",#N/A,FALSE,"Benefits Info without WC Amount";"Medical and Dental Costs",#N/A,FALSE,"Benefits Info without WC Amount";"Workers' Compensation",#N/A,FALSE,"Benefits Info without WC Amount"}</definedName>
    <definedName name="wrn.Benefits." hidden="1">{"Benefits Summary",#N/A,FALSE,"Benefits Info without WC Amount";"Medical and Dental Costs",#N/A,FALSE,"Benefits Info without WC Amount";"Workers' Compensation",#N/A,FALSE,"Benefits Info without WC Amount"}</definedName>
    <definedName name="wrn.Bill._.Comparisons." localSheetId="8" hidden="1">{#N/A,#N/A,TRUE,"Bill Comp - 60";#N/A,#N/A,TRUE,"Bill Comp - 70";#N/A,#N/A,TRUE,"Bill Comp - 71";#N/A,#N/A,TRUE,"Bill Comp- 85"}</definedName>
    <definedName name="wrn.Bill._.Comparisons." localSheetId="2" hidden="1">{#N/A,#N/A,TRUE,"Bill Comp - 60";#N/A,#N/A,TRUE,"Bill Comp - 70";#N/A,#N/A,TRUE,"Bill Comp - 71";#N/A,#N/A,TRUE,"Bill Comp- 85"}</definedName>
    <definedName name="wrn.Bill._.Comparisons." localSheetId="4" hidden="1">{#N/A,#N/A,TRUE,"Bill Comp - 60";#N/A,#N/A,TRUE,"Bill Comp - 70";#N/A,#N/A,TRUE,"Bill Comp - 71";#N/A,#N/A,TRUE,"Bill Comp- 85"}</definedName>
    <definedName name="wrn.Bill._.Comparisons." hidden="1">{#N/A,#N/A,TRUE,"Bill Comp - 60";#N/A,#N/A,TRUE,"Bill Comp - 70";#N/A,#N/A,TRUE,"Bill Comp - 71";#N/A,#N/A,TRUE,"Bill Comp- 85"}</definedName>
    <definedName name="wrn.Budget._.Exhibits." localSheetId="8" hidden="1">{#N/A,#N/A,FALSE,"Deliveries";#N/A,#N/A,FALSE,"DWR_Fiscal";#N/A,#N/A,FALSE,"DWR_Annual";#N/A,#N/A,FALSE,"DWR Fix";#N/A,#N/A,FALSE,"DWR Var";#N/A,#N/A,FALSE,"CCWA_CRG";#N/A,#N/A,FALSE,"DebtSvc";#N/A,#N/A,FALSE,"Mod_CCWA_CRG - C1";#N/A,#N/A,FALSE,"Exch Mod - Y2C1";#N/A,#N/A,FALSE,"RA Mod - Y2C1";#N/A,#N/A,FALSE,"Exch Mod - Y3C1";#N/A,#N/A,FALSE,"RA Mod - Y3C1";#N/A,#N/A,FALSE,"Exch Mod - Y4C1";#N/A,#N/A,FALSE,"RA Mod - Y4C1";#N/A,#N/A,FALSE,"Exch Mod - Y5C1";#N/A,#N/A,FALSE,"RA Mod - Y5C1";#N/A,#N/A,FALSE,"RA1_Expl";#N/A,#N/A,FALSE,"GOL_2500AF";#N/A,#N/A,FALSE,"TotSWPChgs"}</definedName>
    <definedName name="wrn.Budget._.Exhibits." localSheetId="2" hidden="1">{#N/A,#N/A,FALSE,"Deliveries";#N/A,#N/A,FALSE,"DWR_Fiscal";#N/A,#N/A,FALSE,"DWR_Annual";#N/A,#N/A,FALSE,"DWR Fix";#N/A,#N/A,FALSE,"DWR Var";#N/A,#N/A,FALSE,"CCWA_CRG";#N/A,#N/A,FALSE,"DebtSvc";#N/A,#N/A,FALSE,"Mod_CCWA_CRG - C1";#N/A,#N/A,FALSE,"Exch Mod - Y2C1";#N/A,#N/A,FALSE,"RA Mod - Y2C1";#N/A,#N/A,FALSE,"Exch Mod - Y3C1";#N/A,#N/A,FALSE,"RA Mod - Y3C1";#N/A,#N/A,FALSE,"Exch Mod - Y4C1";#N/A,#N/A,FALSE,"RA Mod - Y4C1";#N/A,#N/A,FALSE,"Exch Mod - Y5C1";#N/A,#N/A,FALSE,"RA Mod - Y5C1";#N/A,#N/A,FALSE,"RA1_Expl";#N/A,#N/A,FALSE,"GOL_2500AF";#N/A,#N/A,FALSE,"TotSWPChgs"}</definedName>
    <definedName name="wrn.Budget._.Exhibits." localSheetId="4" hidden="1">{#N/A,#N/A,FALSE,"Deliveries";#N/A,#N/A,FALSE,"DWR_Fiscal";#N/A,#N/A,FALSE,"DWR_Annual";#N/A,#N/A,FALSE,"DWR Fix";#N/A,#N/A,FALSE,"DWR Var";#N/A,#N/A,FALSE,"CCWA_CRG";#N/A,#N/A,FALSE,"DebtSvc";#N/A,#N/A,FALSE,"Mod_CCWA_CRG - C1";#N/A,#N/A,FALSE,"Exch Mod - Y2C1";#N/A,#N/A,FALSE,"RA Mod - Y2C1";#N/A,#N/A,FALSE,"Exch Mod - Y3C1";#N/A,#N/A,FALSE,"RA Mod - Y3C1";#N/A,#N/A,FALSE,"Exch Mod - Y4C1";#N/A,#N/A,FALSE,"RA Mod - Y4C1";#N/A,#N/A,FALSE,"Exch Mod - Y5C1";#N/A,#N/A,FALSE,"RA Mod - Y5C1";#N/A,#N/A,FALSE,"RA1_Expl";#N/A,#N/A,FALSE,"GOL_2500AF";#N/A,#N/A,FALSE,"TotSWPChgs"}</definedName>
    <definedName name="wrn.Budget._.Exhibits." hidden="1">{#N/A,#N/A,FALSE,"Deliveries";#N/A,#N/A,FALSE,"DWR_Fiscal";#N/A,#N/A,FALSE,"DWR_Annual";#N/A,#N/A,FALSE,"DWR Fix";#N/A,#N/A,FALSE,"DWR Var";#N/A,#N/A,FALSE,"CCWA_CRG";#N/A,#N/A,FALSE,"DebtSvc";#N/A,#N/A,FALSE,"Mod_CCWA_CRG - C1";#N/A,#N/A,FALSE,"Exch Mod - Y2C1";#N/A,#N/A,FALSE,"RA Mod - Y2C1";#N/A,#N/A,FALSE,"Exch Mod - Y3C1";#N/A,#N/A,FALSE,"RA Mod - Y3C1";#N/A,#N/A,FALSE,"Exch Mod - Y4C1";#N/A,#N/A,FALSE,"RA Mod - Y4C1";#N/A,#N/A,FALSE,"Exch Mod - Y5C1";#N/A,#N/A,FALSE,"RA Mod - Y5C1";#N/A,#N/A,FALSE,"RA1_Expl";#N/A,#N/A,FALSE,"GOL_2500AF";#N/A,#N/A,FALSE,"TotSWPChgs"}</definedName>
    <definedName name="wrn.CLP._.SEG._.INPUTS." localSheetId="8" hidden="1">{#N/A,#N/A,FALSE,"Rev Seg Taxes";#N/A,#N/A,FALSE,"BookRev Seg";#N/A,#N/A,FALSE,"Supp Adj Seg";#N/A,#N/A,FALSE,"outside prov seg taxes"}</definedName>
    <definedName name="wrn.CLP._.SEG._.INPUTS." localSheetId="2" hidden="1">{#N/A,#N/A,FALSE,"Rev Seg Taxes";#N/A,#N/A,FALSE,"BookRev Seg";#N/A,#N/A,FALSE,"Supp Adj Seg";#N/A,#N/A,FALSE,"outside prov seg taxes"}</definedName>
    <definedName name="wrn.CLP._.SEG._.INPUTS." localSheetId="4" hidden="1">{#N/A,#N/A,FALSE,"Rev Seg Taxes";#N/A,#N/A,FALSE,"BookRev Seg";#N/A,#N/A,FALSE,"Supp Adj Seg";#N/A,#N/A,FALSE,"outside prov seg taxes"}</definedName>
    <definedName name="wrn.CLP._.SEG._.INPUTS." hidden="1">{#N/A,#N/A,FALSE,"Rev Seg Taxes";#N/A,#N/A,FALSE,"BookRev Seg";#N/A,#N/A,FALSE,"Supp Adj Seg";#N/A,#N/A,FALSE,"outside prov seg taxes"}</definedName>
    <definedName name="wrn.CLP._.SEG._.PROV." localSheetId="8" hidden="1">{#N/A,#N/A,FALSE,"Book Tax Inc Seg";#N/A,#N/A,FALSE,"CCBT Seg";#N/A,#N/A,FALSE,"Perm Diff Seg";#N/A,#N/A,FALSE,"Temp Diff Seg";#N/A,#N/A,FALSE,"Temp Diff Detail Op Seg";#N/A,#N/A,FALSE,"Def Tax Detail OP Seg";#N/A,#N/A,FALSE,"Temp Diff Detail NonOp Seg";#N/A,#N/A,FALSE,"Def Tax Detail NonOp Seg";#N/A,#N/A,FALSE,"Total Seg Taxes";#N/A,#N/A,FALSE,"SYSJRNLsegmented";#N/A,#N/A,FALSE,"ETR"}</definedName>
    <definedName name="wrn.CLP._.SEG._.PROV." localSheetId="2" hidden="1">{#N/A,#N/A,FALSE,"Book Tax Inc Seg";#N/A,#N/A,FALSE,"CCBT Seg";#N/A,#N/A,FALSE,"Perm Diff Seg";#N/A,#N/A,FALSE,"Temp Diff Seg";#N/A,#N/A,FALSE,"Temp Diff Detail Op Seg";#N/A,#N/A,FALSE,"Def Tax Detail OP Seg";#N/A,#N/A,FALSE,"Temp Diff Detail NonOp Seg";#N/A,#N/A,FALSE,"Def Tax Detail NonOp Seg";#N/A,#N/A,FALSE,"Total Seg Taxes";#N/A,#N/A,FALSE,"SYSJRNLsegmented";#N/A,#N/A,FALSE,"ETR"}</definedName>
    <definedName name="wrn.CLP._.SEG._.PROV." localSheetId="4" hidden="1">{#N/A,#N/A,FALSE,"Book Tax Inc Seg";#N/A,#N/A,FALSE,"CCBT Seg";#N/A,#N/A,FALSE,"Perm Diff Seg";#N/A,#N/A,FALSE,"Temp Diff Seg";#N/A,#N/A,FALSE,"Temp Diff Detail Op Seg";#N/A,#N/A,FALSE,"Def Tax Detail OP Seg";#N/A,#N/A,FALSE,"Temp Diff Detail NonOp Seg";#N/A,#N/A,FALSE,"Def Tax Detail NonOp Seg";#N/A,#N/A,FALSE,"Total Seg Taxes";#N/A,#N/A,FALSE,"SYSJRNLsegmented";#N/A,#N/A,FALSE,"ETR"}</definedName>
    <definedName name="wrn.CLP._.SEG._.PROV." hidden="1">{#N/A,#N/A,FALSE,"Book Tax Inc Seg";#N/A,#N/A,FALSE,"CCBT Seg";#N/A,#N/A,FALSE,"Perm Diff Seg";#N/A,#N/A,FALSE,"Temp Diff Seg";#N/A,#N/A,FALSE,"Temp Diff Detail Op Seg";#N/A,#N/A,FALSE,"Def Tax Detail OP Seg";#N/A,#N/A,FALSE,"Temp Diff Detail NonOp Seg";#N/A,#N/A,FALSE,"Def Tax Detail NonOp Seg";#N/A,#N/A,FALSE,"Total Seg Taxes";#N/A,#N/A,FALSE,"SYSJRNLsegmented";#N/A,#N/A,FALSE,"ETR"}</definedName>
    <definedName name="wrn.CLP_GL." localSheetId="8" hidden="1">{#N/A,#N/A,FALSE,"GLDwnLoad"}</definedName>
    <definedName name="wrn.CLP_GL." localSheetId="2" hidden="1">{#N/A,#N/A,FALSE,"GLDwnLoad"}</definedName>
    <definedName name="wrn.CLP_GL." localSheetId="4" hidden="1">{#N/A,#N/A,FALSE,"GLDwnLoad"}</definedName>
    <definedName name="wrn.CLP_GL." hidden="1">{#N/A,#N/A,FALSE,"GLDwnLoad"}</definedName>
    <definedName name="wrn.CLP_INPUTS." localSheetId="8" hidden="1">{#N/A,#N/A,FALSE,"OTHERINPUTS";#N/A,#N/A,FALSE,"DITRATEINPUTS";#N/A,#N/A,FALSE,"SUPPLIEDADJINPUT";#N/A,#N/A,FALSE,"BR&amp;SUPADJ."}</definedName>
    <definedName name="wrn.CLP_INPUTS." localSheetId="2" hidden="1">{#N/A,#N/A,FALSE,"OTHERINPUTS";#N/A,#N/A,FALSE,"DITRATEINPUTS";#N/A,#N/A,FALSE,"SUPPLIEDADJINPUT";#N/A,#N/A,FALSE,"BR&amp;SUPADJ."}</definedName>
    <definedName name="wrn.CLP_INPUTS." localSheetId="4" hidden="1">{#N/A,#N/A,FALSE,"OTHERINPUTS";#N/A,#N/A,FALSE,"DITRATEINPUTS";#N/A,#N/A,FALSE,"SUPPLIEDADJINPUT";#N/A,#N/A,FALSE,"BR&amp;SUPADJ."}</definedName>
    <definedName name="wrn.CLP_INPUTS." hidden="1">{#N/A,#N/A,FALSE,"OTHERINPUTS";#N/A,#N/A,FALSE,"DITRATEINPUTS";#N/A,#N/A,FALSE,"SUPPLIEDADJINPUT";#N/A,#N/A,FALSE,"BR&amp;SUPADJ."}</definedName>
    <definedName name="wrn.CLP_PROV." localSheetId="8" hidden="1">{#N/A,#N/A,FALSE,"TITLEPG";#N/A,#N/A,FALSE,"INDEX";#N/A,#N/A,FALSE,"BKTAXINCOME";#N/A,#N/A,FALSE,"INTERESTALLOC";#N/A,#N/A,FALSE,"FITCALC";#N/A,#N/A,FALSE,"CCBT";#N/A,#N/A,FALSE,"CGE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_SUMMARY"}</definedName>
    <definedName name="wrn.CLP_PROV." localSheetId="2" hidden="1">{#N/A,#N/A,FALSE,"TITLEPG";#N/A,#N/A,FALSE,"INDEX";#N/A,#N/A,FALSE,"BKTAXINCOME";#N/A,#N/A,FALSE,"INTERESTALLOC";#N/A,#N/A,FALSE,"FITCALC";#N/A,#N/A,FALSE,"CCBT";#N/A,#N/A,FALSE,"CGE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_SUMMARY"}</definedName>
    <definedName name="wrn.CLP_PROV." localSheetId="4" hidden="1">{#N/A,#N/A,FALSE,"TITLEPG";#N/A,#N/A,FALSE,"INDEX";#N/A,#N/A,FALSE,"BKTAXINCOME";#N/A,#N/A,FALSE,"INTERESTALLOC";#N/A,#N/A,FALSE,"FITCALC";#N/A,#N/A,FALSE,"CCBT";#N/A,#N/A,FALSE,"CGE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_SUMMARY"}</definedName>
    <definedName name="wrn.CLP_PROV." hidden="1">{#N/A,#N/A,FALSE,"TITLEPG";#N/A,#N/A,FALSE,"INDEX";#N/A,#N/A,FALSE,"BKTAXINCOME";#N/A,#N/A,FALSE,"INTERESTALLOC";#N/A,#N/A,FALSE,"FITCALC";#N/A,#N/A,FALSE,"CCBT";#N/A,#N/A,FALSE,"CGE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_SUMMARY"}</definedName>
    <definedName name="wrn.CONOCO._.FAC." localSheetId="8" hidden="1">{"CONOCO_FAC",#N/A,FALSE,"Conoco FAC"}</definedName>
    <definedName name="wrn.CONOCO._.FAC." localSheetId="2" hidden="1">{"CONOCO_FAC",#N/A,FALSE,"Conoco FAC"}</definedName>
    <definedName name="wrn.CONOCO._.FAC." localSheetId="4" hidden="1">{"CONOCO_FAC",#N/A,FALSE,"Conoco FAC"}</definedName>
    <definedName name="wrn.CONOCO._.FAC." hidden="1">{"CONOCO_FAC",#N/A,FALSE,"Conoco FAC"}</definedName>
    <definedName name="wrn.CY_GL." localSheetId="8" hidden="1">{#N/A,#N/A,FALSE,"GLDwnLoad"}</definedName>
    <definedName name="wrn.CY_GL." localSheetId="2" hidden="1">{#N/A,#N/A,FALSE,"GLDwnLoad"}</definedName>
    <definedName name="wrn.CY_GL." localSheetId="4" hidden="1">{#N/A,#N/A,FALSE,"GLDwnLoad"}</definedName>
    <definedName name="wrn.CY_GL." hidden="1">{#N/A,#N/A,FALSE,"GLDwnLoad"}</definedName>
    <definedName name="wrn.CY_INPUTS." localSheetId="8" hidden="1">{#N/A,#N/A,FALSE,"OTHERINPUTS";#N/A,#N/A,FALSE,"DITRATEINPUTS";#N/A,#N/A,FALSE,"SUPPLIEDADJINPUT";#N/A,#N/A,FALSE,"TIMINGDIFFINPUTS";#N/A,#N/A,FALSE,"COSSINPUT";#N/A,#N/A,FALSE,"BR&amp;SUPADJ."}</definedName>
    <definedName name="wrn.CY_INPUTS." localSheetId="2" hidden="1">{#N/A,#N/A,FALSE,"OTHERINPUTS";#N/A,#N/A,FALSE,"DITRATEINPUTS";#N/A,#N/A,FALSE,"SUPPLIEDADJINPUT";#N/A,#N/A,FALSE,"TIMINGDIFFINPUTS";#N/A,#N/A,FALSE,"COSSINPUT";#N/A,#N/A,FALSE,"BR&amp;SUPADJ."}</definedName>
    <definedName name="wrn.CY_INPUTS." localSheetId="4" hidden="1">{#N/A,#N/A,FALSE,"OTHERINPUTS";#N/A,#N/A,FALSE,"DITRATEINPUTS";#N/A,#N/A,FALSE,"SUPPLIEDADJINPUT";#N/A,#N/A,FALSE,"TIMINGDIFFINPUTS";#N/A,#N/A,FALSE,"COSSINPUT";#N/A,#N/A,FALSE,"BR&amp;SUPADJ."}</definedName>
    <definedName name="wrn.CY_INPUTS." hidden="1">{#N/A,#N/A,FALSE,"OTHERINPUTS";#N/A,#N/A,FALSE,"DITRATEINPUTS";#N/A,#N/A,FALSE,"SUPPLIEDADJINPUT";#N/A,#N/A,FALSE,"TIMINGDIFFINPUTS";#N/A,#N/A,FALSE,"COSSINPUT";#N/A,#N/A,FALSE,"BR&amp;SUPADJ."}</definedName>
    <definedName name="wrn.CY_PROV." localSheetId="8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wrn.CY_PROV." localSheetId="2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wrn.CY_PROV." localSheetId="4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wrn.CY_PROV." hidden="1">{#N/A,#N/A,FALSE,"TITLEPG";#N/A,#N/A,FALSE,"INDEX";#N/A,#N/A,FALSE,"PAGE7";#N/A,#N/A,FALSE,"COSS";#N/A,#N/A,FALSE,"Taxes FEED ";#N/A,#N/A,FALSE,"PRIOR MTH Taxes FD  ";#N/A,#N/A,FALSE,"FITCALC";#N/A,#N/A,FALSE,"CCBT";#N/A,#N/A,FALSE,"BKTAXINCOME";#N/A,#N/A,FALSE,"PERMDIFFEVENTS";#N/A,#N/A,FALSE,"TIMDIFFEVENTS";#N/A,#N/A,FALSE,"DEPREC";#N/A,#N/A,FALSE,"PERMDIFF";#N/A,#N/A,FALSE,"OPTIMDIFF";#N/A,#N/A,FALSE,"NONOPTIMDIFF";#N/A,#N/A,FALSE,"190CRMTH";#N/A,#N/A,FALSE,"190CRYTD";#N/A,#N/A,FALSE,"190PRYTD";#N/A,#N/A,FALSE,"282CRMTH";#N/A,#N/A,FALSE,"282CRYTD";#N/A,#N/A,FALSE,"282PRYTD";#N/A,#N/A,FALSE,"283CRMTH";#N/A,#N/A,FALSE,"283CRYTD";#N/A,#N/A,FALSE,"283PRYTD";#N/A,#N/A,FALSE,"DITSUM";#N/A,#N/A,FALSE,"CRYTDACREC";#N/A,#N/A,FALSE,"PRYTDACREC";#N/A,#N/A,FALSE,"SYSJRNL"}</definedName>
    <definedName name="wrn.CYFAS109." localSheetId="8" hidden="1">{#N/A,#N/A,FALSE,"FAS109 Summary";#N/A,#N/A,FALSE,"FAS109 OPER 190 ITC";#N/A,#N/A,FALSE,"FAS109 OPER 190 Other";#N/A,#N/A,FALSE,"FAS109 OPER 282";#N/A,#N/A,FALSE,"FAS109 OPER 283";#N/A,#N/A,FALSE,"FAS109 Non OPER 283 ";#N/A,#N/A,FALSE,"J.E.UPLOAD DATA"}</definedName>
    <definedName name="wrn.CYFAS109." localSheetId="2" hidden="1">{#N/A,#N/A,FALSE,"FAS109 Summary";#N/A,#N/A,FALSE,"FAS109 OPER 190 ITC";#N/A,#N/A,FALSE,"FAS109 OPER 190 Other";#N/A,#N/A,FALSE,"FAS109 OPER 282";#N/A,#N/A,FALSE,"FAS109 OPER 283";#N/A,#N/A,FALSE,"FAS109 Non OPER 283 ";#N/A,#N/A,FALSE,"J.E.UPLOAD DATA"}</definedName>
    <definedName name="wrn.CYFAS109." localSheetId="4" hidden="1">{#N/A,#N/A,FALSE,"FAS109 Summary";#N/A,#N/A,FALSE,"FAS109 OPER 190 ITC";#N/A,#N/A,FALSE,"FAS109 OPER 190 Other";#N/A,#N/A,FALSE,"FAS109 OPER 282";#N/A,#N/A,FALSE,"FAS109 OPER 283";#N/A,#N/A,FALSE,"FAS109 Non OPER 283 ";#N/A,#N/A,FALSE,"J.E.UPLOAD DATA"}</definedName>
    <definedName name="wrn.CYFAS109." hidden="1">{#N/A,#N/A,FALSE,"FAS109 Summary";#N/A,#N/A,FALSE,"FAS109 OPER 190 ITC";#N/A,#N/A,FALSE,"FAS109 OPER 190 Other";#N/A,#N/A,FALSE,"FAS109 OPER 282";#N/A,#N/A,FALSE,"FAS109 OPER 283";#N/A,#N/A,FALSE,"FAS109 Non OPER 283 ";#N/A,#N/A,FALSE,"J.E.UPLOAD DATA"}</definedName>
    <definedName name="wrn.Detail." localSheetId="8" hidden="1">{"Print_Detail",#N/A,FALSE,"Redemption_Maturity Extract"}</definedName>
    <definedName name="wrn.Detail." localSheetId="2" hidden="1">{"Print_Detail",#N/A,FALSE,"Redemption_Maturity Extract"}</definedName>
    <definedName name="wrn.Detail." localSheetId="4" hidden="1">{"Print_Detail",#N/A,FALSE,"Redemption_Maturity Extract"}</definedName>
    <definedName name="wrn.Detail." hidden="1">{"Print_Detail",#N/A,FALSE,"Redemption_Maturity Extract"}</definedName>
    <definedName name="wrn.Diane._.s._.Version." localSheetId="8" hidden="1">{"Full",#N/A,FALSE,"Sec MTN B Summary"}</definedName>
    <definedName name="wrn.Diane._.s._.Version." localSheetId="2" hidden="1">{"Full",#N/A,FALSE,"Sec MTN B Summary"}</definedName>
    <definedName name="wrn.Diane._.s._.Version." localSheetId="4" hidden="1">{"Full",#N/A,FALSE,"Sec MTN B Summary"}</definedName>
    <definedName name="wrn.Diane._.s._.Version." hidden="1">{"Full",#N/A,FALSE,"Sec MTN B Summary"}</definedName>
    <definedName name="wrn.Distribution._.Version." localSheetId="8" hidden="1">{"RedPrem_InitRed View",#N/A,FALSE,"Sec MTN B Summary"}</definedName>
    <definedName name="wrn.Distribution._.Version." localSheetId="2" hidden="1">{"RedPrem_InitRed View",#N/A,FALSE,"Sec MTN B Summary"}</definedName>
    <definedName name="wrn.Distribution._.Version." localSheetId="4" hidden="1">{"RedPrem_InitRed View",#N/A,FALSE,"Sec MTN B Summary"}</definedName>
    <definedName name="wrn.Distribution._.Version." hidden="1">{"RedPrem_InitRed View",#N/A,FALSE,"Sec MTN B Summary"}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FAC._.SUMMARY." localSheetId="8" hidden="1">{"FAC_SUMMARY",#N/A,FALSE,"Summaries"}</definedName>
    <definedName name="wrn.FAC._.SUMMARY." localSheetId="2" hidden="1">{"FAC_SUMMARY",#N/A,FALSE,"Summaries"}</definedName>
    <definedName name="wrn.FAC._.SUMMARY." localSheetId="4" hidden="1">{"FAC_SUMMARY",#N/A,FALSE,"Summaries"}</definedName>
    <definedName name="wrn.FAC._.SUMMARY." hidden="1">{"FAC_SUMMARY",#N/A,FALSE,"Summaries"}</definedName>
    <definedName name="wrn.FERC._.FAC._.CALC." localSheetId="8" hidden="1">{"FERC_FAC",#N/A,FALSE,"FERC_Fuel&amp;Rev"}</definedName>
    <definedName name="wrn.FERC._.FAC._.CALC." localSheetId="2" hidden="1">{"FERC_FAC",#N/A,FALSE,"FERC_Fuel&amp;Rev"}</definedName>
    <definedName name="wrn.FERC._.FAC._.CALC." localSheetId="4" hidden="1">{"FERC_FAC",#N/A,FALSE,"FERC_Fuel&amp;Rev"}</definedName>
    <definedName name="wrn.FERC._.FAC._.CALC." hidden="1">{"FERC_FAC",#N/A,FALSE,"FERC_Fuel&amp;Rev"}</definedName>
    <definedName name="wrn.FERC._.WEATHER._.and._.JURIS._.FUEL." localSheetId="8" hidden="1">{"FERC_WEATHER_AND_FUEL",#N/A,FALSE,"FERC_Fuel&amp;Rev"}</definedName>
    <definedName name="wrn.FERC._.WEATHER._.and._.JURIS._.FUEL." localSheetId="2" hidden="1">{"FERC_WEATHER_AND_FUEL",#N/A,FALSE,"FERC_Fuel&amp;Rev"}</definedName>
    <definedName name="wrn.FERC._.WEATHER._.and._.JURIS._.FUEL." localSheetId="4" hidden="1">{"FERC_WEATHER_AND_FUEL",#N/A,FALSE,"FERC_Fuel&amp;Rev"}</definedName>
    <definedName name="wrn.FERC._.WEATHER._.and._.JURIS._.FUEL." hidden="1">{"FERC_WEATHER_AND_FUEL",#N/A,FALSE,"FERC_Fuel&amp;Rev"}</definedName>
    <definedName name="wrn.Fuel._.Cycle." hidden="1">{#N/A,#N/A,FALSE,"AltFuel"}</definedName>
    <definedName name="wrn.go." localSheetId="8" hidden="1">{"wp_h4.2",#N/A,FALSE,"WP_H4.2";"wp_h4.3",#N/A,FALSE,"WP_H4.3"}</definedName>
    <definedName name="wrn.go." localSheetId="2" hidden="1">{"wp_h4.2",#N/A,FALSE,"WP_H4.2";"wp_h4.3",#N/A,FALSE,"WP_H4.3"}</definedName>
    <definedName name="wrn.go." localSheetId="4" hidden="1">{"wp_h4.2",#N/A,FALSE,"WP_H4.2";"wp_h4.3",#N/A,FALSE,"WP_H4.3"}</definedName>
    <definedName name="wrn.go." hidden="1">{"wp_h4.2",#N/A,FALSE,"WP_H4.2";"wp_h4.3",#N/A,FALSE,"WP_H4.3"}</definedName>
    <definedName name="wrn.handout." hidden="1">{"quarterly",#N/A,FALSE,"Income Statement";#N/A,#N/A,FALSE,"print segment";#N/A,#N/A,FALSE,"Balance Sheet";#N/A,#N/A,FALSE,"Annl Inc";#N/A,#N/A,FALSE,"Cash Flow"}</definedName>
    <definedName name="wrn.HWP_GL." localSheetId="8" hidden="1">{#N/A,#N/A,FALSE,"GLDwnLoad"}</definedName>
    <definedName name="wrn.HWP_GL." localSheetId="2" hidden="1">{#N/A,#N/A,FALSE,"GLDwnLoad"}</definedName>
    <definedName name="wrn.HWP_GL." localSheetId="4" hidden="1">{#N/A,#N/A,FALSE,"GLDwnLoad"}</definedName>
    <definedName name="wrn.HWP_GL." hidden="1">{#N/A,#N/A,FALSE,"GLDwnLoad"}</definedName>
    <definedName name="wrn.HWP_INPUTS." localSheetId="8" hidden="1">{#N/A,#N/A,FALSE,"OTHERINPUTS";#N/A,#N/A,FALSE,"SUPPLIEDADJINPUT";#N/A,#N/A,FALSE,"BR&amp;SUPADJ."}</definedName>
    <definedName name="wrn.HWP_INPUTS." localSheetId="2" hidden="1">{#N/A,#N/A,FALSE,"OTHERINPUTS";#N/A,#N/A,FALSE,"SUPPLIEDADJINPUT";#N/A,#N/A,FALSE,"BR&amp;SUPADJ."}</definedName>
    <definedName name="wrn.HWP_INPUTS." localSheetId="4" hidden="1">{#N/A,#N/A,FALSE,"OTHERINPUTS";#N/A,#N/A,FALSE,"SUPPLIEDADJINPUT";#N/A,#N/A,FALSE,"BR&amp;SUPADJ."}</definedName>
    <definedName name="wrn.HWP_INPUTS." hidden="1">{#N/A,#N/A,FALSE,"OTHERINPUTS";#N/A,#N/A,FALSE,"SUPPLIEDADJINPUT";#N/A,#N/A,FALSE,"BR&amp;SUPADJ."}</definedName>
    <definedName name="wrn.HWP_PROV." localSheetId="8" hidden="1">{#N/A,#N/A,FALSE,"Title Page";#N/A,#N/A,FALSE,"INDEX";#N/A,#N/A,FALSE,"BKTAXINCOME";#N/A,#N/A,FALSE,"INTERESTALLOC";#N/A,#N/A,FALSE,"FITCALC";#N/A,#N/A,FALSE,"CCBT";#N/A,#N/A,FALSE,"MET";#N/A,#N/A,FALSE,"PERMDIFFEVENTS";#N/A,#N/A,FALSE,"TIMDIFFEVENTS";#N/A,#N/A,FALSE,"DEPREC";#N/A,#N/A,FALSE,"PERMDIFF";#N/A,#N/A,FALSE,"OPTIMDIFF";#N/A,#N/A,FALSE,"NONOPTIMDIFF";#N/A,#N/A,FALSE,"190CRQTR";#N/A,#N/A,FALSE,"190CRYTD";#N/A,#N/A,FALSE,"190PRYTD";#N/A,#N/A,FALSE,"282CRQTR";#N/A,#N/A,FALSE,"282CRYTD";#N/A,#N/A,FALSE,"282PRYTD";#N/A,#N/A,FALSE,"283CRQTR";#N/A,#N/A,FALSE,"283CRYTD";#N/A,#N/A,FALSE,"283PRYTD";#N/A,#N/A,FALSE,"DITSUM";#N/A,#N/A,FALSE,"CRYTDACREC";#N/A,#N/A,FALSE,"PRYTDACREC";#N/A,#N/A,FALSE,"SYSJRNL"}</definedName>
    <definedName name="wrn.HWP_PROV." localSheetId="2" hidden="1">{#N/A,#N/A,FALSE,"Title Page";#N/A,#N/A,FALSE,"INDEX";#N/A,#N/A,FALSE,"BKTAXINCOME";#N/A,#N/A,FALSE,"INTERESTALLOC";#N/A,#N/A,FALSE,"FITCALC";#N/A,#N/A,FALSE,"CCBT";#N/A,#N/A,FALSE,"MET";#N/A,#N/A,FALSE,"PERMDIFFEVENTS";#N/A,#N/A,FALSE,"TIMDIFFEVENTS";#N/A,#N/A,FALSE,"DEPREC";#N/A,#N/A,FALSE,"PERMDIFF";#N/A,#N/A,FALSE,"OPTIMDIFF";#N/A,#N/A,FALSE,"NONOPTIMDIFF";#N/A,#N/A,FALSE,"190CRQTR";#N/A,#N/A,FALSE,"190CRYTD";#N/A,#N/A,FALSE,"190PRYTD";#N/A,#N/A,FALSE,"282CRQTR";#N/A,#N/A,FALSE,"282CRYTD";#N/A,#N/A,FALSE,"282PRYTD";#N/A,#N/A,FALSE,"283CRQTR";#N/A,#N/A,FALSE,"283CRYTD";#N/A,#N/A,FALSE,"283PRYTD";#N/A,#N/A,FALSE,"DITSUM";#N/A,#N/A,FALSE,"CRYTDACREC";#N/A,#N/A,FALSE,"PRYTDACREC";#N/A,#N/A,FALSE,"SYSJRNL"}</definedName>
    <definedName name="wrn.HWP_PROV." localSheetId="4" hidden="1">{#N/A,#N/A,FALSE,"Title Page";#N/A,#N/A,FALSE,"INDEX";#N/A,#N/A,FALSE,"BKTAXINCOME";#N/A,#N/A,FALSE,"INTERESTALLOC";#N/A,#N/A,FALSE,"FITCALC";#N/A,#N/A,FALSE,"CCBT";#N/A,#N/A,FALSE,"MET";#N/A,#N/A,FALSE,"PERMDIFFEVENTS";#N/A,#N/A,FALSE,"TIMDIFFEVENTS";#N/A,#N/A,FALSE,"DEPREC";#N/A,#N/A,FALSE,"PERMDIFF";#N/A,#N/A,FALSE,"OPTIMDIFF";#N/A,#N/A,FALSE,"NONOPTIMDIFF";#N/A,#N/A,FALSE,"190CRQTR";#N/A,#N/A,FALSE,"190CRYTD";#N/A,#N/A,FALSE,"190PRYTD";#N/A,#N/A,FALSE,"282CRQTR";#N/A,#N/A,FALSE,"282CRYTD";#N/A,#N/A,FALSE,"282PRYTD";#N/A,#N/A,FALSE,"283CRQTR";#N/A,#N/A,FALSE,"283CRYTD";#N/A,#N/A,FALSE,"283PRYTD";#N/A,#N/A,FALSE,"DITSUM";#N/A,#N/A,FALSE,"CRYTDACREC";#N/A,#N/A,FALSE,"PRYTDACREC";#N/A,#N/A,FALSE,"SYSJRNL"}</definedName>
    <definedName name="wrn.HWP_PROV." hidden="1">{#N/A,#N/A,FALSE,"Title Page";#N/A,#N/A,FALSE,"INDEX";#N/A,#N/A,FALSE,"BKTAXINCOME";#N/A,#N/A,FALSE,"INTERESTALLOC";#N/A,#N/A,FALSE,"FITCALC";#N/A,#N/A,FALSE,"CCBT";#N/A,#N/A,FALSE,"MET";#N/A,#N/A,FALSE,"PERMDIFFEVENTS";#N/A,#N/A,FALSE,"TIMDIFFEVENTS";#N/A,#N/A,FALSE,"DEPREC";#N/A,#N/A,FALSE,"PERMDIFF";#N/A,#N/A,FALSE,"OPTIMDIFF";#N/A,#N/A,FALSE,"NONOPTIMDIFF";#N/A,#N/A,FALSE,"190CRQTR";#N/A,#N/A,FALSE,"190CRYTD";#N/A,#N/A,FALSE,"190PRYTD";#N/A,#N/A,FALSE,"282CRQTR";#N/A,#N/A,FALSE,"282CRYTD";#N/A,#N/A,FALSE,"282PRYTD";#N/A,#N/A,FALSE,"283CRQTR";#N/A,#N/A,FALSE,"283CRYTD";#N/A,#N/A,FALSE,"283PRYTD";#N/A,#N/A,FALSE,"DITSUM";#N/A,#N/A,FALSE,"CRYTDACREC";#N/A,#N/A,FALSE,"PRYTDACREC";#N/A,#N/A,FALSE,"SYSJRNL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market._.share." hidden="1">{#N/A,#N/A,FALSE,"Bestfoods";#N/A,#N/A,FALSE,"Campbell";#N/A,#N/A,FALSE,"ConAgra";#N/A,#N/A,FALSE,"Healthy Choice";#N/A,#N/A,FALSE,"Int'l Home Foods";#N/A,#N/A,FALSE,"General Mills";#N/A,#N/A,FALSE,"Heinz";#N/A,#N/A,FALSE,"Kellogg";#N/A,#N/A,FALSE,"Kraft";#N/A,#N/A,FALSE,"Nabisco";#N/A,#N/A,FALSE,"Quaker Oats";#N/A,#N/A,FALSE,"Sara Lee";#N/A,#N/A,FALSE,"print summary"}</definedName>
    <definedName name="wrn.MFR." localSheetId="8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FR." localSheetId="2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FR." localSheetId="4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FR.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FR2" localSheetId="8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FR2" localSheetId="2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FR2" localSheetId="4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FR2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MFRENT." localSheetId="8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." localSheetId="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." localSheetId="4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.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localSheetId="8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localSheetId="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localSheetId="4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OK._.FUEL._.COMPARISON." localSheetId="8" hidden="1">{"OK_FUEL_COMPARISON",#N/A,FALSE,"Ok_Fuel&amp;Rev"}</definedName>
    <definedName name="wrn.OK._.FUEL._.COMPARISON." localSheetId="2" hidden="1">{"OK_FUEL_COMPARISON",#N/A,FALSE,"Ok_Fuel&amp;Rev"}</definedName>
    <definedName name="wrn.OK._.FUEL._.COMPARISON." localSheetId="4" hidden="1">{"OK_FUEL_COMPARISON",#N/A,FALSE,"Ok_Fuel&amp;Rev"}</definedName>
    <definedName name="wrn.OK._.FUEL._.COMPARISON." hidden="1">{"OK_FUEL_COMPARISON",#N/A,FALSE,"Ok_Fuel&amp;Rev"}</definedName>
    <definedName name="wrn.OK._.JURIS._.FAC._.CALCULATION." localSheetId="8" hidden="1">{"OK_JURIS_FAC",#N/A,FALSE,"Ok_Fuel&amp;Rev"}</definedName>
    <definedName name="wrn.OK._.JURIS._.FAC._.CALCULATION." localSheetId="2" hidden="1">{"OK_JURIS_FAC",#N/A,FALSE,"Ok_Fuel&amp;Rev"}</definedName>
    <definedName name="wrn.OK._.JURIS._.FAC._.CALCULATION." localSheetId="4" hidden="1">{"OK_JURIS_FAC",#N/A,FALSE,"Ok_Fuel&amp;Rev"}</definedName>
    <definedName name="wrn.OK._.JURIS._.FAC._.CALCULATION." hidden="1">{"OK_JURIS_FAC",#N/A,FALSE,"Ok_Fuel&amp;Rev"}</definedName>
    <definedName name="wrn.OK._.JURIS._.FUEL._.COST." localSheetId="8" hidden="1">{"OK_JURIS_FUEL",#N/A,FALSE,"Ok_Fuel&amp;Rev"}</definedName>
    <definedName name="wrn.OK._.JURIS._.FUEL._.COST." localSheetId="2" hidden="1">{"OK_JURIS_FUEL",#N/A,FALSE,"Ok_Fuel&amp;Rev"}</definedName>
    <definedName name="wrn.OK._.JURIS._.FUEL._.COST." localSheetId="4" hidden="1">{"OK_JURIS_FUEL",#N/A,FALSE,"Ok_Fuel&amp;Rev"}</definedName>
    <definedName name="wrn.OK._.JURIS._.FUEL._.COST." hidden="1">{"OK_JURIS_FUEL",#N/A,FALSE,"Ok_Fuel&amp;Rev"}</definedName>
    <definedName name="wrn.OKLA._.PRO._.FORMA._.FUEL." localSheetId="8" hidden="1">{"OK_PRO_FORMA_FUEL",#N/A,FALSE,"Ok_Fuel&amp;Rev"}</definedName>
    <definedName name="wrn.OKLA._.PRO._.FORMA._.FUEL." localSheetId="2" hidden="1">{"OK_PRO_FORMA_FUEL",#N/A,FALSE,"Ok_Fuel&amp;Rev"}</definedName>
    <definedName name="wrn.OKLA._.PRO._.FORMA._.FUEL." localSheetId="4" hidden="1">{"OK_PRO_FORMA_FUEL",#N/A,FALSE,"Ok_Fuel&amp;Rev"}</definedName>
    <definedName name="wrn.OKLA._.PRO._.FORMA._.FUEL." hidden="1">{"OK_PRO_FORMA_FUEL",#N/A,FALSE,"Ok_Fuel&amp;Rev"}</definedName>
    <definedName name="wrn.OMEXPENSE." localSheetId="8" hidden="1">{"PF",#N/A,FALSE,"Sheet4";"PG",#N/A,FALSE,"Sheet4";"PH",#N/A,FALSE,"Sheet4";"PI",#N/A,FALSE,"Sheet4";"PJ",#N/A,FALSE,"Sheet4"}</definedName>
    <definedName name="wrn.OMEXPENSE." localSheetId="2" hidden="1">{"PF",#N/A,FALSE,"Sheet4";"PG",#N/A,FALSE,"Sheet4";"PH",#N/A,FALSE,"Sheet4";"PI",#N/A,FALSE,"Sheet4";"PJ",#N/A,FALSE,"Sheet4"}</definedName>
    <definedName name="wrn.OMEXPENSE." localSheetId="4" hidden="1">{"PF",#N/A,FALSE,"Sheet4";"PG",#N/A,FALSE,"Sheet4";"PH",#N/A,FALSE,"Sheet4";"PI",#N/A,FALSE,"Sheet4";"PJ",#N/A,FALSE,"Sheet4"}</definedName>
    <definedName name="wrn.OMEXPENSE." hidden="1">{"PF",#N/A,FALSE,"Sheet4";"PG",#N/A,FALSE,"Sheet4";"PH",#N/A,FALSE,"Sheet4";"PI",#N/A,FALSE,"Sheet4";"PJ",#N/A,FALSE,"Sheet4"}</definedName>
    <definedName name="wrn.OMPA._.FAC." localSheetId="8" hidden="1">{"OMPA_FAC",#N/A,FALSE,"OMPA FAC"}</definedName>
    <definedName name="wrn.OMPA._.FAC." localSheetId="2" hidden="1">{"OMPA_FAC",#N/A,FALSE,"OMPA FAC"}</definedName>
    <definedName name="wrn.OMPA._.FAC." localSheetId="4" hidden="1">{"OMPA_FAC",#N/A,FALSE,"OMPA FAC"}</definedName>
    <definedName name="wrn.OMPA._.FAC." hidden="1">{"OMPA_FAC",#N/A,FALSE,"OMPA FAC"}</definedName>
    <definedName name="wrn.one." hidden="1">{"page1",#N/A,FALSE,"A";"page2",#N/A,FALSE,"A"}</definedName>
    <definedName name="wrn.OTHER._.DATA." localSheetId="8" hidden="1">{"OTHER_DATA",#N/A,FALSE,"Ok_Fuel&amp;Rev"}</definedName>
    <definedName name="wrn.OTHER._.DATA." localSheetId="2" hidden="1">{"OTHER_DATA",#N/A,FALSE,"Ok_Fuel&amp;Rev"}</definedName>
    <definedName name="wrn.OTHER._.DATA." localSheetId="4" hidden="1">{"OTHER_DATA",#N/A,FALSE,"Ok_Fuel&amp;Rev"}</definedName>
    <definedName name="wrn.OTHER._.DATA." hidden="1">{"OTHER_DATA",#N/A,FALSE,"Ok_Fuel&amp;Rev"}</definedName>
    <definedName name="wrn.Pivot1." localSheetId="8" hidden="1">{"Pivot1",#N/A,FALSE,"Redemption_Maturity Extract"}</definedName>
    <definedName name="wrn.Pivot1." localSheetId="2" hidden="1">{"Pivot1",#N/A,FALSE,"Redemption_Maturity Extract"}</definedName>
    <definedName name="wrn.Pivot1." localSheetId="4" hidden="1">{"Pivot1",#N/A,FALSE,"Redemption_Maturity Extract"}</definedName>
    <definedName name="wrn.Pivot1." hidden="1">{"Pivot1",#N/A,FALSE,"Redemption_Maturity Extract"}</definedName>
    <definedName name="wrn.Pivot2." localSheetId="8" hidden="1">{"Pivot2",#N/A,FALSE,"Redemption_Maturity Extract"}</definedName>
    <definedName name="wrn.Pivot2." localSheetId="2" hidden="1">{"Pivot2",#N/A,FALSE,"Redemption_Maturity Extract"}</definedName>
    <definedName name="wrn.Pivot2." localSheetId="4" hidden="1">{"Pivot2",#N/A,FALSE,"Redemption_Maturity Extract"}</definedName>
    <definedName name="wrn.Pivot2." hidden="1">{"Pivot2",#N/A,FALSE,"Redemption_Maturity Extract"}</definedName>
    <definedName name="wrn.PPJOURNAL._.ENTRY." hidden="1">{"PPDEFERREDBAL",#N/A,FALSE,"PRIOR PERIOD ADJMT";#N/A,#N/A,FALSE,"PRIOR PERIOD ADJMT";"PPJOURNALENTRY",#N/A,FALSE,"PRIOR PERIOD ADJMT"}</definedName>
    <definedName name="wrn.print." localSheetId="8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." localSheetId="2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." localSheetId="4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.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_ALL." localSheetId="8" hidden="1">{"summary",#N/A,TRUE,"E93ADJ";"detail",#N/A,TRUE,"E93ADJ"}</definedName>
    <definedName name="wrn.PRINT_ALL." localSheetId="2" hidden="1">{"summary",#N/A,TRUE,"E93ADJ";"detail",#N/A,TRUE,"E93ADJ"}</definedName>
    <definedName name="wrn.PRINT_ALL." localSheetId="4" hidden="1">{"summary",#N/A,TRUE,"E93ADJ";"detail",#N/A,TRUE,"E93ADJ"}</definedName>
    <definedName name="wrn.PRINT_ALL." hidden="1">{"summary",#N/A,TRUE,"E93ADJ";"detail",#N/A,TRUE,"E93ADJ"}</definedName>
    <definedName name="wrn.printtable1." localSheetId="8" hidden="1">{"print1",#N/A,FALSE,"D21CUSTS"}</definedName>
    <definedName name="wrn.printtable1." localSheetId="2" hidden="1">{"print1",#N/A,FALSE,"D21CUSTS"}</definedName>
    <definedName name="wrn.printtable1." localSheetId="4" hidden="1">{"print1",#N/A,FALSE,"D21CUSTS"}</definedName>
    <definedName name="wrn.printtable1." hidden="1">{"print1",#N/A,FALSE,"D21CUSTS"}</definedName>
    <definedName name="wrn.printtable2." localSheetId="8" hidden="1">{"print2",#N/A,FALSE,"D21CUSTS"}</definedName>
    <definedName name="wrn.printtable2." localSheetId="2" hidden="1">{"print2",#N/A,FALSE,"D21CUSTS"}</definedName>
    <definedName name="wrn.printtable2." localSheetId="4" hidden="1">{"print2",#N/A,FALSE,"D21CUSTS"}</definedName>
    <definedName name="wrn.printtable2." hidden="1">{"print2",#N/A,FALSE,"D21CUSTS"}</definedName>
    <definedName name="wrn.printtable3." localSheetId="8" hidden="1">{"print3",#N/A,FALSE,"D21CUSTS"}</definedName>
    <definedName name="wrn.printtable3." localSheetId="2" hidden="1">{"print3",#N/A,FALSE,"D21CUSTS"}</definedName>
    <definedName name="wrn.printtable3." localSheetId="4" hidden="1">{"print3",#N/A,FALSE,"D21CUSTS"}</definedName>
    <definedName name="wrn.printtable3." hidden="1">{"print3",#N/A,FALSE,"D21CUSTS"}</definedName>
    <definedName name="wrn.printtable4." localSheetId="8" hidden="1">{"print4",#N/A,FALSE,"D21CUSTS"}</definedName>
    <definedName name="wrn.printtable4." localSheetId="2" hidden="1">{"print4",#N/A,FALSE,"D21CUSTS"}</definedName>
    <definedName name="wrn.printtable4." localSheetId="4" hidden="1">{"print4",#N/A,FALSE,"D21CUSTS"}</definedName>
    <definedName name="wrn.printtable4." hidden="1">{"print4",#N/A,FALSE,"D21CUSTS"}</definedName>
    <definedName name="wrn.PRIOR._.PERIOD._.ADJMT." hidden="1">{#N/A,#N/A,FALSE,"PRIOR PERIOD ADJMT"}</definedName>
    <definedName name="wrn.Projected._.Def._.Adjustments." localSheetId="8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._.Adjustments." localSheetId="2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._.Adjustments." localSheetId="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._.Adjustments.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iency." localSheetId="8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Projected._.Defiency." localSheetId="2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Projected._.Defiency." localSheetId="4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Projected._.Defiency.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PSNH_GL." localSheetId="8" hidden="1">{#N/A,#N/A,FALSE,"GLDwnLoad"}</definedName>
    <definedName name="wrn.PSNH_GL." localSheetId="2" hidden="1">{#N/A,#N/A,FALSE,"GLDwnLoad"}</definedName>
    <definedName name="wrn.PSNH_GL." localSheetId="4" hidden="1">{#N/A,#N/A,FALSE,"GLDwnLoad"}</definedName>
    <definedName name="wrn.PSNH_GL." hidden="1">{#N/A,#N/A,FALSE,"GLDwnLoad"}</definedName>
    <definedName name="wrn.PSNH_INPUTS." localSheetId="8" hidden="1">{#N/A,#N/A,FALSE,"OTHERINPUTS";#N/A,#N/A,FALSE,"DITRATEINPUTS";#N/A,#N/A,FALSE,"SUPPLIEDADJINPUT";#N/A,#N/A,FALSE,"TIMINGDIFFINPUTS";#N/A,#N/A,FALSE,"BR&amp;SUPADJ."}</definedName>
    <definedName name="wrn.PSNH_INPUTS." localSheetId="2" hidden="1">{#N/A,#N/A,FALSE,"OTHERINPUTS";#N/A,#N/A,FALSE,"DITRATEINPUTS";#N/A,#N/A,FALSE,"SUPPLIEDADJINPUT";#N/A,#N/A,FALSE,"TIMINGDIFFINPUTS";#N/A,#N/A,FALSE,"BR&amp;SUPADJ."}</definedName>
    <definedName name="wrn.PSNH_INPUTS." localSheetId="4" hidden="1">{#N/A,#N/A,FALSE,"OTHERINPUTS";#N/A,#N/A,FALSE,"DITRATEINPUTS";#N/A,#N/A,FALSE,"SUPPLIEDADJINPUT";#N/A,#N/A,FALSE,"TIMINGDIFFINPUTS";#N/A,#N/A,FALSE,"BR&amp;SUPADJ."}</definedName>
    <definedName name="wrn.PSNH_INPUTS." hidden="1">{#N/A,#N/A,FALSE,"OTHERINPUTS";#N/A,#N/A,FALSE,"DITRATEINPUTS";#N/A,#N/A,FALSE,"SUPPLIEDADJINPUT";#N/A,#N/A,FALSE,"TIMINGDIFFINPUTS";#N/A,#N/A,FALSE,"BR&amp;SUPADJ."}</definedName>
    <definedName name="wrn.PSNH_PROV." localSheetId="8" hidden="1">{#N/A,#N/A,FALSE,"TITLEPG";#N/A,#N/A,FALSE,"INDEX";#N/A,#N/A,FALSE,"BKTAXINCOME";#N/A,#N/A,FALSE,"INTERESTALLOC";#N/A,#N/A,FALSE,"FITCALC";#N/A,#N/A,FALSE,"NHBPT";#N/A,#N/A,FALSE,"CCBT";#N/A,#N/A,FALSE,"PERMDIFFEVENTS";#N/A,#N/A,FALSE,"OPTIMEVENTS";#N/A,#N/A,FALSE,"NONOPTIMEVENTS";#N/A,#N/A,FALSE,"DEPREC";#N/A,#N/A,FALSE,"PERMDIFF";#N/A,#N/A,FALSE,"OPTIMDIFF";#N/A,#N/A,FALSE,"NONOPTIMDIFF";#N/A,#N/A,FALSE,"OP190CRQTR";#N/A,#N/A,FALSE,"NONOP190CRQTR";#N/A,#N/A,FALSE,"OP190CRYTD";#N/A,#N/A,FALSE,"NONOP190CRYTD";#N/A,#N/A,FALSE,"OP190PRYTD";#N/A,#N/A,FALSE,"NONOP190PRYTD";#N/A,#N/A,FALSE,"AC282CRQTR";#N/A,#N/A,FALSE,"AC282CRYTD";#N/A,#N/A,FALSE,"AC282PRYTD";#N/A,#N/A,FALSE,"AC283CRQTR";#N/A,#N/A,FALSE,"AC283CRYTD";#N/A,#N/A,FALSE,"AC283PRYTD";#N/A,#N/A,FALSE,"DITSUM";#N/A,#N/A,FALSE,"CRYTDACREC";#N/A,#N/A,FALSE,"PRYTDACREC";#N/A,#N/A,FALSE,"SYSJRNL";#N/A,#N/A,FALSE,"Reason.Test";#N/A,#N/A,FALSE,"FAS109 Study";#N/A,#N/A,FALSE,"FAS109 Plant"}</definedName>
    <definedName name="wrn.PSNH_PROV." localSheetId="2" hidden="1">{#N/A,#N/A,FALSE,"TITLEPG";#N/A,#N/A,FALSE,"INDEX";#N/A,#N/A,FALSE,"BKTAXINCOME";#N/A,#N/A,FALSE,"INTERESTALLOC";#N/A,#N/A,FALSE,"FITCALC";#N/A,#N/A,FALSE,"NHBPT";#N/A,#N/A,FALSE,"CCBT";#N/A,#N/A,FALSE,"PERMDIFFEVENTS";#N/A,#N/A,FALSE,"OPTIMEVENTS";#N/A,#N/A,FALSE,"NONOPTIMEVENTS";#N/A,#N/A,FALSE,"DEPREC";#N/A,#N/A,FALSE,"PERMDIFF";#N/A,#N/A,FALSE,"OPTIMDIFF";#N/A,#N/A,FALSE,"NONOPTIMDIFF";#N/A,#N/A,FALSE,"OP190CRQTR";#N/A,#N/A,FALSE,"NONOP190CRQTR";#N/A,#N/A,FALSE,"OP190CRYTD";#N/A,#N/A,FALSE,"NONOP190CRYTD";#N/A,#N/A,FALSE,"OP190PRYTD";#N/A,#N/A,FALSE,"NONOP190PRYTD";#N/A,#N/A,FALSE,"AC282CRQTR";#N/A,#N/A,FALSE,"AC282CRYTD";#N/A,#N/A,FALSE,"AC282PRYTD";#N/A,#N/A,FALSE,"AC283CRQTR";#N/A,#N/A,FALSE,"AC283CRYTD";#N/A,#N/A,FALSE,"AC283PRYTD";#N/A,#N/A,FALSE,"DITSUM";#N/A,#N/A,FALSE,"CRYTDACREC";#N/A,#N/A,FALSE,"PRYTDACREC";#N/A,#N/A,FALSE,"SYSJRNL";#N/A,#N/A,FALSE,"Reason.Test";#N/A,#N/A,FALSE,"FAS109 Study";#N/A,#N/A,FALSE,"FAS109 Plant"}</definedName>
    <definedName name="wrn.PSNH_PROV." localSheetId="4" hidden="1">{#N/A,#N/A,FALSE,"TITLEPG";#N/A,#N/A,FALSE,"INDEX";#N/A,#N/A,FALSE,"BKTAXINCOME";#N/A,#N/A,FALSE,"INTERESTALLOC";#N/A,#N/A,FALSE,"FITCALC";#N/A,#N/A,FALSE,"NHBPT";#N/A,#N/A,FALSE,"CCBT";#N/A,#N/A,FALSE,"PERMDIFFEVENTS";#N/A,#N/A,FALSE,"OPTIMEVENTS";#N/A,#N/A,FALSE,"NONOPTIMEVENTS";#N/A,#N/A,FALSE,"DEPREC";#N/A,#N/A,FALSE,"PERMDIFF";#N/A,#N/A,FALSE,"OPTIMDIFF";#N/A,#N/A,FALSE,"NONOPTIMDIFF";#N/A,#N/A,FALSE,"OP190CRQTR";#N/A,#N/A,FALSE,"NONOP190CRQTR";#N/A,#N/A,FALSE,"OP190CRYTD";#N/A,#N/A,FALSE,"NONOP190CRYTD";#N/A,#N/A,FALSE,"OP190PRYTD";#N/A,#N/A,FALSE,"NONOP190PRYTD";#N/A,#N/A,FALSE,"AC282CRQTR";#N/A,#N/A,FALSE,"AC282CRYTD";#N/A,#N/A,FALSE,"AC282PRYTD";#N/A,#N/A,FALSE,"AC283CRQTR";#N/A,#N/A,FALSE,"AC283CRYTD";#N/A,#N/A,FALSE,"AC283PRYTD";#N/A,#N/A,FALSE,"DITSUM";#N/A,#N/A,FALSE,"CRYTDACREC";#N/A,#N/A,FALSE,"PRYTDACREC";#N/A,#N/A,FALSE,"SYSJRNL";#N/A,#N/A,FALSE,"Reason.Test";#N/A,#N/A,FALSE,"FAS109 Study";#N/A,#N/A,FALSE,"FAS109 Plant"}</definedName>
    <definedName name="wrn.PSNH_PROV." hidden="1">{#N/A,#N/A,FALSE,"TITLEPG";#N/A,#N/A,FALSE,"INDEX";#N/A,#N/A,FALSE,"BKTAXINCOME";#N/A,#N/A,FALSE,"INTERESTALLOC";#N/A,#N/A,FALSE,"FITCALC";#N/A,#N/A,FALSE,"NHBPT";#N/A,#N/A,FALSE,"CCBT";#N/A,#N/A,FALSE,"PERMDIFFEVENTS";#N/A,#N/A,FALSE,"OPTIMEVENTS";#N/A,#N/A,FALSE,"NONOPTIMEVENTS";#N/A,#N/A,FALSE,"DEPREC";#N/A,#N/A,FALSE,"PERMDIFF";#N/A,#N/A,FALSE,"OPTIMDIFF";#N/A,#N/A,FALSE,"NONOPTIMDIFF";#N/A,#N/A,FALSE,"OP190CRQTR";#N/A,#N/A,FALSE,"NONOP190CRQTR";#N/A,#N/A,FALSE,"OP190CRYTD";#N/A,#N/A,FALSE,"NONOP190CRYTD";#N/A,#N/A,FALSE,"OP190PRYTD";#N/A,#N/A,FALSE,"NONOP190PRYTD";#N/A,#N/A,FALSE,"AC282CRQTR";#N/A,#N/A,FALSE,"AC282CRYTD";#N/A,#N/A,FALSE,"AC282PRYTD";#N/A,#N/A,FALSE,"AC283CRQTR";#N/A,#N/A,FALSE,"AC283CRYTD";#N/A,#N/A,FALSE,"AC283PRYTD";#N/A,#N/A,FALSE,"DITSUM";#N/A,#N/A,FALSE,"CRYTDACREC";#N/A,#N/A,FALSE,"PRYTDACREC";#N/A,#N/A,FALSE,"SYSJRNL";#N/A,#N/A,FALSE,"Reason.Test";#N/A,#N/A,FALSE,"FAS109 Study";#N/A,#N/A,FALSE,"FAS109 Plant"}</definedName>
    <definedName name="wrn.Rate._.Design." localSheetId="8" hidden="1">{#N/A,#N/A,TRUE,"Rev Alloc Stmt";#N/A,#N/A,TRUE,"Summary";#N/A,#N/A,TRUE,"Effective Rates";#N/A,#N/A,TRUE,"Margins";#N/A,#N/A,TRUE,"Rate 60";#N/A,#N/A,TRUE,"Rate 62";#N/A,#N/A,TRUE,"Rate 70";#N/A,#N/A,TRUE,"Rate 71";#N/A,#N/A,TRUE,"SI Reconciliation";#N/A,#N/A,TRUE,"Rate 85";#N/A,#N/A,TRUE,"Rates 81, 82, 84";#N/A,#N/A,TRUE,"LI Reconciliation";#N/A,#N/A,TRUE,"Seasonal Differential"}</definedName>
    <definedName name="wrn.Rate._.Design." localSheetId="2" hidden="1">{#N/A,#N/A,TRUE,"Rev Alloc Stmt";#N/A,#N/A,TRUE,"Summary";#N/A,#N/A,TRUE,"Effective Rates";#N/A,#N/A,TRUE,"Margins";#N/A,#N/A,TRUE,"Rate 60";#N/A,#N/A,TRUE,"Rate 62";#N/A,#N/A,TRUE,"Rate 70";#N/A,#N/A,TRUE,"Rate 71";#N/A,#N/A,TRUE,"SI Reconciliation";#N/A,#N/A,TRUE,"Rate 85";#N/A,#N/A,TRUE,"Rates 81, 82, 84";#N/A,#N/A,TRUE,"LI Reconciliation";#N/A,#N/A,TRUE,"Seasonal Differential"}</definedName>
    <definedName name="wrn.Rate._.Design." localSheetId="4" hidden="1">{#N/A,#N/A,TRUE,"Rev Alloc Stmt";#N/A,#N/A,TRUE,"Summary";#N/A,#N/A,TRUE,"Effective Rates";#N/A,#N/A,TRUE,"Margins";#N/A,#N/A,TRUE,"Rate 60";#N/A,#N/A,TRUE,"Rate 62";#N/A,#N/A,TRUE,"Rate 70";#N/A,#N/A,TRUE,"Rate 71";#N/A,#N/A,TRUE,"SI Reconciliation";#N/A,#N/A,TRUE,"Rate 85";#N/A,#N/A,TRUE,"Rates 81, 82, 84";#N/A,#N/A,TRUE,"LI Reconciliation";#N/A,#N/A,TRUE,"Seasonal Differential"}</definedName>
    <definedName name="wrn.Rate._.Design." hidden="1">{#N/A,#N/A,TRUE,"Rev Alloc Stmt";#N/A,#N/A,TRUE,"Summary";#N/A,#N/A,TRUE,"Effective Rates";#N/A,#N/A,TRUE,"Margins";#N/A,#N/A,TRUE,"Rate 60";#N/A,#N/A,TRUE,"Rate 62";#N/A,#N/A,TRUE,"Rate 70";#N/A,#N/A,TRUE,"Rate 71";#N/A,#N/A,TRUE,"SI Reconciliation";#N/A,#N/A,TRUE,"Rate 85";#N/A,#N/A,TRUE,"Rates 81, 82, 84";#N/A,#N/A,TRUE,"LI Reconciliation";#N/A,#N/A,TRUE,"Seasonal Differential"}</definedName>
    <definedName name="wrn.Report1." hidden="1">{#N/A,#N/A,TRUE,"TOC";#N/A,#N/A,TRUE,"Assum";#N/A,#N/A,TRUE,"Op-BS";#N/A,#N/A,TRUE,"IS";#N/A,#N/A,TRUE,"BSCF";#N/A,#N/A,TRUE,"Ratios";#N/A,#N/A,TRUE,"Sens";#N/A,#N/A,TRUE,"Holmes_IS";#N/A,#N/A,TRUE,"Holmes_BSCF";#N/A,#N/A,TRUE,"Holmes_Rat";#N/A,#N/A,TRUE,"Hound_IS";#N/A,#N/A,TRUE,"Hound_BSCF";#N/A,#N/A,TRUE,"Hound_Rat";#N/A,#N/A,TRUE,"Hound_DCF1"}</definedName>
    <definedName name="wrn.ROR_MEMO." localSheetId="8" hidden="1">{#N/A,#N/A,FALSE,"RORMEMO";#N/A,#N/A,FALSE,"RORSUMMARY";#N/A,#N/A,FALSE,"RORDETAIL"}</definedName>
    <definedName name="wrn.ROR_MEMO." localSheetId="2" hidden="1">{#N/A,#N/A,FALSE,"RORMEMO";#N/A,#N/A,FALSE,"RORSUMMARY";#N/A,#N/A,FALSE,"RORDETAIL"}</definedName>
    <definedName name="wrn.ROR_MEMO." localSheetId="4" hidden="1">{#N/A,#N/A,FALSE,"RORMEMO";#N/A,#N/A,FALSE,"RORSUMMARY";#N/A,#N/A,FALSE,"RORDETAIL"}</definedName>
    <definedName name="wrn.ROR_MEMO." hidden="1">{#N/A,#N/A,FALSE,"RORMEMO";#N/A,#N/A,FALSE,"RORSUMMARY";#N/A,#N/A,FALSE,"RORDETAIL"}</definedName>
    <definedName name="wrn.SELECT_GL." localSheetId="8" hidden="1">{#N/A,#N/A,FALSE,"GLDwnLoad"}</definedName>
    <definedName name="wrn.SELECT_GL." localSheetId="2" hidden="1">{#N/A,#N/A,FALSE,"GLDwnLoad"}</definedName>
    <definedName name="wrn.SELECT_GL." localSheetId="4" hidden="1">{#N/A,#N/A,FALSE,"GLDwnLoad"}</definedName>
    <definedName name="wrn.SELECT_GL." hidden="1">{#N/A,#N/A,FALSE,"GLDwnLoad"}</definedName>
    <definedName name="wrn.SELECT_INPUTS." localSheetId="8" hidden="1">{#N/A,#N/A,FALSE,"OTHERINPUTS";#N/A,#N/A,FALSE,"SUPPLIEDADJINPUT";#N/A,#N/A,FALSE,"BR&amp;SUPADJ."}</definedName>
    <definedName name="wrn.SELECT_INPUTS." localSheetId="2" hidden="1">{#N/A,#N/A,FALSE,"OTHERINPUTS";#N/A,#N/A,FALSE,"SUPPLIEDADJINPUT";#N/A,#N/A,FALSE,"BR&amp;SUPADJ."}</definedName>
    <definedName name="wrn.SELECT_INPUTS." localSheetId="4" hidden="1">{#N/A,#N/A,FALSE,"OTHERINPUTS";#N/A,#N/A,FALSE,"SUPPLIEDADJINPUT";#N/A,#N/A,FALSE,"BR&amp;SUPADJ."}</definedName>
    <definedName name="wrn.SELECT_INPUTS." hidden="1">{#N/A,#N/A,FALSE,"OTHERINPUTS";#N/A,#N/A,FALSE,"SUPPLIEDADJINPUT";#N/A,#N/A,FALSE,"BR&amp;SUPADJ."}</definedName>
    <definedName name="wrn.SELECT_PROV." localSheetId="8" hidden="1">{#N/A,#N/A,FALSE,"TITLEPG";#N/A,#N/A,FALSE,"INDEX";#N/A,#N/A,FALSE,"BKTAXINCOME";#N/A,#N/A,FALSE,"FITCALC";#N/A,#N/A,FALSE,"CCBT";#N/A,#N/A,FALSE,"MET";#N/A,#N/A,FALSE,"New York";#N/A,#N/A,FALSE,"New Jersey";#N/A,#N/A,FALSE,"Penn";#N/A,#N/A,FALSE,"Other States";#N/A,#N/A,FALSE,"PERMDIFFEVENTS";#N/A,#N/A,FALSE,"TIMDIFFEVENTS";#N/A,#N/A,FALSE,"DEPREC";#N/A,#N/A,FALSE,"PERMDIFF";#N/A,#N/A,FALSE,"OPTIMDIFF";#N/A,#N/A,FALSE,"NONOPTIMDIFF";#N/A,#N/A,FALSE,"Deferred Tax Analysis";#N/A,#N/A,FALSE,"Net Plant";#N/A,#N/A,FALSE,"Def Tax Entry";#N/A,#N/A,FALSE,"Other Comprehensive Income";#N/A,#N/A,FALSE,"Pre Close ETR";#N/A,#N/A,FALSE,"CRYTDACREC";#N/A,#N/A,FALSE,"SYSJRNL"}</definedName>
    <definedName name="wrn.SELECT_PROV." localSheetId="2" hidden="1">{#N/A,#N/A,FALSE,"TITLEPG";#N/A,#N/A,FALSE,"INDEX";#N/A,#N/A,FALSE,"BKTAXINCOME";#N/A,#N/A,FALSE,"FITCALC";#N/A,#N/A,FALSE,"CCBT";#N/A,#N/A,FALSE,"MET";#N/A,#N/A,FALSE,"New York";#N/A,#N/A,FALSE,"New Jersey";#N/A,#N/A,FALSE,"Penn";#N/A,#N/A,FALSE,"Other States";#N/A,#N/A,FALSE,"PERMDIFFEVENTS";#N/A,#N/A,FALSE,"TIMDIFFEVENTS";#N/A,#N/A,FALSE,"DEPREC";#N/A,#N/A,FALSE,"PERMDIFF";#N/A,#N/A,FALSE,"OPTIMDIFF";#N/A,#N/A,FALSE,"NONOPTIMDIFF";#N/A,#N/A,FALSE,"Deferred Tax Analysis";#N/A,#N/A,FALSE,"Net Plant";#N/A,#N/A,FALSE,"Def Tax Entry";#N/A,#N/A,FALSE,"Other Comprehensive Income";#N/A,#N/A,FALSE,"Pre Close ETR";#N/A,#N/A,FALSE,"CRYTDACREC";#N/A,#N/A,FALSE,"SYSJRNL"}</definedName>
    <definedName name="wrn.SELECT_PROV." localSheetId="4" hidden="1">{#N/A,#N/A,FALSE,"TITLEPG";#N/A,#N/A,FALSE,"INDEX";#N/A,#N/A,FALSE,"BKTAXINCOME";#N/A,#N/A,FALSE,"FITCALC";#N/A,#N/A,FALSE,"CCBT";#N/A,#N/A,FALSE,"MET";#N/A,#N/A,FALSE,"New York";#N/A,#N/A,FALSE,"New Jersey";#N/A,#N/A,FALSE,"Penn";#N/A,#N/A,FALSE,"Other States";#N/A,#N/A,FALSE,"PERMDIFFEVENTS";#N/A,#N/A,FALSE,"TIMDIFFEVENTS";#N/A,#N/A,FALSE,"DEPREC";#N/A,#N/A,FALSE,"PERMDIFF";#N/A,#N/A,FALSE,"OPTIMDIFF";#N/A,#N/A,FALSE,"NONOPTIMDIFF";#N/A,#N/A,FALSE,"Deferred Tax Analysis";#N/A,#N/A,FALSE,"Net Plant";#N/A,#N/A,FALSE,"Def Tax Entry";#N/A,#N/A,FALSE,"Other Comprehensive Income";#N/A,#N/A,FALSE,"Pre Close ETR";#N/A,#N/A,FALSE,"CRYTDACREC";#N/A,#N/A,FALSE,"SYSJRNL"}</definedName>
    <definedName name="wrn.SELECT_PROV." hidden="1">{#N/A,#N/A,FALSE,"TITLEPG";#N/A,#N/A,FALSE,"INDEX";#N/A,#N/A,FALSE,"BKTAXINCOME";#N/A,#N/A,FALSE,"FITCALC";#N/A,#N/A,FALSE,"CCBT";#N/A,#N/A,FALSE,"MET";#N/A,#N/A,FALSE,"New York";#N/A,#N/A,FALSE,"New Jersey";#N/A,#N/A,FALSE,"Penn";#N/A,#N/A,FALSE,"Other States";#N/A,#N/A,FALSE,"PERMDIFFEVENTS";#N/A,#N/A,FALSE,"TIMDIFFEVENTS";#N/A,#N/A,FALSE,"DEPREC";#N/A,#N/A,FALSE,"PERMDIFF";#N/A,#N/A,FALSE,"OPTIMDIFF";#N/A,#N/A,FALSE,"NONOPTIMDIFF";#N/A,#N/A,FALSE,"Deferred Tax Analysis";#N/A,#N/A,FALSE,"Net Plant";#N/A,#N/A,FALSE,"Def Tax Entry";#N/A,#N/A,FALSE,"Other Comprehensive Income";#N/A,#N/A,FALSE,"Pre Close ETR";#N/A,#N/A,FALSE,"CRYTDACREC";#N/A,#N/A,FALSE,"SYSJRNL"}</definedName>
    <definedName name="wrn.SPA._.FAC." localSheetId="8" hidden="1">{"SPA_FAC",#N/A,FALSE,"OMPA SPA FAC"}</definedName>
    <definedName name="wrn.SPA._.FAC." localSheetId="2" hidden="1">{"SPA_FAC",#N/A,FALSE,"OMPA SPA FAC"}</definedName>
    <definedName name="wrn.SPA._.FAC." localSheetId="4" hidden="1">{"SPA_FAC",#N/A,FALSE,"OMPA SPA FAC"}</definedName>
    <definedName name="wrn.SPA._.FAC." hidden="1">{"SPA_FAC",#N/A,FALSE,"OMPA SPA FAC"}</definedName>
    <definedName name="wrn.Summary_GL." localSheetId="8" hidden="1">{#N/A,#N/A,FALSE,"GLDwnLoad"}</definedName>
    <definedName name="wrn.Summary_GL." localSheetId="2" hidden="1">{#N/A,#N/A,FALSE,"GLDwnLoad"}</definedName>
    <definedName name="wrn.Summary_GL." localSheetId="4" hidden="1">{#N/A,#N/A,FALSE,"GLDwnLoad"}</definedName>
    <definedName name="wrn.Summary_GL." hidden="1">{#N/A,#N/A,FALSE,"GLDwnLoad"}</definedName>
    <definedName name="wrn.SUP." localSheetId="8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." localSheetId="2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." localSheetId="4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.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2." localSheetId="8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SUP2." localSheetId="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SUP2." localSheetId="4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SUP2.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tables." localSheetId="8" hidden="1">{"print1",#N/A,FALSE,"D21CUSTS";"print2",#N/A,FALSE,"D21CUSTS";"print3",#N/A,FALSE,"D21CUSTS";"print4",#N/A,FALSE,"D21CUSTS"}</definedName>
    <definedName name="wrn.tables." localSheetId="2" hidden="1">{"print1",#N/A,FALSE,"D21CUSTS";"print2",#N/A,FALSE,"D21CUSTS";"print3",#N/A,FALSE,"D21CUSTS";"print4",#N/A,FALSE,"D21CUSTS"}</definedName>
    <definedName name="wrn.tables." localSheetId="4" hidden="1">{"print1",#N/A,FALSE,"D21CUSTS";"print2",#N/A,FALSE,"D21CUSTS";"print3",#N/A,FALSE,"D21CUSTS";"print4",#N/A,FALSE,"D21CUSTS"}</definedName>
    <definedName name="wrn.tables." hidden="1">{"print1",#N/A,FALSE,"D21CUSTS";"print2",#N/A,FALSE,"D21CUSTS";"print3",#N/A,FALSE,"D21CUSTS";"print4",#N/A,FALSE,"D21CUSTS"}</definedName>
    <definedName name="wrn.Total._.Report." localSheetId="8" hidden="1">{"Fuel by Type",#N/A,FALSE,"00whfuel";"Fuel by Account",#N/A,FALSE,"00whfuel";"NTEC",#N/A,FALSE,"00whfuel";"Hope",#N/A,FALSE,"00whfuel";"Net Energy Load",#N/A,FALSE,"00whfuel";"Purchased Power",#N/A,FALSE,"00whfuel"}</definedName>
    <definedName name="wrn.Total._.Report." localSheetId="2" hidden="1">{"Fuel by Type",#N/A,FALSE,"00whfuel";"Fuel by Account",#N/A,FALSE,"00whfuel";"NTEC",#N/A,FALSE,"00whfuel";"Hope",#N/A,FALSE,"00whfuel";"Net Energy Load",#N/A,FALSE,"00whfuel";"Purchased Power",#N/A,FALSE,"00whfuel"}</definedName>
    <definedName name="wrn.Total._.Report." localSheetId="4" hidden="1">{"Fuel by Type",#N/A,FALSE,"00whfuel";"Fuel by Account",#N/A,FALSE,"00whfuel";"NTEC",#N/A,FALSE,"00whfuel";"Hope",#N/A,FALSE,"00whfuel";"Net Energy Load",#N/A,FALSE,"00whfuel";"Purchased Power",#N/A,FALSE,"00whfuel"}</definedName>
    <definedName name="wrn.Total._.Report." hidden="1">{"Fuel by Type",#N/A,FALSE,"00whfuel";"Fuel by Account",#N/A,FALSE,"00whfuel";"NTEC",#N/A,FALSE,"00whfuel";"Hope",#N/A,FALSE,"00whfuel";"Net Energy Load",#N/A,FALSE,"00whfuel";"Purchased Power",#N/A,FALSE,"00whfuel"}</definedName>
    <definedName name="wrn.WEATHER._.AND._.YR._.END._.CUST._.ADJ." localSheetId="8" hidden="1">{"WEATHER_CUSTOMERS",#N/A,FALSE,"Ok_Fuel&amp;Rev"}</definedName>
    <definedName name="wrn.WEATHER._.AND._.YR._.END._.CUST._.ADJ." localSheetId="2" hidden="1">{"WEATHER_CUSTOMERS",#N/A,FALSE,"Ok_Fuel&amp;Rev"}</definedName>
    <definedName name="wrn.WEATHER._.AND._.YR._.END._.CUST._.ADJ." localSheetId="4" hidden="1">{"WEATHER_CUSTOMERS",#N/A,FALSE,"Ok_Fuel&amp;Rev"}</definedName>
    <definedName name="wrn.WEATHER._.AND._.YR._.END._.CUST._.ADJ." hidden="1">{"WEATHER_CUSTOMERS",#N/A,FALSE,"Ok_Fuel&amp;Rev"}</definedName>
    <definedName name="wrn.WMECO_GL." localSheetId="8" hidden="1">{#N/A,#N/A,FALSE,"GLDwnLoad"}</definedName>
    <definedName name="wrn.WMECO_GL." localSheetId="2" hidden="1">{#N/A,#N/A,FALSE,"GLDwnLoad"}</definedName>
    <definedName name="wrn.WMECO_GL." localSheetId="4" hidden="1">{#N/A,#N/A,FALSE,"GLDwnLoad"}</definedName>
    <definedName name="wrn.WMECO_GL." hidden="1">{#N/A,#N/A,FALSE,"GLDwnLoad"}</definedName>
    <definedName name="wrn.WMECO_INPUTS." localSheetId="8" hidden="1">{#N/A,#N/A,FALSE,"OTHERINPUTS";#N/A,#N/A,FALSE,"DITRATEINPUTS";#N/A,#N/A,FALSE,"SUPPLIEDADJINPUT";#N/A,#N/A,FALSE,"TIMINGDIFFINPUTS";#N/A,#N/A,FALSE,"BR&amp;SUPADJ."}</definedName>
    <definedName name="wrn.WMECO_INPUTS." localSheetId="2" hidden="1">{#N/A,#N/A,FALSE,"OTHERINPUTS";#N/A,#N/A,FALSE,"DITRATEINPUTS";#N/A,#N/A,FALSE,"SUPPLIEDADJINPUT";#N/A,#N/A,FALSE,"TIMINGDIFFINPUTS";#N/A,#N/A,FALSE,"BR&amp;SUPADJ."}</definedName>
    <definedName name="wrn.WMECO_INPUTS." localSheetId="4" hidden="1">{#N/A,#N/A,FALSE,"OTHERINPUTS";#N/A,#N/A,FALSE,"DITRATEINPUTS";#N/A,#N/A,FALSE,"SUPPLIEDADJINPUT";#N/A,#N/A,FALSE,"TIMINGDIFFINPUTS";#N/A,#N/A,FALSE,"BR&amp;SUPADJ."}</definedName>
    <definedName name="wrn.WMECO_INPUTS." hidden="1">{#N/A,#N/A,FALSE,"OTHERINPUTS";#N/A,#N/A,FALSE,"DITRATEINPUTS";#N/A,#N/A,FALSE,"SUPPLIEDADJINPUT";#N/A,#N/A,FALSE,"TIMINGDIFFINPUTS";#N/A,#N/A,FALSE,"BR&amp;SUPADJ."}</definedName>
    <definedName name="wrn.WMECO_PROV." localSheetId="8" hidden="1">{#N/A,#N/A,FALSE,"TITLEPG";#N/A,#N/A,FALSE,"INDEX";#N/A,#N/A,FALSE,"BKTAXINCOME";#N/A,#N/A,FALSE,"INTERESTALLOC";#N/A,#N/A,FALSE,"FITCALC";#N/A,#N/A,FALSE,"CCBT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 Summary";#N/A,#N/A,FALSE,"FAS109 OPER 190 ITC";#N/A,#N/A,FALSE,"FAS109 OPER 190 Other";#N/A,#N/A,FALSE,"FAS109 OPER 282";#N/A,#N/A,FALSE,"FAS109 OPER 283";#N/A,#N/A,FALSE,"FAS109 NONOPER 282"}</definedName>
    <definedName name="wrn.WMECO_PROV." localSheetId="2" hidden="1">{#N/A,#N/A,FALSE,"TITLEPG";#N/A,#N/A,FALSE,"INDEX";#N/A,#N/A,FALSE,"BKTAXINCOME";#N/A,#N/A,FALSE,"INTERESTALLOC";#N/A,#N/A,FALSE,"FITCALC";#N/A,#N/A,FALSE,"CCBT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 Summary";#N/A,#N/A,FALSE,"FAS109 OPER 190 ITC";#N/A,#N/A,FALSE,"FAS109 OPER 190 Other";#N/A,#N/A,FALSE,"FAS109 OPER 282";#N/A,#N/A,FALSE,"FAS109 OPER 283";#N/A,#N/A,FALSE,"FAS109 NONOPER 282"}</definedName>
    <definedName name="wrn.WMECO_PROV." localSheetId="4" hidden="1">{#N/A,#N/A,FALSE,"TITLEPG";#N/A,#N/A,FALSE,"INDEX";#N/A,#N/A,FALSE,"BKTAXINCOME";#N/A,#N/A,FALSE,"INTERESTALLOC";#N/A,#N/A,FALSE,"FITCALC";#N/A,#N/A,FALSE,"CCBT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 Summary";#N/A,#N/A,FALSE,"FAS109 OPER 190 ITC";#N/A,#N/A,FALSE,"FAS109 OPER 190 Other";#N/A,#N/A,FALSE,"FAS109 OPER 282";#N/A,#N/A,FALSE,"FAS109 OPER 283";#N/A,#N/A,FALSE,"FAS109 NONOPER 282"}</definedName>
    <definedName name="wrn.WMECO_PROV." hidden="1">{#N/A,#N/A,FALSE,"TITLEPG";#N/A,#N/A,FALSE,"INDEX";#N/A,#N/A,FALSE,"BKTAXINCOME";#N/A,#N/A,FALSE,"INTERESTALLOC";#N/A,#N/A,FALSE,"FITCALC";#N/A,#N/A,FALSE,"CCBT";#N/A,#N/A,FALSE,"MFT";#N/A,#N/A,FALSE,"NHBPT";#N/A,#N/A,FALSE,"OPPERMEVENTS";#N/A,#N/A,FALSE,"NONOPPERMEVENTS";#N/A,#N/A,FALSE,"OPTIMEVENTS";#N/A,#N/A,FALSE,"NONOPTIMEVENTS";#N/A,#N/A,FALSE,"DEPREC";#N/A,#N/A,FALSE,"OPPERMDIFF";#N/A,#N/A,FALSE,"NONOPPERMDIFF";#N/A,#N/A,FALSE,"OPTIMDIFF";#N/A,#N/A,FALSE,"NONOPTIMDIFF";#N/A,#N/A,FALSE,"OP190CRQTR";#N/A,#N/A,FALSE,"NONOP190CRQTR";#N/A,#N/A,FALSE,"OP190CRYTD";#N/A,#N/A,FALSE,"NONOP190CRYTD";#N/A,#N/A,FALSE,"OP190PRYTD";#N/A,#N/A,FALSE,"NONOP190PRYTD";#N/A,#N/A,FALSE,"OP282CRQTR";#N/A,#N/A,FALSE,"NONOP282CRQTR";#N/A,#N/A,FALSE,"OP282CRYTD";#N/A,#N/A,FALSE,"NONOP282CRYTD";#N/A,#N/A,FALSE,"OP282PRYTD";#N/A,#N/A,FALSE,"NONOP282PRYTD";#N/A,#N/A,FALSE,"OP283CRQTR";#N/A,#N/A,FALSE,"NONOP283CRQTR";#N/A,#N/A,FALSE,"OP283CRYTD";#N/A,#N/A,FALSE,"NONOP283CRYTD";#N/A,#N/A,FALSE,"OP283PRYTD";#N/A,#N/A,FALSE,"NONOP283PRYTD";#N/A,#N/A,FALSE,"DITSUM";#N/A,#N/A,FALSE,"CRYTDACREC";#N/A,#N/A,FALSE,"PRYTDACREC";#N/A,#N/A,FALSE,"SYSJRNL";#N/A,#N/A,FALSE,"FAS109 Summary";#N/A,#N/A,FALSE,"FAS109 OPER 190 ITC";#N/A,#N/A,FALSE,"FAS109 OPER 190 Other";#N/A,#N/A,FALSE,"FAS109 OPER 282";#N/A,#N/A,FALSE,"FAS109 OPER 283";#N/A,#N/A,FALSE,"FAS109 NONOPER 282"}</definedName>
    <definedName name="wvu.DATABASE." hidden="1">{TRUE,TRUE,-1.25,-15.5,484.5,279.75,FALSE,FALSE,TRUE,TRUE,0,1,#N/A,1,#N/A,4.39094650205761,21.0666666666667,1,FALSE,FALSE,3,TRUE,1,FALSE,75,"Swvu.DATABASE.","ACwvu.DATABASE.",1,FALSE,FALSE,0.5,0.5,0.5,0.77,2,"","&amp;L&amp;""""&amp;8PREPARED: N. WINTER  &amp;D &amp;T&amp;C&amp;""""&amp;8&amp;P OF &amp;N&amp;R&amp;""""&amp;8J:INCTAX\94MTHEND\&amp;F",FALSE,FALSE,FALSE,FALSE,1,68,#N/A,#N/A,"=R6C1:R142C8","=R1:R5",#N/A,#N/A,FALSE,FALSE}</definedName>
    <definedName name="wvu.OP." hidden="1">{TRUE,TRUE,-1.25,-15.5,484.5,279.75,FALSE,FALSE,TRUE,TRUE,0,1,#N/A,1,#N/A,5.69105691056911,21.0666666666667,1,FALSE,FALSE,3,TRUE,1,FALSE,75,"Swvu.OP.","ACwvu.OP.",1,FALSE,FALSE,0.535,0.535,0,0.73,2,"","&amp;L&amp;""Courier New""&amp;8PREPARED BY N. WINTER &amp;D &amp;T &amp;C&amp;""Courier New""&amp;8&amp;P OF &amp;N&amp;R&amp;""Courier New""&amp;8J:INCTAX\94MTHEND\&amp;F",FALSE,FALSE,FALSE,FALSE,1,#N/A,1,3,"=R11C1:R77C7","=R2:R10",#N/A,#N/A,FALSE,FALSE}</definedName>
    <definedName name="wvu.WP1." hidden="1">{TRUE,TRUE,-1.25,-15.5,484.5,279.75,FALSE,FALSE,TRUE,TRUE,0,3,#N/A,1,#N/A,6.54545454545454,15.55,1,FALSE,FALSE,3,TRUE,1,FALSE,100,"Swvu.WP1.","ACwvu.WP1.",1,FALSE,FALSE,0.25,0.25,0.25,0.25,1,"","&amp;L&amp;D &amp;T NBW&amp;C&amp;P&amp;R&amp;F",FALSE,FALSE,FALSE,FALSE,1,100,#N/A,#N/A,FALSE,FALSE,#N/A,#N/A,FALSE,FALSE}</definedName>
    <definedName name="X" localSheetId="8" hidden="1">#REF!</definedName>
    <definedName name="X" hidden="1">#REF!</definedName>
    <definedName name="xxx" localSheetId="8" hidden="1">{#N/A,#N/A,FALSE,"GLDwnLoad"}</definedName>
    <definedName name="xxx" localSheetId="2" hidden="1">{#N/A,#N/A,FALSE,"GLDwnLoad"}</definedName>
    <definedName name="xxx" localSheetId="4" hidden="1">{#N/A,#N/A,FALSE,"GLDwnLoad"}</definedName>
    <definedName name="xxx" hidden="1">{#N/A,#N/A,FALSE,"GLDwnLoad"}</definedName>
    <definedName name="xxxx" localSheetId="8" hidden="1">{#N/A,#N/A,FALSE,"Deliveries";#N/A,#N/A,FALSE,"DWR_Fiscal";#N/A,#N/A,FALSE,"DWR_Annual";#N/A,#N/A,FALSE,"DWR Fix";#N/A,#N/A,FALSE,"DWR Var";#N/A,#N/A,FALSE,"CCWA_CRG";#N/A,#N/A,FALSE,"DebtSvc";#N/A,#N/A,FALSE,"Mod_CCWA_CRG - C1";#N/A,#N/A,FALSE,"Exch Mod - Y2C1";#N/A,#N/A,FALSE,"RA Mod - Y2C1";#N/A,#N/A,FALSE,"Exch Mod - Y3C1";#N/A,#N/A,FALSE,"RA Mod - Y3C1";#N/A,#N/A,FALSE,"Exch Mod - Y4C1";#N/A,#N/A,FALSE,"RA Mod - Y4C1";#N/A,#N/A,FALSE,"Exch Mod - Y5C1";#N/A,#N/A,FALSE,"RA Mod - Y5C1";#N/A,#N/A,FALSE,"RA1_Expl";#N/A,#N/A,FALSE,"GOL_2500AF";#N/A,#N/A,FALSE,"TotSWPChgs"}</definedName>
    <definedName name="xxxx" localSheetId="2" hidden="1">{#N/A,#N/A,FALSE,"Deliveries";#N/A,#N/A,FALSE,"DWR_Fiscal";#N/A,#N/A,FALSE,"DWR_Annual";#N/A,#N/A,FALSE,"DWR Fix";#N/A,#N/A,FALSE,"DWR Var";#N/A,#N/A,FALSE,"CCWA_CRG";#N/A,#N/A,FALSE,"DebtSvc";#N/A,#N/A,FALSE,"Mod_CCWA_CRG - C1";#N/A,#N/A,FALSE,"Exch Mod - Y2C1";#N/A,#N/A,FALSE,"RA Mod - Y2C1";#N/A,#N/A,FALSE,"Exch Mod - Y3C1";#N/A,#N/A,FALSE,"RA Mod - Y3C1";#N/A,#N/A,FALSE,"Exch Mod - Y4C1";#N/A,#N/A,FALSE,"RA Mod - Y4C1";#N/A,#N/A,FALSE,"Exch Mod - Y5C1";#N/A,#N/A,FALSE,"RA Mod - Y5C1";#N/A,#N/A,FALSE,"RA1_Expl";#N/A,#N/A,FALSE,"GOL_2500AF";#N/A,#N/A,FALSE,"TotSWPChgs"}</definedName>
    <definedName name="xxxx" localSheetId="4" hidden="1">{#N/A,#N/A,FALSE,"Deliveries";#N/A,#N/A,FALSE,"DWR_Fiscal";#N/A,#N/A,FALSE,"DWR_Annual";#N/A,#N/A,FALSE,"DWR Fix";#N/A,#N/A,FALSE,"DWR Var";#N/A,#N/A,FALSE,"CCWA_CRG";#N/A,#N/A,FALSE,"DebtSvc";#N/A,#N/A,FALSE,"Mod_CCWA_CRG - C1";#N/A,#N/A,FALSE,"Exch Mod - Y2C1";#N/A,#N/A,FALSE,"RA Mod - Y2C1";#N/A,#N/A,FALSE,"Exch Mod - Y3C1";#N/A,#N/A,FALSE,"RA Mod - Y3C1";#N/A,#N/A,FALSE,"Exch Mod - Y4C1";#N/A,#N/A,FALSE,"RA Mod - Y4C1";#N/A,#N/A,FALSE,"Exch Mod - Y5C1";#N/A,#N/A,FALSE,"RA Mod - Y5C1";#N/A,#N/A,FALSE,"RA1_Expl";#N/A,#N/A,FALSE,"GOL_2500AF";#N/A,#N/A,FALSE,"TotSWPChgs"}</definedName>
    <definedName name="xxxx" hidden="1">{#N/A,#N/A,FALSE,"Deliveries";#N/A,#N/A,FALSE,"DWR_Fiscal";#N/A,#N/A,FALSE,"DWR_Annual";#N/A,#N/A,FALSE,"DWR Fix";#N/A,#N/A,FALSE,"DWR Var";#N/A,#N/A,FALSE,"CCWA_CRG";#N/A,#N/A,FALSE,"DebtSvc";#N/A,#N/A,FALSE,"Mod_CCWA_CRG - C1";#N/A,#N/A,FALSE,"Exch Mod - Y2C1";#N/A,#N/A,FALSE,"RA Mod - Y2C1";#N/A,#N/A,FALSE,"Exch Mod - Y3C1";#N/A,#N/A,FALSE,"RA Mod - Y3C1";#N/A,#N/A,FALSE,"Exch Mod - Y4C1";#N/A,#N/A,FALSE,"RA Mod - Y4C1";#N/A,#N/A,FALSE,"Exch Mod - Y5C1";#N/A,#N/A,FALSE,"RA Mod - Y5C1";#N/A,#N/A,FALSE,"RA1_Expl";#N/A,#N/A,FALSE,"GOL_2500AF";#N/A,#N/A,FALSE,"TotSWPChgs"}</definedName>
    <definedName name="xxxxx" localSheetId="8" hidden="1">{#N/A,#N/A,FALSE,"Deliveries";#N/A,#N/A,FALSE,"DWR_Fiscal";#N/A,#N/A,FALSE,"DWR_Annual";#N/A,#N/A,FALSE,"DWR Fix";#N/A,#N/A,FALSE,"DWR Var";#N/A,#N/A,FALSE,"CCWA_CRG";#N/A,#N/A,FALSE,"DebtSvc";#N/A,#N/A,FALSE,"Mod_CCWA_CRG - C1";#N/A,#N/A,FALSE,"Exch Mod - Y2C1";#N/A,#N/A,FALSE,"RA Mod - Y2C1";#N/A,#N/A,FALSE,"Exch Mod - Y3C1";#N/A,#N/A,FALSE,"RA Mod - Y3C1";#N/A,#N/A,FALSE,"Exch Mod - Y4C1";#N/A,#N/A,FALSE,"RA Mod - Y4C1";#N/A,#N/A,FALSE,"Exch Mod - Y5C1";#N/A,#N/A,FALSE,"RA Mod - Y5C1";#N/A,#N/A,FALSE,"RA1_Expl";#N/A,#N/A,FALSE,"GOL_2500AF";#N/A,#N/A,FALSE,"TotSWPChgs"}</definedName>
    <definedName name="xxxxx" localSheetId="2" hidden="1">{#N/A,#N/A,FALSE,"Deliveries";#N/A,#N/A,FALSE,"DWR_Fiscal";#N/A,#N/A,FALSE,"DWR_Annual";#N/A,#N/A,FALSE,"DWR Fix";#N/A,#N/A,FALSE,"DWR Var";#N/A,#N/A,FALSE,"CCWA_CRG";#N/A,#N/A,FALSE,"DebtSvc";#N/A,#N/A,FALSE,"Mod_CCWA_CRG - C1";#N/A,#N/A,FALSE,"Exch Mod - Y2C1";#N/A,#N/A,FALSE,"RA Mod - Y2C1";#N/A,#N/A,FALSE,"Exch Mod - Y3C1";#N/A,#N/A,FALSE,"RA Mod - Y3C1";#N/A,#N/A,FALSE,"Exch Mod - Y4C1";#N/A,#N/A,FALSE,"RA Mod - Y4C1";#N/A,#N/A,FALSE,"Exch Mod - Y5C1";#N/A,#N/A,FALSE,"RA Mod - Y5C1";#N/A,#N/A,FALSE,"RA1_Expl";#N/A,#N/A,FALSE,"GOL_2500AF";#N/A,#N/A,FALSE,"TotSWPChgs"}</definedName>
    <definedName name="xxxxx" localSheetId="4" hidden="1">{#N/A,#N/A,FALSE,"Deliveries";#N/A,#N/A,FALSE,"DWR_Fiscal";#N/A,#N/A,FALSE,"DWR_Annual";#N/A,#N/A,FALSE,"DWR Fix";#N/A,#N/A,FALSE,"DWR Var";#N/A,#N/A,FALSE,"CCWA_CRG";#N/A,#N/A,FALSE,"DebtSvc";#N/A,#N/A,FALSE,"Mod_CCWA_CRG - C1";#N/A,#N/A,FALSE,"Exch Mod - Y2C1";#N/A,#N/A,FALSE,"RA Mod - Y2C1";#N/A,#N/A,FALSE,"Exch Mod - Y3C1";#N/A,#N/A,FALSE,"RA Mod - Y3C1";#N/A,#N/A,FALSE,"Exch Mod - Y4C1";#N/A,#N/A,FALSE,"RA Mod - Y4C1";#N/A,#N/A,FALSE,"Exch Mod - Y5C1";#N/A,#N/A,FALSE,"RA Mod - Y5C1";#N/A,#N/A,FALSE,"RA1_Expl";#N/A,#N/A,FALSE,"GOL_2500AF";#N/A,#N/A,FALSE,"TotSWPChgs"}</definedName>
    <definedName name="xxxxx" hidden="1">{#N/A,#N/A,FALSE,"Deliveries";#N/A,#N/A,FALSE,"DWR_Fiscal";#N/A,#N/A,FALSE,"DWR_Annual";#N/A,#N/A,FALSE,"DWR Fix";#N/A,#N/A,FALSE,"DWR Var";#N/A,#N/A,FALSE,"CCWA_CRG";#N/A,#N/A,FALSE,"DebtSvc";#N/A,#N/A,FALSE,"Mod_CCWA_CRG - C1";#N/A,#N/A,FALSE,"Exch Mod - Y2C1";#N/A,#N/A,FALSE,"RA Mod - Y2C1";#N/A,#N/A,FALSE,"Exch Mod - Y3C1";#N/A,#N/A,FALSE,"RA Mod - Y3C1";#N/A,#N/A,FALSE,"Exch Mod - Y4C1";#N/A,#N/A,FALSE,"RA Mod - Y4C1";#N/A,#N/A,FALSE,"Exch Mod - Y5C1";#N/A,#N/A,FALSE,"RA Mod - Y5C1";#N/A,#N/A,FALSE,"RA1_Expl";#N/A,#N/A,FALSE,"GOL_2500AF";#N/A,#N/A,FALSE,"TotSWPChgs"}</definedName>
    <definedName name="Y" localSheetId="8" hidden="1">#REF!</definedName>
    <definedName name="Y" hidden="1">#REF!</definedName>
    <definedName name="yes" localSheetId="8" hidden="1">#REF!</definedName>
    <definedName name="yes" hidden="1">#REF!</definedName>
    <definedName name="yesindeed" localSheetId="8" hidden="1">#REF!</definedName>
    <definedName name="yesindeed" hidden="1">#REF!</definedName>
    <definedName name="yesir" localSheetId="8" hidden="1">#REF!</definedName>
    <definedName name="yesir" hidden="1">#REF!</definedName>
    <definedName name="yyyyyy" localSheetId="8" hidden="1">#REF!</definedName>
    <definedName name="yyyyyy" hidden="1">#REF!</definedName>
    <definedName name="Z" localSheetId="8" hidden="1">#REF!</definedName>
    <definedName name="Z" hidden="1">#REF!</definedName>
    <definedName name="Z_055ABE5A_5E06_11D2_8EED_0008C7BCAF29_.wvu.PrintArea" hidden="1">#REF!</definedName>
    <definedName name="Z_055ABE5A_5E06_11D2_8EED_0008C7BCAF29_.wvu.PrintTitles" hidden="1">#REF!</definedName>
    <definedName name="Z_055ABE69_5E06_11D2_8EED_0008C7BCAF29_.wvu.PrintArea" hidden="1">#REF!</definedName>
    <definedName name="Z_055ABE69_5E06_11D2_8EED_0008C7BCAF29_.wvu.PrintTitles" hidden="1">#REF!</definedName>
    <definedName name="Z_055ABE76_5E06_11D2_8EED_0008C7BCAF29_.wvu.PrintArea" hidden="1">#REF!</definedName>
    <definedName name="Z_055ABE76_5E06_11D2_8EED_0008C7BCAF29_.wvu.PrintTitles" hidden="1">#REF!,#REF!</definedName>
    <definedName name="Z_055ABE84_5E06_11D2_8EED_0008C7BCAF29_.wvu.PrintArea" hidden="1">#REF!</definedName>
    <definedName name="Z_055ABE84_5E06_11D2_8EED_0008C7BCAF29_.wvu.PrintTitles" hidden="1">#REF!</definedName>
    <definedName name="Z_055ABE93_5E06_11D2_8EED_0008C7BCAF29_.wvu.PrintArea" hidden="1">#REF!</definedName>
    <definedName name="Z_055ABE93_5E06_11D2_8EED_0008C7BCAF29_.wvu.PrintTitles" hidden="1">#REF!</definedName>
    <definedName name="Z_055ABEA0_5E06_11D2_8EED_0008C7BCAF29_.wvu.PrintArea" hidden="1">#REF!</definedName>
    <definedName name="Z_055ABEA0_5E06_11D2_8EED_0008C7BCAF29_.wvu.PrintTitles" hidden="1">#REF!,#REF!</definedName>
    <definedName name="Z_05DE23E1_1046_11D2_8E70_0008C77C0743_.wvu.PrintArea" hidden="1">#REF!</definedName>
    <definedName name="Z_05DE23E1_1046_11D2_8E70_0008C77C0743_.wvu.PrintTitles" hidden="1">#REF!,#REF!</definedName>
    <definedName name="Z_05DE23E4_1046_11D2_8E70_0008C77C0743_.wvu.PrintArea" hidden="1">#REF!</definedName>
    <definedName name="Z_05DE23E4_1046_11D2_8E70_0008C77C0743_.wvu.PrintTitles" hidden="1">#REF!</definedName>
    <definedName name="Z_05DE23E9_1046_11D2_8E70_0008C77C0743_.wvu.PrintArea" hidden="1">#REF!</definedName>
    <definedName name="Z_05DE23E9_1046_11D2_8E70_0008C77C0743_.wvu.PrintTitles" hidden="1">#REF!,#REF!</definedName>
    <definedName name="Z_05DE23EB_1046_11D2_8E70_0008C77C0743_.wvu.PrintArea" hidden="1">#REF!</definedName>
    <definedName name="Z_05DE23EB_1046_11D2_8E70_0008C77C0743_.wvu.PrintTitles" hidden="1">#REF!,#REF!</definedName>
    <definedName name="Z_05DE23EE_1046_11D2_8E70_0008C77C0743_.wvu.PrintArea" hidden="1">#REF!</definedName>
    <definedName name="Z_05DE23EE_1046_11D2_8E70_0008C77C0743_.wvu.PrintTitles" hidden="1">#REF!</definedName>
    <definedName name="Z_05DE23F3_1046_11D2_8E70_0008C77C0743_.wvu.PrintArea" hidden="1">#REF!</definedName>
    <definedName name="Z_05DE23F3_1046_11D2_8E70_0008C77C0743_.wvu.PrintTitles" hidden="1">#REF!,#REF!</definedName>
    <definedName name="Z_05DE23F6_1046_11D2_8E70_0008C77C0743_.wvu.PrintArea" hidden="1">#REF!</definedName>
    <definedName name="Z_05DE23F6_1046_11D2_8E70_0008C77C0743_.wvu.PrintTitles" hidden="1">#REF!,#REF!</definedName>
    <definedName name="Z_0CE6A482_5DEF_11D2_8EC3_0008C77C0743_.wvu.PrintArea" hidden="1">#REF!</definedName>
    <definedName name="Z_0CE6A482_5DEF_11D2_8EC3_0008C77C0743_.wvu.PrintTitles" hidden="1">#REF!</definedName>
    <definedName name="Z_0CE6A491_5DEF_11D2_8EC3_0008C77C0743_.wvu.PrintArea" hidden="1">#REF!</definedName>
    <definedName name="Z_0CE6A491_5DEF_11D2_8EC3_0008C77C0743_.wvu.PrintTitles" hidden="1">#REF!</definedName>
    <definedName name="Z_0CE6A49E_5DEF_11D2_8EC3_0008C77C0743_.wvu.PrintArea" hidden="1">#REF!</definedName>
    <definedName name="Z_0CE6A49E_5DEF_11D2_8EC3_0008C77C0743_.wvu.PrintTitles" hidden="1">#REF!,#REF!</definedName>
    <definedName name="Z_0CE6A4AB_5DEF_11D2_8EC3_0008C77C0743_.wvu.PrintArea" hidden="1">#REF!</definedName>
    <definedName name="Z_0CE6A4AB_5DEF_11D2_8EC3_0008C77C0743_.wvu.PrintTitles" hidden="1">#REF!</definedName>
    <definedName name="Z_0CE6A4BA_5DEF_11D2_8EC3_0008C77C0743_.wvu.PrintArea" hidden="1">#REF!</definedName>
    <definedName name="Z_0CE6A4BA_5DEF_11D2_8EC3_0008C77C0743_.wvu.PrintTitles" hidden="1">#REF!</definedName>
    <definedName name="Z_0CE6A4C7_5DEF_11D2_8EC3_0008C77C0743_.wvu.PrintArea" hidden="1">#REF!</definedName>
    <definedName name="Z_0CE6A4C7_5DEF_11D2_8EC3_0008C77C0743_.wvu.PrintTitles" hidden="1">#REF!,#REF!</definedName>
    <definedName name="Z_0CE6A4D4_5DEF_11D2_8EC3_0008C77C0743_.wvu.PrintArea" hidden="1">#REF!</definedName>
    <definedName name="Z_0CE6A4D4_5DEF_11D2_8EC3_0008C77C0743_.wvu.PrintTitles" hidden="1">#REF!</definedName>
    <definedName name="Z_0CE6A4E3_5DEF_11D2_8EC3_0008C77C0743_.wvu.PrintArea" hidden="1">#REF!</definedName>
    <definedName name="Z_0CE6A4E3_5DEF_11D2_8EC3_0008C77C0743_.wvu.PrintTitles" hidden="1">#REF!</definedName>
    <definedName name="Z_0CE6A4F0_5DEF_11D2_8EC3_0008C77C0743_.wvu.PrintArea" hidden="1">#REF!</definedName>
    <definedName name="Z_0CE6A4F0_5DEF_11D2_8EC3_0008C77C0743_.wvu.PrintTitles" hidden="1">#REF!,#REF!</definedName>
    <definedName name="Z_0CE6A4FD_5DEF_11D2_8EC3_0008C77C0743_.wvu.PrintArea" hidden="1">#REF!</definedName>
    <definedName name="Z_0CE6A4FD_5DEF_11D2_8EC3_0008C77C0743_.wvu.PrintTitles" hidden="1">#REF!</definedName>
    <definedName name="Z_0CE6A50C_5DEF_11D2_8EC3_0008C77C0743_.wvu.PrintArea" hidden="1">#REF!</definedName>
    <definedName name="Z_0CE6A50C_5DEF_11D2_8EC3_0008C77C0743_.wvu.PrintTitles" hidden="1">#REF!</definedName>
    <definedName name="Z_0CE6A519_5DEF_11D2_8EC3_0008C77C0743_.wvu.PrintArea" hidden="1">#REF!</definedName>
    <definedName name="Z_0CE6A519_5DEF_11D2_8EC3_0008C77C0743_.wvu.PrintTitles" hidden="1">#REF!,#REF!</definedName>
    <definedName name="Z_0E8DEF60_5D61_11D2_8EEB_0008C7BCAF29_.wvu.PrintArea" hidden="1">#REF!</definedName>
    <definedName name="Z_0E8DEF60_5D61_11D2_8EEB_0008C7BCAF29_.wvu.PrintTitles" hidden="1">#REF!,#REF!</definedName>
    <definedName name="Z_0E8DEF63_5D61_11D2_8EEB_0008C7BCAF29_.wvu.PrintArea" hidden="1">#REF!</definedName>
    <definedName name="Z_0E8DEF63_5D61_11D2_8EEB_0008C7BCAF29_.wvu.PrintTitles" hidden="1">#REF!</definedName>
    <definedName name="Z_0E8DEF68_5D61_11D2_8EEB_0008C7BCAF29_.wvu.PrintArea" hidden="1">#REF!</definedName>
    <definedName name="Z_0E8DEF68_5D61_11D2_8EEB_0008C7BCAF29_.wvu.PrintTitles" hidden="1">#REF!,#REF!</definedName>
    <definedName name="Z_0E8DEF6A_5D61_11D2_8EEB_0008C7BCAF29_.wvu.PrintArea" hidden="1">#REF!</definedName>
    <definedName name="Z_0E8DEF6A_5D61_11D2_8EEB_0008C7BCAF29_.wvu.PrintTitles" hidden="1">#REF!,#REF!</definedName>
    <definedName name="Z_0E8DEF6D_5D61_11D2_8EEB_0008C7BCAF29_.wvu.PrintArea" hidden="1">#REF!</definedName>
    <definedName name="Z_0E8DEF6D_5D61_11D2_8EEB_0008C7BCAF29_.wvu.PrintTitles" hidden="1">#REF!</definedName>
    <definedName name="Z_0E8DEF72_5D61_11D2_8EEB_0008C7BCAF29_.wvu.PrintArea" hidden="1">#REF!</definedName>
    <definedName name="Z_0E8DEF72_5D61_11D2_8EEB_0008C7BCAF29_.wvu.PrintTitles" hidden="1">#REF!,#REF!</definedName>
    <definedName name="Z_0E8DEF75_5D61_11D2_8EEB_0008C7BCAF29_.wvu.PrintArea" hidden="1">#REF!</definedName>
    <definedName name="Z_0E8DEF75_5D61_11D2_8EEB_0008C7BCAF29_.wvu.PrintTitles" hidden="1">#REF!,#REF!</definedName>
    <definedName name="Z_179EFDC8_A1B1_11D3_8FA9_0008C7809E09_.wvu.PrintArea" hidden="1">#REF!</definedName>
    <definedName name="Z_179EFDC8_A1B1_11D3_8FA9_0008C7809E09_.wvu.PrintTitles" hidden="1">#REF!,#REF!</definedName>
    <definedName name="Z_179EFDC9_A1B1_11D3_8FA9_0008C7809E09_.wvu.PrintArea" hidden="1">#REF!</definedName>
    <definedName name="Z_179EFDC9_A1B1_11D3_8FA9_0008C7809E09_.wvu.PrintTitles" hidden="1">#REF!,#REF!</definedName>
    <definedName name="Z_179EFDCA_A1B1_11D3_8FA9_0008C7809E09_.wvu.PrintArea" hidden="1">#REF!</definedName>
    <definedName name="Z_179EFDCA_A1B1_11D3_8FA9_0008C7809E09_.wvu.PrintTitles" hidden="1">#REF!,#REF!</definedName>
    <definedName name="Z_179EFDCB_A1B1_11D3_8FA9_0008C7809E09_.wvu.PrintArea" hidden="1">#REF!</definedName>
    <definedName name="Z_179EFDCB_A1B1_11D3_8FA9_0008C7809E09_.wvu.PrintTitles" hidden="1">#REF!,#REF!</definedName>
    <definedName name="Z_179EFDCC_A1B1_11D3_8FA9_0008C7809E09_.wvu.PrintArea" hidden="1">#REF!</definedName>
    <definedName name="Z_179EFDCC_A1B1_11D3_8FA9_0008C7809E09_.wvu.PrintTitles" hidden="1">#REF!,#REF!</definedName>
    <definedName name="Z_179EFDCD_A1B1_11D3_8FA9_0008C7809E09_.wvu.PrintArea" hidden="1">#REF!</definedName>
    <definedName name="Z_179EFDCD_A1B1_11D3_8FA9_0008C7809E09_.wvu.PrintTitles" hidden="1">#REF!,#REF!</definedName>
    <definedName name="Z_179EFDCE_A1B1_11D3_8FA9_0008C7809E09_.wvu.PrintArea" hidden="1">#REF!</definedName>
    <definedName name="Z_179EFDCE_A1B1_11D3_8FA9_0008C7809E09_.wvu.PrintTitles" hidden="1">#REF!,#REF!</definedName>
    <definedName name="Z_179EFDCF_A1B1_11D3_8FA9_0008C7809E09_.wvu.PrintArea" hidden="1">#REF!</definedName>
    <definedName name="Z_179EFDCF_A1B1_11D3_8FA9_0008C7809E09_.wvu.PrintTitles" hidden="1">#REF!,#REF!</definedName>
    <definedName name="Z_179EFDD0_A1B1_11D3_8FA9_0008C7809E09_.wvu.PrintArea" hidden="1">#REF!</definedName>
    <definedName name="Z_179EFDD0_A1B1_11D3_8FA9_0008C7809E09_.wvu.PrintTitles" hidden="1">#REF!,#REF!</definedName>
    <definedName name="Z_179EFDD1_A1B1_11D3_8FA9_0008C7809E09_.wvu.PrintArea" hidden="1">#REF!</definedName>
    <definedName name="Z_179EFDD1_A1B1_11D3_8FA9_0008C7809E09_.wvu.PrintTitles" hidden="1">#REF!,#REF!</definedName>
    <definedName name="Z_179EFDD2_A1B1_11D3_8FA9_0008C7809E09_.wvu.PrintArea" hidden="1">#REF!</definedName>
    <definedName name="Z_179EFDD2_A1B1_11D3_8FA9_0008C7809E09_.wvu.PrintTitles" hidden="1">#REF!,#REF!</definedName>
    <definedName name="Z_179EFDD3_A1B1_11D3_8FA9_0008C7809E09_.wvu.PrintArea" hidden="1">#REF!</definedName>
    <definedName name="Z_179EFDD3_A1B1_11D3_8FA9_0008C7809E09_.wvu.PrintTitles" hidden="1">#REF!,#REF!</definedName>
    <definedName name="Z_179EFDD4_A1B1_11D3_8FA9_0008C7809E09_.wvu.PrintArea" hidden="1">#REF!</definedName>
    <definedName name="Z_179EFDD4_A1B1_11D3_8FA9_0008C7809E09_.wvu.PrintTitles" hidden="1">#REF!,#REF!</definedName>
    <definedName name="Z_179EFDD5_A1B1_11D3_8FA9_0008C7809E09_.wvu.PrintArea" hidden="1">#REF!</definedName>
    <definedName name="Z_179EFDD5_A1B1_11D3_8FA9_0008C7809E09_.wvu.PrintTitles" hidden="1">#REF!,#REF!</definedName>
    <definedName name="Z_179EFDD6_A1B1_11D3_8FA9_0008C7809E09_.wvu.PrintArea" hidden="1">#REF!</definedName>
    <definedName name="Z_179EFDD6_A1B1_11D3_8FA9_0008C7809E09_.wvu.PrintTitles" hidden="1">#REF!,#REF!</definedName>
    <definedName name="Z_179EFDD7_A1B1_11D3_8FA9_0008C7809E09_.wvu.PrintArea" hidden="1">#REF!</definedName>
    <definedName name="Z_179EFDD7_A1B1_11D3_8FA9_0008C7809E09_.wvu.PrintTitles" hidden="1">#REF!,#REF!</definedName>
    <definedName name="Z_179EFDD8_A1B1_11D3_8FA9_0008C7809E09_.wvu.PrintArea" hidden="1">#REF!</definedName>
    <definedName name="Z_179EFDD8_A1B1_11D3_8FA9_0008C7809E09_.wvu.PrintTitles" hidden="1">#REF!,#REF!</definedName>
    <definedName name="Z_179EFDD9_A1B1_11D3_8FA9_0008C7809E09_.wvu.PrintArea" hidden="1">#REF!</definedName>
    <definedName name="Z_179EFDD9_A1B1_11D3_8FA9_0008C7809E09_.wvu.PrintTitles" hidden="1">#REF!,#REF!</definedName>
    <definedName name="Z_179EFDDA_A1B1_11D3_8FA9_0008C7809E09_.wvu.PrintArea" hidden="1">#REF!</definedName>
    <definedName name="Z_179EFDDA_A1B1_11D3_8FA9_0008C7809E09_.wvu.PrintTitles" hidden="1">#REF!,#REF!</definedName>
    <definedName name="Z_179EFDDB_A1B1_11D3_8FA9_0008C7809E09_.wvu.PrintArea" hidden="1">#REF!</definedName>
    <definedName name="Z_179EFDDB_A1B1_11D3_8FA9_0008C7809E09_.wvu.PrintTitles" hidden="1">#REF!,#REF!</definedName>
    <definedName name="Z_179EFDDC_A1B1_11D3_8FA9_0008C7809E09_.wvu.PrintArea" hidden="1">#REF!</definedName>
    <definedName name="Z_179EFDDC_A1B1_11D3_8FA9_0008C7809E09_.wvu.PrintTitles" hidden="1">#REF!,#REF!</definedName>
    <definedName name="Z_179EFDDD_A1B1_11D3_8FA9_0008C7809E09_.wvu.PrintArea" hidden="1">#REF!</definedName>
    <definedName name="Z_179EFDDD_A1B1_11D3_8FA9_0008C7809E09_.wvu.PrintTitles" hidden="1">#REF!,#REF!</definedName>
    <definedName name="Z_179EFDDE_A1B1_11D3_8FA9_0008C7809E09_.wvu.PrintArea" hidden="1">#REF!</definedName>
    <definedName name="Z_179EFDDE_A1B1_11D3_8FA9_0008C7809E09_.wvu.PrintTitles" hidden="1">#REF!,#REF!</definedName>
    <definedName name="Z_179EFDDF_A1B1_11D3_8FA9_0008C7809E09_.wvu.PrintArea" hidden="1">#REF!</definedName>
    <definedName name="Z_179EFDDF_A1B1_11D3_8FA9_0008C7809E09_.wvu.PrintTitles" hidden="1">#REF!,#REF!</definedName>
    <definedName name="Z_179EFDE0_A1B1_11D3_8FA9_0008C7809E09_.wvu.PrintArea" hidden="1">#REF!</definedName>
    <definedName name="Z_179EFDE0_A1B1_11D3_8FA9_0008C7809E09_.wvu.PrintTitles" hidden="1">#REF!,#REF!</definedName>
    <definedName name="Z_179EFDE1_A1B1_11D3_8FA9_0008C7809E09_.wvu.PrintArea" hidden="1">#REF!</definedName>
    <definedName name="Z_179EFDE1_A1B1_11D3_8FA9_0008C7809E09_.wvu.PrintTitles" hidden="1">#REF!,#REF!</definedName>
    <definedName name="Z_179EFDE2_A1B1_11D3_8FA9_0008C7809E09_.wvu.PrintArea" hidden="1">#REF!</definedName>
    <definedName name="Z_179EFDE2_A1B1_11D3_8FA9_0008C7809E09_.wvu.PrintTitles" hidden="1">#REF!,#REF!</definedName>
    <definedName name="Z_179EFDE3_A1B1_11D3_8FA9_0008C7809E09_.wvu.PrintArea" hidden="1">#REF!</definedName>
    <definedName name="Z_179EFDE3_A1B1_11D3_8FA9_0008C7809E09_.wvu.PrintTitles" hidden="1">#REF!,#REF!</definedName>
    <definedName name="Z_179EFDE4_A1B1_11D3_8FA9_0008C7809E09_.wvu.PrintArea" hidden="1">#REF!</definedName>
    <definedName name="Z_179EFDE4_A1B1_11D3_8FA9_0008C7809E09_.wvu.PrintTitles" hidden="1">#REF!,#REF!</definedName>
    <definedName name="Z_179EFDE5_A1B1_11D3_8FA9_0008C7809E09_.wvu.PrintArea" hidden="1">#REF!</definedName>
    <definedName name="Z_179EFDE5_A1B1_11D3_8FA9_0008C7809E09_.wvu.PrintTitles" hidden="1">#REF!,#REF!</definedName>
    <definedName name="Z_179EFDE6_A1B1_11D3_8FA9_0008C7809E09_.wvu.PrintArea" hidden="1">#REF!</definedName>
    <definedName name="Z_179EFDE6_A1B1_11D3_8FA9_0008C7809E09_.wvu.PrintTitles" hidden="1">#REF!</definedName>
    <definedName name="Z_179EFDE7_A1B1_11D3_8FA9_0008C7809E09_.wvu.PrintArea" hidden="1">#REF!</definedName>
    <definedName name="Z_179EFDE7_A1B1_11D3_8FA9_0008C7809E09_.wvu.PrintTitles" hidden="1">#REF!</definedName>
    <definedName name="Z_179EFDE8_A1B1_11D3_8FA9_0008C7809E09_.wvu.PrintArea" hidden="1">#REF!</definedName>
    <definedName name="Z_179EFDE8_A1B1_11D3_8FA9_0008C7809E09_.wvu.PrintTitles" hidden="1">#REF!</definedName>
    <definedName name="Z_179EFDE9_A1B1_11D3_8FA9_0008C7809E09_.wvu.PrintArea" hidden="1">#REF!</definedName>
    <definedName name="Z_179EFDE9_A1B1_11D3_8FA9_0008C7809E09_.wvu.PrintTitles" hidden="1">#REF!</definedName>
    <definedName name="Z_179EFDEA_A1B1_11D3_8FA9_0008C7809E09_.wvu.PrintArea" hidden="1">#REF!</definedName>
    <definedName name="Z_179EFDEA_A1B1_11D3_8FA9_0008C7809E09_.wvu.PrintTitles" hidden="1">#REF!</definedName>
    <definedName name="Z_179EFDEB_A1B1_11D3_8FA9_0008C7809E09_.wvu.PrintArea" hidden="1">#REF!</definedName>
    <definedName name="Z_179EFDEB_A1B1_11D3_8FA9_0008C7809E09_.wvu.PrintTitles" hidden="1">#REF!</definedName>
    <definedName name="Z_179EFDEC_A1B1_11D3_8FA9_0008C7809E09_.wvu.PrintArea" hidden="1">#REF!</definedName>
    <definedName name="Z_179EFDEC_A1B1_11D3_8FA9_0008C7809E09_.wvu.PrintTitles" hidden="1">#REF!</definedName>
    <definedName name="Z_179EFDED_A1B1_11D3_8FA9_0008C7809E09_.wvu.PrintArea" hidden="1">#REF!</definedName>
    <definedName name="Z_179EFDED_A1B1_11D3_8FA9_0008C7809E09_.wvu.PrintTitles" hidden="1">#REF!</definedName>
    <definedName name="Z_179EFDEE_A1B1_11D3_8FA9_0008C7809E09_.wvu.PrintArea" hidden="1">#REF!</definedName>
    <definedName name="Z_179EFDEE_A1B1_11D3_8FA9_0008C7809E09_.wvu.PrintTitles" hidden="1">#REF!</definedName>
    <definedName name="Z_179EFDEF_A1B1_11D3_8FA9_0008C7809E09_.wvu.PrintArea" hidden="1">#REF!</definedName>
    <definedName name="Z_179EFDEF_A1B1_11D3_8FA9_0008C7809E09_.wvu.PrintTitles" hidden="1">#REF!</definedName>
    <definedName name="Z_179EFDF0_A1B1_11D3_8FA9_0008C7809E09_.wvu.PrintArea" hidden="1">#REF!</definedName>
    <definedName name="Z_179EFDF0_A1B1_11D3_8FA9_0008C7809E09_.wvu.PrintTitles" hidden="1">#REF!</definedName>
    <definedName name="Z_179EFDF1_A1B1_11D3_8FA9_0008C7809E09_.wvu.PrintArea" hidden="1">#REF!</definedName>
    <definedName name="Z_179EFDF1_A1B1_11D3_8FA9_0008C7809E09_.wvu.PrintTitles" hidden="1">#REF!</definedName>
    <definedName name="Z_179EFDF2_A1B1_11D3_8FA9_0008C7809E09_.wvu.PrintArea" hidden="1">#REF!</definedName>
    <definedName name="Z_179EFDF2_A1B1_11D3_8FA9_0008C7809E09_.wvu.PrintTitles" hidden="1">#REF!</definedName>
    <definedName name="Z_179EFDF3_A1B1_11D3_8FA9_0008C7809E09_.wvu.PrintArea" hidden="1">#REF!</definedName>
    <definedName name="Z_179EFDF3_A1B1_11D3_8FA9_0008C7809E09_.wvu.PrintTitles" hidden="1">#REF!,#REF!</definedName>
    <definedName name="Z_179EFDF4_A1B1_11D3_8FA9_0008C7809E09_.wvu.PrintArea" hidden="1">#REF!</definedName>
    <definedName name="Z_179EFDF4_A1B1_11D3_8FA9_0008C7809E09_.wvu.PrintTitles" hidden="1">#REF!,#REF!</definedName>
    <definedName name="Z_179EFDF5_A1B1_11D3_8FA9_0008C7809E09_.wvu.PrintArea" hidden="1">#REF!</definedName>
    <definedName name="Z_179EFDF5_A1B1_11D3_8FA9_0008C7809E09_.wvu.PrintTitles" hidden="1">#REF!,#REF!</definedName>
    <definedName name="Z_179EFDF6_A1B1_11D3_8FA9_0008C7809E09_.wvu.PrintArea" hidden="1">#REF!</definedName>
    <definedName name="Z_179EFDF6_A1B1_11D3_8FA9_0008C7809E09_.wvu.PrintTitles" hidden="1">#REF!,#REF!</definedName>
    <definedName name="Z_179EFDF7_A1B1_11D3_8FA9_0008C7809E09_.wvu.PrintArea" hidden="1">#REF!</definedName>
    <definedName name="Z_179EFDF7_A1B1_11D3_8FA9_0008C7809E09_.wvu.PrintTitles" hidden="1">#REF!,#REF!</definedName>
    <definedName name="Z_179EFDF8_A1B1_11D3_8FA9_0008C7809E09_.wvu.PrintArea" hidden="1">#REF!</definedName>
    <definedName name="Z_179EFDF8_A1B1_11D3_8FA9_0008C7809E09_.wvu.PrintTitles" hidden="1">#REF!,#REF!</definedName>
    <definedName name="Z_179EFDF9_A1B1_11D3_8FA9_0008C7809E09_.wvu.PrintArea" hidden="1">#REF!</definedName>
    <definedName name="Z_179EFDF9_A1B1_11D3_8FA9_0008C7809E09_.wvu.PrintTitles" hidden="1">#REF!,#REF!</definedName>
    <definedName name="Z_179EFDFA_A1B1_11D3_8FA9_0008C7809E09_.wvu.PrintArea" hidden="1">#REF!</definedName>
    <definedName name="Z_179EFDFA_A1B1_11D3_8FA9_0008C7809E09_.wvu.PrintTitles" hidden="1">#REF!,#REF!</definedName>
    <definedName name="Z_179EFDFB_A1B1_11D3_8FA9_0008C7809E09_.wvu.PrintArea" hidden="1">#REF!</definedName>
    <definedName name="Z_179EFDFB_A1B1_11D3_8FA9_0008C7809E09_.wvu.PrintTitles" hidden="1">#REF!,#REF!</definedName>
    <definedName name="Z_179EFDFC_A1B1_11D3_8FA9_0008C7809E09_.wvu.PrintArea" hidden="1">#REF!</definedName>
    <definedName name="Z_179EFDFC_A1B1_11D3_8FA9_0008C7809E09_.wvu.PrintTitles" hidden="1">#REF!,#REF!</definedName>
    <definedName name="Z_179EFDFD_A1B1_11D3_8FA9_0008C7809E09_.wvu.PrintArea" hidden="1">#REF!</definedName>
    <definedName name="Z_179EFDFD_A1B1_11D3_8FA9_0008C7809E09_.wvu.PrintTitles" hidden="1">#REF!,#REF!</definedName>
    <definedName name="Z_179EFDFE_A1B1_11D3_8FA9_0008C7809E09_.wvu.PrintArea" hidden="1">#REF!</definedName>
    <definedName name="Z_179EFDFE_A1B1_11D3_8FA9_0008C7809E09_.wvu.PrintTitles" hidden="1">#REF!,#REF!</definedName>
    <definedName name="Z_179EFDFF_A1B1_11D3_8FA9_0008C7809E09_.wvu.PrintArea" hidden="1">#REF!</definedName>
    <definedName name="Z_179EFDFF_A1B1_11D3_8FA9_0008C7809E09_.wvu.PrintTitles" hidden="1">#REF!,#REF!</definedName>
    <definedName name="Z_179EFE00_A1B1_11D3_8FA9_0008C7809E09_.wvu.PrintArea" hidden="1">#REF!</definedName>
    <definedName name="Z_179EFE00_A1B1_11D3_8FA9_0008C7809E09_.wvu.PrintTitles" hidden="1">#REF!,#REF!</definedName>
    <definedName name="Z_179EFE01_A1B1_11D3_8FA9_0008C7809E09_.wvu.PrintArea" hidden="1">#REF!</definedName>
    <definedName name="Z_179EFE01_A1B1_11D3_8FA9_0008C7809E09_.wvu.PrintTitles" hidden="1">#REF!,#REF!</definedName>
    <definedName name="Z_179EFE02_A1B1_11D3_8FA9_0008C7809E09_.wvu.PrintArea" hidden="1">#REF!</definedName>
    <definedName name="Z_179EFE02_A1B1_11D3_8FA9_0008C7809E09_.wvu.PrintTitles" hidden="1">#REF!,#REF!</definedName>
    <definedName name="Z_179EFE03_A1B1_11D3_8FA9_0008C7809E09_.wvu.PrintArea" hidden="1">#REF!</definedName>
    <definedName name="Z_179EFE03_A1B1_11D3_8FA9_0008C7809E09_.wvu.PrintTitles" hidden="1">#REF!,#REF!</definedName>
    <definedName name="Z_179EFE04_A1B1_11D3_8FA9_0008C7809E09_.wvu.PrintArea" hidden="1">#REF!</definedName>
    <definedName name="Z_179EFE04_A1B1_11D3_8FA9_0008C7809E09_.wvu.PrintTitles" hidden="1">#REF!,#REF!</definedName>
    <definedName name="Z_179EFE05_A1B1_11D3_8FA9_0008C7809E09_.wvu.PrintArea" hidden="1">#REF!</definedName>
    <definedName name="Z_179EFE05_A1B1_11D3_8FA9_0008C7809E09_.wvu.PrintTitles" hidden="1">#REF!,#REF!</definedName>
    <definedName name="Z_179EFE06_A1B1_11D3_8FA9_0008C7809E09_.wvu.PrintArea" hidden="1">#REF!</definedName>
    <definedName name="Z_179EFE06_A1B1_11D3_8FA9_0008C7809E09_.wvu.PrintTitles" hidden="1">#REF!,#REF!</definedName>
    <definedName name="Z_179EFE07_A1B1_11D3_8FA9_0008C7809E09_.wvu.PrintArea" hidden="1">#REF!</definedName>
    <definedName name="Z_179EFE07_A1B1_11D3_8FA9_0008C7809E09_.wvu.PrintTitles" hidden="1">#REF!,#REF!</definedName>
    <definedName name="Z_179EFE08_A1B1_11D3_8FA9_0008C7809E09_.wvu.PrintArea" hidden="1">#REF!</definedName>
    <definedName name="Z_179EFE08_A1B1_11D3_8FA9_0008C7809E09_.wvu.PrintTitles" hidden="1">#REF!,#REF!</definedName>
    <definedName name="Z_179EFE09_A1B1_11D3_8FA9_0008C7809E09_.wvu.PrintArea" hidden="1">#REF!</definedName>
    <definedName name="Z_179EFE09_A1B1_11D3_8FA9_0008C7809E09_.wvu.PrintTitles" hidden="1">#REF!,#REF!</definedName>
    <definedName name="Z_179EFE0A_A1B1_11D3_8FA9_0008C7809E09_.wvu.PrintArea" hidden="1">#REF!</definedName>
    <definedName name="Z_179EFE0A_A1B1_11D3_8FA9_0008C7809E09_.wvu.PrintTitles" hidden="1">#REF!,#REF!</definedName>
    <definedName name="Z_179EFE0B_A1B1_11D3_8FA9_0008C7809E09_.wvu.PrintArea" hidden="1">#REF!</definedName>
    <definedName name="Z_179EFE0B_A1B1_11D3_8FA9_0008C7809E09_.wvu.PrintTitles" hidden="1">#REF!,#REF!</definedName>
    <definedName name="Z_179EFE0C_A1B1_11D3_8FA9_0008C7809E09_.wvu.PrintArea" hidden="1">#REF!</definedName>
    <definedName name="Z_179EFE0C_A1B1_11D3_8FA9_0008C7809E09_.wvu.PrintTitles" hidden="1">#REF!,#REF!</definedName>
    <definedName name="Z_179EFE0D_A1B1_11D3_8FA9_0008C7809E09_.wvu.PrintArea" hidden="1">#REF!</definedName>
    <definedName name="Z_179EFE0D_A1B1_11D3_8FA9_0008C7809E09_.wvu.PrintTitles" hidden="1">#REF!,#REF!</definedName>
    <definedName name="Z_179EFE0E_A1B1_11D3_8FA9_0008C7809E09_.wvu.PrintArea" hidden="1">#REF!</definedName>
    <definedName name="Z_179EFE0E_A1B1_11D3_8FA9_0008C7809E09_.wvu.PrintTitles" hidden="1">#REF!,#REF!</definedName>
    <definedName name="Z_179EFE0F_A1B1_11D3_8FA9_0008C7809E09_.wvu.PrintArea" hidden="1">#REF!</definedName>
    <definedName name="Z_179EFE0F_A1B1_11D3_8FA9_0008C7809E09_.wvu.PrintTitles" hidden="1">#REF!,#REF!</definedName>
    <definedName name="Z_179EFE10_A1B1_11D3_8FA9_0008C7809E09_.wvu.PrintArea" hidden="1">#REF!</definedName>
    <definedName name="Z_179EFE10_A1B1_11D3_8FA9_0008C7809E09_.wvu.PrintTitles" hidden="1">#REF!,#REF!</definedName>
    <definedName name="Z_179EFE11_A1B1_11D3_8FA9_0008C7809E09_.wvu.PrintArea" hidden="1">#REF!</definedName>
    <definedName name="Z_179EFE11_A1B1_11D3_8FA9_0008C7809E09_.wvu.PrintTitles" hidden="1">#REF!,#REF!</definedName>
    <definedName name="Z_179EFE12_A1B1_11D3_8FA9_0008C7809E09_.wvu.PrintArea" hidden="1">#REF!</definedName>
    <definedName name="Z_179EFE12_A1B1_11D3_8FA9_0008C7809E09_.wvu.PrintTitles" hidden="1">#REF!,#REF!</definedName>
    <definedName name="Z_179EFE13_A1B1_11D3_8FA9_0008C7809E09_.wvu.PrintArea" hidden="1">#REF!</definedName>
    <definedName name="Z_179EFE13_A1B1_11D3_8FA9_0008C7809E09_.wvu.PrintTitles" hidden="1">#REF!,#REF!</definedName>
    <definedName name="Z_179EFE14_A1B1_11D3_8FA9_0008C7809E09_.wvu.PrintArea" hidden="1">#REF!</definedName>
    <definedName name="Z_179EFE14_A1B1_11D3_8FA9_0008C7809E09_.wvu.PrintTitles" hidden="1">#REF!,#REF!</definedName>
    <definedName name="Z_179EFE15_A1B1_11D3_8FA9_0008C7809E09_.wvu.PrintArea" hidden="1">#REF!</definedName>
    <definedName name="Z_179EFE15_A1B1_11D3_8FA9_0008C7809E09_.wvu.PrintTitles" hidden="1">#REF!,#REF!</definedName>
    <definedName name="Z_179EFE16_A1B1_11D3_8FA9_0008C7809E09_.wvu.PrintArea" hidden="1">#REF!</definedName>
    <definedName name="Z_179EFE16_A1B1_11D3_8FA9_0008C7809E09_.wvu.PrintTitles" hidden="1">#REF!,#REF!</definedName>
    <definedName name="Z_179EFE17_A1B1_11D3_8FA9_0008C7809E09_.wvu.PrintArea" hidden="1">#REF!</definedName>
    <definedName name="Z_179EFE17_A1B1_11D3_8FA9_0008C7809E09_.wvu.PrintTitles" hidden="1">#REF!,#REF!</definedName>
    <definedName name="Z_179EFE18_A1B1_11D3_8FA9_0008C7809E09_.wvu.PrintArea" hidden="1">#REF!</definedName>
    <definedName name="Z_179EFE18_A1B1_11D3_8FA9_0008C7809E09_.wvu.PrintTitles" hidden="1">#REF!,#REF!</definedName>
    <definedName name="Z_179EFE19_A1B1_11D3_8FA9_0008C7809E09_.wvu.PrintArea" hidden="1">#REF!</definedName>
    <definedName name="Z_179EFE19_A1B1_11D3_8FA9_0008C7809E09_.wvu.PrintTitles" hidden="1">#REF!,#REF!</definedName>
    <definedName name="Z_179EFE1A_A1B1_11D3_8FA9_0008C7809E09_.wvu.PrintArea" hidden="1">#REF!</definedName>
    <definedName name="Z_179EFE1A_A1B1_11D3_8FA9_0008C7809E09_.wvu.PrintTitles" hidden="1">#REF!,#REF!</definedName>
    <definedName name="Z_179EFE1B_A1B1_11D3_8FA9_0008C7809E09_.wvu.PrintArea" hidden="1">#REF!</definedName>
    <definedName name="Z_179EFE1B_A1B1_11D3_8FA9_0008C7809E09_.wvu.PrintTitles" hidden="1">#REF!,#REF!</definedName>
    <definedName name="Z_179EFE1C_A1B1_11D3_8FA9_0008C7809E09_.wvu.PrintArea" hidden="1">#REF!</definedName>
    <definedName name="Z_179EFE1C_A1B1_11D3_8FA9_0008C7809E09_.wvu.PrintTitles" hidden="1">#REF!,#REF!</definedName>
    <definedName name="Z_179EFE1D_A1B1_11D3_8FA9_0008C7809E09_.wvu.PrintArea" hidden="1">#REF!</definedName>
    <definedName name="Z_179EFE1D_A1B1_11D3_8FA9_0008C7809E09_.wvu.PrintTitles" hidden="1">#REF!,#REF!</definedName>
    <definedName name="Z_179EFE1E_A1B1_11D3_8FA9_0008C7809E09_.wvu.PrintArea" hidden="1">#REF!</definedName>
    <definedName name="Z_179EFE1E_A1B1_11D3_8FA9_0008C7809E09_.wvu.PrintTitles" hidden="1">#REF!,#REF!</definedName>
    <definedName name="Z_179EFE1F_A1B1_11D3_8FA9_0008C7809E09_.wvu.PrintArea" hidden="1">#REF!</definedName>
    <definedName name="Z_179EFE1F_A1B1_11D3_8FA9_0008C7809E09_.wvu.PrintTitles" hidden="1">#REF!,#REF!</definedName>
    <definedName name="Z_179EFE20_A1B1_11D3_8FA9_0008C7809E09_.wvu.PrintArea" hidden="1">#REF!</definedName>
    <definedName name="Z_179EFE20_A1B1_11D3_8FA9_0008C7809E09_.wvu.PrintTitles" hidden="1">#REF!,#REF!</definedName>
    <definedName name="Z_179EFE21_A1B1_11D3_8FA9_0008C7809E09_.wvu.PrintArea" hidden="1">#REF!</definedName>
    <definedName name="Z_179EFE21_A1B1_11D3_8FA9_0008C7809E09_.wvu.PrintTitles" hidden="1">#REF!,#REF!</definedName>
    <definedName name="Z_179EFE22_A1B1_11D3_8FA9_0008C7809E09_.wvu.PrintArea" hidden="1">#REF!</definedName>
    <definedName name="Z_179EFE22_A1B1_11D3_8FA9_0008C7809E09_.wvu.PrintTitles" hidden="1">#REF!,#REF!</definedName>
    <definedName name="Z_179EFE23_A1B1_11D3_8FA9_0008C7809E09_.wvu.PrintArea" hidden="1">#REF!</definedName>
    <definedName name="Z_179EFE23_A1B1_11D3_8FA9_0008C7809E09_.wvu.PrintTitles" hidden="1">#REF!,#REF!</definedName>
    <definedName name="Z_179EFE24_A1B1_11D3_8FA9_0008C7809E09_.wvu.PrintArea" hidden="1">#REF!</definedName>
    <definedName name="Z_179EFE24_A1B1_11D3_8FA9_0008C7809E09_.wvu.PrintTitles" hidden="1">#REF!,#REF!</definedName>
    <definedName name="Z_179EFE25_A1B1_11D3_8FA9_0008C7809E09_.wvu.PrintArea" hidden="1">#REF!</definedName>
    <definedName name="Z_179EFE25_A1B1_11D3_8FA9_0008C7809E09_.wvu.PrintTitles" hidden="1">#REF!,#REF!</definedName>
    <definedName name="Z_179EFE26_A1B1_11D3_8FA9_0008C7809E09_.wvu.PrintArea" hidden="1">#REF!</definedName>
    <definedName name="Z_179EFE26_A1B1_11D3_8FA9_0008C7809E09_.wvu.PrintTitles" hidden="1">#REF!,#REF!</definedName>
    <definedName name="Z_179EFE27_A1B1_11D3_8FA9_0008C7809E09_.wvu.PrintArea" hidden="1">#REF!</definedName>
    <definedName name="Z_179EFE27_A1B1_11D3_8FA9_0008C7809E09_.wvu.PrintTitles" hidden="1">#REF!,#REF!</definedName>
    <definedName name="Z_179EFE28_A1B1_11D3_8FA9_0008C7809E09_.wvu.PrintArea" hidden="1">#REF!</definedName>
    <definedName name="Z_179EFE28_A1B1_11D3_8FA9_0008C7809E09_.wvu.PrintTitles" hidden="1">#REF!,#REF!</definedName>
    <definedName name="Z_179EFE29_A1B1_11D3_8FA9_0008C7809E09_.wvu.PrintArea" hidden="1">#REF!</definedName>
    <definedName name="Z_179EFE29_A1B1_11D3_8FA9_0008C7809E09_.wvu.PrintTitles" hidden="1">#REF!,#REF!</definedName>
    <definedName name="Z_179EFE2A_A1B1_11D3_8FA9_0008C7809E09_.wvu.PrintArea" hidden="1">#REF!</definedName>
    <definedName name="Z_179EFE2A_A1B1_11D3_8FA9_0008C7809E09_.wvu.PrintTitles" hidden="1">#REF!,#REF!</definedName>
    <definedName name="Z_179EFE2B_A1B1_11D3_8FA9_0008C7809E09_.wvu.PrintArea" hidden="1">#REF!</definedName>
    <definedName name="Z_179EFE2B_A1B1_11D3_8FA9_0008C7809E09_.wvu.PrintTitles" hidden="1">#REF!,#REF!</definedName>
    <definedName name="Z_179EFE2C_A1B1_11D3_8FA9_0008C7809E09_.wvu.PrintArea" hidden="1">#REF!</definedName>
    <definedName name="Z_179EFE2C_A1B1_11D3_8FA9_0008C7809E09_.wvu.PrintTitles" hidden="1">#REF!,#REF!</definedName>
    <definedName name="Z_179EFE2D_A1B1_11D3_8FA9_0008C7809E09_.wvu.PrintArea" hidden="1">#REF!</definedName>
    <definedName name="Z_179EFE2D_A1B1_11D3_8FA9_0008C7809E09_.wvu.PrintTitles" hidden="1">#REF!,#REF!</definedName>
    <definedName name="Z_179EFE2E_A1B1_11D3_8FA9_0008C7809E09_.wvu.PrintArea" hidden="1">#REF!</definedName>
    <definedName name="Z_179EFE2E_A1B1_11D3_8FA9_0008C7809E09_.wvu.PrintTitles" hidden="1">#REF!,#REF!</definedName>
    <definedName name="Z_179EFE2F_A1B1_11D3_8FA9_0008C7809E09_.wvu.PrintArea" hidden="1">#REF!</definedName>
    <definedName name="Z_179EFE2F_A1B1_11D3_8FA9_0008C7809E09_.wvu.PrintTitles" hidden="1">#REF!</definedName>
    <definedName name="Z_179EFE30_A1B1_11D3_8FA9_0008C7809E09_.wvu.PrintArea" hidden="1">#REF!</definedName>
    <definedName name="Z_179EFE30_A1B1_11D3_8FA9_0008C7809E09_.wvu.PrintTitles" hidden="1">#REF!</definedName>
    <definedName name="Z_179EFE31_A1B1_11D3_8FA9_0008C7809E09_.wvu.PrintArea" hidden="1">#REF!</definedName>
    <definedName name="Z_179EFE31_A1B1_11D3_8FA9_0008C7809E09_.wvu.PrintTitles" hidden="1">#REF!</definedName>
    <definedName name="Z_179EFE32_A1B1_11D3_8FA9_0008C7809E09_.wvu.PrintArea" hidden="1">#REF!</definedName>
    <definedName name="Z_179EFE32_A1B1_11D3_8FA9_0008C7809E09_.wvu.PrintTitles" hidden="1">#REF!</definedName>
    <definedName name="Z_179EFE33_A1B1_11D3_8FA9_0008C7809E09_.wvu.PrintArea" hidden="1">#REF!</definedName>
    <definedName name="Z_179EFE33_A1B1_11D3_8FA9_0008C7809E09_.wvu.PrintTitles" hidden="1">#REF!</definedName>
    <definedName name="Z_179EFE34_A1B1_11D3_8FA9_0008C7809E09_.wvu.PrintArea" hidden="1">#REF!</definedName>
    <definedName name="Z_179EFE34_A1B1_11D3_8FA9_0008C7809E09_.wvu.PrintTitles" hidden="1">#REF!</definedName>
    <definedName name="Z_179EFE35_A1B1_11D3_8FA9_0008C7809E09_.wvu.PrintArea" hidden="1">#REF!</definedName>
    <definedName name="Z_179EFE35_A1B1_11D3_8FA9_0008C7809E09_.wvu.PrintTitles" hidden="1">#REF!</definedName>
    <definedName name="Z_179EFE36_A1B1_11D3_8FA9_0008C7809E09_.wvu.PrintArea" hidden="1">#REF!</definedName>
    <definedName name="Z_179EFE36_A1B1_11D3_8FA9_0008C7809E09_.wvu.PrintTitles" hidden="1">#REF!</definedName>
    <definedName name="Z_179EFE37_A1B1_11D3_8FA9_0008C7809E09_.wvu.PrintArea" hidden="1">#REF!</definedName>
    <definedName name="Z_179EFE37_A1B1_11D3_8FA9_0008C7809E09_.wvu.PrintTitles" hidden="1">#REF!</definedName>
    <definedName name="Z_179EFE38_A1B1_11D3_8FA9_0008C7809E09_.wvu.PrintArea" hidden="1">#REF!</definedName>
    <definedName name="Z_179EFE38_A1B1_11D3_8FA9_0008C7809E09_.wvu.PrintTitles" hidden="1">#REF!</definedName>
    <definedName name="Z_179EFE39_A1B1_11D3_8FA9_0008C7809E09_.wvu.PrintArea" hidden="1">#REF!</definedName>
    <definedName name="Z_179EFE39_A1B1_11D3_8FA9_0008C7809E09_.wvu.PrintTitles" hidden="1">#REF!</definedName>
    <definedName name="Z_179EFE3A_A1B1_11D3_8FA9_0008C7809E09_.wvu.PrintArea" hidden="1">#REF!</definedName>
    <definedName name="Z_179EFE3A_A1B1_11D3_8FA9_0008C7809E09_.wvu.PrintTitles" hidden="1">#REF!</definedName>
    <definedName name="Z_179EFE3B_A1B1_11D3_8FA9_0008C7809E09_.wvu.PrintArea" hidden="1">#REF!</definedName>
    <definedName name="Z_179EFE3B_A1B1_11D3_8FA9_0008C7809E09_.wvu.PrintTitles" hidden="1">#REF!</definedName>
    <definedName name="Z_179EFE3C_A1B1_11D3_8FA9_0008C7809E09_.wvu.PrintArea" hidden="1">#REF!</definedName>
    <definedName name="Z_179EFE3C_A1B1_11D3_8FA9_0008C7809E09_.wvu.PrintTitles" hidden="1">#REF!,#REF!</definedName>
    <definedName name="Z_179EFE3D_A1B1_11D3_8FA9_0008C7809E09_.wvu.PrintArea" hidden="1">#REF!</definedName>
    <definedName name="Z_179EFE3D_A1B1_11D3_8FA9_0008C7809E09_.wvu.PrintTitles" hidden="1">#REF!,#REF!</definedName>
    <definedName name="Z_179EFE3E_A1B1_11D3_8FA9_0008C7809E09_.wvu.PrintArea" hidden="1">#REF!</definedName>
    <definedName name="Z_179EFE3E_A1B1_11D3_8FA9_0008C7809E09_.wvu.PrintTitles" hidden="1">#REF!,#REF!</definedName>
    <definedName name="Z_179EFE3F_A1B1_11D3_8FA9_0008C7809E09_.wvu.PrintArea" hidden="1">#REF!</definedName>
    <definedName name="Z_179EFE3F_A1B1_11D3_8FA9_0008C7809E09_.wvu.PrintTitles" hidden="1">#REF!,#REF!</definedName>
    <definedName name="Z_179EFE40_A1B1_11D3_8FA9_0008C7809E09_.wvu.PrintArea" hidden="1">#REF!</definedName>
    <definedName name="Z_179EFE40_A1B1_11D3_8FA9_0008C7809E09_.wvu.PrintTitles" hidden="1">#REF!,#REF!</definedName>
    <definedName name="Z_179EFE41_A1B1_11D3_8FA9_0008C7809E09_.wvu.PrintArea" hidden="1">#REF!</definedName>
    <definedName name="Z_179EFE41_A1B1_11D3_8FA9_0008C7809E09_.wvu.PrintTitles" hidden="1">#REF!,#REF!</definedName>
    <definedName name="Z_179EFE42_A1B1_11D3_8FA9_0008C7809E09_.wvu.PrintArea" hidden="1">#REF!</definedName>
    <definedName name="Z_179EFE42_A1B1_11D3_8FA9_0008C7809E09_.wvu.PrintTitles" hidden="1">#REF!,#REF!</definedName>
    <definedName name="Z_179EFE43_A1B1_11D3_8FA9_0008C7809E09_.wvu.PrintArea" hidden="1">#REF!</definedName>
    <definedName name="Z_179EFE43_A1B1_11D3_8FA9_0008C7809E09_.wvu.PrintTitles" hidden="1">#REF!,#REF!</definedName>
    <definedName name="Z_179EFE44_A1B1_11D3_8FA9_0008C7809E09_.wvu.PrintArea" hidden="1">#REF!</definedName>
    <definedName name="Z_179EFE44_A1B1_11D3_8FA9_0008C7809E09_.wvu.PrintTitles" hidden="1">#REF!,#REF!</definedName>
    <definedName name="Z_179EFE45_A1B1_11D3_8FA9_0008C7809E09_.wvu.PrintArea" hidden="1">#REF!</definedName>
    <definedName name="Z_179EFE45_A1B1_11D3_8FA9_0008C7809E09_.wvu.PrintTitles" hidden="1">#REF!,#REF!</definedName>
    <definedName name="Z_179EFE46_A1B1_11D3_8FA9_0008C7809E09_.wvu.PrintArea" hidden="1">#REF!</definedName>
    <definedName name="Z_179EFE46_A1B1_11D3_8FA9_0008C7809E09_.wvu.PrintTitles" hidden="1">#REF!,#REF!</definedName>
    <definedName name="Z_179EFE47_A1B1_11D3_8FA9_0008C7809E09_.wvu.PrintArea" hidden="1">#REF!</definedName>
    <definedName name="Z_179EFE47_A1B1_11D3_8FA9_0008C7809E09_.wvu.PrintTitles" hidden="1">#REF!,#REF!</definedName>
    <definedName name="Z_179EFE48_A1B1_11D3_8FA9_0008C7809E09_.wvu.PrintArea" hidden="1">#REF!</definedName>
    <definedName name="Z_179EFE48_A1B1_11D3_8FA9_0008C7809E09_.wvu.PrintTitles" hidden="1">#REF!,#REF!</definedName>
    <definedName name="Z_179EFE49_A1B1_11D3_8FA9_0008C7809E09_.wvu.PrintArea" hidden="1">#REF!</definedName>
    <definedName name="Z_179EFE49_A1B1_11D3_8FA9_0008C7809E09_.wvu.PrintTitles" hidden="1">#REF!,#REF!</definedName>
    <definedName name="Z_179EFE4A_A1B1_11D3_8FA9_0008C7809E09_.wvu.PrintArea" hidden="1">#REF!</definedName>
    <definedName name="Z_179EFE4A_A1B1_11D3_8FA9_0008C7809E09_.wvu.PrintTitles" hidden="1">#REF!,#REF!</definedName>
    <definedName name="Z_179EFE4B_A1B1_11D3_8FA9_0008C7809E09_.wvu.PrintArea" hidden="1">#REF!</definedName>
    <definedName name="Z_179EFE4B_A1B1_11D3_8FA9_0008C7809E09_.wvu.PrintTitles" hidden="1">#REF!,#REF!</definedName>
    <definedName name="Z_179EFE4C_A1B1_11D3_8FA9_0008C7809E09_.wvu.PrintArea" hidden="1">#REF!</definedName>
    <definedName name="Z_179EFE4C_A1B1_11D3_8FA9_0008C7809E09_.wvu.PrintTitles" hidden="1">#REF!,#REF!</definedName>
    <definedName name="Z_179EFE4D_A1B1_11D3_8FA9_0008C7809E09_.wvu.PrintArea" hidden="1">#REF!</definedName>
    <definedName name="Z_179EFE4D_A1B1_11D3_8FA9_0008C7809E09_.wvu.PrintTitles" hidden="1">#REF!,#REF!</definedName>
    <definedName name="Z_179EFE4E_A1B1_11D3_8FA9_0008C7809E09_.wvu.PrintArea" hidden="1">#REF!</definedName>
    <definedName name="Z_179EFE4E_A1B1_11D3_8FA9_0008C7809E09_.wvu.PrintTitles" hidden="1">#REF!,#REF!</definedName>
    <definedName name="Z_179EFE4F_A1B1_11D3_8FA9_0008C7809E09_.wvu.PrintArea" hidden="1">#REF!</definedName>
    <definedName name="Z_179EFE4F_A1B1_11D3_8FA9_0008C7809E09_.wvu.PrintTitles" hidden="1">#REF!,#REF!</definedName>
    <definedName name="Z_179EFE50_A1B1_11D3_8FA9_0008C7809E09_.wvu.PrintArea" hidden="1">#REF!</definedName>
    <definedName name="Z_179EFE50_A1B1_11D3_8FA9_0008C7809E09_.wvu.PrintTitles" hidden="1">#REF!,#REF!</definedName>
    <definedName name="Z_179EFE51_A1B1_11D3_8FA9_0008C7809E09_.wvu.PrintArea" hidden="1">#REF!</definedName>
    <definedName name="Z_179EFE51_A1B1_11D3_8FA9_0008C7809E09_.wvu.PrintTitles" hidden="1">#REF!,#REF!</definedName>
    <definedName name="Z_179EFE52_A1B1_11D3_8FA9_0008C7809E09_.wvu.PrintArea" hidden="1">#REF!</definedName>
    <definedName name="Z_179EFE52_A1B1_11D3_8FA9_0008C7809E09_.wvu.PrintTitles" hidden="1">#REF!,#REF!</definedName>
    <definedName name="Z_179EFE53_A1B1_11D3_8FA9_0008C7809E09_.wvu.PrintArea" hidden="1">#REF!</definedName>
    <definedName name="Z_179EFE53_A1B1_11D3_8FA9_0008C7809E09_.wvu.PrintTitles" hidden="1">#REF!,#REF!</definedName>
    <definedName name="Z_179EFE54_A1B1_11D3_8FA9_0008C7809E09_.wvu.PrintArea" hidden="1">#REF!</definedName>
    <definedName name="Z_179EFE54_A1B1_11D3_8FA9_0008C7809E09_.wvu.PrintTitles" hidden="1">#REF!,#REF!</definedName>
    <definedName name="Z_179EFE55_A1B1_11D3_8FA9_0008C7809E09_.wvu.PrintArea" hidden="1">#REF!</definedName>
    <definedName name="Z_179EFE55_A1B1_11D3_8FA9_0008C7809E09_.wvu.PrintTitles" hidden="1">#REF!</definedName>
    <definedName name="Z_179EFE56_A1B1_11D3_8FA9_0008C7809E09_.wvu.PrintArea" hidden="1">#REF!</definedName>
    <definedName name="Z_179EFE56_A1B1_11D3_8FA9_0008C7809E09_.wvu.PrintTitles" hidden="1">#REF!,#REF!</definedName>
    <definedName name="Z_179EFE57_A1B1_11D3_8FA9_0008C7809E09_.wvu.PrintArea" hidden="1">#REF!</definedName>
    <definedName name="Z_179EFE57_A1B1_11D3_8FA9_0008C7809E09_.wvu.PrintTitles" hidden="1">#REF!,#REF!</definedName>
    <definedName name="Z_179EFE58_A1B1_11D3_8FA9_0008C7809E09_.wvu.PrintArea" hidden="1">#REF!</definedName>
    <definedName name="Z_179EFE58_A1B1_11D3_8FA9_0008C7809E09_.wvu.PrintTitles" hidden="1">#REF!,#REF!</definedName>
    <definedName name="Z_179EFE59_A1B1_11D3_8FA9_0008C7809E09_.wvu.PrintArea" hidden="1">#REF!</definedName>
    <definedName name="Z_179EFE59_A1B1_11D3_8FA9_0008C7809E09_.wvu.PrintTitles" hidden="1">#REF!,#REF!</definedName>
    <definedName name="Z_179EFE5A_A1B1_11D3_8FA9_0008C7809E09_.wvu.PrintArea" hidden="1">#REF!</definedName>
    <definedName name="Z_179EFE5A_A1B1_11D3_8FA9_0008C7809E09_.wvu.PrintTitles" hidden="1">#REF!,#REF!</definedName>
    <definedName name="Z_1DA8B6E2_5DE1_11D2_8EEC_0008C7BCAF29_.wvu.PrintArea" hidden="1">#REF!</definedName>
    <definedName name="Z_1DA8B6E2_5DE1_11D2_8EEC_0008C7BCAF29_.wvu.PrintTitles" hidden="1">#REF!</definedName>
    <definedName name="Z_1DA8B6F1_5DE1_11D2_8EEC_0008C7BCAF29_.wvu.PrintArea" hidden="1">#REF!</definedName>
    <definedName name="Z_1DA8B6F1_5DE1_11D2_8EEC_0008C7BCAF29_.wvu.PrintTitles" hidden="1">#REF!</definedName>
    <definedName name="Z_1DA8B6FE_5DE1_11D2_8EEC_0008C7BCAF29_.wvu.PrintArea" hidden="1">#REF!</definedName>
    <definedName name="Z_1DA8B6FE_5DE1_11D2_8EEC_0008C7BCAF29_.wvu.PrintTitles" hidden="1">#REF!,#REF!</definedName>
    <definedName name="Z_23F18827_7997_11D6_8750_00508BD3B3BA_.wvu.Cols" localSheetId="8" hidden="1">#REF!,#REF!</definedName>
    <definedName name="Z_23F18827_7997_11D6_8750_00508BD3B3BA_.wvu.Cols" hidden="1">#REF!,#REF!</definedName>
    <definedName name="Z_23F18827_7997_11D6_8750_00508BD3B3BA_.wvu.PrintArea" localSheetId="8" hidden="1">#REF!</definedName>
    <definedName name="Z_23F18827_7997_11D6_8750_00508BD3B3BA_.wvu.PrintArea" hidden="1">#REF!</definedName>
    <definedName name="Z_2DA61901_F1AB_11D2_8EBB_0008C77C0743_.wvu.PrintArea" hidden="1">#REF!</definedName>
    <definedName name="Z_2DA61901_F1AB_11D2_8EBB_0008C77C0743_.wvu.PrintTitles" hidden="1">#REF!</definedName>
    <definedName name="Z_2DA61914_F1AB_11D2_8EBB_0008C77C0743_.wvu.PrintArea" hidden="1">#REF!</definedName>
    <definedName name="Z_2DA61914_F1AB_11D2_8EBB_0008C77C0743_.wvu.PrintTitles" hidden="1">#REF!</definedName>
    <definedName name="Z_2DA61924_F1AB_11D2_8EBB_0008C77C0743_.wvu.PrintArea" hidden="1">#REF!</definedName>
    <definedName name="Z_2DA61924_F1AB_11D2_8EBB_0008C77C0743_.wvu.PrintTitles" hidden="1">#REF!,#REF!</definedName>
    <definedName name="Z_3FBA103C_5DE2_11D2_8EE8_0008C77CC149_.wvu.PrintArea" hidden="1">#REF!</definedName>
    <definedName name="Z_3FBA103C_5DE2_11D2_8EE8_0008C77CC149_.wvu.PrintTitles" hidden="1">#REF!</definedName>
    <definedName name="Z_3FBA104B_5DE2_11D2_8EE8_0008C77CC149_.wvu.PrintArea" hidden="1">#REF!</definedName>
    <definedName name="Z_3FBA104B_5DE2_11D2_8EE8_0008C77CC149_.wvu.PrintTitles" hidden="1">#REF!</definedName>
    <definedName name="Z_3FBA1058_5DE2_11D2_8EE8_0008C77CC149_.wvu.PrintArea" hidden="1">#REF!</definedName>
    <definedName name="Z_3FBA1058_5DE2_11D2_8EE8_0008C77CC149_.wvu.PrintTitles" hidden="1">#REF!,#REF!</definedName>
    <definedName name="Z_3FE15DB3_17FC_11D2_8E97_0008C77CC149_.wvu.PrintArea" hidden="1">#REF!</definedName>
    <definedName name="Z_3FE15DB3_17FC_11D2_8E97_0008C77CC149_.wvu.PrintTitles" hidden="1">#REF!</definedName>
    <definedName name="Z_3FE15DC2_17FC_11D2_8E97_0008C77CC149_.wvu.PrintArea" hidden="1">#REF!</definedName>
    <definedName name="Z_3FE15DC2_17FC_11D2_8E97_0008C77CC149_.wvu.PrintTitles" hidden="1">#REF!</definedName>
    <definedName name="Z_3FE15DCF_17FC_11D2_8E97_0008C77CC149_.wvu.PrintArea" hidden="1">#REF!</definedName>
    <definedName name="Z_3FE15DCF_17FC_11D2_8E97_0008C77CC149_.wvu.PrintTitles" hidden="1">#REF!,#REF!</definedName>
    <definedName name="Z_4CC3570C_99A5_11D2_8E90_0008C7BCAF29_.wvu.PrintArea" hidden="1">#REF!</definedName>
    <definedName name="Z_4CC3570C_99A5_11D2_8E90_0008C7BCAF29_.wvu.PrintTitles" hidden="1">#REF!,#REF!</definedName>
    <definedName name="Z_4CC3570F_99A5_11D2_8E90_0008C7BCAF29_.wvu.PrintArea" hidden="1">#REF!</definedName>
    <definedName name="Z_4CC3570F_99A5_11D2_8E90_0008C7BCAF29_.wvu.PrintTitles" hidden="1">#REF!</definedName>
    <definedName name="Z_4CC35714_99A5_11D2_8E90_0008C7BCAF29_.wvu.PrintArea" hidden="1">#REF!</definedName>
    <definedName name="Z_4CC35714_99A5_11D2_8E90_0008C7BCAF29_.wvu.PrintTitles" hidden="1">#REF!,#REF!</definedName>
    <definedName name="Z_4CC35716_99A5_11D2_8E90_0008C7BCAF29_.wvu.PrintArea" hidden="1">#REF!</definedName>
    <definedName name="Z_4CC35716_99A5_11D2_8E90_0008C7BCAF29_.wvu.PrintTitles" hidden="1">#REF!,#REF!</definedName>
    <definedName name="Z_4CC35719_99A5_11D2_8E90_0008C7BCAF29_.wvu.PrintArea" hidden="1">#REF!</definedName>
    <definedName name="Z_4CC35719_99A5_11D2_8E90_0008C7BCAF29_.wvu.PrintTitles" hidden="1">#REF!</definedName>
    <definedName name="Z_4CC3571E_99A5_11D2_8E90_0008C7BCAF29_.wvu.PrintArea" hidden="1">#REF!</definedName>
    <definedName name="Z_4CC3571E_99A5_11D2_8E90_0008C7BCAF29_.wvu.PrintTitles" hidden="1">#REF!,#REF!</definedName>
    <definedName name="Z_4CC35721_99A5_11D2_8E90_0008C7BCAF29_.wvu.PrintArea" hidden="1">#REF!</definedName>
    <definedName name="Z_4CC35721_99A5_11D2_8E90_0008C7BCAF29_.wvu.PrintTitles" hidden="1">#REF!,#REF!</definedName>
    <definedName name="Z_5F95E421_892A_11D2_8E7F_0008C7809E09_.wvu.PrintArea" hidden="1">#REF!</definedName>
    <definedName name="Z_5F95E421_892A_11D2_8E7F_0008C7809E09_.wvu.PrintTitles" hidden="1">#REF!,#REF!</definedName>
    <definedName name="Z_5F95E424_892A_11D2_8E7F_0008C7809E09_.wvu.PrintArea" hidden="1">#REF!</definedName>
    <definedName name="Z_5F95E424_892A_11D2_8E7F_0008C7809E09_.wvu.PrintTitles" hidden="1">#REF!</definedName>
    <definedName name="Z_5F95E429_892A_11D2_8E7F_0008C7809E09_.wvu.PrintArea" hidden="1">#REF!</definedName>
    <definedName name="Z_5F95E429_892A_11D2_8E7F_0008C7809E09_.wvu.PrintTitles" hidden="1">#REF!,#REF!</definedName>
    <definedName name="Z_5F95E42B_892A_11D2_8E7F_0008C7809E09_.wvu.PrintArea" hidden="1">#REF!</definedName>
    <definedName name="Z_5F95E42B_892A_11D2_8E7F_0008C7809E09_.wvu.PrintTitles" hidden="1">#REF!,#REF!</definedName>
    <definedName name="Z_5F95E42E_892A_11D2_8E7F_0008C7809E09_.wvu.PrintArea" hidden="1">#REF!</definedName>
    <definedName name="Z_5F95E42E_892A_11D2_8E7F_0008C7809E09_.wvu.PrintTitles" hidden="1">#REF!</definedName>
    <definedName name="Z_5F95E433_892A_11D2_8E7F_0008C7809E09_.wvu.PrintArea" hidden="1">#REF!</definedName>
    <definedName name="Z_5F95E433_892A_11D2_8E7F_0008C7809E09_.wvu.PrintTitles" hidden="1">#REF!,#REF!</definedName>
    <definedName name="Z_5F95E436_892A_11D2_8E7F_0008C7809E09_.wvu.PrintArea" hidden="1">#REF!</definedName>
    <definedName name="Z_5F95E436_892A_11D2_8E7F_0008C7809E09_.wvu.PrintTitles" hidden="1">#REF!,#REF!</definedName>
    <definedName name="Z_61DB0F02_10ED_11D2_8E73_0008C77C0743_.wvu.PrintArea" hidden="1">#REF!</definedName>
    <definedName name="Z_61DB0F02_10ED_11D2_8E73_0008C77C0743_.wvu.PrintTitles" hidden="1">#REF!</definedName>
    <definedName name="Z_61DB0F11_10ED_11D2_8E73_0008C77C0743_.wvu.PrintArea" hidden="1">#REF!</definedName>
    <definedName name="Z_61DB0F11_10ED_11D2_8E73_0008C77C0743_.wvu.PrintTitles" hidden="1">#REF!</definedName>
    <definedName name="Z_61DB0F1E_10ED_11D2_8E73_0008C77C0743_.wvu.PrintArea" hidden="1">#REF!</definedName>
    <definedName name="Z_61DB0F1E_10ED_11D2_8E73_0008C77C0743_.wvu.PrintTitles" hidden="1">#REF!,#REF!</definedName>
    <definedName name="Z_6749F589_14FD_11D3_8EF9_0008C7BCAF29_.wvu.PrintArea" hidden="1">#REF!</definedName>
    <definedName name="Z_6749F589_14FD_11D3_8EF9_0008C7BCAF29_.wvu.PrintTitles" hidden="1">#REF!</definedName>
    <definedName name="Z_6749F59C_14FD_11D3_8EF9_0008C7BCAF29_.wvu.PrintArea" hidden="1">#REF!</definedName>
    <definedName name="Z_6749F59C_14FD_11D3_8EF9_0008C7BCAF29_.wvu.PrintTitles" hidden="1">#REF!</definedName>
    <definedName name="Z_6749F5AC_14FD_11D3_8EF9_0008C7BCAF29_.wvu.PrintArea" hidden="1">#REF!</definedName>
    <definedName name="Z_6749F5AC_14FD_11D3_8EF9_0008C7BCAF29_.wvu.PrintTitles" hidden="1">#REF!,#REF!</definedName>
    <definedName name="Z_68F84A93_5E0B_11D2_8EEE_0008C7BCAF29_.wvu.PrintArea" hidden="1">#REF!</definedName>
    <definedName name="Z_68F84A93_5E0B_11D2_8EEE_0008C7BCAF29_.wvu.PrintTitles" hidden="1">#REF!</definedName>
    <definedName name="Z_68F84AA2_5E0B_11D2_8EEE_0008C7BCAF29_.wvu.PrintArea" hidden="1">#REF!</definedName>
    <definedName name="Z_68F84AA2_5E0B_11D2_8EEE_0008C7BCAF29_.wvu.PrintTitles" hidden="1">#REF!</definedName>
    <definedName name="Z_68F84AAF_5E0B_11D2_8EEE_0008C7BCAF29_.wvu.PrintArea" hidden="1">#REF!</definedName>
    <definedName name="Z_68F84AAF_5E0B_11D2_8EEE_0008C7BCAF29_.wvu.PrintTitles" hidden="1">#REF!,#REF!</definedName>
    <definedName name="Z_68F84ABA_5E0B_11D2_8EEE_0008C7BCAF29_.wvu.PrintArea" hidden="1">#REF!</definedName>
    <definedName name="Z_68F84ABA_5E0B_11D2_8EEE_0008C7BCAF29_.wvu.PrintTitles" hidden="1">#REF!,#REF!</definedName>
    <definedName name="Z_68F84ABC_5E0B_11D2_8EEE_0008C7BCAF29_.wvu.PrintArea" hidden="1">#REF!</definedName>
    <definedName name="Z_68F84ABC_5E0B_11D2_8EEE_0008C7BCAF29_.wvu.PrintTitles" hidden="1">#REF!</definedName>
    <definedName name="Z_68F84ABF_5E0B_11D2_8EEE_0008C7BCAF29_.wvu.PrintArea" hidden="1">#REF!</definedName>
    <definedName name="Z_68F84ABF_5E0B_11D2_8EEE_0008C7BCAF29_.wvu.PrintTitles" hidden="1">#REF!,#REF!</definedName>
    <definedName name="Z_68F84AC1_5E0B_11D2_8EEE_0008C7BCAF29_.wvu.PrintArea" hidden="1">#REF!</definedName>
    <definedName name="Z_68F84AC1_5E0B_11D2_8EEE_0008C7BCAF29_.wvu.PrintTitles" hidden="1">#REF!,#REF!</definedName>
    <definedName name="Z_68F84AC3_5E0B_11D2_8EEE_0008C7BCAF29_.wvu.PrintArea" hidden="1">#REF!</definedName>
    <definedName name="Z_68F84AC3_5E0B_11D2_8EEE_0008C7BCAF29_.wvu.PrintTitles" hidden="1">#REF!</definedName>
    <definedName name="Z_68F84AC6_5E0B_11D2_8EEE_0008C7BCAF29_.wvu.PrintArea" hidden="1">#REF!</definedName>
    <definedName name="Z_68F84AC6_5E0B_11D2_8EEE_0008C7BCAF29_.wvu.PrintTitles" hidden="1">#REF!,#REF!</definedName>
    <definedName name="Z_68F84AC8_5E0B_11D2_8EEE_0008C7BCAF29_.wvu.PrintArea" hidden="1">#REF!</definedName>
    <definedName name="Z_68F84AC8_5E0B_11D2_8EEE_0008C7BCAF29_.wvu.PrintTitles" hidden="1">#REF!,#REF!</definedName>
    <definedName name="Z_68F84ACE_5E0B_11D2_8EEE_0008C7BCAF29_.wvu.PrintArea" hidden="1">#REF!</definedName>
    <definedName name="Z_68F84ACE_5E0B_11D2_8EEE_0008C7BCAF29_.wvu.PrintTitles" hidden="1">#REF!</definedName>
    <definedName name="Z_68F84ADD_5E0B_11D2_8EEE_0008C7BCAF29_.wvu.PrintArea" hidden="1">#REF!</definedName>
    <definedName name="Z_68F84ADD_5E0B_11D2_8EEE_0008C7BCAF29_.wvu.PrintTitles" hidden="1">#REF!</definedName>
    <definedName name="Z_68F84AEA_5E0B_11D2_8EEE_0008C7BCAF29_.wvu.PrintArea" hidden="1">#REF!</definedName>
    <definedName name="Z_68F84AEA_5E0B_11D2_8EEE_0008C7BCAF29_.wvu.PrintTitles" hidden="1">#REF!,#REF!</definedName>
    <definedName name="Z_68F84AF6_5E0B_11D2_8EEE_0008C7BCAF29_.wvu.PrintArea" hidden="1">#REF!</definedName>
    <definedName name="Z_68F84AF6_5E0B_11D2_8EEE_0008C7BCAF29_.wvu.PrintTitles" hidden="1">#REF!,#REF!</definedName>
    <definedName name="Z_68F84AF9_5E0B_11D2_8EEE_0008C7BCAF29_.wvu.PrintArea" hidden="1">#REF!</definedName>
    <definedName name="Z_68F84AF9_5E0B_11D2_8EEE_0008C7BCAF29_.wvu.PrintTitles" hidden="1">#REF!</definedName>
    <definedName name="Z_68F84AFE_5E0B_11D2_8EEE_0008C7BCAF29_.wvu.PrintArea" hidden="1">#REF!</definedName>
    <definedName name="Z_68F84AFE_5E0B_11D2_8EEE_0008C7BCAF29_.wvu.PrintTitles" hidden="1">#REF!,#REF!</definedName>
    <definedName name="Z_68F84B00_5E0B_11D2_8EEE_0008C7BCAF29_.wvu.PrintArea" hidden="1">#REF!</definedName>
    <definedName name="Z_68F84B00_5E0B_11D2_8EEE_0008C7BCAF29_.wvu.PrintTitles" hidden="1">#REF!,#REF!</definedName>
    <definedName name="Z_68F84B03_5E0B_11D2_8EEE_0008C7BCAF29_.wvu.PrintArea" hidden="1">#REF!</definedName>
    <definedName name="Z_68F84B03_5E0B_11D2_8EEE_0008C7BCAF29_.wvu.PrintTitles" hidden="1">#REF!</definedName>
    <definedName name="Z_68F84B08_5E0B_11D2_8EEE_0008C7BCAF29_.wvu.PrintArea" hidden="1">#REF!</definedName>
    <definedName name="Z_68F84B08_5E0B_11D2_8EEE_0008C7BCAF29_.wvu.PrintTitles" hidden="1">#REF!,#REF!</definedName>
    <definedName name="Z_68F84B0B_5E0B_11D2_8EEE_0008C7BCAF29_.wvu.PrintArea" hidden="1">#REF!</definedName>
    <definedName name="Z_68F84B0B_5E0B_11D2_8EEE_0008C7BCAF29_.wvu.PrintTitles" hidden="1">#REF!,#REF!</definedName>
    <definedName name="Z_68F84B11_5E0B_11D2_8EEE_0008C7BCAF29_.wvu.PrintArea" hidden="1">#REF!</definedName>
    <definedName name="Z_68F84B11_5E0B_11D2_8EEE_0008C7BCAF29_.wvu.PrintTitles" hidden="1">#REF!,#REF!</definedName>
    <definedName name="Z_68F84B14_5E0B_11D2_8EEE_0008C7BCAF29_.wvu.PrintArea" hidden="1">#REF!</definedName>
    <definedName name="Z_68F84B14_5E0B_11D2_8EEE_0008C7BCAF29_.wvu.PrintTitles" hidden="1">#REF!</definedName>
    <definedName name="Z_68F84B19_5E0B_11D2_8EEE_0008C7BCAF29_.wvu.PrintArea" hidden="1">#REF!</definedName>
    <definedName name="Z_68F84B19_5E0B_11D2_8EEE_0008C7BCAF29_.wvu.PrintTitles" hidden="1">#REF!,#REF!</definedName>
    <definedName name="Z_68F84B1B_5E0B_11D2_8EEE_0008C7BCAF29_.wvu.PrintArea" hidden="1">#REF!</definedName>
    <definedName name="Z_68F84B1B_5E0B_11D2_8EEE_0008C7BCAF29_.wvu.PrintTitles" hidden="1">#REF!,#REF!</definedName>
    <definedName name="Z_68F84B1E_5E0B_11D2_8EEE_0008C7BCAF29_.wvu.PrintArea" hidden="1">#REF!</definedName>
    <definedName name="Z_68F84B1E_5E0B_11D2_8EEE_0008C7BCAF29_.wvu.PrintTitles" hidden="1">#REF!</definedName>
    <definedName name="Z_68F84B23_5E0B_11D2_8EEE_0008C7BCAF29_.wvu.PrintArea" hidden="1">#REF!</definedName>
    <definedName name="Z_68F84B23_5E0B_11D2_8EEE_0008C7BCAF29_.wvu.PrintTitles" hidden="1">#REF!,#REF!</definedName>
    <definedName name="Z_68F84B26_5E0B_11D2_8EEE_0008C7BCAF29_.wvu.PrintArea" hidden="1">#REF!</definedName>
    <definedName name="Z_68F84B26_5E0B_11D2_8EEE_0008C7BCAF29_.wvu.PrintTitles" hidden="1">#REF!,#REF!</definedName>
    <definedName name="Z_76FBE7D5_5EAD_11D2_8EEF_0008C7BCAF29_.wvu.PrintArea" hidden="1">#REF!</definedName>
    <definedName name="Z_76FBE7D5_5EAD_11D2_8EEF_0008C7BCAF29_.wvu.PrintTitles" hidden="1">#REF!,#REF!</definedName>
    <definedName name="Z_76FBE7D7_5EAD_11D2_8EEF_0008C7BCAF29_.wvu.PrintArea" hidden="1">#REF!</definedName>
    <definedName name="Z_76FBE7D7_5EAD_11D2_8EEF_0008C7BCAF29_.wvu.PrintTitles" hidden="1">#REF!</definedName>
    <definedName name="Z_76FBE7DA_5EAD_11D2_8EEF_0008C7BCAF29_.wvu.PrintArea" hidden="1">#REF!</definedName>
    <definedName name="Z_76FBE7DA_5EAD_11D2_8EEF_0008C7BCAF29_.wvu.PrintTitles" hidden="1">#REF!,#REF!</definedName>
    <definedName name="Z_76FBE7DC_5EAD_11D2_8EEF_0008C7BCAF29_.wvu.PrintArea" hidden="1">#REF!</definedName>
    <definedName name="Z_76FBE7DC_5EAD_11D2_8EEF_0008C7BCAF29_.wvu.PrintTitles" hidden="1">#REF!,#REF!</definedName>
    <definedName name="Z_76FBE7DE_5EAD_11D2_8EEF_0008C7BCAF29_.wvu.PrintArea" hidden="1">#REF!</definedName>
    <definedName name="Z_76FBE7DE_5EAD_11D2_8EEF_0008C7BCAF29_.wvu.PrintTitles" hidden="1">#REF!</definedName>
    <definedName name="Z_76FBE7E1_5EAD_11D2_8EEF_0008C7BCAF29_.wvu.PrintArea" hidden="1">#REF!</definedName>
    <definedName name="Z_76FBE7E1_5EAD_11D2_8EEF_0008C7BCAF29_.wvu.PrintTitles" hidden="1">#REF!,#REF!</definedName>
    <definedName name="Z_76FBE7E3_5EAD_11D2_8EEF_0008C7BCAF29_.wvu.PrintArea" hidden="1">#REF!</definedName>
    <definedName name="Z_76FBE7E3_5EAD_11D2_8EEF_0008C7BCAF29_.wvu.PrintTitles" hidden="1">#REF!,#REF!</definedName>
    <definedName name="Z_974EFDB0_1051_11D2_8E71_0008C77C0743_.wvu.PrintArea" hidden="1">#REF!</definedName>
    <definedName name="Z_974EFDB0_1051_11D2_8E71_0008C77C0743_.wvu.PrintTitles" hidden="1">#REF!,#REF!</definedName>
    <definedName name="Z_974EFDB2_1051_11D2_8E71_0008C77C0743_.wvu.PrintArea" hidden="1">#REF!</definedName>
    <definedName name="Z_974EFDB2_1051_11D2_8E71_0008C77C0743_.wvu.PrintTitles" hidden="1">#REF!</definedName>
    <definedName name="Z_974EFDB5_1051_11D2_8E71_0008C77C0743_.wvu.PrintArea" hidden="1">#REF!</definedName>
    <definedName name="Z_974EFDB5_1051_11D2_8E71_0008C77C0743_.wvu.PrintTitles" hidden="1">#REF!,#REF!</definedName>
    <definedName name="Z_974EFDB7_1051_11D2_8E71_0008C77C0743_.wvu.PrintArea" hidden="1">#REF!</definedName>
    <definedName name="Z_974EFDB7_1051_11D2_8E71_0008C77C0743_.wvu.PrintTitles" hidden="1">#REF!,#REF!</definedName>
    <definedName name="Z_974EFDB9_1051_11D2_8E71_0008C77C0743_.wvu.PrintArea" hidden="1">#REF!</definedName>
    <definedName name="Z_974EFDB9_1051_11D2_8E71_0008C77C0743_.wvu.PrintTitles" hidden="1">#REF!</definedName>
    <definedName name="Z_974EFDBC_1051_11D2_8E71_0008C77C0743_.wvu.PrintArea" hidden="1">#REF!</definedName>
    <definedName name="Z_974EFDBC_1051_11D2_8E71_0008C77C0743_.wvu.PrintTitles" hidden="1">#REF!,#REF!</definedName>
    <definedName name="Z_974EFDBE_1051_11D2_8E71_0008C77C0743_.wvu.PrintArea" hidden="1">#REF!</definedName>
    <definedName name="Z_974EFDBE_1051_11D2_8E71_0008C77C0743_.wvu.PrintTitles" hidden="1">#REF!,#REF!</definedName>
    <definedName name="Z_A1DB4122_5E0E_11D2_8EC3_0008C77C0743_.wvu.PrintArea" hidden="1">#REF!</definedName>
    <definedName name="Z_A1DB4122_5E0E_11D2_8EC3_0008C77C0743_.wvu.PrintTitles" hidden="1">#REF!</definedName>
    <definedName name="Z_A1DB4131_5E0E_11D2_8EC3_0008C77C0743_.wvu.PrintArea" hidden="1">#REF!</definedName>
    <definedName name="Z_A1DB4131_5E0E_11D2_8EC3_0008C77C0743_.wvu.PrintTitles" hidden="1">#REF!</definedName>
    <definedName name="Z_A1DB413E_5E0E_11D2_8EC3_0008C77C0743_.wvu.PrintArea" hidden="1">#REF!</definedName>
    <definedName name="Z_A1DB413E_5E0E_11D2_8EC3_0008C77C0743_.wvu.PrintTitles" hidden="1">#REF!,#REF!</definedName>
    <definedName name="Z_A1DB414B_5E0E_11D2_8EC3_0008C77C0743_.wvu.PrintArea" hidden="1">#REF!</definedName>
    <definedName name="Z_A1DB414B_5E0E_11D2_8EC3_0008C77C0743_.wvu.PrintTitles" hidden="1">#REF!</definedName>
    <definedName name="Z_A1DB415A_5E0E_11D2_8EC3_0008C77C0743_.wvu.PrintArea" hidden="1">#REF!</definedName>
    <definedName name="Z_A1DB415A_5E0E_11D2_8EC3_0008C77C0743_.wvu.PrintTitles" hidden="1">#REF!</definedName>
    <definedName name="Z_A1DB4167_5E0E_11D2_8EC3_0008C77C0743_.wvu.PrintArea" hidden="1">#REF!</definedName>
    <definedName name="Z_A1DB4167_5E0E_11D2_8EC3_0008C77C0743_.wvu.PrintTitles" hidden="1">#REF!,#REF!</definedName>
    <definedName name="Z_A1DB4176_5E0E_11D2_8EC3_0008C77C0743_.wvu.PrintArea" hidden="1">#REF!</definedName>
    <definedName name="Z_A1DB4176_5E0E_11D2_8EC3_0008C77C0743_.wvu.PrintTitles" hidden="1">#REF!</definedName>
    <definedName name="Z_A1DB4185_5E0E_11D2_8EC3_0008C77C0743_.wvu.PrintArea" hidden="1">#REF!</definedName>
    <definedName name="Z_A1DB4185_5E0E_11D2_8EC3_0008C77C0743_.wvu.PrintTitles" hidden="1">#REF!</definedName>
    <definedName name="Z_A1DB4192_5E0E_11D2_8EC3_0008C77C0743_.wvu.PrintArea" hidden="1">#REF!</definedName>
    <definedName name="Z_A1DB4192_5E0E_11D2_8EC3_0008C77C0743_.wvu.PrintTitles" hidden="1">#REF!,#REF!</definedName>
    <definedName name="Z_A1DB41A0_5E0E_11D2_8EC3_0008C77C0743_.wvu.PrintArea" hidden="1">#REF!</definedName>
    <definedName name="Z_A1DB41A0_5E0E_11D2_8EC3_0008C77C0743_.wvu.PrintTitles" hidden="1">#REF!</definedName>
    <definedName name="Z_A1DB41AF_5E0E_11D2_8EC3_0008C77C0743_.wvu.PrintArea" hidden="1">#REF!</definedName>
    <definedName name="Z_A1DB41AF_5E0E_11D2_8EC3_0008C77C0743_.wvu.PrintTitles" hidden="1">#REF!</definedName>
    <definedName name="Z_A1DB41BC_5E0E_11D2_8EC3_0008C77C0743_.wvu.PrintArea" hidden="1">#REF!</definedName>
    <definedName name="Z_A1DB41BC_5E0E_11D2_8EC3_0008C77C0743_.wvu.PrintTitles" hidden="1">#REF!,#REF!</definedName>
    <definedName name="Z_B6FCCF30_1696_11D2_8E91_0008C77C21AF_.wvu.PrintArea" hidden="1">#REF!</definedName>
    <definedName name="Z_B6FCCF30_1696_11D2_8E91_0008C77C21AF_.wvu.PrintTitles" hidden="1">#REF!,#REF!</definedName>
    <definedName name="Z_B6FCCF32_1696_11D2_8E91_0008C77C21AF_.wvu.PrintArea" hidden="1">#REF!</definedName>
    <definedName name="Z_B6FCCF32_1696_11D2_8E91_0008C77C21AF_.wvu.PrintTitles" hidden="1">#REF!</definedName>
    <definedName name="Z_B6FCCF35_1696_11D2_8E91_0008C77C21AF_.wvu.PrintArea" hidden="1">#REF!</definedName>
    <definedName name="Z_B6FCCF35_1696_11D2_8E91_0008C77C21AF_.wvu.PrintTitles" hidden="1">#REF!,#REF!</definedName>
    <definedName name="Z_B6FCCF37_1696_11D2_8E91_0008C77C21AF_.wvu.PrintArea" hidden="1">#REF!</definedName>
    <definedName name="Z_B6FCCF37_1696_11D2_8E91_0008C77C21AF_.wvu.PrintTitles" hidden="1">#REF!,#REF!</definedName>
    <definedName name="Z_B6FCCF39_1696_11D2_8E91_0008C77C21AF_.wvu.PrintArea" hidden="1">#REF!</definedName>
    <definedName name="Z_B6FCCF39_1696_11D2_8E91_0008C77C21AF_.wvu.PrintTitles" hidden="1">#REF!</definedName>
    <definedName name="Z_B6FCCF3C_1696_11D2_8E91_0008C77C21AF_.wvu.PrintArea" hidden="1">#REF!</definedName>
    <definedName name="Z_B6FCCF3C_1696_11D2_8E91_0008C77C21AF_.wvu.PrintTitles" hidden="1">#REF!,#REF!</definedName>
    <definedName name="Z_B6FCCF3E_1696_11D2_8E91_0008C77C21AF_.wvu.PrintArea" hidden="1">#REF!</definedName>
    <definedName name="Z_B6FCCF3E_1696_11D2_8E91_0008C77C21AF_.wvu.PrintTitles" hidden="1">#REF!,#REF!</definedName>
    <definedName name="Z_BDFEE6B6_734C_11D2_8E68_0008C77C0743_.wvu.PrintArea" hidden="1">#REF!</definedName>
    <definedName name="Z_BDFEE6B6_734C_11D2_8E68_0008C77C0743_.wvu.PrintTitles" hidden="1">#REF!,#REF!</definedName>
    <definedName name="Z_BDFEE6B9_734C_11D2_8E68_0008C77C0743_.wvu.PrintArea" hidden="1">#REF!</definedName>
    <definedName name="Z_BDFEE6B9_734C_11D2_8E68_0008C77C0743_.wvu.PrintTitles" hidden="1">#REF!,#REF!</definedName>
    <definedName name="Z_BDFEE6BB_734C_11D2_8E68_0008C77C0743_.wvu.PrintArea" hidden="1">#REF!</definedName>
    <definedName name="Z_BDFEE6BB_734C_11D2_8E68_0008C77C0743_.wvu.PrintTitles" hidden="1">#REF!,#REF!</definedName>
    <definedName name="Z_BDFEE6C1_734C_11D2_8E68_0008C77C0743_.wvu.PrintArea" hidden="1">#REF!</definedName>
    <definedName name="Z_BDFEE6C1_734C_11D2_8E68_0008C77C0743_.wvu.PrintTitles" hidden="1">#REF!</definedName>
    <definedName name="Z_BDFEE6C3_734C_11D2_8E68_0008C77C0743_.wvu.PrintArea" hidden="1">#REF!</definedName>
    <definedName name="Z_BDFEE6C3_734C_11D2_8E68_0008C77C0743_.wvu.PrintTitles" hidden="1">#REF!</definedName>
    <definedName name="Z_BDFEE6C5_734C_11D2_8E68_0008C77C0743_.wvu.PrintArea" hidden="1">#REF!</definedName>
    <definedName name="Z_BDFEE6C5_734C_11D2_8E68_0008C77C0743_.wvu.PrintTitles" hidden="1">#REF!</definedName>
    <definedName name="Z_BDFEE6CE_734C_11D2_8E68_0008C77C0743_.wvu.PrintArea" hidden="1">#REF!</definedName>
    <definedName name="Z_BDFEE6CE_734C_11D2_8E68_0008C77C0743_.wvu.PrintTitles" hidden="1">#REF!,#REF!</definedName>
    <definedName name="Z_BDFEE6D1_734C_11D2_8E68_0008C77C0743_.wvu.PrintArea" hidden="1">#REF!</definedName>
    <definedName name="Z_BDFEE6D1_734C_11D2_8E68_0008C77C0743_.wvu.PrintTitles" hidden="1">#REF!,#REF!</definedName>
    <definedName name="Z_BDFEE6D3_734C_11D2_8E68_0008C77C0743_.wvu.PrintArea" hidden="1">#REF!</definedName>
    <definedName name="Z_BDFEE6D3_734C_11D2_8E68_0008C77C0743_.wvu.PrintTitles" hidden="1">#REF!,#REF!</definedName>
    <definedName name="Z_BDFEE6D7_734C_11D2_8E68_0008C77C0743_.wvu.PrintArea" hidden="1">#REF!</definedName>
    <definedName name="Z_BDFEE6D7_734C_11D2_8E68_0008C77C0743_.wvu.PrintTitles" hidden="1">#REF!,#REF!</definedName>
    <definedName name="Z_BDFEE6DA_734C_11D2_8E68_0008C77C0743_.wvu.PrintArea" hidden="1">#REF!</definedName>
    <definedName name="Z_BDFEE6DA_734C_11D2_8E68_0008C77C0743_.wvu.PrintTitles" hidden="1">#REF!,#REF!</definedName>
    <definedName name="Z_BDFEE6DC_734C_11D2_8E68_0008C77C0743_.wvu.PrintArea" hidden="1">#REF!</definedName>
    <definedName name="Z_BDFEE6DC_734C_11D2_8E68_0008C77C0743_.wvu.PrintTitles" hidden="1">#REF!,#REF!</definedName>
    <definedName name="Z_BDFEE6E2_734C_11D2_8E68_0008C77C0743_.wvu.PrintArea" hidden="1">#REF!</definedName>
    <definedName name="Z_BDFEE6E2_734C_11D2_8E68_0008C77C0743_.wvu.PrintTitles" hidden="1">#REF!</definedName>
    <definedName name="Z_BDFEE6E4_734C_11D2_8E68_0008C77C0743_.wvu.PrintArea" hidden="1">#REF!</definedName>
    <definedName name="Z_BDFEE6E4_734C_11D2_8E68_0008C77C0743_.wvu.PrintTitles" hidden="1">#REF!</definedName>
    <definedName name="Z_BDFEE6E6_734C_11D2_8E68_0008C77C0743_.wvu.PrintArea" hidden="1">#REF!</definedName>
    <definedName name="Z_BDFEE6E6_734C_11D2_8E68_0008C77C0743_.wvu.PrintTitles" hidden="1">#REF!</definedName>
    <definedName name="Z_BDFEE6EF_734C_11D2_8E68_0008C77C0743_.wvu.PrintArea" hidden="1">#REF!</definedName>
    <definedName name="Z_BDFEE6EF_734C_11D2_8E68_0008C77C0743_.wvu.PrintTitles" hidden="1">#REF!,#REF!</definedName>
    <definedName name="Z_BDFEE6F2_734C_11D2_8E68_0008C77C0743_.wvu.PrintArea" hidden="1">#REF!</definedName>
    <definedName name="Z_BDFEE6F2_734C_11D2_8E68_0008C77C0743_.wvu.PrintTitles" hidden="1">#REF!,#REF!</definedName>
    <definedName name="Z_BDFEE6F4_734C_11D2_8E68_0008C77C0743_.wvu.PrintArea" hidden="1">#REF!</definedName>
    <definedName name="Z_BDFEE6F4_734C_11D2_8E68_0008C77C0743_.wvu.PrintTitles" hidden="1">#REF!,#REF!</definedName>
    <definedName name="Z_BDFEE6FA_734C_11D2_8E68_0008C77C0743_.wvu.PrintArea" hidden="1">#REF!</definedName>
    <definedName name="Z_BDFEE6FA_734C_11D2_8E68_0008C77C0743_.wvu.PrintTitles" hidden="1">#REF!,#REF!</definedName>
    <definedName name="Z_BDFEE6FC_734C_11D2_8E68_0008C77C0743_.wvu.PrintArea" hidden="1">#REF!</definedName>
    <definedName name="Z_BDFEE6FC_734C_11D2_8E68_0008C77C0743_.wvu.PrintTitles" hidden="1">#REF!,#REF!</definedName>
    <definedName name="Z_BDFEE6FE_734C_11D2_8E68_0008C77C0743_.wvu.PrintArea" hidden="1">#REF!</definedName>
    <definedName name="Z_BDFEE6FE_734C_11D2_8E68_0008C77C0743_.wvu.PrintTitles" hidden="1">#REF!,#REF!</definedName>
    <definedName name="Z_BE4AA1C5_ECFE_11D2_8EB8_0008C77C0743_.wvu.PrintArea" hidden="1">#REF!</definedName>
    <definedName name="Z_BE4AA1C5_ECFE_11D2_8EB8_0008C77C0743_.wvu.PrintTitles" hidden="1">#REF!</definedName>
    <definedName name="Z_BE4AA1D8_ECFE_11D2_8EB8_0008C77C0743_.wvu.PrintArea" hidden="1">#REF!</definedName>
    <definedName name="Z_BE4AA1D8_ECFE_11D2_8EB8_0008C77C0743_.wvu.PrintTitles" hidden="1">#REF!</definedName>
    <definedName name="Z_BE4AA1E8_ECFE_11D2_8EB8_0008C77C0743_.wvu.PrintArea" hidden="1">#REF!</definedName>
    <definedName name="Z_BE4AA1E8_ECFE_11D2_8EB8_0008C77C0743_.wvu.PrintTitles" hidden="1">#REF!,#REF!</definedName>
    <definedName name="Z_BFEBD6B7_EDBB_11D2_8EB9_0008C77C0743_.wvu.PrintArea" hidden="1">#REF!</definedName>
    <definedName name="Z_BFEBD6B7_EDBB_11D2_8EB9_0008C77C0743_.wvu.PrintTitles" hidden="1">#REF!</definedName>
    <definedName name="Z_BFEBD6CA_EDBB_11D2_8EB9_0008C77C0743_.wvu.PrintArea" hidden="1">#REF!</definedName>
    <definedName name="Z_BFEBD6CA_EDBB_11D2_8EB9_0008C77C0743_.wvu.PrintTitles" hidden="1">#REF!</definedName>
    <definedName name="Z_BFEBD6DA_EDBB_11D2_8EB9_0008C77C0743_.wvu.PrintArea" hidden="1">#REF!</definedName>
    <definedName name="Z_BFEBD6DA_EDBB_11D2_8EB9_0008C77C0743_.wvu.PrintTitles" hidden="1">#REF!,#REF!</definedName>
    <definedName name="Z_CD050555_ECE8_11D2_8EB7_0008C77C0743_.wvu.PrintArea" hidden="1">#REF!</definedName>
    <definedName name="Z_CD050555_ECE8_11D2_8EB7_0008C77C0743_.wvu.PrintTitles" hidden="1">#REF!</definedName>
    <definedName name="Z_CD050568_ECE8_11D2_8EB7_0008C77C0743_.wvu.PrintArea" hidden="1">#REF!</definedName>
    <definedName name="Z_CD050568_ECE8_11D2_8EB7_0008C77C0743_.wvu.PrintTitles" hidden="1">#REF!</definedName>
    <definedName name="Z_CD050578_ECE8_11D2_8EB7_0008C77C0743_.wvu.PrintArea" hidden="1">#REF!</definedName>
    <definedName name="Z_CD050578_ECE8_11D2_8EB7_0008C77C0743_.wvu.PrintTitles" hidden="1">#REF!,#REF!</definedName>
    <definedName name="Z_CF4A68D4_EB6D_11D2_8EB5_0008C77C0743_.wvu.PrintArea" hidden="1">#REF!</definedName>
    <definedName name="Z_CF4A68D4_EB6D_11D2_8EB5_0008C77C0743_.wvu.PrintTitles" hidden="1">#REF!</definedName>
    <definedName name="Z_CF4A68E7_EB6D_11D2_8EB5_0008C77C0743_.wvu.PrintArea" hidden="1">#REF!</definedName>
    <definedName name="Z_CF4A68E7_EB6D_11D2_8EB5_0008C77C0743_.wvu.PrintTitles" hidden="1">#REF!</definedName>
    <definedName name="Z_CF4A68F7_EB6D_11D2_8EB5_0008C77C0743_.wvu.PrintArea" hidden="1">#REF!</definedName>
    <definedName name="Z_CF4A68F7_EB6D_11D2_8EB5_0008C77C0743_.wvu.PrintTitles" hidden="1">#REF!,#REF!</definedName>
    <definedName name="Z_F3D6017D_338E_11D2_8E9B_0008C77C0743_.wvu.PrintArea" hidden="1">#REF!</definedName>
    <definedName name="Z_F3D6017D_338E_11D2_8E9B_0008C77C0743_.wvu.PrintTitles" hidden="1">#REF!</definedName>
    <definedName name="Z_F3D6018C_338E_11D2_8E9B_0008C77C0743_.wvu.PrintArea" hidden="1">#REF!</definedName>
    <definedName name="Z_F3D6018C_338E_11D2_8E9B_0008C77C0743_.wvu.PrintTitles" hidden="1">#REF!</definedName>
    <definedName name="Z_F3D60199_338E_11D2_8E9B_0008C77C0743_.wvu.PrintArea" hidden="1">#REF!</definedName>
    <definedName name="Z_F3D60199_338E_11D2_8E9B_0008C77C0743_.wvu.PrintTitles" hidden="1">#REF!,#REF!</definedName>
    <definedName name="zdcw" localSheetId="8" hidden="1">#REF!</definedName>
    <definedName name="zdcw" hidden="1">#REF!</definedName>
    <definedName name="zj" localSheetId="8" hidden="1">#REF!</definedName>
    <definedName name="zj" hidden="1">#REF!</definedName>
    <definedName name="znh" localSheetId="8" hidden="1">#REF!</definedName>
    <definedName name="znh" hidden="1">#REF!</definedName>
    <definedName name="zxcvb" localSheetId="8" hidden="1">#REF!</definedName>
    <definedName name="zxcvb" hidden="1">#REF!</definedName>
    <definedName name="zxd" localSheetId="8" hidden="1">#REF!</definedName>
    <definedName name="zxd" hidden="1">#REF!</definedName>
    <definedName name="ZZ_EVCOMOPTS" hidden="1">10</definedName>
    <definedName name="zzz" localSheetId="8" hidden="1">{"'Sheet1'!$A$1:$O$40"}</definedName>
    <definedName name="zzz" localSheetId="2" hidden="1">{"'Sheet1'!$A$1:$O$40"}</definedName>
    <definedName name="zzz" localSheetId="4" hidden="1">{"'Sheet1'!$A$1:$O$40"}</definedName>
    <definedName name="zzz" hidden="1">{"'Sheet1'!$A$1:$O$40"}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6" l="1"/>
  <c r="C3" i="26"/>
  <c r="D3" i="26"/>
  <c r="J3" i="26"/>
  <c r="B3" i="26" s="1"/>
  <c r="M3" i="26"/>
  <c r="E3" i="26" s="1"/>
  <c r="N3" i="26"/>
  <c r="F3" i="26" s="1"/>
  <c r="O3" i="26"/>
  <c r="G3" i="26" s="1"/>
  <c r="A4" i="26"/>
  <c r="C4" i="26"/>
  <c r="D4" i="26"/>
  <c r="J4" i="26"/>
  <c r="B4" i="26" s="1"/>
  <c r="A5" i="26"/>
  <c r="B5" i="26"/>
  <c r="C5" i="26"/>
  <c r="D5" i="26"/>
  <c r="F5" i="26"/>
  <c r="J5" i="26"/>
  <c r="M5" i="26" s="1"/>
  <c r="E5" i="26" s="1"/>
  <c r="N5" i="26"/>
  <c r="O5" i="26"/>
  <c r="G5" i="26" s="1"/>
  <c r="A6" i="26"/>
  <c r="C6" i="26"/>
  <c r="D6" i="26"/>
  <c r="J6" i="26"/>
  <c r="N6" i="26" s="1"/>
  <c r="F6" i="26" s="1"/>
  <c r="M6" i="26"/>
  <c r="A7" i="26"/>
  <c r="C7" i="26"/>
  <c r="D7" i="26"/>
  <c r="J7" i="26"/>
  <c r="A8" i="26"/>
  <c r="C8" i="26"/>
  <c r="D8" i="26"/>
  <c r="J8" i="26"/>
  <c r="B8" i="26" s="1"/>
  <c r="M8" i="26"/>
  <c r="E8" i="26" s="1"/>
  <c r="N8" i="26"/>
  <c r="F8" i="26" s="1"/>
  <c r="O8" i="26"/>
  <c r="G8" i="26" s="1"/>
  <c r="A9" i="26"/>
  <c r="C9" i="26"/>
  <c r="D9" i="26"/>
  <c r="J9" i="26"/>
  <c r="M9" i="26"/>
  <c r="E9" i="26" s="1"/>
  <c r="A10" i="26"/>
  <c r="C10" i="26"/>
  <c r="D10" i="26"/>
  <c r="J10" i="26"/>
  <c r="N10" i="26" s="1"/>
  <c r="M10" i="26"/>
  <c r="E10" i="26" s="1"/>
  <c r="A11" i="26"/>
  <c r="C11" i="26"/>
  <c r="D11" i="26"/>
  <c r="J11" i="26"/>
  <c r="A12" i="26"/>
  <c r="C12" i="26"/>
  <c r="D12" i="26"/>
  <c r="J12" i="26"/>
  <c r="B12" i="26" s="1"/>
  <c r="M12" i="26"/>
  <c r="E12" i="26" s="1"/>
  <c r="N12" i="26"/>
  <c r="F12" i="26" s="1"/>
  <c r="O12" i="26"/>
  <c r="G12" i="26" s="1"/>
  <c r="A13" i="26"/>
  <c r="C13" i="26"/>
  <c r="D13" i="26"/>
  <c r="J13" i="26"/>
  <c r="A14" i="26"/>
  <c r="C14" i="26"/>
  <c r="D14" i="26"/>
  <c r="J14" i="26"/>
  <c r="B14" i="26" s="1"/>
  <c r="M14" i="26"/>
  <c r="E14" i="26" s="1"/>
  <c r="N14" i="26"/>
  <c r="F14" i="26" s="1"/>
  <c r="A15" i="26"/>
  <c r="B15" i="26"/>
  <c r="C15" i="26"/>
  <c r="D15" i="26"/>
  <c r="J15" i="26"/>
  <c r="A16" i="26"/>
  <c r="C16" i="26"/>
  <c r="D16" i="26"/>
  <c r="J16" i="26"/>
  <c r="N16" i="26" s="1"/>
  <c r="F16" i="26" s="1"/>
  <c r="M16" i="26"/>
  <c r="O16" i="26" s="1"/>
  <c r="G16" i="26" s="1"/>
  <c r="A17" i="26"/>
  <c r="C17" i="26"/>
  <c r="D17" i="26"/>
  <c r="J17" i="26"/>
  <c r="N17" i="26"/>
  <c r="F17" i="26" s="1"/>
  <c r="A18" i="26"/>
  <c r="C18" i="26"/>
  <c r="D18" i="26"/>
  <c r="J18" i="26"/>
  <c r="B18" i="26" s="1"/>
  <c r="M18" i="26"/>
  <c r="E18" i="26" s="1"/>
  <c r="N18" i="26"/>
  <c r="F18" i="26" s="1"/>
  <c r="O18" i="26"/>
  <c r="G18" i="26" s="1"/>
  <c r="A19" i="26"/>
  <c r="C19" i="26"/>
  <c r="D19" i="26"/>
  <c r="J19" i="26"/>
  <c r="A20" i="26"/>
  <c r="C20" i="26"/>
  <c r="D20" i="26"/>
  <c r="J20" i="26"/>
  <c r="M20" i="26"/>
  <c r="A21" i="26"/>
  <c r="C21" i="26"/>
  <c r="D21" i="26"/>
  <c r="J21" i="26"/>
  <c r="M21" i="26"/>
  <c r="E21" i="26" s="1"/>
  <c r="A22" i="26"/>
  <c r="C22" i="26"/>
  <c r="D22" i="26"/>
  <c r="J22" i="26"/>
  <c r="B22" i="26" s="1"/>
  <c r="M22" i="26"/>
  <c r="N22" i="26"/>
  <c r="F22" i="26" s="1"/>
  <c r="A23" i="26"/>
  <c r="C23" i="26"/>
  <c r="D23" i="26"/>
  <c r="J23" i="26"/>
  <c r="B23" i="26" s="1"/>
  <c r="M23" i="26"/>
  <c r="E23" i="26" s="1"/>
  <c r="N23" i="26"/>
  <c r="F23" i="26" s="1"/>
  <c r="A24" i="26"/>
  <c r="B24" i="26"/>
  <c r="C24" i="26"/>
  <c r="D24" i="26"/>
  <c r="J24" i="26"/>
  <c r="N24" i="26" s="1"/>
  <c r="M24" i="26"/>
  <c r="E24" i="26" s="1"/>
  <c r="A25" i="26"/>
  <c r="C25" i="26"/>
  <c r="D25" i="26"/>
  <c r="J25" i="26"/>
  <c r="N25" i="26" s="1"/>
  <c r="F25" i="26" s="1"/>
  <c r="A26" i="26"/>
  <c r="C26" i="26"/>
  <c r="D26" i="26"/>
  <c r="J26" i="26"/>
  <c r="B26" i="26" s="1"/>
  <c r="A27" i="26"/>
  <c r="C27" i="26"/>
  <c r="D27" i="26"/>
  <c r="J27" i="26"/>
  <c r="B27" i="26" s="1"/>
  <c r="M27" i="26"/>
  <c r="E27" i="26" s="1"/>
  <c r="N27" i="26"/>
  <c r="F27" i="26" s="1"/>
  <c r="A28" i="26"/>
  <c r="B28" i="26"/>
  <c r="C28" i="26"/>
  <c r="D28" i="26"/>
  <c r="J28" i="26"/>
  <c r="M28" i="26"/>
  <c r="E28" i="26" s="1"/>
  <c r="N28" i="26"/>
  <c r="F28" i="26" s="1"/>
  <c r="O28" i="26"/>
  <c r="G28" i="26" s="1"/>
  <c r="A29" i="26"/>
  <c r="C29" i="26"/>
  <c r="D29" i="26"/>
  <c r="J29" i="26"/>
  <c r="A30" i="26"/>
  <c r="B30" i="26"/>
  <c r="C30" i="26"/>
  <c r="D30" i="26"/>
  <c r="J30" i="26"/>
  <c r="M30" i="26"/>
  <c r="E30" i="26" s="1"/>
  <c r="N30" i="26"/>
  <c r="F30" i="26" s="1"/>
  <c r="O30" i="26"/>
  <c r="G30" i="26" s="1"/>
  <c r="A31" i="26"/>
  <c r="C31" i="26"/>
  <c r="D31" i="26"/>
  <c r="J31" i="26"/>
  <c r="B31" i="26" s="1"/>
  <c r="M31" i="26"/>
  <c r="A32" i="26"/>
  <c r="C32" i="26"/>
  <c r="D32" i="26"/>
  <c r="J32" i="26"/>
  <c r="A33" i="26"/>
  <c r="C33" i="26"/>
  <c r="D33" i="26"/>
  <c r="J33" i="26"/>
  <c r="M33" i="26" s="1"/>
  <c r="E33" i="26" s="1"/>
  <c r="A34" i="26"/>
  <c r="C34" i="26"/>
  <c r="D34" i="26"/>
  <c r="J34" i="26"/>
  <c r="N34" i="26" s="1"/>
  <c r="F34" i="26" s="1"/>
  <c r="M34" i="26"/>
  <c r="O34" i="26" s="1"/>
  <c r="G34" i="26" s="1"/>
  <c r="A35" i="26"/>
  <c r="C35" i="26"/>
  <c r="D35" i="26"/>
  <c r="J35" i="26"/>
  <c r="B35" i="26" s="1"/>
  <c r="A36" i="26"/>
  <c r="C36" i="26"/>
  <c r="D36" i="26"/>
  <c r="J36" i="26"/>
  <c r="A37" i="26"/>
  <c r="C37" i="26"/>
  <c r="D37" i="26"/>
  <c r="J37" i="26"/>
  <c r="N37" i="26" s="1"/>
  <c r="F37" i="26" s="1"/>
  <c r="M37" i="26"/>
  <c r="A38" i="26"/>
  <c r="C38" i="26"/>
  <c r="D38" i="26"/>
  <c r="J38" i="26"/>
  <c r="N38" i="26" s="1"/>
  <c r="F38" i="26" s="1"/>
  <c r="M38" i="26"/>
  <c r="O38" i="26" s="1"/>
  <c r="G38" i="26" s="1"/>
  <c r="A39" i="26"/>
  <c r="C39" i="26"/>
  <c r="D39" i="26"/>
  <c r="J39" i="26"/>
  <c r="B39" i="26" s="1"/>
  <c r="A40" i="26"/>
  <c r="C40" i="26"/>
  <c r="D40" i="26"/>
  <c r="J40" i="26"/>
  <c r="B40" i="26" s="1"/>
  <c r="M40" i="26"/>
  <c r="N40" i="26"/>
  <c r="F40" i="26" s="1"/>
  <c r="A41" i="26"/>
  <c r="C41" i="26"/>
  <c r="D41" i="26"/>
  <c r="J41" i="26"/>
  <c r="M41" i="26" s="1"/>
  <c r="A42" i="26"/>
  <c r="C42" i="26"/>
  <c r="D42" i="26"/>
  <c r="J42" i="26"/>
  <c r="B42" i="26" s="1"/>
  <c r="M42" i="26"/>
  <c r="E42" i="26" s="1"/>
  <c r="N42" i="26"/>
  <c r="F42" i="26" s="1"/>
  <c r="O42" i="26"/>
  <c r="G42" i="26" s="1"/>
  <c r="A43" i="26"/>
  <c r="C43" i="26"/>
  <c r="D43" i="26"/>
  <c r="J43" i="26"/>
  <c r="A44" i="26"/>
  <c r="B44" i="26"/>
  <c r="C44" i="26"/>
  <c r="D44" i="26"/>
  <c r="J44" i="26"/>
  <c r="M44" i="26"/>
  <c r="E44" i="26" s="1"/>
  <c r="N44" i="26"/>
  <c r="F44" i="26" s="1"/>
  <c r="O44" i="26"/>
  <c r="G44" i="26" s="1"/>
  <c r="A45" i="26"/>
  <c r="C45" i="26"/>
  <c r="D45" i="26"/>
  <c r="J45" i="26"/>
  <c r="A46" i="26"/>
  <c r="C46" i="26"/>
  <c r="D46" i="26"/>
  <c r="J46" i="26"/>
  <c r="A47" i="26"/>
  <c r="C47" i="26"/>
  <c r="D47" i="26"/>
  <c r="J47" i="26"/>
  <c r="M47" i="26" s="1"/>
  <c r="E47" i="26" s="1"/>
  <c r="A48" i="26"/>
  <c r="C48" i="26"/>
  <c r="D48" i="26"/>
  <c r="J48" i="26"/>
  <c r="N48" i="26" s="1"/>
  <c r="F48" i="26" s="1"/>
  <c r="M48" i="26"/>
  <c r="O48" i="26" s="1"/>
  <c r="G48" i="26" s="1"/>
  <c r="A49" i="26"/>
  <c r="C49" i="26"/>
  <c r="D49" i="26"/>
  <c r="J49" i="26"/>
  <c r="B49" i="26" s="1"/>
  <c r="M49" i="26"/>
  <c r="E49" i="26" s="1"/>
  <c r="N49" i="26"/>
  <c r="F49" i="26" s="1"/>
  <c r="O49" i="26"/>
  <c r="G49" i="26" s="1"/>
  <c r="A50" i="26"/>
  <c r="C50" i="26"/>
  <c r="D50" i="26"/>
  <c r="J50" i="26"/>
  <c r="M50" i="26"/>
  <c r="E50" i="26" s="1"/>
  <c r="A51" i="26"/>
  <c r="C51" i="26"/>
  <c r="D51" i="26"/>
  <c r="J51" i="26"/>
  <c r="B51" i="26" s="1"/>
  <c r="M51" i="26"/>
  <c r="E51" i="26" s="1"/>
  <c r="N51" i="26"/>
  <c r="F51" i="26" s="1"/>
  <c r="O51" i="26"/>
  <c r="G51" i="26" s="1"/>
  <c r="A52" i="26"/>
  <c r="B52" i="26"/>
  <c r="C52" i="26"/>
  <c r="D52" i="26"/>
  <c r="E52" i="26"/>
  <c r="J52" i="26"/>
  <c r="N52" i="26" s="1"/>
  <c r="F52" i="26" s="1"/>
  <c r="M52" i="26"/>
  <c r="A53" i="26"/>
  <c r="C53" i="26"/>
  <c r="D53" i="26"/>
  <c r="J53" i="26"/>
  <c r="B53" i="26" s="1"/>
  <c r="M53" i="26"/>
  <c r="E53" i="26" s="1"/>
  <c r="N53" i="26"/>
  <c r="F53" i="26" s="1"/>
  <c r="A54" i="26"/>
  <c r="C54" i="26"/>
  <c r="D54" i="26"/>
  <c r="E54" i="26"/>
  <c r="J54" i="26"/>
  <c r="B54" i="26" s="1"/>
  <c r="M54" i="26"/>
  <c r="N54" i="26"/>
  <c r="F54" i="26" s="1"/>
  <c r="O54" i="26"/>
  <c r="G54" i="26" s="1"/>
  <c r="A55" i="26"/>
  <c r="C55" i="26"/>
  <c r="D55" i="26"/>
  <c r="J55" i="26"/>
  <c r="B55" i="26" s="1"/>
  <c r="A56" i="26"/>
  <c r="C56" i="26"/>
  <c r="D56" i="26"/>
  <c r="J56" i="26"/>
  <c r="A57" i="26"/>
  <c r="C57" i="26"/>
  <c r="D57" i="26"/>
  <c r="J57" i="26"/>
  <c r="B57" i="26" s="1"/>
  <c r="A58" i="26"/>
  <c r="C58" i="26"/>
  <c r="D58" i="26"/>
  <c r="J58" i="26"/>
  <c r="B58" i="26" s="1"/>
  <c r="A59" i="26"/>
  <c r="C59" i="26"/>
  <c r="D59" i="26"/>
  <c r="J59" i="26"/>
  <c r="B59" i="26" s="1"/>
  <c r="M59" i="26"/>
  <c r="E59" i="26" s="1"/>
  <c r="N59" i="26"/>
  <c r="F59" i="26" s="1"/>
  <c r="O59" i="26"/>
  <c r="G59" i="26" s="1"/>
  <c r="A60" i="26"/>
  <c r="C60" i="26"/>
  <c r="D60" i="26"/>
  <c r="J60" i="26"/>
  <c r="A61" i="26"/>
  <c r="B61" i="26"/>
  <c r="C61" i="26"/>
  <c r="D61" i="26"/>
  <c r="J61" i="26"/>
  <c r="M61" i="26" s="1"/>
  <c r="E61" i="26" s="1"/>
  <c r="A62" i="26"/>
  <c r="C62" i="26"/>
  <c r="D62" i="26"/>
  <c r="J62" i="26"/>
  <c r="N62" i="26" s="1"/>
  <c r="F62" i="26" s="1"/>
  <c r="M62" i="26"/>
  <c r="A63" i="26"/>
  <c r="C63" i="26"/>
  <c r="D63" i="26"/>
  <c r="J63" i="26"/>
  <c r="A64" i="26"/>
  <c r="C64" i="26"/>
  <c r="D64" i="26"/>
  <c r="J64" i="26"/>
  <c r="B64" i="26" s="1"/>
  <c r="M64" i="26"/>
  <c r="E64" i="26" s="1"/>
  <c r="N64" i="26"/>
  <c r="F64" i="26" s="1"/>
  <c r="O64" i="26"/>
  <c r="G64" i="26" s="1"/>
  <c r="A65" i="26"/>
  <c r="C65" i="26"/>
  <c r="D65" i="26"/>
  <c r="J65" i="26"/>
  <c r="N65" i="26" s="1"/>
  <c r="F65" i="26" s="1"/>
  <c r="M65" i="26"/>
  <c r="A66" i="26"/>
  <c r="C66" i="26"/>
  <c r="D66" i="26"/>
  <c r="J66" i="26"/>
  <c r="N66" i="26" s="1"/>
  <c r="F66" i="26" s="1"/>
  <c r="M66" i="26"/>
  <c r="E66" i="26" s="1"/>
  <c r="A67" i="26"/>
  <c r="C67" i="26"/>
  <c r="D67" i="26"/>
  <c r="J67" i="26"/>
  <c r="N67" i="26" s="1"/>
  <c r="F67" i="26" s="1"/>
  <c r="M67" i="26"/>
  <c r="A68" i="26"/>
  <c r="C68" i="26"/>
  <c r="D68" i="26"/>
  <c r="J68" i="26"/>
  <c r="M68" i="26"/>
  <c r="A69" i="26"/>
  <c r="C69" i="26"/>
  <c r="D69" i="26"/>
  <c r="J69" i="26"/>
  <c r="B69" i="26" s="1"/>
  <c r="A70" i="26"/>
  <c r="C70" i="26"/>
  <c r="D70" i="26"/>
  <c r="J70" i="26"/>
  <c r="B70" i="26" s="1"/>
  <c r="M70" i="26"/>
  <c r="E70" i="26" s="1"/>
  <c r="N70" i="26"/>
  <c r="F70" i="26" s="1"/>
  <c r="O70" i="26"/>
  <c r="G70" i="26" s="1"/>
  <c r="A71" i="26"/>
  <c r="C71" i="26"/>
  <c r="D71" i="26"/>
  <c r="J71" i="26"/>
  <c r="A72" i="26"/>
  <c r="C72" i="26"/>
  <c r="D72" i="26"/>
  <c r="J72" i="26"/>
  <c r="B72" i="26" s="1"/>
  <c r="M72" i="26"/>
  <c r="E72" i="26" s="1"/>
  <c r="N72" i="26"/>
  <c r="F72" i="26" s="1"/>
  <c r="O72" i="26"/>
  <c r="G72" i="26" s="1"/>
  <c r="A73" i="26"/>
  <c r="C73" i="26"/>
  <c r="D73" i="26"/>
  <c r="F73" i="26"/>
  <c r="J73" i="26"/>
  <c r="N73" i="26"/>
  <c r="A74" i="26"/>
  <c r="C74" i="26"/>
  <c r="D74" i="26"/>
  <c r="J74" i="26"/>
  <c r="A75" i="26"/>
  <c r="C75" i="26"/>
  <c r="D75" i="26"/>
  <c r="J75" i="26"/>
  <c r="B75" i="26" s="1"/>
  <c r="A76" i="26"/>
  <c r="C76" i="26"/>
  <c r="D76" i="26"/>
  <c r="F76" i="26"/>
  <c r="J76" i="26"/>
  <c r="N76" i="26" s="1"/>
  <c r="M76" i="26"/>
  <c r="A77" i="26"/>
  <c r="C77" i="26"/>
  <c r="D77" i="26"/>
  <c r="J77" i="26"/>
  <c r="A78" i="26"/>
  <c r="C78" i="26"/>
  <c r="D78" i="26"/>
  <c r="J78" i="26"/>
  <c r="B78" i="26" s="1"/>
  <c r="A79" i="26"/>
  <c r="B79" i="26"/>
  <c r="C79" i="26"/>
  <c r="D79" i="26"/>
  <c r="J79" i="26"/>
  <c r="A80" i="26"/>
  <c r="C80" i="26"/>
  <c r="D80" i="26"/>
  <c r="J80" i="26"/>
  <c r="M80" i="26"/>
  <c r="A81" i="26"/>
  <c r="B81" i="26"/>
  <c r="C81" i="26"/>
  <c r="D81" i="26"/>
  <c r="J81" i="26"/>
  <c r="M81" i="26" s="1"/>
  <c r="N81" i="26"/>
  <c r="F81" i="26" s="1"/>
  <c r="A82" i="26"/>
  <c r="C82" i="26"/>
  <c r="D82" i="26"/>
  <c r="J82" i="26"/>
  <c r="B82" i="26" s="1"/>
  <c r="M82" i="26"/>
  <c r="E82" i="26" s="1"/>
  <c r="N82" i="26"/>
  <c r="F82" i="26" s="1"/>
  <c r="A83" i="26"/>
  <c r="B83" i="26"/>
  <c r="C83" i="26"/>
  <c r="D83" i="26"/>
  <c r="J83" i="26"/>
  <c r="A84" i="26"/>
  <c r="C84" i="26"/>
  <c r="D84" i="26"/>
  <c r="J84" i="26"/>
  <c r="B84" i="26" s="1"/>
  <c r="M84" i="26"/>
  <c r="E84" i="26" s="1"/>
  <c r="N84" i="26"/>
  <c r="F84" i="26" s="1"/>
  <c r="A85" i="26"/>
  <c r="C85" i="26"/>
  <c r="D85" i="26"/>
  <c r="J85" i="26"/>
  <c r="N85" i="26"/>
  <c r="F85" i="26" s="1"/>
  <c r="A86" i="26"/>
  <c r="C86" i="26"/>
  <c r="D86" i="26"/>
  <c r="J86" i="26"/>
  <c r="B86" i="26" s="1"/>
  <c r="M86" i="26"/>
  <c r="E86" i="26" s="1"/>
  <c r="N86" i="26"/>
  <c r="F86" i="26" s="1"/>
  <c r="O86" i="26"/>
  <c r="G86" i="26" s="1"/>
  <c r="A87" i="26"/>
  <c r="C87" i="26"/>
  <c r="D87" i="26"/>
  <c r="J87" i="26"/>
  <c r="A88" i="26"/>
  <c r="C88" i="26"/>
  <c r="D88" i="26"/>
  <c r="J88" i="26"/>
  <c r="B88" i="26" s="1"/>
  <c r="M88" i="26"/>
  <c r="E88" i="26" s="1"/>
  <c r="N88" i="26"/>
  <c r="F88" i="26" s="1"/>
  <c r="O88" i="26"/>
  <c r="G88" i="26" s="1"/>
  <c r="A89" i="26"/>
  <c r="C89" i="26"/>
  <c r="D89" i="26"/>
  <c r="J89" i="26"/>
  <c r="B89" i="26" s="1"/>
  <c r="A90" i="26"/>
  <c r="C90" i="26"/>
  <c r="D90" i="26"/>
  <c r="J90" i="26"/>
  <c r="N90" i="26" s="1"/>
  <c r="F90" i="26" s="1"/>
  <c r="M90" i="26"/>
  <c r="O90" i="26" s="1"/>
  <c r="G90" i="26" s="1"/>
  <c r="A91" i="26"/>
  <c r="C91" i="26"/>
  <c r="D91" i="26"/>
  <c r="J91" i="26"/>
  <c r="B91" i="26" s="1"/>
  <c r="M91" i="26"/>
  <c r="E91" i="26" s="1"/>
  <c r="N91" i="26"/>
  <c r="F91" i="26" s="1"/>
  <c r="A92" i="26"/>
  <c r="C92" i="26"/>
  <c r="D92" i="26"/>
  <c r="J92" i="26"/>
  <c r="B92" i="26" s="1"/>
  <c r="A93" i="26"/>
  <c r="C93" i="26"/>
  <c r="D93" i="26"/>
  <c r="J93" i="26"/>
  <c r="A94" i="26"/>
  <c r="C94" i="26"/>
  <c r="D94" i="26"/>
  <c r="J94" i="26"/>
  <c r="A95" i="26"/>
  <c r="C95" i="26"/>
  <c r="D95" i="26"/>
  <c r="J95" i="26"/>
  <c r="B95" i="26" s="1"/>
  <c r="M95" i="26"/>
  <c r="A96" i="26"/>
  <c r="C96" i="26"/>
  <c r="D96" i="26"/>
  <c r="J96" i="26"/>
  <c r="B96" i="26" s="1"/>
  <c r="M96" i="26"/>
  <c r="E96" i="26" s="1"/>
  <c r="N96" i="26"/>
  <c r="F96" i="26" s="1"/>
  <c r="O96" i="26"/>
  <c r="G96" i="26" s="1"/>
  <c r="A97" i="26"/>
  <c r="B97" i="26"/>
  <c r="C97" i="26"/>
  <c r="D97" i="26"/>
  <c r="J97" i="26"/>
  <c r="M97" i="26"/>
  <c r="N97" i="26"/>
  <c r="F97" i="26" s="1"/>
  <c r="A98" i="26"/>
  <c r="C98" i="26"/>
  <c r="D98" i="26"/>
  <c r="J98" i="26"/>
  <c r="B98" i="26" s="1"/>
  <c r="M98" i="26"/>
  <c r="N98" i="26"/>
  <c r="F98" i="26" s="1"/>
  <c r="A99" i="26"/>
  <c r="C99" i="26"/>
  <c r="D99" i="26"/>
  <c r="J99" i="26"/>
  <c r="M99" i="26" s="1"/>
  <c r="N99" i="26"/>
  <c r="F99" i="26" s="1"/>
  <c r="A100" i="26"/>
  <c r="C100" i="26"/>
  <c r="D100" i="26"/>
  <c r="J100" i="26"/>
  <c r="B100" i="26" s="1"/>
  <c r="A101" i="26"/>
  <c r="C101" i="26"/>
  <c r="D101" i="26"/>
  <c r="J101" i="26"/>
  <c r="B101" i="26" s="1"/>
  <c r="M101" i="26"/>
  <c r="N101" i="26"/>
  <c r="F101" i="26" s="1"/>
  <c r="E41" i="26" l="1"/>
  <c r="N87" i="26"/>
  <c r="F87" i="26" s="1"/>
  <c r="M87" i="26"/>
  <c r="O87" i="26" s="1"/>
  <c r="G87" i="26" s="1"/>
  <c r="N69" i="26"/>
  <c r="F69" i="26" s="1"/>
  <c r="N13" i="26"/>
  <c r="F13" i="26" s="1"/>
  <c r="M13" i="26"/>
  <c r="E13" i="26" s="1"/>
  <c r="M69" i="26"/>
  <c r="B67" i="26"/>
  <c r="B46" i="26"/>
  <c r="M46" i="26"/>
  <c r="N46" i="26"/>
  <c r="F46" i="26" s="1"/>
  <c r="N94" i="26"/>
  <c r="F94" i="26" s="1"/>
  <c r="B94" i="26"/>
  <c r="O101" i="26"/>
  <c r="G101" i="26" s="1"/>
  <c r="M60" i="26"/>
  <c r="B60" i="26"/>
  <c r="M19" i="26"/>
  <c r="N19" i="26"/>
  <c r="F19" i="26" s="1"/>
  <c r="O98" i="26"/>
  <c r="G98" i="26" s="1"/>
  <c r="E98" i="26"/>
  <c r="E37" i="26"/>
  <c r="O37" i="26"/>
  <c r="G37" i="26" s="1"/>
  <c r="B17" i="26"/>
  <c r="M17" i="26"/>
  <c r="B50" i="26"/>
  <c r="N50" i="26"/>
  <c r="F50" i="26" s="1"/>
  <c r="O62" i="26"/>
  <c r="G62" i="26" s="1"/>
  <c r="E62" i="26"/>
  <c r="B19" i="26"/>
  <c r="E80" i="26"/>
  <c r="B65" i="26"/>
  <c r="M56" i="26"/>
  <c r="N56" i="26"/>
  <c r="F56" i="26" s="1"/>
  <c r="B21" i="26"/>
  <c r="N21" i="26"/>
  <c r="F21" i="26" s="1"/>
  <c r="B11" i="26"/>
  <c r="M11" i="26"/>
  <c r="E11" i="26" s="1"/>
  <c r="N11" i="26"/>
  <c r="F11" i="26" s="1"/>
  <c r="N80" i="26"/>
  <c r="F80" i="26" s="1"/>
  <c r="B80" i="26"/>
  <c r="E76" i="26"/>
  <c r="O76" i="26"/>
  <c r="G76" i="26" s="1"/>
  <c r="B56" i="26"/>
  <c r="B41" i="26"/>
  <c r="N41" i="26"/>
  <c r="F41" i="26" s="1"/>
  <c r="M25" i="26"/>
  <c r="E25" i="26" s="1"/>
  <c r="B25" i="26"/>
  <c r="M79" i="26"/>
  <c r="E79" i="26" s="1"/>
  <c r="N79" i="26"/>
  <c r="F79" i="26" s="1"/>
  <c r="B32" i="26"/>
  <c r="M32" i="26"/>
  <c r="N32" i="26"/>
  <c r="F32" i="26" s="1"/>
  <c r="B13" i="26"/>
  <c r="O91" i="26"/>
  <c r="G91" i="26" s="1"/>
  <c r="M73" i="26"/>
  <c r="B73" i="26"/>
  <c r="O27" i="26"/>
  <c r="G27" i="26" s="1"/>
  <c r="B63" i="26"/>
  <c r="M63" i="26"/>
  <c r="E63" i="26" s="1"/>
  <c r="N9" i="26"/>
  <c r="F9" i="26" s="1"/>
  <c r="B9" i="26"/>
  <c r="B37" i="26"/>
  <c r="M94" i="26"/>
  <c r="E38" i="26"/>
  <c r="O10" i="26"/>
  <c r="G10" i="26" s="1"/>
  <c r="B47" i="26"/>
  <c r="O40" i="26"/>
  <c r="G40" i="26" s="1"/>
  <c r="B33" i="26"/>
  <c r="B6" i="26"/>
  <c r="B38" i="26"/>
  <c r="B66" i="26"/>
  <c r="B62" i="26"/>
  <c r="O24" i="26"/>
  <c r="G24" i="26" s="1"/>
  <c r="B10" i="26"/>
  <c r="O81" i="26"/>
  <c r="G81" i="26" s="1"/>
  <c r="E81" i="26"/>
  <c r="E73" i="26"/>
  <c r="O73" i="26"/>
  <c r="G73" i="26" s="1"/>
  <c r="E60" i="26"/>
  <c r="O63" i="26"/>
  <c r="G63" i="26" s="1"/>
  <c r="O31" i="26"/>
  <c r="G31" i="26" s="1"/>
  <c r="M4" i="26"/>
  <c r="N4" i="26"/>
  <c r="F4" i="26" s="1"/>
  <c r="B68" i="26"/>
  <c r="N68" i="26"/>
  <c r="F68" i="26" s="1"/>
  <c r="N58" i="26"/>
  <c r="F58" i="26" s="1"/>
  <c r="N55" i="26"/>
  <c r="F55" i="26" s="1"/>
  <c r="B45" i="26"/>
  <c r="M45" i="26"/>
  <c r="N45" i="26"/>
  <c r="F45" i="26" s="1"/>
  <c r="N26" i="26"/>
  <c r="F26" i="26" s="1"/>
  <c r="O21" i="26"/>
  <c r="G21" i="26" s="1"/>
  <c r="O9" i="26"/>
  <c r="G9" i="26" s="1"/>
  <c r="O82" i="26"/>
  <c r="G82" i="26" s="1"/>
  <c r="O79" i="26"/>
  <c r="G79" i="26" s="1"/>
  <c r="M71" i="26"/>
  <c r="N71" i="26"/>
  <c r="F71" i="26" s="1"/>
  <c r="O66" i="26"/>
  <c r="G66" i="26" s="1"/>
  <c r="M58" i="26"/>
  <c r="M55" i="26"/>
  <c r="M43" i="26"/>
  <c r="N43" i="26"/>
  <c r="F43" i="26" s="1"/>
  <c r="M26" i="26"/>
  <c r="O14" i="26"/>
  <c r="G14" i="26" s="1"/>
  <c r="E95" i="26"/>
  <c r="E87" i="26"/>
  <c r="M74" i="26"/>
  <c r="N74" i="26"/>
  <c r="F74" i="26" s="1"/>
  <c r="E68" i="26"/>
  <c r="E31" i="26"/>
  <c r="M29" i="26"/>
  <c r="N29" i="26"/>
  <c r="F29" i="26" s="1"/>
  <c r="B29" i="26"/>
  <c r="B7" i="26"/>
  <c r="M7" i="26"/>
  <c r="N7" i="26"/>
  <c r="F7" i="26" s="1"/>
  <c r="E101" i="26"/>
  <c r="M93" i="26"/>
  <c r="N93" i="26"/>
  <c r="F93" i="26" s="1"/>
  <c r="E40" i="26"/>
  <c r="B36" i="26"/>
  <c r="M36" i="26"/>
  <c r="N36" i="26"/>
  <c r="F36" i="26" s="1"/>
  <c r="E16" i="26"/>
  <c r="O99" i="26"/>
  <c r="G99" i="26" s="1"/>
  <c r="E99" i="26"/>
  <c r="M85" i="26"/>
  <c r="B85" i="26"/>
  <c r="E19" i="26"/>
  <c r="E90" i="26"/>
  <c r="B87" i="26"/>
  <c r="B77" i="26"/>
  <c r="M77" i="26"/>
  <c r="N77" i="26"/>
  <c r="F77" i="26" s="1"/>
  <c r="B76" i="26"/>
  <c r="B74" i="26"/>
  <c r="B71" i="26"/>
  <c r="B43" i="26"/>
  <c r="E22" i="26"/>
  <c r="O22" i="26"/>
  <c r="G22" i="26" s="1"/>
  <c r="B16" i="26"/>
  <c r="B93" i="26"/>
  <c r="O67" i="26"/>
  <c r="G67" i="26" s="1"/>
  <c r="E67" i="26"/>
  <c r="M39" i="26"/>
  <c r="N39" i="26"/>
  <c r="F39" i="26" s="1"/>
  <c r="E34" i="26"/>
  <c r="O20" i="26"/>
  <c r="G20" i="26" s="1"/>
  <c r="F10" i="26"/>
  <c r="E97" i="26"/>
  <c r="O97" i="26"/>
  <c r="G97" i="26" s="1"/>
  <c r="B90" i="26"/>
  <c r="M83" i="26"/>
  <c r="N83" i="26"/>
  <c r="F83" i="26" s="1"/>
  <c r="M75" i="26"/>
  <c r="N75" i="26"/>
  <c r="F75" i="26" s="1"/>
  <c r="E48" i="26"/>
  <c r="N20" i="26"/>
  <c r="F20" i="26" s="1"/>
  <c r="B20" i="26"/>
  <c r="M15" i="26"/>
  <c r="N15" i="26"/>
  <c r="F15" i="26" s="1"/>
  <c r="M100" i="26"/>
  <c r="N100" i="26"/>
  <c r="F100" i="26" s="1"/>
  <c r="M57" i="26"/>
  <c r="N57" i="26"/>
  <c r="F57" i="26" s="1"/>
  <c r="O6" i="26"/>
  <c r="G6" i="26" s="1"/>
  <c r="E6" i="26"/>
  <c r="N92" i="26"/>
  <c r="F92" i="26" s="1"/>
  <c r="N78" i="26"/>
  <c r="F78" i="26" s="1"/>
  <c r="E65" i="26"/>
  <c r="O65" i="26"/>
  <c r="G65" i="26" s="1"/>
  <c r="N60" i="26"/>
  <c r="F60" i="26" s="1"/>
  <c r="N35" i="26"/>
  <c r="F35" i="26" s="1"/>
  <c r="B34" i="26"/>
  <c r="O11" i="26"/>
  <c r="G11" i="26" s="1"/>
  <c r="B99" i="26"/>
  <c r="N95" i="26"/>
  <c r="F95" i="26" s="1"/>
  <c r="M92" i="26"/>
  <c r="M89" i="26"/>
  <c r="N89" i="26"/>
  <c r="F89" i="26" s="1"/>
  <c r="O84" i="26"/>
  <c r="G84" i="26" s="1"/>
  <c r="M78" i="26"/>
  <c r="N63" i="26"/>
  <c r="F63" i="26" s="1"/>
  <c r="O52" i="26"/>
  <c r="G52" i="26" s="1"/>
  <c r="B48" i="26"/>
  <c r="M35" i="26"/>
  <c r="N31" i="26"/>
  <c r="F31" i="26" s="1"/>
  <c r="O23" i="26"/>
  <c r="G23" i="26" s="1"/>
  <c r="E20" i="26"/>
  <c r="O53" i="26"/>
  <c r="G53" i="26" s="1"/>
  <c r="F24" i="26"/>
  <c r="N61" i="26"/>
  <c r="N47" i="26"/>
  <c r="N33" i="26"/>
  <c r="G13" i="16"/>
  <c r="B17" i="15"/>
  <c r="G14" i="9"/>
  <c r="F14" i="9"/>
  <c r="G13" i="9"/>
  <c r="F13" i="9"/>
  <c r="G12" i="9"/>
  <c r="F12" i="9"/>
  <c r="G11" i="9"/>
  <c r="F11" i="9"/>
  <c r="G10" i="9"/>
  <c r="F10" i="9"/>
  <c r="G9" i="9"/>
  <c r="G8" i="9"/>
  <c r="F8" i="9"/>
  <c r="G7" i="9"/>
  <c r="G6" i="9"/>
  <c r="G5" i="9"/>
  <c r="G4" i="9"/>
  <c r="B14" i="9"/>
  <c r="B13" i="9"/>
  <c r="B12" i="9"/>
  <c r="B11" i="9"/>
  <c r="B10" i="9"/>
  <c r="A14" i="9"/>
  <c r="A11" i="9"/>
  <c r="K16" i="12"/>
  <c r="K12" i="12"/>
  <c r="H16" i="12"/>
  <c r="H15" i="12"/>
  <c r="K15" i="12" s="1"/>
  <c r="H14" i="12"/>
  <c r="K14" i="12" s="1"/>
  <c r="H13" i="12"/>
  <c r="K13" i="12" s="1"/>
  <c r="H12" i="12"/>
  <c r="G16" i="12"/>
  <c r="G15" i="12"/>
  <c r="G14" i="12"/>
  <c r="G13" i="12"/>
  <c r="G12" i="12"/>
  <c r="E16" i="12"/>
  <c r="E15" i="12"/>
  <c r="E14" i="12"/>
  <c r="E13" i="12"/>
  <c r="E12" i="12"/>
  <c r="D16" i="12"/>
  <c r="D15" i="12"/>
  <c r="D14" i="12"/>
  <c r="D13" i="12"/>
  <c r="F13" i="12" s="1"/>
  <c r="L13" i="12" s="1"/>
  <c r="D12" i="12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35" i="18" s="1"/>
  <c r="I14" i="18"/>
  <c r="I13" i="18"/>
  <c r="I12" i="18"/>
  <c r="I11" i="18"/>
  <c r="I10" i="18"/>
  <c r="I9" i="18"/>
  <c r="I8" i="18"/>
  <c r="I7" i="18"/>
  <c r="I6" i="18"/>
  <c r="I5" i="18"/>
  <c r="I4" i="18"/>
  <c r="I3" i="18"/>
  <c r="M1" i="18"/>
  <c r="L1" i="18"/>
  <c r="K1" i="18"/>
  <c r="J1" i="18"/>
  <c r="I1" i="18"/>
  <c r="B16" i="12"/>
  <c r="B15" i="12"/>
  <c r="A13" i="9" s="1"/>
  <c r="B14" i="12"/>
  <c r="A12" i="9" s="1"/>
  <c r="B13" i="12"/>
  <c r="B12" i="12"/>
  <c r="A10" i="9" s="1"/>
  <c r="R106" i="18"/>
  <c r="R105" i="18"/>
  <c r="R104" i="18"/>
  <c r="R103" i="18"/>
  <c r="R102" i="18"/>
  <c r="R101" i="18"/>
  <c r="R100" i="18"/>
  <c r="R99" i="18"/>
  <c r="R98" i="18"/>
  <c r="R97" i="18"/>
  <c r="R96" i="18"/>
  <c r="R95" i="18"/>
  <c r="R94" i="18"/>
  <c r="R93" i="18"/>
  <c r="R92" i="18"/>
  <c r="R91" i="18"/>
  <c r="R90" i="18"/>
  <c r="R89" i="18"/>
  <c r="R88" i="18"/>
  <c r="R87" i="18"/>
  <c r="R86" i="18"/>
  <c r="R85" i="18"/>
  <c r="R84" i="18"/>
  <c r="R83" i="18"/>
  <c r="R82" i="18"/>
  <c r="R81" i="18"/>
  <c r="R80" i="18"/>
  <c r="A32" i="18" s="1"/>
  <c r="R79" i="18"/>
  <c r="A31" i="18" s="1"/>
  <c r="R78" i="18"/>
  <c r="A30" i="18" s="1"/>
  <c r="R77" i="18"/>
  <c r="A29" i="18" s="1"/>
  <c r="R76" i="18"/>
  <c r="A28" i="18" s="1"/>
  <c r="R75" i="18"/>
  <c r="A27" i="18" s="1"/>
  <c r="R74" i="18"/>
  <c r="A26" i="18" s="1"/>
  <c r="R73" i="18"/>
  <c r="A25" i="18" s="1"/>
  <c r="R72" i="18"/>
  <c r="A24" i="18" s="1"/>
  <c r="R71" i="18"/>
  <c r="A23" i="18" s="1"/>
  <c r="R70" i="18"/>
  <c r="A22" i="18" s="1"/>
  <c r="R69" i="18"/>
  <c r="A21" i="18" s="1"/>
  <c r="R68" i="18"/>
  <c r="A20" i="18" s="1"/>
  <c r="R67" i="18"/>
  <c r="A19" i="18" s="1"/>
  <c r="R66" i="18"/>
  <c r="A18" i="18" s="1"/>
  <c r="R65" i="18"/>
  <c r="A17" i="18" s="1"/>
  <c r="R64" i="18"/>
  <c r="A16" i="18" s="1"/>
  <c r="R63" i="18"/>
  <c r="A15" i="18" s="1"/>
  <c r="R62" i="18"/>
  <c r="A14" i="18" s="1"/>
  <c r="R61" i="18"/>
  <c r="A13" i="18" s="1"/>
  <c r="R60" i="18"/>
  <c r="A12" i="18" s="1"/>
  <c r="R59" i="18"/>
  <c r="A11" i="18" s="1"/>
  <c r="R58" i="18"/>
  <c r="A10" i="18" s="1"/>
  <c r="R57" i="18"/>
  <c r="A9" i="18" s="1"/>
  <c r="R56" i="18"/>
  <c r="A8" i="18" s="1"/>
  <c r="R55" i="18"/>
  <c r="A7" i="18" s="1"/>
  <c r="R54" i="18"/>
  <c r="A6" i="18" s="1"/>
  <c r="R53" i="18"/>
  <c r="A5" i="18" s="1"/>
  <c r="R52" i="18"/>
  <c r="A4" i="18" s="1"/>
  <c r="R51" i="18"/>
  <c r="A3" i="18" s="1"/>
  <c r="R50" i="18"/>
  <c r="R49" i="18"/>
  <c r="R48" i="18"/>
  <c r="R47" i="18"/>
  <c r="R46" i="18"/>
  <c r="R45" i="18"/>
  <c r="R44" i="18"/>
  <c r="M32" i="18"/>
  <c r="L32" i="18"/>
  <c r="K32" i="18"/>
  <c r="J32" i="18"/>
  <c r="H32" i="18"/>
  <c r="G32" i="18"/>
  <c r="F32" i="18"/>
  <c r="E32" i="18"/>
  <c r="D32" i="18"/>
  <c r="C32" i="18"/>
  <c r="B32" i="18"/>
  <c r="M31" i="18"/>
  <c r="L31" i="18"/>
  <c r="K31" i="18"/>
  <c r="J31" i="18"/>
  <c r="H31" i="18"/>
  <c r="G31" i="18"/>
  <c r="F31" i="18"/>
  <c r="E31" i="18"/>
  <c r="D31" i="18"/>
  <c r="C31" i="18"/>
  <c r="B31" i="18"/>
  <c r="M30" i="18"/>
  <c r="L30" i="18"/>
  <c r="K30" i="18"/>
  <c r="J30" i="18"/>
  <c r="H30" i="18"/>
  <c r="G30" i="18"/>
  <c r="F30" i="18"/>
  <c r="E30" i="18"/>
  <c r="D30" i="18"/>
  <c r="C30" i="18"/>
  <c r="B30" i="18"/>
  <c r="M29" i="18"/>
  <c r="L29" i="18"/>
  <c r="K29" i="18"/>
  <c r="J29" i="18"/>
  <c r="H29" i="18"/>
  <c r="G29" i="18"/>
  <c r="F29" i="18"/>
  <c r="E29" i="18"/>
  <c r="D29" i="18"/>
  <c r="C29" i="18"/>
  <c r="B29" i="18"/>
  <c r="M28" i="18"/>
  <c r="L28" i="18"/>
  <c r="K28" i="18"/>
  <c r="J28" i="18"/>
  <c r="H28" i="18"/>
  <c r="G28" i="18"/>
  <c r="F28" i="18"/>
  <c r="E28" i="18"/>
  <c r="D28" i="18"/>
  <c r="C28" i="18"/>
  <c r="B28" i="18"/>
  <c r="M27" i="18"/>
  <c r="L27" i="18"/>
  <c r="K27" i="18"/>
  <c r="J27" i="18"/>
  <c r="H27" i="18"/>
  <c r="G27" i="18"/>
  <c r="F27" i="18"/>
  <c r="E27" i="18"/>
  <c r="D27" i="18"/>
  <c r="C27" i="18"/>
  <c r="B27" i="18"/>
  <c r="M26" i="18"/>
  <c r="L26" i="18"/>
  <c r="K26" i="18"/>
  <c r="J26" i="18"/>
  <c r="H26" i="18"/>
  <c r="G26" i="18"/>
  <c r="F26" i="18"/>
  <c r="E26" i="18"/>
  <c r="D26" i="18"/>
  <c r="C26" i="18"/>
  <c r="B26" i="18"/>
  <c r="M25" i="18"/>
  <c r="L25" i="18"/>
  <c r="K25" i="18"/>
  <c r="J25" i="18"/>
  <c r="H25" i="18"/>
  <c r="G25" i="18"/>
  <c r="F25" i="18"/>
  <c r="E25" i="18"/>
  <c r="D25" i="18"/>
  <c r="C25" i="18"/>
  <c r="B25" i="18"/>
  <c r="M24" i="18"/>
  <c r="L24" i="18"/>
  <c r="K24" i="18"/>
  <c r="J24" i="18"/>
  <c r="H24" i="18"/>
  <c r="G24" i="18"/>
  <c r="F24" i="18"/>
  <c r="E24" i="18"/>
  <c r="D24" i="18"/>
  <c r="C24" i="18"/>
  <c r="B24" i="18"/>
  <c r="M23" i="18"/>
  <c r="L23" i="18"/>
  <c r="K23" i="18"/>
  <c r="J23" i="18"/>
  <c r="H23" i="18"/>
  <c r="G23" i="18"/>
  <c r="F23" i="18"/>
  <c r="E23" i="18"/>
  <c r="D23" i="18"/>
  <c r="C23" i="18"/>
  <c r="B23" i="18"/>
  <c r="M22" i="18"/>
  <c r="L22" i="18"/>
  <c r="K22" i="18"/>
  <c r="J22" i="18"/>
  <c r="H22" i="18"/>
  <c r="G22" i="18"/>
  <c r="F22" i="18"/>
  <c r="E22" i="18"/>
  <c r="D22" i="18"/>
  <c r="C22" i="18"/>
  <c r="B22" i="18"/>
  <c r="M21" i="18"/>
  <c r="L21" i="18"/>
  <c r="K21" i="18"/>
  <c r="J21" i="18"/>
  <c r="H21" i="18"/>
  <c r="G21" i="18"/>
  <c r="F21" i="18"/>
  <c r="E21" i="18"/>
  <c r="D21" i="18"/>
  <c r="C21" i="18"/>
  <c r="B21" i="18"/>
  <c r="M20" i="18"/>
  <c r="L20" i="18"/>
  <c r="K20" i="18"/>
  <c r="J20" i="18"/>
  <c r="H20" i="18"/>
  <c r="G20" i="18"/>
  <c r="F20" i="18"/>
  <c r="E20" i="18"/>
  <c r="D20" i="18"/>
  <c r="C20" i="18"/>
  <c r="B20" i="18"/>
  <c r="M19" i="18"/>
  <c r="L19" i="18"/>
  <c r="K19" i="18"/>
  <c r="J19" i="18"/>
  <c r="H19" i="18"/>
  <c r="G19" i="18"/>
  <c r="F19" i="18"/>
  <c r="E19" i="18"/>
  <c r="D19" i="18"/>
  <c r="C19" i="18"/>
  <c r="B19" i="18"/>
  <c r="M18" i="18"/>
  <c r="L18" i="18"/>
  <c r="K18" i="18"/>
  <c r="J18" i="18"/>
  <c r="H18" i="18"/>
  <c r="G18" i="18"/>
  <c r="F18" i="18"/>
  <c r="E18" i="18"/>
  <c r="D18" i="18"/>
  <c r="C18" i="18"/>
  <c r="B18" i="18"/>
  <c r="M17" i="18"/>
  <c r="L17" i="18"/>
  <c r="K17" i="18"/>
  <c r="J17" i="18"/>
  <c r="H17" i="18"/>
  <c r="G17" i="18"/>
  <c r="F17" i="18"/>
  <c r="E17" i="18"/>
  <c r="D17" i="18"/>
  <c r="C17" i="18"/>
  <c r="B17" i="18"/>
  <c r="M16" i="18"/>
  <c r="L16" i="18"/>
  <c r="K16" i="18"/>
  <c r="J16" i="18"/>
  <c r="H16" i="18"/>
  <c r="G16" i="18"/>
  <c r="F16" i="18"/>
  <c r="E16" i="18"/>
  <c r="D16" i="18"/>
  <c r="C16" i="18"/>
  <c r="B16" i="18"/>
  <c r="M15" i="18"/>
  <c r="L15" i="18"/>
  <c r="K15" i="18"/>
  <c r="J15" i="18"/>
  <c r="H15" i="18"/>
  <c r="G15" i="18"/>
  <c r="F15" i="18"/>
  <c r="E15" i="18"/>
  <c r="D15" i="18"/>
  <c r="C15" i="18"/>
  <c r="B15" i="18"/>
  <c r="M14" i="18"/>
  <c r="L14" i="18"/>
  <c r="K14" i="18"/>
  <c r="J14" i="18"/>
  <c r="H14" i="18"/>
  <c r="G14" i="18"/>
  <c r="F14" i="18"/>
  <c r="E14" i="18"/>
  <c r="D14" i="18"/>
  <c r="C14" i="18"/>
  <c r="B14" i="18"/>
  <c r="M13" i="18"/>
  <c r="L13" i="18"/>
  <c r="K13" i="18"/>
  <c r="J13" i="18"/>
  <c r="H13" i="18"/>
  <c r="G13" i="18"/>
  <c r="F13" i="18"/>
  <c r="E13" i="18"/>
  <c r="D13" i="18"/>
  <c r="C13" i="18"/>
  <c r="B13" i="18"/>
  <c r="M12" i="18"/>
  <c r="L12" i="18"/>
  <c r="K12" i="18"/>
  <c r="J12" i="18"/>
  <c r="H12" i="18"/>
  <c r="G12" i="18"/>
  <c r="F12" i="18"/>
  <c r="E12" i="18"/>
  <c r="D12" i="18"/>
  <c r="C12" i="18"/>
  <c r="B12" i="18"/>
  <c r="M11" i="18"/>
  <c r="L11" i="18"/>
  <c r="K11" i="18"/>
  <c r="J11" i="18"/>
  <c r="H11" i="18"/>
  <c r="G11" i="18"/>
  <c r="F11" i="18"/>
  <c r="E11" i="18"/>
  <c r="D11" i="18"/>
  <c r="C11" i="18"/>
  <c r="B11" i="18"/>
  <c r="M10" i="18"/>
  <c r="L10" i="18"/>
  <c r="K10" i="18"/>
  <c r="J10" i="18"/>
  <c r="H10" i="18"/>
  <c r="G10" i="18"/>
  <c r="F10" i="18"/>
  <c r="E10" i="18"/>
  <c r="D10" i="18"/>
  <c r="C10" i="18"/>
  <c r="B10" i="18"/>
  <c r="M9" i="18"/>
  <c r="L9" i="18"/>
  <c r="K9" i="18"/>
  <c r="J9" i="18"/>
  <c r="H9" i="18"/>
  <c r="G9" i="18"/>
  <c r="F9" i="18"/>
  <c r="E9" i="18"/>
  <c r="D9" i="18"/>
  <c r="C9" i="18"/>
  <c r="B9" i="18"/>
  <c r="M8" i="18"/>
  <c r="L8" i="18"/>
  <c r="K8" i="18"/>
  <c r="J8" i="18"/>
  <c r="H8" i="18"/>
  <c r="G8" i="18"/>
  <c r="F8" i="18"/>
  <c r="E8" i="18"/>
  <c r="D8" i="18"/>
  <c r="C8" i="18"/>
  <c r="B8" i="18"/>
  <c r="M7" i="18"/>
  <c r="L7" i="18"/>
  <c r="K7" i="18"/>
  <c r="J7" i="18"/>
  <c r="H7" i="18"/>
  <c r="G7" i="18"/>
  <c r="F7" i="18"/>
  <c r="E7" i="18"/>
  <c r="D7" i="18"/>
  <c r="C7" i="18"/>
  <c r="B7" i="18"/>
  <c r="M6" i="18"/>
  <c r="L6" i="18"/>
  <c r="K6" i="18"/>
  <c r="J6" i="18"/>
  <c r="H6" i="18"/>
  <c r="G6" i="18"/>
  <c r="F6" i="18"/>
  <c r="E6" i="18"/>
  <c r="D6" i="18"/>
  <c r="C6" i="18"/>
  <c r="B6" i="18"/>
  <c r="M5" i="18"/>
  <c r="L5" i="18"/>
  <c r="K5" i="18"/>
  <c r="J5" i="18"/>
  <c r="H5" i="18"/>
  <c r="G5" i="18"/>
  <c r="F5" i="18"/>
  <c r="E5" i="18"/>
  <c r="D5" i="18"/>
  <c r="C5" i="18"/>
  <c r="B5" i="18"/>
  <c r="M4" i="18"/>
  <c r="L4" i="18"/>
  <c r="K4" i="18"/>
  <c r="J4" i="18"/>
  <c r="H4" i="18"/>
  <c r="G4" i="18"/>
  <c r="F4" i="18"/>
  <c r="E4" i="18"/>
  <c r="D4" i="18"/>
  <c r="C4" i="18"/>
  <c r="B4" i="18"/>
  <c r="M3" i="18"/>
  <c r="L3" i="18"/>
  <c r="K3" i="18"/>
  <c r="J3" i="18"/>
  <c r="H3" i="18"/>
  <c r="G3" i="18"/>
  <c r="F3" i="18"/>
  <c r="E3" i="18"/>
  <c r="D3" i="18"/>
  <c r="C3" i="18"/>
  <c r="B3" i="18"/>
  <c r="M2" i="18"/>
  <c r="L2" i="18"/>
  <c r="K2" i="18"/>
  <c r="J2" i="18"/>
  <c r="I2" i="18"/>
  <c r="A5" i="23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B10" i="23"/>
  <c r="B11" i="12" s="1"/>
  <c r="A9" i="9" s="1"/>
  <c r="B9" i="23"/>
  <c r="B10" i="12" s="1"/>
  <c r="A8" i="9" s="1"/>
  <c r="B8" i="23"/>
  <c r="B9" i="12" s="1"/>
  <c r="A7" i="9" s="1"/>
  <c r="B7" i="23"/>
  <c r="B8" i="12" s="1"/>
  <c r="A6" i="9" s="1"/>
  <c r="B6" i="23"/>
  <c r="B7" i="12" s="1"/>
  <c r="A5" i="9" s="1"/>
  <c r="B5" i="23"/>
  <c r="B6" i="12" s="1"/>
  <c r="A4" i="9" s="1"/>
  <c r="B4" i="23"/>
  <c r="B1" i="18" s="1"/>
  <c r="T10" i="23"/>
  <c r="S10" i="23"/>
  <c r="R10" i="23"/>
  <c r="Q10" i="23"/>
  <c r="P10" i="23"/>
  <c r="O10" i="23"/>
  <c r="N10" i="23"/>
  <c r="M10" i="23"/>
  <c r="L10" i="23"/>
  <c r="H11" i="12" s="1"/>
  <c r="K10" i="23"/>
  <c r="J10" i="23"/>
  <c r="I10" i="23"/>
  <c r="E11" i="12" s="1"/>
  <c r="H10" i="23"/>
  <c r="G10" i="23"/>
  <c r="G11" i="12" s="1"/>
  <c r="K11" i="12" s="1"/>
  <c r="F10" i="23"/>
  <c r="E10" i="23"/>
  <c r="D10" i="23"/>
  <c r="B9" i="9" s="1"/>
  <c r="F9" i="9" s="1"/>
  <c r="C10" i="23"/>
  <c r="H2" i="18" s="1"/>
  <c r="T9" i="23"/>
  <c r="S9" i="23"/>
  <c r="R9" i="23"/>
  <c r="Q9" i="23"/>
  <c r="P9" i="23"/>
  <c r="O9" i="23"/>
  <c r="N9" i="23"/>
  <c r="M9" i="23"/>
  <c r="L9" i="23"/>
  <c r="H10" i="12" s="1"/>
  <c r="K9" i="23"/>
  <c r="J9" i="23"/>
  <c r="I9" i="23"/>
  <c r="E10" i="12" s="1"/>
  <c r="H9" i="23"/>
  <c r="G9" i="23"/>
  <c r="G10" i="12" s="1"/>
  <c r="F9" i="23"/>
  <c r="E9" i="23"/>
  <c r="D9" i="23"/>
  <c r="B8" i="9" s="1"/>
  <c r="C9" i="23"/>
  <c r="G2" i="18" s="1"/>
  <c r="T8" i="23"/>
  <c r="S8" i="23"/>
  <c r="R8" i="23"/>
  <c r="Q8" i="23"/>
  <c r="P8" i="23"/>
  <c r="O8" i="23"/>
  <c r="N8" i="23"/>
  <c r="M8" i="23"/>
  <c r="L8" i="23"/>
  <c r="H9" i="12" s="1"/>
  <c r="K8" i="23"/>
  <c r="J8" i="23"/>
  <c r="I8" i="23"/>
  <c r="E9" i="12" s="1"/>
  <c r="H8" i="23"/>
  <c r="G8" i="23"/>
  <c r="G9" i="12" s="1"/>
  <c r="F8" i="23"/>
  <c r="E8" i="23"/>
  <c r="D8" i="23"/>
  <c r="B7" i="9" s="1"/>
  <c r="F7" i="9" s="1"/>
  <c r="C8" i="23"/>
  <c r="F2" i="18" s="1"/>
  <c r="T7" i="23"/>
  <c r="S7" i="23"/>
  <c r="R7" i="23"/>
  <c r="Q7" i="23"/>
  <c r="P7" i="23"/>
  <c r="O7" i="23"/>
  <c r="N7" i="23"/>
  <c r="M7" i="23"/>
  <c r="L7" i="23"/>
  <c r="H8" i="12" s="1"/>
  <c r="K7" i="23"/>
  <c r="J7" i="23"/>
  <c r="I7" i="23"/>
  <c r="E8" i="12" s="1"/>
  <c r="H7" i="23"/>
  <c r="G7" i="23"/>
  <c r="G8" i="12" s="1"/>
  <c r="F7" i="23"/>
  <c r="E7" i="23"/>
  <c r="D7" i="23"/>
  <c r="B6" i="9" s="1"/>
  <c r="F6" i="9" s="1"/>
  <c r="C7" i="23"/>
  <c r="E2" i="18" s="1"/>
  <c r="T6" i="23"/>
  <c r="S6" i="23"/>
  <c r="R6" i="23"/>
  <c r="Q6" i="23"/>
  <c r="P6" i="23"/>
  <c r="O6" i="23"/>
  <c r="N6" i="23"/>
  <c r="M6" i="23"/>
  <c r="L6" i="23"/>
  <c r="H7" i="12" s="1"/>
  <c r="K6" i="23"/>
  <c r="J6" i="23"/>
  <c r="I6" i="23"/>
  <c r="E7" i="12" s="1"/>
  <c r="H6" i="23"/>
  <c r="G6" i="23"/>
  <c r="G7" i="12" s="1"/>
  <c r="F6" i="23"/>
  <c r="E6" i="23"/>
  <c r="D6" i="23"/>
  <c r="B5" i="9" s="1"/>
  <c r="F5" i="9" s="1"/>
  <c r="C6" i="23"/>
  <c r="D2" i="18" s="1"/>
  <c r="T5" i="23"/>
  <c r="S5" i="23"/>
  <c r="R5" i="23"/>
  <c r="Q5" i="23"/>
  <c r="P5" i="23"/>
  <c r="O5" i="23"/>
  <c r="N5" i="23"/>
  <c r="M5" i="23"/>
  <c r="L5" i="23"/>
  <c r="H6" i="12" s="1"/>
  <c r="K5" i="23"/>
  <c r="J5" i="23"/>
  <c r="I5" i="23"/>
  <c r="E6" i="12" s="1"/>
  <c r="H5" i="23"/>
  <c r="G5" i="23"/>
  <c r="G6" i="12" s="1"/>
  <c r="F5" i="23"/>
  <c r="E5" i="23"/>
  <c r="D5" i="23"/>
  <c r="B4" i="9" s="1"/>
  <c r="F4" i="9" s="1"/>
  <c r="C5" i="23"/>
  <c r="C2" i="18" s="1"/>
  <c r="T4" i="23"/>
  <c r="S4" i="23"/>
  <c r="R4" i="23"/>
  <c r="Q4" i="23"/>
  <c r="P4" i="23"/>
  <c r="O4" i="23"/>
  <c r="N4" i="23"/>
  <c r="M4" i="23"/>
  <c r="L4" i="23"/>
  <c r="K4" i="23"/>
  <c r="J4" i="23"/>
  <c r="I4" i="23"/>
  <c r="H4" i="23"/>
  <c r="G4" i="23"/>
  <c r="G5" i="12" s="1"/>
  <c r="F4" i="23"/>
  <c r="E4" i="23"/>
  <c r="D4" i="23"/>
  <c r="C4" i="23"/>
  <c r="B2" i="18" s="1"/>
  <c r="C8" i="2"/>
  <c r="C9" i="2" s="1"/>
  <c r="C10" i="2" s="1"/>
  <c r="J13" i="12" l="1"/>
  <c r="K7" i="12"/>
  <c r="F12" i="12"/>
  <c r="F16" i="12"/>
  <c r="F14" i="12"/>
  <c r="I13" i="12"/>
  <c r="F15" i="12"/>
  <c r="E32" i="26"/>
  <c r="O32" i="26"/>
  <c r="G32" i="26" s="1"/>
  <c r="E17" i="26"/>
  <c r="O17" i="26"/>
  <c r="G17" i="26" s="1"/>
  <c r="E46" i="26"/>
  <c r="O46" i="26"/>
  <c r="G46" i="26" s="1"/>
  <c r="E94" i="26"/>
  <c r="O94" i="26"/>
  <c r="G94" i="26" s="1"/>
  <c r="E69" i="26"/>
  <c r="O69" i="26"/>
  <c r="G69" i="26" s="1"/>
  <c r="O56" i="26"/>
  <c r="G56" i="26" s="1"/>
  <c r="E56" i="26"/>
  <c r="O50" i="26"/>
  <c r="G50" i="26" s="1"/>
  <c r="O80" i="26"/>
  <c r="G80" i="26" s="1"/>
  <c r="O13" i="26"/>
  <c r="G13" i="26" s="1"/>
  <c r="O19" i="26"/>
  <c r="G19" i="26" s="1"/>
  <c r="O25" i="26"/>
  <c r="G25" i="26" s="1"/>
  <c r="O41" i="26"/>
  <c r="G41" i="26" s="1"/>
  <c r="F61" i="26"/>
  <c r="O61" i="26"/>
  <c r="G61" i="26" s="1"/>
  <c r="E92" i="26"/>
  <c r="O92" i="26"/>
  <c r="G92" i="26" s="1"/>
  <c r="E83" i="26"/>
  <c r="O83" i="26"/>
  <c r="G83" i="26" s="1"/>
  <c r="O29" i="26"/>
  <c r="G29" i="26" s="1"/>
  <c r="E29" i="26"/>
  <c r="E58" i="26"/>
  <c r="O58" i="26"/>
  <c r="G58" i="26" s="1"/>
  <c r="O57" i="26"/>
  <c r="G57" i="26" s="1"/>
  <c r="E57" i="26"/>
  <c r="O71" i="26"/>
  <c r="G71" i="26" s="1"/>
  <c r="E71" i="26"/>
  <c r="E4" i="26"/>
  <c r="O4" i="26"/>
  <c r="G4" i="26" s="1"/>
  <c r="O100" i="26"/>
  <c r="G100" i="26" s="1"/>
  <c r="E100" i="26"/>
  <c r="E74" i="26"/>
  <c r="O74" i="26"/>
  <c r="G74" i="26" s="1"/>
  <c r="O68" i="26"/>
  <c r="G68" i="26" s="1"/>
  <c r="E35" i="26"/>
  <c r="O35" i="26"/>
  <c r="G35" i="26" s="1"/>
  <c r="E77" i="26"/>
  <c r="O77" i="26"/>
  <c r="G77" i="26" s="1"/>
  <c r="O95" i="26"/>
  <c r="G95" i="26" s="1"/>
  <c r="O15" i="26"/>
  <c r="G15" i="26" s="1"/>
  <c r="E15" i="26"/>
  <c r="E93" i="26"/>
  <c r="O93" i="26"/>
  <c r="G93" i="26" s="1"/>
  <c r="E26" i="26"/>
  <c r="O26" i="26"/>
  <c r="G26" i="26" s="1"/>
  <c r="E78" i="26"/>
  <c r="O78" i="26"/>
  <c r="G78" i="26" s="1"/>
  <c r="O45" i="26"/>
  <c r="G45" i="26" s="1"/>
  <c r="E45" i="26"/>
  <c r="O43" i="26"/>
  <c r="G43" i="26" s="1"/>
  <c r="E43" i="26"/>
  <c r="E36" i="26"/>
  <c r="O36" i="26"/>
  <c r="G36" i="26" s="1"/>
  <c r="E75" i="26"/>
  <c r="O75" i="26"/>
  <c r="G75" i="26" s="1"/>
  <c r="O85" i="26"/>
  <c r="G85" i="26" s="1"/>
  <c r="E85" i="26"/>
  <c r="O39" i="26"/>
  <c r="G39" i="26" s="1"/>
  <c r="E39" i="26"/>
  <c r="O60" i="26"/>
  <c r="G60" i="26" s="1"/>
  <c r="O7" i="26"/>
  <c r="G7" i="26" s="1"/>
  <c r="E7" i="26"/>
  <c r="F33" i="26"/>
  <c r="O33" i="26"/>
  <c r="G33" i="26" s="1"/>
  <c r="F47" i="26"/>
  <c r="O47" i="26"/>
  <c r="G47" i="26" s="1"/>
  <c r="E89" i="26"/>
  <c r="O89" i="26"/>
  <c r="G89" i="26" s="1"/>
  <c r="E55" i="26"/>
  <c r="O55" i="26"/>
  <c r="G55" i="26" s="1"/>
  <c r="K10" i="12"/>
  <c r="E1" i="18"/>
  <c r="H19" i="23"/>
  <c r="K9" i="12"/>
  <c r="D1" i="18"/>
  <c r="K6" i="12"/>
  <c r="K8" i="12"/>
  <c r="G18" i="12"/>
  <c r="F1" i="18"/>
  <c r="O19" i="23"/>
  <c r="H1" i="18"/>
  <c r="G19" i="23"/>
  <c r="D18" i="23"/>
  <c r="Q19" i="23"/>
  <c r="K19" i="23"/>
  <c r="P19" i="23"/>
  <c r="H18" i="23"/>
  <c r="D19" i="23"/>
  <c r="N19" i="23"/>
  <c r="L19" i="23"/>
  <c r="G1" i="18"/>
  <c r="M19" i="23"/>
  <c r="N18" i="23"/>
  <c r="R19" i="23"/>
  <c r="J19" i="23"/>
  <c r="T19" i="23"/>
  <c r="K35" i="18"/>
  <c r="J35" i="18"/>
  <c r="M34" i="18"/>
  <c r="L35" i="18"/>
  <c r="M35" i="18"/>
  <c r="I34" i="18"/>
  <c r="J34" i="18"/>
  <c r="K34" i="18"/>
  <c r="L34" i="18"/>
  <c r="C1" i="18"/>
  <c r="M18" i="23"/>
  <c r="G18" i="23"/>
  <c r="O18" i="23"/>
  <c r="P18" i="23"/>
  <c r="J18" i="23"/>
  <c r="Q18" i="23"/>
  <c r="K18" i="23"/>
  <c r="R18" i="23"/>
  <c r="L18" i="23"/>
  <c r="T18" i="23"/>
  <c r="G16" i="15"/>
  <c r="G7" i="15"/>
  <c r="H35" i="18"/>
  <c r="G35" i="18"/>
  <c r="F35" i="18"/>
  <c r="E35" i="18"/>
  <c r="D35" i="18"/>
  <c r="C35" i="18"/>
  <c r="B35" i="18"/>
  <c r="J16" i="12" l="1"/>
  <c r="I16" i="12"/>
  <c r="L16" i="12"/>
  <c r="L15" i="12"/>
  <c r="J15" i="12"/>
  <c r="I15" i="12"/>
  <c r="L14" i="12"/>
  <c r="I14" i="12"/>
  <c r="J14" i="12"/>
  <c r="L12" i="12"/>
  <c r="I12" i="12"/>
  <c r="J12" i="12"/>
  <c r="C34" i="18"/>
  <c r="D6" i="12" s="1"/>
  <c r="F6" i="12" s="1"/>
  <c r="I6" i="12" l="1"/>
  <c r="L6" i="12"/>
  <c r="J6" i="12"/>
  <c r="H5" i="12"/>
  <c r="E5" i="12"/>
  <c r="B5" i="12"/>
  <c r="A3" i="9" s="1"/>
  <c r="D13" i="8"/>
  <c r="H18" i="12" l="1"/>
  <c r="G19" i="12"/>
  <c r="H19" i="12"/>
  <c r="D17" i="9" l="1"/>
  <c r="C17" i="9"/>
  <c r="D16" i="9"/>
  <c r="C16" i="9"/>
  <c r="B3" i="9"/>
  <c r="G16" i="9" l="1"/>
  <c r="B16" i="9"/>
  <c r="B17" i="9"/>
  <c r="K5" i="12" l="1"/>
  <c r="K18" i="12" s="1"/>
  <c r="K19" i="12" l="1"/>
  <c r="G10" i="15" l="1"/>
  <c r="D34" i="18" l="1"/>
  <c r="D7" i="12" s="1"/>
  <c r="F7" i="12" s="1"/>
  <c r="H34" i="18"/>
  <c r="G34" i="18"/>
  <c r="D10" i="12" s="1"/>
  <c r="F10" i="12" s="1"/>
  <c r="F34" i="18"/>
  <c r="D9" i="12" s="1"/>
  <c r="F9" i="12" s="1"/>
  <c r="E34" i="18"/>
  <c r="D8" i="12" s="1"/>
  <c r="F8" i="12" s="1"/>
  <c r="B34" i="18"/>
  <c r="D5" i="12" s="1"/>
  <c r="J8" i="12" l="1"/>
  <c r="I8" i="12"/>
  <c r="L8" i="12"/>
  <c r="J9" i="12"/>
  <c r="L9" i="12"/>
  <c r="I9" i="12"/>
  <c r="J10" i="12"/>
  <c r="L10" i="12"/>
  <c r="I10" i="12"/>
  <c r="J7" i="12"/>
  <c r="L7" i="12"/>
  <c r="I7" i="12"/>
  <c r="D11" i="12"/>
  <c r="F11" i="12" s="1"/>
  <c r="F5" i="12"/>
  <c r="G17" i="15"/>
  <c r="G19" i="15" s="1"/>
  <c r="G20" i="15"/>
  <c r="E21" i="2"/>
  <c r="E22" i="2" s="1"/>
  <c r="E23" i="2" s="1"/>
  <c r="D17" i="2"/>
  <c r="E17" i="2" s="1"/>
  <c r="I11" i="12" l="1"/>
  <c r="L11" i="12"/>
  <c r="J11" i="12"/>
  <c r="I5" i="12"/>
  <c r="I18" i="12" s="1"/>
  <c r="J5" i="12"/>
  <c r="L5" i="12"/>
  <c r="L18" i="12" s="1"/>
  <c r="F18" i="12"/>
  <c r="F19" i="12"/>
  <c r="J18" i="12" l="1"/>
  <c r="L19" i="12"/>
  <c r="G5" i="16"/>
  <c r="J19" i="12"/>
  <c r="I19" i="12"/>
  <c r="G22" i="15"/>
  <c r="G13" i="15"/>
  <c r="G24" i="15" l="1"/>
  <c r="G12" i="16" s="1"/>
  <c r="E11" i="8" l="1"/>
  <c r="E12" i="8"/>
  <c r="E13" i="8"/>
  <c r="D15" i="8"/>
  <c r="D4" i="2"/>
  <c r="E4" i="2" s="1"/>
  <c r="D23" i="2" l="1"/>
  <c r="F23" i="2" s="1"/>
  <c r="D10" i="2"/>
  <c r="F3" i="9"/>
  <c r="E15" i="8"/>
  <c r="G3" i="9"/>
  <c r="E8" i="2"/>
  <c r="E9" i="2" s="1"/>
  <c r="E10" i="2" s="1"/>
  <c r="G17" i="9" l="1"/>
  <c r="F16" i="9"/>
  <c r="F17" i="9"/>
  <c r="D22" i="2"/>
  <c r="F22" i="2" s="1"/>
  <c r="D9" i="2"/>
  <c r="D8" i="2"/>
  <c r="D21" i="2"/>
  <c r="F21" i="2" s="1"/>
  <c r="D20" i="2" l="1"/>
  <c r="F20" i="2" s="1"/>
  <c r="F25" i="2" s="1"/>
  <c r="G11" i="16" s="1"/>
  <c r="D7" i="2"/>
  <c r="F7" i="2" s="1"/>
  <c r="F9" i="2"/>
  <c r="F8" i="2"/>
  <c r="G9" i="16" s="1"/>
  <c r="F10" i="2" l="1"/>
  <c r="F12" i="2" s="1"/>
  <c r="G10" i="16" s="1"/>
  <c r="G15" i="16" l="1"/>
  <c r="G16" i="16"/>
</calcChain>
</file>

<file path=xl/sharedStrings.xml><?xml version="1.0" encoding="utf-8"?>
<sst xmlns="http://schemas.openxmlformats.org/spreadsheetml/2006/main" count="235" uniqueCount="194">
  <si>
    <t>Notes:</t>
  </si>
  <si>
    <t>Capital Asset Pricing Model Results</t>
  </si>
  <si>
    <t>Risk-Free Rate</t>
  </si>
  <si>
    <t>Mean</t>
  </si>
  <si>
    <t>Company</t>
  </si>
  <si>
    <t>Value Line</t>
  </si>
  <si>
    <t>Value</t>
  </si>
  <si>
    <t>Average</t>
  </si>
  <si>
    <t>Median</t>
  </si>
  <si>
    <t>Company Name</t>
  </si>
  <si>
    <t>Zacks</t>
  </si>
  <si>
    <t>SWX</t>
  </si>
  <si>
    <t>NWN</t>
  </si>
  <si>
    <t>ATO</t>
  </si>
  <si>
    <t>WACC</t>
  </si>
  <si>
    <t>Long-term Debt</t>
  </si>
  <si>
    <t>Preferred Stock</t>
  </si>
  <si>
    <t>Common Stock</t>
  </si>
  <si>
    <t>Rate</t>
  </si>
  <si>
    <t>Structure</t>
  </si>
  <si>
    <t>Weighted</t>
  </si>
  <si>
    <t>Capital</t>
  </si>
  <si>
    <t>ROE</t>
  </si>
  <si>
    <t>Beta</t>
  </si>
  <si>
    <t>Financial Strength</t>
  </si>
  <si>
    <t>Earnings Predictability</t>
  </si>
  <si>
    <t>Long Term Debt Ratio</t>
  </si>
  <si>
    <t>Common Equity Ratio</t>
  </si>
  <si>
    <t>Total Capital</t>
  </si>
  <si>
    <t>B++</t>
  </si>
  <si>
    <t>B+</t>
  </si>
  <si>
    <t>NJR</t>
  </si>
  <si>
    <t>A</t>
  </si>
  <si>
    <t>[4]</t>
  </si>
  <si>
    <t>Annualized Dividend</t>
  </si>
  <si>
    <t>Average Stock
Price</t>
  </si>
  <si>
    <t>Dividend Yield</t>
  </si>
  <si>
    <t>OGS</t>
  </si>
  <si>
    <t>Yahoo Finance</t>
  </si>
  <si>
    <t>Risk Premium Models Based On Bond Yields</t>
  </si>
  <si>
    <t>Estimate of Market Risk Premium to Average Corporate Bond</t>
  </si>
  <si>
    <t>Current Market Risk Premium per Damodaran</t>
  </si>
  <si>
    <t>Single Stage DCF Models:</t>
  </si>
  <si>
    <t>Risk Premium Models:</t>
  </si>
  <si>
    <t>Mean of Above Estimates</t>
  </si>
  <si>
    <t>Median of Above Estimates</t>
  </si>
  <si>
    <t>ERP</t>
  </si>
  <si>
    <t>Beta Coefficient</t>
  </si>
  <si>
    <t>Average Beta for All Analysts</t>
  </si>
  <si>
    <t>Average Value Line Beta</t>
  </si>
  <si>
    <t>Average Zacks Beta</t>
  </si>
  <si>
    <t>Average Yahoo Finance Beta</t>
  </si>
  <si>
    <t>Damodaran Market Risk Premium</t>
  </si>
  <si>
    <t>[4] Equals Col. [1] + (Col. [2] x Col. [3])</t>
  </si>
  <si>
    <t>[3]See Notes [5] and [6]</t>
  </si>
  <si>
    <t>[6] Damodaran Trailing 12 month, with adjusted payout</t>
  </si>
  <si>
    <t>Damodaran [6]</t>
  </si>
  <si>
    <t>[1] See Notes [7]</t>
  </si>
  <si>
    <t>CAPM (High Estimate)</t>
  </si>
  <si>
    <t>CAPM Damodaran Average</t>
  </si>
  <si>
    <t>Summary and Recommendation</t>
  </si>
  <si>
    <t>Date</t>
  </si>
  <si>
    <t>NI</t>
  </si>
  <si>
    <t>Ticker Symbol</t>
  </si>
  <si>
    <t>Proj Dividend Growth Rate</t>
  </si>
  <si>
    <t>Estimate of Total Market Return per Duff and Phelps</t>
  </si>
  <si>
    <t>Estimated COE EPS Growth</t>
  </si>
  <si>
    <t>Estimated COE Dividend Growth</t>
  </si>
  <si>
    <t>75-25 Wtd. Growth</t>
  </si>
  <si>
    <t>Estimated Cost of Equity Wtd. Growth</t>
  </si>
  <si>
    <t>Single State DCF Model Using Value Line Forecast Growth Rates</t>
  </si>
  <si>
    <t>Weighted Average Cost of Capital</t>
  </si>
  <si>
    <t>1/</t>
  </si>
  <si>
    <t>EPS Growth 5-Year</t>
  </si>
  <si>
    <t>% Current Yield</t>
  </si>
  <si>
    <t>Avg Annual Dividend Yield</t>
  </si>
  <si>
    <t>Dividend Growth 5-Year</t>
  </si>
  <si>
    <t>Total Return 1-Year</t>
  </si>
  <si>
    <t>Total Return 3-Year</t>
  </si>
  <si>
    <t>Total Return 5-Year</t>
  </si>
  <si>
    <t>Estimated from information in</t>
  </si>
  <si>
    <t>5 Year EPS Growth</t>
  </si>
  <si>
    <t>5 Year Dividend Growth</t>
  </si>
  <si>
    <t xml:space="preserve">Model Using Value Line Growth Rates </t>
  </si>
  <si>
    <t>Average Market Return adjusted by Bond Yield plus Risk Premium</t>
  </si>
  <si>
    <t>[2] Source: Exhibit 2.04</t>
  </si>
  <si>
    <t>Mean Bond Yield Premium</t>
  </si>
  <si>
    <t>Proj 3-5 Yr EPS</t>
  </si>
  <si>
    <t>Indicated Annual Dividend</t>
  </si>
  <si>
    <t>Return on Common Equity</t>
  </si>
  <si>
    <t>Add: Enbridge Gas Utah's Current Long-Term Borrowing Rate 1/</t>
  </si>
  <si>
    <t>Kroll [5]</t>
  </si>
  <si>
    <t>CAPM Kroll</t>
  </si>
  <si>
    <t>Min</t>
  </si>
  <si>
    <t>Max</t>
  </si>
  <si>
    <t>Amer. States Water</t>
  </si>
  <si>
    <t>Artesian Res Corp</t>
  </si>
  <si>
    <t>California Water</t>
  </si>
  <si>
    <t>Middlesex Water</t>
  </si>
  <si>
    <t>York Water Co. (The)</t>
  </si>
  <si>
    <t>AWR</t>
  </si>
  <si>
    <t>CWT</t>
  </si>
  <si>
    <t>MSEX</t>
  </si>
  <si>
    <t>YORW</t>
  </si>
  <si>
    <t>ARTNA</t>
  </si>
  <si>
    <t>Info Accessed August 5, 2026 Value Line</t>
  </si>
  <si>
    <t>Ticker Sym</t>
  </si>
  <si>
    <t>CPK</t>
  </si>
  <si>
    <t>2026-08-18T06:00:00.000Z</t>
  </si>
  <si>
    <t>2026-08-17T06:00:00.000Z</t>
  </si>
  <si>
    <t>2026-08-14T06:00:00.000Z</t>
  </si>
  <si>
    <t>2026-08-13T06:00:00.000Z</t>
  </si>
  <si>
    <t>2026-08-12T06:00:00.000Z</t>
  </si>
  <si>
    <t>2026-08-11T06:00:00.000Z</t>
  </si>
  <si>
    <t>2026-08-10T06:00:00.000Z</t>
  </si>
  <si>
    <t>2026-08-07T06:00:00.000Z</t>
  </si>
  <si>
    <t>2026-08-06T06:00:00.000Z</t>
  </si>
  <si>
    <t>2026-08-05T06:00:00.000Z</t>
  </si>
  <si>
    <t>2026-08-04T06:00:00.000Z</t>
  </si>
  <si>
    <t>2026-08-03T06:00:00.000Z</t>
  </si>
  <si>
    <t>2026-07-31T06:00:00.000Z</t>
  </si>
  <si>
    <t>2026-07-30T06:00:00.000Z</t>
  </si>
  <si>
    <t>2026-07-29T06:00:00.000Z</t>
  </si>
  <si>
    <t>2026-07-28T06:00:00.000Z</t>
  </si>
  <si>
    <t>2026-07-27T06:00:00.000Z</t>
  </si>
  <si>
    <t>2026-07-24T06:00:00.000Z</t>
  </si>
  <si>
    <t>2026-07-23T06:00:00.000Z</t>
  </si>
  <si>
    <t>2026-07-22T06:00:00.000Z</t>
  </si>
  <si>
    <t>2026-07-21T06:00:00.000Z</t>
  </si>
  <si>
    <t>2026-07-20T06:00:00.000Z</t>
  </si>
  <si>
    <t>2026-07-17T06:00:00.000Z</t>
  </si>
  <si>
    <t>2026-07-16T06:00:00.000Z</t>
  </si>
  <si>
    <t>2026-07-15T06:00:00.000Z</t>
  </si>
  <si>
    <t>2026-07-14T06:00:00.000Z</t>
  </si>
  <si>
    <t>2026-07-13T06:00:00.000Z</t>
  </si>
  <si>
    <t>2026-07-10T06:00:00.000Z</t>
  </si>
  <si>
    <t>2026-07-09T06:00:00.000Z</t>
  </si>
  <si>
    <t>2026-07-08T06:00:00.000Z</t>
  </si>
  <si>
    <t>2026-07-07T06:00:00.000Z</t>
  </si>
  <si>
    <t>2026-07-06T06:00:00.000Z</t>
  </si>
  <si>
    <t>2026-07-02T06:00:00.000Z</t>
  </si>
  <si>
    <t>2026-07-01T06:00:00.000Z</t>
  </si>
  <si>
    <t>2026-06-30T06:00:00.000Z</t>
  </si>
  <si>
    <t>2026-06-29T06:00:00.000Z</t>
  </si>
  <si>
    <t>2026-06-26T06:00:00.000Z</t>
  </si>
  <si>
    <t>2026-06-25T06:00:00.000Z</t>
  </si>
  <si>
    <t>2026-06-24T06:00:00.000Z</t>
  </si>
  <si>
    <t>2026-06-23T06:00:00.000Z</t>
  </si>
  <si>
    <t>2026-06-22T06:00:00.000Z</t>
  </si>
  <si>
    <t>2026-06-18T06:00:00.000Z</t>
  </si>
  <si>
    <t>2026-06-17T06:00:00.000Z</t>
  </si>
  <si>
    <t>2026-06-16T06:00:00.000Z</t>
  </si>
  <si>
    <t>2026-06-15T06:00:00.000Z</t>
  </si>
  <si>
    <t>2026-06-12T06:00:00.000Z</t>
  </si>
  <si>
    <t>2026-06-11T06:00:00.000Z</t>
  </si>
  <si>
    <t>2026-06-10T06:00:00.000Z</t>
  </si>
  <si>
    <t>2026-06-09T06:00:00.000Z</t>
  </si>
  <si>
    <t>2026-06-08T06:00:00.000Z</t>
  </si>
  <si>
    <t>2026-06-05T06:00:00.000Z</t>
  </si>
  <si>
    <t>2026-06-04T06:00:00.000Z</t>
  </si>
  <si>
    <t>2026-06-03T06:00:00.000Z</t>
  </si>
  <si>
    <t>2026-06-02T06:00:00.000Z</t>
  </si>
  <si>
    <t>2026-06-01T06:00:00.000Z</t>
  </si>
  <si>
    <t>2026-05-29T06:00:00.000Z</t>
  </si>
  <si>
    <t>2026-05-28T06:00:00.000Z</t>
  </si>
  <si>
    <t>2026-05-27T06:00:00.000Z</t>
  </si>
  <si>
    <t>2026-05-26T06:00:00.000Z</t>
  </si>
  <si>
    <t>2026-05-22T06:00:00.000Z</t>
  </si>
  <si>
    <t>2026-05-21T06:00:00.000Z</t>
  </si>
  <si>
    <t>2026-05-20T06:00:00.000Z</t>
  </si>
  <si>
    <t>2026-05-19T06:00:00.000Z</t>
  </si>
  <si>
    <t>2026-05-18T06:00:00.000Z</t>
  </si>
  <si>
    <t>[5] Kroll September 2, 2025 ERP</t>
  </si>
  <si>
    <t>Less: Baa Bond Yield July 1, 2026</t>
  </si>
  <si>
    <t>Add: Corix's Estimated Current Long-Term Borrowing Rate 1/</t>
  </si>
  <si>
    <t>Casey J. Coleman's Direct Testimony</t>
  </si>
  <si>
    <t>Estimate of Corix's Cost of Equity</t>
  </si>
  <si>
    <t>Exhibit DPU 2.02 WACC</t>
  </si>
  <si>
    <t>[7] 20-year U.S. Treasury Yield August 6, 2026</t>
  </si>
  <si>
    <t>Final Estimate Applicable to Corix</t>
  </si>
  <si>
    <t>Reasonable Range: 7.15% to 9.63%</t>
  </si>
  <si>
    <t>High Market Return adjusted by Bond Yield plus Risk Premium</t>
  </si>
  <si>
    <t>BAA Premium</t>
  </si>
  <si>
    <t>AAA Premium</t>
  </si>
  <si>
    <t>BAA</t>
  </si>
  <si>
    <t>AAA</t>
  </si>
  <si>
    <t>SOFR</t>
  </si>
  <si>
    <t>observation_date</t>
  </si>
  <si>
    <t>Comparison of SOFR Rate to AAA and BAA Bonds</t>
  </si>
  <si>
    <t>Docket No. 26-2666-01</t>
  </si>
  <si>
    <t>Corix Utah City Heating and Cooling LLC</t>
  </si>
  <si>
    <t>Kroll Market Risk Premium</t>
  </si>
  <si>
    <t>Zacks and Yahoo Information accessed 8/6/2026</t>
  </si>
  <si>
    <t>Valueline Information from 8/5/2026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</si>
</sst>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409]mmmm\ d\,\ yyyy;@"/>
    <numFmt numFmtId="165" formatCode="&quot;[&quot;0&quot;]&quot;"/>
    <numFmt numFmtId="166" formatCode="0.000"/>
    <numFmt numFmtId="167" formatCode="&quot;$&quot;#,##0.00"/>
    <numFmt numFmtId="168" formatCode="0.0%"/>
    <numFmt numFmtId="169" formatCode="yyyy\-mm\-dd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1.5"/>
      <name val="Arial"/>
      <family val="2"/>
    </font>
    <font>
      <sz val="11.5"/>
      <name val="Arial"/>
      <family val="2"/>
    </font>
    <font>
      <b/>
      <sz val="11.5"/>
      <name val="Arial"/>
      <family val="2"/>
    </font>
    <font>
      <u/>
      <sz val="11.5"/>
      <name val="Arial"/>
      <family val="2"/>
    </font>
    <font>
      <sz val="11.5"/>
      <color theme="1"/>
      <name val="Arial"/>
      <family val="2"/>
    </font>
    <font>
      <b/>
      <sz val="11.5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sz val="11.5"/>
      <color rgb="FF1F1F1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4C7C5"/>
      </left>
      <right style="thin">
        <color rgb="FFC4C7C5"/>
      </right>
      <top style="thin">
        <color rgb="FFC4C7C5"/>
      </top>
      <bottom style="thin">
        <color rgb="FFC4C7C5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39" fontId="7" fillId="0" borderId="0"/>
    <xf numFmtId="43" fontId="7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10" fillId="2" borderId="0" applyNumberFormat="0" applyBorder="0" applyAlignment="0" applyProtection="0"/>
    <xf numFmtId="0" fontId="11" fillId="0" borderId="0"/>
    <xf numFmtId="0" fontId="3" fillId="0" borderId="0"/>
  </cellStyleXfs>
  <cellXfs count="141">
    <xf numFmtId="0" fontId="0" fillId="0" borderId="0" xfId="0"/>
    <xf numFmtId="0" fontId="3" fillId="0" borderId="0" xfId="5" applyFont="1"/>
    <xf numFmtId="0" fontId="4" fillId="0" borderId="0" xfId="5"/>
    <xf numFmtId="0" fontId="3" fillId="0" borderId="0" xfId="5" applyFont="1" applyAlignment="1">
      <alignment horizontal="centerContinuous"/>
    </xf>
    <xf numFmtId="10" fontId="3" fillId="0" borderId="0" xfId="0" applyNumberFormat="1" applyFont="1" applyAlignment="1">
      <alignment horizontal="center"/>
    </xf>
    <xf numFmtId="0" fontId="5" fillId="0" borderId="0" xfId="5" applyFont="1"/>
    <xf numFmtId="0" fontId="5" fillId="0" borderId="1" xfId="5" applyFont="1" applyBorder="1"/>
    <xf numFmtId="39" fontId="7" fillId="0" borderId="0" xfId="6"/>
    <xf numFmtId="10" fontId="7" fillId="0" borderId="0" xfId="6" applyNumberFormat="1"/>
    <xf numFmtId="10" fontId="7" fillId="0" borderId="0" xfId="6" applyNumberFormat="1" applyAlignment="1">
      <alignment horizontal="center"/>
    </xf>
    <xf numFmtId="0" fontId="7" fillId="0" borderId="0" xfId="10"/>
    <xf numFmtId="0" fontId="9" fillId="0" borderId="0" xfId="10" applyFont="1"/>
    <xf numFmtId="10" fontId="7" fillId="0" borderId="0" xfId="10" applyNumberFormat="1"/>
    <xf numFmtId="10" fontId="8" fillId="0" borderId="0" xfId="10" applyNumberFormat="1" applyFont="1"/>
    <xf numFmtId="39" fontId="7" fillId="0" borderId="0" xfId="10" applyNumberFormat="1"/>
    <xf numFmtId="39" fontId="8" fillId="0" borderId="0" xfId="10" quotePrefix="1" applyNumberFormat="1" applyFont="1" applyAlignment="1">
      <alignment horizontal="center"/>
    </xf>
    <xf numFmtId="10" fontId="8" fillId="0" borderId="0" xfId="10" applyNumberFormat="1" applyFont="1" applyAlignment="1">
      <alignment horizontal="center"/>
    </xf>
    <xf numFmtId="10" fontId="7" fillId="0" borderId="0" xfId="10" applyNumberFormat="1" applyAlignment="1">
      <alignment horizontal="center"/>
    </xf>
    <xf numFmtId="166" fontId="3" fillId="0" borderId="0" xfId="5" applyNumberFormat="1" applyFont="1" applyAlignment="1">
      <alignment horizontal="center"/>
    </xf>
    <xf numFmtId="10" fontId="3" fillId="0" borderId="0" xfId="5" applyNumberFormat="1" applyFont="1" applyAlignment="1">
      <alignment horizontal="center"/>
    </xf>
    <xf numFmtId="0" fontId="3" fillId="0" borderId="0" xfId="5" applyFont="1" applyAlignment="1">
      <alignment horizontal="center"/>
    </xf>
    <xf numFmtId="0" fontId="3" fillId="0" borderId="4" xfId="5" applyFont="1" applyBorder="1" applyAlignment="1">
      <alignment horizontal="center"/>
    </xf>
    <xf numFmtId="10" fontId="3" fillId="0" borderId="4" xfId="5" applyNumberFormat="1" applyFont="1" applyBorder="1" applyAlignment="1">
      <alignment horizontal="center"/>
    </xf>
    <xf numFmtId="10" fontId="5" fillId="0" borderId="4" xfId="5" applyNumberFormat="1" applyFont="1" applyBorder="1" applyAlignment="1">
      <alignment horizontal="center"/>
    </xf>
    <xf numFmtId="0" fontId="3" fillId="0" borderId="6" xfId="5" applyFont="1" applyBorder="1"/>
    <xf numFmtId="165" fontId="3" fillId="0" borderId="11" xfId="5" applyNumberFormat="1" applyFont="1" applyBorder="1" applyAlignment="1">
      <alignment horizontal="center"/>
    </xf>
    <xf numFmtId="165" fontId="3" fillId="0" borderId="7" xfId="5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5" applyFont="1" applyBorder="1"/>
    <xf numFmtId="0" fontId="6" fillId="0" borderId="10" xfId="5" applyFont="1" applyBorder="1"/>
    <xf numFmtId="0" fontId="3" fillId="0" borderId="13" xfId="0" applyFont="1" applyBorder="1"/>
    <xf numFmtId="10" fontId="3" fillId="0" borderId="13" xfId="0" applyNumberFormat="1" applyFont="1" applyBorder="1" applyAlignment="1">
      <alignment horizontal="center"/>
    </xf>
    <xf numFmtId="0" fontId="3" fillId="0" borderId="14" xfId="5" applyFont="1" applyBorder="1"/>
    <xf numFmtId="0" fontId="3" fillId="0" borderId="9" xfId="5" applyFont="1" applyBorder="1"/>
    <xf numFmtId="0" fontId="3" fillId="0" borderId="3" xfId="5" applyFont="1" applyBorder="1" applyAlignment="1">
      <alignment horizontal="center" wrapText="1"/>
    </xf>
    <xf numFmtId="0" fontId="3" fillId="0" borderId="1" xfId="5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10" fontId="7" fillId="0" borderId="0" xfId="1" applyNumberFormat="1" applyFont="1"/>
    <xf numFmtId="10" fontId="3" fillId="0" borderId="16" xfId="0" applyNumberFormat="1" applyFont="1" applyBorder="1" applyAlignment="1">
      <alignment horizontal="center"/>
    </xf>
    <xf numFmtId="10" fontId="2" fillId="0" borderId="15" xfId="0" applyNumberFormat="1" applyFont="1" applyBorder="1" applyAlignment="1">
      <alignment horizontal="center"/>
    </xf>
    <xf numFmtId="0" fontId="2" fillId="0" borderId="8" xfId="5" applyFont="1" applyBorder="1"/>
    <xf numFmtId="0" fontId="12" fillId="0" borderId="0" xfId="0" applyFont="1"/>
    <xf numFmtId="2" fontId="12" fillId="0" borderId="0" xfId="0" applyNumberFormat="1" applyFont="1"/>
    <xf numFmtId="167" fontId="12" fillId="0" borderId="0" xfId="0" applyNumberFormat="1" applyFont="1"/>
    <xf numFmtId="0" fontId="0" fillId="0" borderId="1" xfId="0" applyBorder="1" applyAlignment="1">
      <alignment horizontal="center" wrapText="1"/>
    </xf>
    <xf numFmtId="10" fontId="0" fillId="0" borderId="0" xfId="1" applyNumberFormat="1" applyFont="1"/>
    <xf numFmtId="10" fontId="0" fillId="0" borderId="0" xfId="0" applyNumberFormat="1"/>
    <xf numFmtId="168" fontId="0" fillId="0" borderId="0" xfId="1" applyNumberFormat="1" applyFont="1"/>
    <xf numFmtId="0" fontId="0" fillId="4" borderId="17" xfId="0" applyFill="1" applyBorder="1"/>
    <xf numFmtId="0" fontId="0" fillId="4" borderId="17" xfId="0" applyFill="1" applyBorder="1" applyAlignment="1">
      <alignment horizontal="center"/>
    </xf>
    <xf numFmtId="10" fontId="12" fillId="0" borderId="0" xfId="1" applyNumberFormat="1" applyFont="1"/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0" applyNumberFormat="1"/>
    <xf numFmtId="0" fontId="0" fillId="5" borderId="17" xfId="0" applyFill="1" applyBorder="1" applyAlignment="1">
      <alignment horizontal="center"/>
    </xf>
    <xf numFmtId="2" fontId="0" fillId="0" borderId="0" xfId="0" applyNumberFormat="1"/>
    <xf numFmtId="169" fontId="0" fillId="0" borderId="0" xfId="0" applyNumberFormat="1"/>
    <xf numFmtId="0" fontId="12" fillId="0" borderId="4" xfId="0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vertical="top"/>
    </xf>
    <xf numFmtId="10" fontId="3" fillId="0" borderId="0" xfId="10" applyNumberFormat="1" applyFont="1"/>
    <xf numFmtId="0" fontId="3" fillId="0" borderId="0" xfId="0" applyFont="1"/>
    <xf numFmtId="10" fontId="2" fillId="0" borderId="0" xfId="1" applyNumberFormat="1" applyFont="1"/>
    <xf numFmtId="39" fontId="3" fillId="0" borderId="0" xfId="6" applyFont="1"/>
    <xf numFmtId="0" fontId="3" fillId="0" borderId="0" xfId="10" applyFont="1"/>
    <xf numFmtId="39" fontId="14" fillId="0" borderId="0" xfId="10" applyNumberFormat="1" applyFont="1"/>
    <xf numFmtId="39" fontId="15" fillId="0" borderId="0" xfId="10" applyNumberFormat="1" applyFont="1"/>
    <xf numFmtId="39" fontId="16" fillId="0" borderId="0" xfId="10" applyNumberFormat="1" applyFont="1" applyAlignment="1">
      <alignment horizontal="center"/>
    </xf>
    <xf numFmtId="10" fontId="16" fillId="0" borderId="2" xfId="10" applyNumberFormat="1" applyFont="1" applyBorder="1" applyAlignment="1">
      <alignment horizontal="center"/>
    </xf>
    <xf numFmtId="10" fontId="16" fillId="0" borderId="0" xfId="10" applyNumberFormat="1" applyFont="1" applyAlignment="1">
      <alignment horizontal="center"/>
    </xf>
    <xf numFmtId="39" fontId="17" fillId="0" borderId="0" xfId="10" applyNumberFormat="1" applyFont="1"/>
    <xf numFmtId="10" fontId="15" fillId="0" borderId="0" xfId="10" applyNumberFormat="1" applyFont="1" applyAlignment="1">
      <alignment horizontal="center"/>
    </xf>
    <xf numFmtId="39" fontId="15" fillId="0" borderId="0" xfId="10" quotePrefix="1" applyNumberFormat="1" applyFont="1" applyAlignment="1">
      <alignment horizontal="left"/>
    </xf>
    <xf numFmtId="39" fontId="14" fillId="0" borderId="0" xfId="10" applyNumberFormat="1" applyFont="1" applyAlignment="1">
      <alignment horizontal="left"/>
    </xf>
    <xf numFmtId="39" fontId="15" fillId="0" borderId="0" xfId="10" applyNumberFormat="1" applyFont="1" applyAlignment="1">
      <alignment horizontal="left"/>
    </xf>
    <xf numFmtId="39" fontId="16" fillId="0" borderId="0" xfId="10" applyNumberFormat="1" applyFont="1" applyAlignment="1">
      <alignment horizontal="left"/>
    </xf>
    <xf numFmtId="39" fontId="16" fillId="0" borderId="0" xfId="10" applyNumberFormat="1" applyFont="1"/>
    <xf numFmtId="39" fontId="16" fillId="3" borderId="0" xfId="10" quotePrefix="1" applyNumberFormat="1" applyFont="1" applyFill="1" applyAlignment="1">
      <alignment horizontal="left"/>
    </xf>
    <xf numFmtId="39" fontId="15" fillId="3" borderId="0" xfId="10" applyNumberFormat="1" applyFont="1" applyFill="1"/>
    <xf numFmtId="10" fontId="16" fillId="3" borderId="0" xfId="10" applyNumberFormat="1" applyFont="1" applyFill="1" applyAlignment="1">
      <alignment horizontal="center"/>
    </xf>
    <xf numFmtId="0" fontId="15" fillId="0" borderId="0" xfId="10" applyFont="1"/>
    <xf numFmtId="10" fontId="15" fillId="0" borderId="0" xfId="10" applyNumberFormat="1" applyFont="1"/>
    <xf numFmtId="10" fontId="15" fillId="0" borderId="0" xfId="6" applyNumberFormat="1" applyFont="1"/>
    <xf numFmtId="39" fontId="15" fillId="0" borderId="0" xfId="6" applyFont="1"/>
    <xf numFmtId="10" fontId="17" fillId="0" borderId="0" xfId="6" quotePrefix="1" applyNumberFormat="1" applyFont="1" applyAlignment="1">
      <alignment horizontal="right"/>
    </xf>
    <xf numFmtId="39" fontId="14" fillId="0" borderId="0" xfId="6" applyFont="1"/>
    <xf numFmtId="10" fontId="15" fillId="0" borderId="0" xfId="6" applyNumberFormat="1" applyFont="1" applyAlignment="1">
      <alignment horizontal="center"/>
    </xf>
    <xf numFmtId="10" fontId="15" fillId="0" borderId="2" xfId="6" applyNumberFormat="1" applyFont="1" applyBorder="1"/>
    <xf numFmtId="10" fontId="16" fillId="0" borderId="0" xfId="5" applyNumberFormat="1" applyFont="1" applyAlignment="1">
      <alignment horizontal="center"/>
    </xf>
    <xf numFmtId="0" fontId="18" fillId="0" borderId="0" xfId="5" applyFont="1"/>
    <xf numFmtId="0" fontId="18" fillId="0" borderId="0" xfId="5" applyFont="1" applyAlignment="1">
      <alignment horizontal="center"/>
    </xf>
    <xf numFmtId="0" fontId="19" fillId="0" borderId="0" xfId="5" applyFont="1" applyAlignment="1">
      <alignment horizontal="left"/>
    </xf>
    <xf numFmtId="0" fontId="15" fillId="0" borderId="5" xfId="5" applyFont="1" applyBorder="1" applyAlignment="1">
      <alignment horizontal="center" wrapText="1"/>
    </xf>
    <xf numFmtId="0" fontId="18" fillId="0" borderId="0" xfId="5" applyFont="1" applyAlignment="1">
      <alignment horizontal="center" wrapText="1"/>
    </xf>
    <xf numFmtId="0" fontId="18" fillId="0" borderId="5" xfId="5" applyFont="1" applyBorder="1" applyAlignment="1">
      <alignment horizontal="center" wrapText="1"/>
    </xf>
    <xf numFmtId="0" fontId="18" fillId="0" borderId="0" xfId="5" applyFont="1" applyAlignment="1">
      <alignment horizontal="left"/>
    </xf>
    <xf numFmtId="10" fontId="18" fillId="0" borderId="0" xfId="5" applyNumberFormat="1" applyFont="1" applyAlignment="1">
      <alignment horizontal="center"/>
    </xf>
    <xf numFmtId="167" fontId="18" fillId="0" borderId="0" xfId="5" applyNumberFormat="1" applyFont="1" applyAlignment="1">
      <alignment horizontal="center"/>
    </xf>
    <xf numFmtId="10" fontId="18" fillId="0" borderId="0" xfId="1" applyNumberFormat="1" applyFont="1" applyAlignment="1">
      <alignment horizontal="center"/>
    </xf>
    <xf numFmtId="10" fontId="18" fillId="0" borderId="0" xfId="0" applyNumberFormat="1" applyFont="1" applyAlignment="1">
      <alignment horizontal="center"/>
    </xf>
    <xf numFmtId="10" fontId="18" fillId="0" borderId="0" xfId="1" applyNumberFormat="1" applyFont="1" applyBorder="1" applyAlignment="1">
      <alignment horizontal="center"/>
    </xf>
    <xf numFmtId="0" fontId="19" fillId="0" borderId="0" xfId="5" applyFont="1" applyAlignment="1">
      <alignment horizontal="center"/>
    </xf>
    <xf numFmtId="10" fontId="19" fillId="0" borderId="0" xfId="5" applyNumberFormat="1" applyFont="1" applyAlignment="1">
      <alignment horizontal="center"/>
    </xf>
    <xf numFmtId="0" fontId="19" fillId="6" borderId="29" xfId="0" applyFont="1" applyFill="1" applyBorder="1" applyAlignment="1">
      <alignment horizontal="center"/>
    </xf>
    <xf numFmtId="0" fontId="19" fillId="6" borderId="28" xfId="0" applyFont="1" applyFill="1" applyBorder="1" applyAlignment="1">
      <alignment horizontal="center"/>
    </xf>
    <xf numFmtId="169" fontId="18" fillId="0" borderId="26" xfId="0" applyNumberFormat="1" applyFont="1" applyBorder="1"/>
    <xf numFmtId="10" fontId="18" fillId="0" borderId="25" xfId="0" applyNumberFormat="1" applyFont="1" applyBorder="1"/>
    <xf numFmtId="10" fontId="18" fillId="0" borderId="24" xfId="0" applyNumberFormat="1" applyFont="1" applyBorder="1"/>
    <xf numFmtId="169" fontId="18" fillId="0" borderId="23" xfId="0" applyNumberFormat="1" applyFont="1" applyBorder="1"/>
    <xf numFmtId="10" fontId="18" fillId="0" borderId="17" xfId="0" applyNumberFormat="1" applyFont="1" applyBorder="1"/>
    <xf numFmtId="10" fontId="18" fillId="0" borderId="22" xfId="0" applyNumberFormat="1" applyFont="1" applyBorder="1"/>
    <xf numFmtId="10" fontId="15" fillId="0" borderId="22" xfId="0" applyNumberFormat="1" applyFont="1" applyBorder="1"/>
    <xf numFmtId="169" fontId="18" fillId="0" borderId="21" xfId="0" applyNumberFormat="1" applyFont="1" applyBorder="1"/>
    <xf numFmtId="10" fontId="18" fillId="0" borderId="20" xfId="0" applyNumberFormat="1" applyFont="1" applyBorder="1"/>
    <xf numFmtId="10" fontId="18" fillId="0" borderId="19" xfId="0" applyNumberFormat="1" applyFont="1" applyBorder="1"/>
    <xf numFmtId="0" fontId="19" fillId="6" borderId="28" xfId="0" applyFont="1" applyFill="1" applyBorder="1" applyAlignment="1">
      <alignment horizontal="center" wrapText="1"/>
    </xf>
    <xf numFmtId="0" fontId="19" fillId="6" borderId="27" xfId="0" applyFont="1" applyFill="1" applyBorder="1"/>
    <xf numFmtId="0" fontId="18" fillId="0" borderId="0" xfId="0" applyFont="1"/>
    <xf numFmtId="10" fontId="18" fillId="0" borderId="0" xfId="1" applyNumberFormat="1" applyFont="1"/>
    <xf numFmtId="10" fontId="18" fillId="0" borderId="0" xfId="0" applyNumberFormat="1" applyFont="1"/>
    <xf numFmtId="0" fontId="13" fillId="0" borderId="0" xfId="10" applyFont="1" applyAlignment="1">
      <alignment horizontal="centerContinuous"/>
    </xf>
    <xf numFmtId="0" fontId="3" fillId="0" borderId="0" xfId="10" applyFont="1" applyAlignment="1">
      <alignment horizontal="centerContinuous"/>
    </xf>
    <xf numFmtId="10" fontId="3" fillId="0" borderId="0" xfId="10" applyNumberFormat="1" applyFont="1" applyAlignment="1">
      <alignment horizontal="centerContinuous"/>
    </xf>
    <xf numFmtId="164" fontId="13" fillId="0" borderId="0" xfId="10" quotePrefix="1" applyNumberFormat="1" applyFont="1" applyAlignment="1">
      <alignment horizontal="centerContinuous"/>
    </xf>
    <xf numFmtId="164" fontId="3" fillId="0" borderId="0" xfId="10" quotePrefix="1" applyNumberFormat="1" applyFont="1"/>
    <xf numFmtId="0" fontId="16" fillId="0" borderId="0" xfId="10" applyFont="1"/>
    <xf numFmtId="10" fontId="15" fillId="0" borderId="2" xfId="10" applyNumberFormat="1" applyFont="1" applyBorder="1"/>
    <xf numFmtId="10" fontId="16" fillId="0" borderId="0" xfId="10" applyNumberFormat="1" applyFont="1"/>
    <xf numFmtId="0" fontId="15" fillId="0" borderId="0" xfId="10" applyFont="1" applyAlignment="1">
      <alignment horizontal="right"/>
    </xf>
    <xf numFmtId="39" fontId="15" fillId="0" borderId="0" xfId="6" applyFont="1" applyAlignment="1">
      <alignment wrapText="1"/>
    </xf>
    <xf numFmtId="10" fontId="15" fillId="0" borderId="0" xfId="6" applyNumberFormat="1" applyFont="1" applyAlignment="1">
      <alignment horizontal="center" wrapText="1"/>
    </xf>
    <xf numFmtId="39" fontId="15" fillId="0" borderId="2" xfId="6" applyFont="1" applyBorder="1"/>
    <xf numFmtId="0" fontId="22" fillId="0" borderId="18" xfId="0" applyFont="1" applyBorder="1" applyAlignment="1">
      <alignment horizontal="left" vertical="center" wrapText="1" indent="1"/>
    </xf>
    <xf numFmtId="39" fontId="16" fillId="0" borderId="0" xfId="6" applyFont="1" applyAlignment="1">
      <alignment horizontal="right"/>
    </xf>
    <xf numFmtId="39" fontId="16" fillId="0" borderId="0" xfId="6" applyFont="1"/>
    <xf numFmtId="0" fontId="16" fillId="3" borderId="0" xfId="10" applyFont="1" applyFill="1" applyAlignment="1">
      <alignment horizontal="center"/>
    </xf>
    <xf numFmtId="39" fontId="15" fillId="0" borderId="0" xfId="6" applyFont="1" applyAlignment="1">
      <alignment horizontal="center"/>
    </xf>
    <xf numFmtId="39" fontId="21" fillId="0" borderId="0" xfId="10" applyNumberFormat="1" applyFont="1" applyAlignment="1">
      <alignment horizontal="center"/>
    </xf>
    <xf numFmtId="0" fontId="20" fillId="0" borderId="9" xfId="0" applyFont="1" applyBorder="1" applyAlignment="1">
      <alignment horizontal="center"/>
    </xf>
  </cellXfs>
  <cellStyles count="14">
    <cellStyle name="Comma 2" xfId="7" xr:uid="{00000000-0005-0000-0000-000001000000}"/>
    <cellStyle name="Normal" xfId="0" builtinId="0"/>
    <cellStyle name="Normal 10 10 3 2 2 2 2 2" xfId="5" xr:uid="{00000000-0005-0000-0000-000003000000}"/>
    <cellStyle name="Normal 160 2" xfId="2" xr:uid="{00000000-0005-0000-0000-000004000000}"/>
    <cellStyle name="Normal 2" xfId="6" xr:uid="{00000000-0005-0000-0000-000005000000}"/>
    <cellStyle name="Normal 2 2 156" xfId="9" xr:uid="{00000000-0005-0000-0000-000006000000}"/>
    <cellStyle name="Normal 2 2 2 152 2 2" xfId="8" xr:uid="{00000000-0005-0000-0000-000007000000}"/>
    <cellStyle name="Normal 3" xfId="10" xr:uid="{00000000-0005-0000-0000-000008000000}"/>
    <cellStyle name="Normal 4" xfId="12" xr:uid="{00000000-0005-0000-0000-000009000000}"/>
    <cellStyle name="Normal 4 2" xfId="13" xr:uid="{00000000-0005-0000-0000-00000A000000}"/>
    <cellStyle name="Percent" xfId="1" builtinId="5"/>
    <cellStyle name="Percent 10" xfId="3" xr:uid="{00000000-0005-0000-0000-00000C000000}"/>
    <cellStyle name="Percent 3 101" xfId="4" xr:uid="{00000000-0005-0000-0000-00000D000000}"/>
    <cellStyle name="Style 26" xfId="11" xr:uid="{00000000-0005-0000-0000-00000E000000}"/>
  </cellStyles>
  <dxfs count="0"/>
  <tableStyles count="0" defaultTableStyle="TableStyleMedium2" defaultPivotStyle="PivotStyleLight16"/>
  <colors>
    <mruColors>
      <color rgb="FFE8F9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Minimum, Maximum, and Average </a:t>
            </a:r>
            <a:br>
              <a:rPr lang="en-US"/>
            </a:br>
            <a:r>
              <a:rPr lang="en-US"/>
              <a:t>Allowed Return on Equity from 2020 to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'DPU 2.07 ROE Chart'!$B$2</c:f>
              <c:strCache>
                <c:ptCount val="1"/>
                <c:pt idx="0">
                  <c:v>Min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'DPU 2.07 ROE Chart'!$C$1:$I$1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'DPU 2.07 ROE Chart'!$C$2:$I$2</c:f>
              <c:numCache>
                <c:formatCode>0.00%</c:formatCode>
                <c:ptCount val="7"/>
                <c:pt idx="0">
                  <c:v>8.8000000000000009E-2</c:v>
                </c:pt>
                <c:pt idx="1">
                  <c:v>8.8000000000000009E-2</c:v>
                </c:pt>
                <c:pt idx="2">
                  <c:v>0.09</c:v>
                </c:pt>
                <c:pt idx="3">
                  <c:v>9.1999999999999998E-2</c:v>
                </c:pt>
                <c:pt idx="4">
                  <c:v>9.1499999999999998E-2</c:v>
                </c:pt>
                <c:pt idx="5">
                  <c:v>9.5000000000000001E-2</c:v>
                </c:pt>
                <c:pt idx="6">
                  <c:v>9.2799999999999994E-2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12-4E66-A098-0C3E7545543B}"/>
            </c:ext>
          </c:extLst>
        </c:ser>
        <c:ser>
          <c:idx val="1"/>
          <c:order val="1"/>
          <c:tx>
            <c:strRef>
              <c:f>'DPU 2.07 ROE Chart'!$B$3</c:f>
              <c:strCache>
                <c:ptCount val="1"/>
                <c:pt idx="0">
                  <c:v>Max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'DPU 2.07 ROE Chart'!$C$1:$I$1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'DPU 2.07 ROE Chart'!$C$3:$I$3</c:f>
              <c:numCache>
                <c:formatCode>0.00%</c:formatCode>
                <c:ptCount val="7"/>
                <c:pt idx="0">
                  <c:v>0.1</c:v>
                </c:pt>
                <c:pt idx="1">
                  <c:v>0.1024</c:v>
                </c:pt>
                <c:pt idx="2">
                  <c:v>0.10199999999999999</c:v>
                </c:pt>
                <c:pt idx="3">
                  <c:v>0.105</c:v>
                </c:pt>
                <c:pt idx="4">
                  <c:v>0.10440000000000001</c:v>
                </c:pt>
                <c:pt idx="5">
                  <c:v>9.9000000000000005E-2</c:v>
                </c:pt>
                <c:pt idx="6">
                  <c:v>0.10249999999999999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12-4E66-A098-0C3E7545543B}"/>
            </c:ext>
          </c:extLst>
        </c:ser>
        <c:ser>
          <c:idx val="2"/>
          <c:order val="2"/>
          <c:tx>
            <c:strRef>
              <c:f>'DPU 2.07 ROE Chart'!$B$4</c:f>
              <c:strCache>
                <c:ptCount val="1"/>
                <c:pt idx="0">
                  <c:v>Average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'DPU 2.07 ROE Chart'!$C$1:$I$1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'DPU 2.07 ROE Chart'!$C$4:$I$4</c:f>
              <c:numCache>
                <c:formatCode>0.00%</c:formatCode>
                <c:ptCount val="7"/>
                <c:pt idx="0">
                  <c:v>9.4E-2</c:v>
                </c:pt>
                <c:pt idx="1">
                  <c:v>9.5200000000000007E-2</c:v>
                </c:pt>
                <c:pt idx="2">
                  <c:v>9.6000000000000002E-2</c:v>
                </c:pt>
                <c:pt idx="3">
                  <c:v>9.8500000000000004E-2</c:v>
                </c:pt>
                <c:pt idx="4">
                  <c:v>9.7950000000000009E-2</c:v>
                </c:pt>
                <c:pt idx="5">
                  <c:v>9.7000000000000003E-2</c:v>
                </c:pt>
                <c:pt idx="6">
                  <c:v>9.7299999999999998E-2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12-4E66-A098-0C3E75455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1599152"/>
        <c:axId val="1251599512"/>
      </c:lineChart>
      <c:catAx>
        <c:axId val="1251599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1599512"/>
        <c:crosses val="autoZero"/>
        <c:auto val="1"/>
        <c:lblAlgn val="ctr"/>
        <c:lblOffset val="100"/>
        <c:noMultiLvlLbl val="0"/>
      </c:catAx>
      <c:valAx>
        <c:axId val="1251599512"/>
        <c:scaling>
          <c:orientation val="minMax"/>
          <c:max val="0.11000000000000001"/>
          <c:min val="8.0000000000000016E-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1599152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8</xdr:row>
      <xdr:rowOff>95250</xdr:rowOff>
    </xdr:from>
    <xdr:to>
      <xdr:col>8</xdr:col>
      <xdr:colOff>180975</xdr:colOff>
      <xdr:row>33</xdr:row>
      <xdr:rowOff>135254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EE966B-AD9B-49F7-95D2-87047222D7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S\ANNLRPTS\WY\98\GA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as\MGE\MGE%20GR-2006-0422\Schedules\Direct\Atmos%20Schedu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D\MTGAS\2014%20Case\2014%20RateDesignM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ejperkins\Library\Containers\com.apple.mail\Data\Library\Mail%20Downloads\7FB16D56-7834-4E9D-9850-B0121F619E0E\May%20Fil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lm8149\Local%20Settings\Temporary%20Internet%20Files\OLK5C\Cost%20of%20Capital%20estimated%2012-31-04%20(1-24-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ejperkins\Library\Containers\com.apple.mail\Data\Library\Mail%20Downloads\7FB16D56-7834-4E9D-9850-B0121F619E0E\BASEREV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Forma%202001%201.0f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yanKucan\Box%20Sync\Projects%20-%20Sussex\16.1246%20Dominion%20NC%20ROE\Rebuttal%20Testimony\Supporting%20Analyses\forward%20interpolated%20yield%20curve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eadvisors.sharepoint.com/General-Offices-GO/INCTAX/PROVIS/Old%20Link%20Fil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eadvisors.sharepoint.com/FINANC/AFUDC/AFUDC%202002/AFUDC2002%20Forecast%20All%20Cos%20Act.%20thru%20Mar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coleman\docs\EGU%20GRC\Docket%20No.%2025-057-06\RRA%20Gas%20Rates%20Workbook.xlsx" TargetMode="External"/><Relationship Id="rId1" Type="http://schemas.openxmlformats.org/officeDocument/2006/relationships/externalLinkPath" Target="file:///C:\Users\ccoleman\docs\EGU%20GRC\Docket%20No.%2025-057-06\RRA%20Gas%20Rates%20Workbook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coleman\docs\S&amp;P%20Capital%20IQ%20Templates\SPG_RRA_RateCasesPendingPast_v1.xlsm" TargetMode="External"/><Relationship Id="rId1" Type="http://schemas.openxmlformats.org/officeDocument/2006/relationships/externalLinkPath" Target="file:///C:\Users\ccoleman\docs\S&amp;P%20Capital%20IQ%20Templates\SPG_RRA_RateCasesPendingPast_v1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yanKucan\AppData\Local\Microsoft\Windows\INetCache\Content.Outlook\J3RSQ4CQ\Atmos%20Schedul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LATE\Testimony%20Templates\Econ.%20data%20&amp;%20graphs\Testimony%20draft%20to%20be%20updated\historical.Graphs-testimony%20ready-revised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eadvisors.sharepoint.com/General%20Ledger%20Accounting/ADI%20Vouchers/Amanda's%20ADI%20Vouchers/FY2013/January%202013/Uploaded/010-109%20MTM%20Jan-1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\Profiles\kms7245\Local%20Settings\Temporary%20Internet%20Files\OLK8D\Cost%20of%20Capital%20estimated%2012-31-03%20Preliminary%20(1-21-04)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coleman\Downloads\AAA%20(2).xlsx" TargetMode="External"/><Relationship Id="rId1" Type="http://schemas.openxmlformats.org/officeDocument/2006/relationships/externalLinkPath" Target="file:///C:\Users\ccoleman\Downloads\AAA%20(2)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coleman\docs\Corix%20GRC\VL%20Natural%20Gas.xlsx" TargetMode="External"/><Relationship Id="rId1" Type="http://schemas.openxmlformats.org/officeDocument/2006/relationships/externalLinkPath" Target="file:///C:\Users\ccoleman\docs\Corix%20GRC\VL%20Natural%20G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. Info."/>
      <sheetName val="Gen. Info."/>
      <sheetName val="Mngrs &amp; Offcrs"/>
      <sheetName val="Directors"/>
      <sheetName val="Long Term Debt"/>
      <sheetName val="Dividends"/>
      <sheetName val="Plant in Ser"/>
      <sheetName val="Depr."/>
      <sheetName val="Inc Stmnt"/>
      <sheetName val="Taxes Other"/>
      <sheetName val="Balance Sheet"/>
      <sheetName val="Liability Ins"/>
      <sheetName val="Miles of Line"/>
      <sheetName val="Gas Purchased &amp; Sold"/>
      <sheetName val="Dedication Res."/>
      <sheetName val="Emer. Curt. &amp; IRP"/>
      <sheetName val="Imprt Chngs"/>
      <sheetName val="Plnt Add-Ret-17a"/>
      <sheetName val="Fin Chngs (pg 17b)"/>
      <sheetName val="Oat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Data"/>
      <sheetName val="Moody's Bond Yield Data"/>
      <sheetName val="Cover"/>
      <sheetName val="List"/>
      <sheetName val="Discount Rate"/>
      <sheetName val="Prime Rate"/>
      <sheetName val="Inflation"/>
      <sheetName val="Moody's"/>
      <sheetName val="30 Yr. Bonds"/>
      <sheetName val="Discount Chart"/>
      <sheetName val="Inflation Chart"/>
      <sheetName val="Moody's T-Bond Chart"/>
      <sheetName val="Moody's Spread Chart"/>
      <sheetName val="Moody's Baa Bond Yields Chart"/>
      <sheetName val="Econ Est &amp; Proj"/>
      <sheetName val="Hist. Cap Stru Atmos"/>
      <sheetName val="Ratios"/>
      <sheetName val="Cap. Struct."/>
      <sheetName val="LTD Rate"/>
      <sheetName val="STD Rate"/>
      <sheetName val="Comp. Co Criteria"/>
      <sheetName val="Ticker - Distr."/>
      <sheetName val="10-yr. Historical Growth"/>
      <sheetName val="5-yr. historical growth"/>
      <sheetName val="Avg 5-year and 10-year"/>
      <sheetName val="Comparable Projected Growth"/>
      <sheetName val="Comparable Stock Prices"/>
      <sheetName val="Comp DCF"/>
      <sheetName val="Comp CAPM"/>
      <sheetName val="Comp. Ratios"/>
      <sheetName val="RR"/>
      <sheetName val="WACC"/>
      <sheetName val="Chart_Data"/>
      <sheetName val="Moody's_Bond_Yield_Data"/>
      <sheetName val="Discount_Rate"/>
      <sheetName val="Prime_Rate"/>
      <sheetName val="30_Yr__Bonds"/>
      <sheetName val="Discount_Chart"/>
      <sheetName val="Inflation_Chart"/>
      <sheetName val="Moody's_T-Bond_Chart"/>
      <sheetName val="Moody's_Spread_Chart"/>
      <sheetName val="Moody's_Baa_Bond_Yields_Chart"/>
      <sheetName val="Econ_Est_&amp;_Proj"/>
      <sheetName val="Hist__Cap_Stru_Atmos"/>
      <sheetName val="Cap__Struct_"/>
      <sheetName val="LTD_Rate"/>
      <sheetName val="STD_Rate"/>
      <sheetName val="Comp__Co_Criteria"/>
      <sheetName val="Ticker_-_Distr_"/>
      <sheetName val="10-yr__Historical_Growth"/>
      <sheetName val="5-yr__historical_growth"/>
      <sheetName val="Avg_5-year_and_10-year"/>
      <sheetName val="Comparable_Projected_Growth"/>
      <sheetName val="Comparable_Stock_Prices"/>
      <sheetName val="Comp_DCF"/>
      <sheetName val="Comp_CAPM"/>
      <sheetName val="Comp__Ratios"/>
    </sheetNames>
    <sheetDataSet>
      <sheetData sheetId="0">
        <row r="30">
          <cell r="B30" t="str">
            <v>82</v>
          </cell>
          <cell r="C30">
            <v>14.219999999999999</v>
          </cell>
          <cell r="E30">
            <v>16.729999999999997</v>
          </cell>
          <cell r="I30">
            <v>8.3999999999999986</v>
          </cell>
          <cell r="K30">
            <v>12</v>
          </cell>
          <cell r="O30">
            <v>2.5099999999999998</v>
          </cell>
          <cell r="P30">
            <v>1.5240553745928338</v>
          </cell>
        </row>
        <row r="31">
          <cell r="C31">
            <v>14.219999999999999</v>
          </cell>
          <cell r="E31">
            <v>16.72</v>
          </cell>
          <cell r="I31">
            <v>7.6</v>
          </cell>
          <cell r="K31">
            <v>12</v>
          </cell>
          <cell r="O31">
            <v>2.4999999999999982</v>
          </cell>
          <cell r="P31">
            <v>1.5240553745928338</v>
          </cell>
        </row>
        <row r="32">
          <cell r="C32">
            <v>13.53</v>
          </cell>
          <cell r="E32">
            <v>16.069999999999997</v>
          </cell>
          <cell r="I32">
            <v>6.8</v>
          </cell>
          <cell r="K32">
            <v>12</v>
          </cell>
          <cell r="O32">
            <v>2.5400000000000009</v>
          </cell>
          <cell r="P32">
            <v>1.5240553745928338</v>
          </cell>
        </row>
        <row r="33">
          <cell r="C33">
            <v>13.37</v>
          </cell>
          <cell r="E33">
            <v>15.819999999999999</v>
          </cell>
          <cell r="I33">
            <v>6.5</v>
          </cell>
          <cell r="K33">
            <v>12</v>
          </cell>
          <cell r="O33">
            <v>2.4500000000000011</v>
          </cell>
          <cell r="P33">
            <v>1.5240553745928338</v>
          </cell>
        </row>
        <row r="34">
          <cell r="C34">
            <v>13.239999999999998</v>
          </cell>
          <cell r="E34">
            <v>15.6</v>
          </cell>
          <cell r="I34">
            <v>6.6999999999999993</v>
          </cell>
          <cell r="K34">
            <v>12</v>
          </cell>
          <cell r="O34">
            <v>2.3599999999999994</v>
          </cell>
          <cell r="P34">
            <v>1.5240553745928338</v>
          </cell>
        </row>
        <row r="35">
          <cell r="C35">
            <v>13.92</v>
          </cell>
          <cell r="E35">
            <v>16.18</v>
          </cell>
          <cell r="I35">
            <v>7.1</v>
          </cell>
          <cell r="K35">
            <v>12</v>
          </cell>
          <cell r="O35">
            <v>2.2599999999999998</v>
          </cell>
          <cell r="P35">
            <v>1.5240553745928338</v>
          </cell>
        </row>
        <row r="36">
          <cell r="C36">
            <v>13.549999999999999</v>
          </cell>
          <cell r="E36">
            <v>16.04</v>
          </cell>
          <cell r="I36">
            <v>6.3999999999999995</v>
          </cell>
          <cell r="K36">
            <v>11</v>
          </cell>
          <cell r="O36">
            <v>2.4899999999999984</v>
          </cell>
          <cell r="P36">
            <v>1.5240553745928338</v>
          </cell>
        </row>
        <row r="37">
          <cell r="C37">
            <v>12.77</v>
          </cell>
          <cell r="E37">
            <v>15.219999999999999</v>
          </cell>
          <cell r="I37">
            <v>5.8999999999999995</v>
          </cell>
          <cell r="K37">
            <v>10</v>
          </cell>
          <cell r="O37">
            <v>2.4500000000000011</v>
          </cell>
          <cell r="P37">
            <v>1.5240553745928338</v>
          </cell>
        </row>
        <row r="38">
          <cell r="C38">
            <v>12.069999999999999</v>
          </cell>
          <cell r="E38">
            <v>14.559999999999999</v>
          </cell>
          <cell r="I38">
            <v>5</v>
          </cell>
          <cell r="K38">
            <v>9.5</v>
          </cell>
          <cell r="O38">
            <v>2.4900000000000002</v>
          </cell>
          <cell r="P38">
            <v>1.5240553745928338</v>
          </cell>
        </row>
        <row r="39">
          <cell r="C39">
            <v>11.17</v>
          </cell>
          <cell r="E39">
            <v>13.879999999999999</v>
          </cell>
          <cell r="I39">
            <v>5.0999999999999996</v>
          </cell>
          <cell r="K39">
            <v>9</v>
          </cell>
          <cell r="O39">
            <v>2.7100000000000009</v>
          </cell>
          <cell r="P39">
            <v>1.5240553745928338</v>
          </cell>
        </row>
        <row r="40">
          <cell r="C40">
            <v>10.54</v>
          </cell>
          <cell r="E40">
            <v>13.579999999999998</v>
          </cell>
          <cell r="I40">
            <v>4.5999999999999996</v>
          </cell>
          <cell r="K40">
            <v>9</v>
          </cell>
          <cell r="O40">
            <v>3.0400000000000009</v>
          </cell>
          <cell r="P40">
            <v>1.5240553745928338</v>
          </cell>
        </row>
        <row r="41">
          <cell r="C41">
            <v>10.54</v>
          </cell>
          <cell r="E41">
            <v>13.549999999999999</v>
          </cell>
          <cell r="I41">
            <v>3.8</v>
          </cell>
          <cell r="K41">
            <v>8.5</v>
          </cell>
          <cell r="O41">
            <v>3.0100000000000016</v>
          </cell>
          <cell r="P41">
            <v>1.5240553745928338</v>
          </cell>
        </row>
        <row r="42">
          <cell r="B42" t="str">
            <v>83</v>
          </cell>
          <cell r="C42">
            <v>10.629999999999999</v>
          </cell>
          <cell r="E42">
            <v>13.459999999999999</v>
          </cell>
          <cell r="I42">
            <v>3.6999999999999997</v>
          </cell>
          <cell r="K42">
            <v>8.5</v>
          </cell>
          <cell r="O42">
            <v>2.8299999999999996</v>
          </cell>
          <cell r="P42">
            <v>1.5240553745928338</v>
          </cell>
        </row>
        <row r="43">
          <cell r="C43">
            <v>10.879999999999999</v>
          </cell>
          <cell r="E43">
            <v>13.6</v>
          </cell>
          <cell r="I43">
            <v>3.5</v>
          </cell>
          <cell r="K43">
            <v>8.5</v>
          </cell>
          <cell r="O43">
            <v>2.7199999999999989</v>
          </cell>
          <cell r="P43">
            <v>1.5240553745928338</v>
          </cell>
        </row>
        <row r="44">
          <cell r="C44">
            <v>10.629999999999999</v>
          </cell>
          <cell r="E44">
            <v>13.28</v>
          </cell>
          <cell r="I44">
            <v>3.5999999999999996</v>
          </cell>
          <cell r="K44">
            <v>8.5</v>
          </cell>
          <cell r="O44">
            <v>2.6499999999999986</v>
          </cell>
          <cell r="P44">
            <v>1.5240553745928338</v>
          </cell>
        </row>
        <row r="45">
          <cell r="C45">
            <v>10.479999999999999</v>
          </cell>
          <cell r="E45">
            <v>13.03</v>
          </cell>
          <cell r="I45">
            <v>3.9</v>
          </cell>
          <cell r="K45">
            <v>8.5</v>
          </cell>
          <cell r="O45">
            <v>2.5499999999999989</v>
          </cell>
          <cell r="P45">
            <v>1.5240553745928338</v>
          </cell>
        </row>
        <row r="46">
          <cell r="C46">
            <v>10.53</v>
          </cell>
          <cell r="E46">
            <v>13</v>
          </cell>
          <cell r="I46">
            <v>3.5</v>
          </cell>
          <cell r="K46">
            <v>8.5</v>
          </cell>
          <cell r="O46">
            <v>2.4700000000000006</v>
          </cell>
          <cell r="P46">
            <v>1.5240553745928338</v>
          </cell>
        </row>
        <row r="47">
          <cell r="C47">
            <v>10.93</v>
          </cell>
          <cell r="E47">
            <v>13.17</v>
          </cell>
          <cell r="I47">
            <v>2.5999999999999996</v>
          </cell>
          <cell r="K47">
            <v>8.5</v>
          </cell>
          <cell r="O47">
            <v>2.2400000000000002</v>
          </cell>
          <cell r="P47">
            <v>1.5240553745928338</v>
          </cell>
        </row>
        <row r="48">
          <cell r="C48">
            <v>11.399999999999999</v>
          </cell>
          <cell r="E48">
            <v>13.28</v>
          </cell>
          <cell r="I48">
            <v>2.5</v>
          </cell>
          <cell r="K48">
            <v>8.5</v>
          </cell>
          <cell r="O48">
            <v>1.879999999999999</v>
          </cell>
          <cell r="P48">
            <v>1.5240553745928338</v>
          </cell>
        </row>
        <row r="49">
          <cell r="C49">
            <v>11.819999999999999</v>
          </cell>
          <cell r="E49">
            <v>13.5</v>
          </cell>
          <cell r="I49">
            <v>2.5999999999999996</v>
          </cell>
          <cell r="K49">
            <v>8.5</v>
          </cell>
          <cell r="O49">
            <v>1.6799999999999997</v>
          </cell>
          <cell r="P49">
            <v>1.5240553745928338</v>
          </cell>
        </row>
        <row r="50">
          <cell r="C50">
            <v>11.629999999999999</v>
          </cell>
          <cell r="E50">
            <v>13.35</v>
          </cell>
          <cell r="I50">
            <v>2.9</v>
          </cell>
          <cell r="K50">
            <v>8.5</v>
          </cell>
          <cell r="O50">
            <v>1.7199999999999989</v>
          </cell>
          <cell r="P50">
            <v>1.5240553745928338</v>
          </cell>
        </row>
        <row r="51">
          <cell r="C51">
            <v>11.579999999999998</v>
          </cell>
          <cell r="E51">
            <v>13.19</v>
          </cell>
          <cell r="I51">
            <v>2.9</v>
          </cell>
          <cell r="K51">
            <v>8.5</v>
          </cell>
          <cell r="O51">
            <v>1.6099999999999994</v>
          </cell>
          <cell r="P51">
            <v>1.5240553745928338</v>
          </cell>
        </row>
        <row r="52">
          <cell r="C52">
            <v>11.75</v>
          </cell>
          <cell r="E52">
            <v>13.329999999999998</v>
          </cell>
          <cell r="I52">
            <v>3.3</v>
          </cell>
          <cell r="K52">
            <v>8.5</v>
          </cell>
          <cell r="O52">
            <v>1.5799999999999998</v>
          </cell>
          <cell r="P52">
            <v>1.5240553745928338</v>
          </cell>
        </row>
        <row r="53">
          <cell r="C53">
            <v>11.879999999999999</v>
          </cell>
          <cell r="E53">
            <v>13.479999999999999</v>
          </cell>
          <cell r="I53">
            <v>3.8</v>
          </cell>
          <cell r="K53">
            <v>8.5</v>
          </cell>
          <cell r="O53">
            <v>1.5999999999999996</v>
          </cell>
          <cell r="P53">
            <v>1.5240553745928338</v>
          </cell>
        </row>
        <row r="54">
          <cell r="B54" t="str">
            <v>84</v>
          </cell>
          <cell r="C54">
            <v>11.75</v>
          </cell>
          <cell r="E54">
            <v>13.399999999999999</v>
          </cell>
          <cell r="I54">
            <v>4.1999999999999993</v>
          </cell>
          <cell r="K54">
            <v>8.5</v>
          </cell>
          <cell r="O54">
            <v>1.6500000000000004</v>
          </cell>
          <cell r="P54">
            <v>1.5240553745928338</v>
          </cell>
        </row>
        <row r="55">
          <cell r="C55">
            <v>11.95</v>
          </cell>
          <cell r="E55">
            <v>13.5</v>
          </cell>
          <cell r="I55">
            <v>4.5999999999999996</v>
          </cell>
          <cell r="K55">
            <v>8.5</v>
          </cell>
          <cell r="O55">
            <v>1.5500000000000007</v>
          </cell>
          <cell r="P55">
            <v>1.5240553745928338</v>
          </cell>
        </row>
        <row r="56">
          <cell r="C56">
            <v>12.379999999999999</v>
          </cell>
          <cell r="E56">
            <v>14.03</v>
          </cell>
          <cell r="I56">
            <v>4.8</v>
          </cell>
          <cell r="K56">
            <v>8.5</v>
          </cell>
          <cell r="O56">
            <v>1.6499999999999986</v>
          </cell>
          <cell r="P56">
            <v>1.5240553745928338</v>
          </cell>
        </row>
        <row r="57">
          <cell r="C57">
            <v>12.649999999999999</v>
          </cell>
          <cell r="E57">
            <v>14.299999999999999</v>
          </cell>
          <cell r="I57">
            <v>4.5999999999999996</v>
          </cell>
          <cell r="K57">
            <v>9</v>
          </cell>
          <cell r="O57">
            <v>1.6500000000000004</v>
          </cell>
          <cell r="P57">
            <v>1.5240553745928338</v>
          </cell>
        </row>
        <row r="58">
          <cell r="C58">
            <v>13.43</v>
          </cell>
          <cell r="E58">
            <v>14.95</v>
          </cell>
          <cell r="I58">
            <v>4.1999999999999993</v>
          </cell>
          <cell r="K58">
            <v>9</v>
          </cell>
          <cell r="O58">
            <v>1.5199999999999996</v>
          </cell>
          <cell r="P58">
            <v>1.5240553745928338</v>
          </cell>
        </row>
        <row r="59">
          <cell r="C59">
            <v>13.44</v>
          </cell>
          <cell r="E59">
            <v>15.159999999999998</v>
          </cell>
          <cell r="I59">
            <v>4.1999999999999993</v>
          </cell>
          <cell r="K59">
            <v>9</v>
          </cell>
          <cell r="O59">
            <v>1.7200000000000006</v>
          </cell>
          <cell r="P59">
            <v>1.5240553745928338</v>
          </cell>
        </row>
        <row r="60">
          <cell r="C60">
            <v>13.209999999999999</v>
          </cell>
          <cell r="E60">
            <v>14.92</v>
          </cell>
          <cell r="I60">
            <v>4.1999999999999993</v>
          </cell>
          <cell r="K60">
            <v>9</v>
          </cell>
          <cell r="O60">
            <v>1.7099999999999991</v>
          </cell>
          <cell r="P60">
            <v>1.5240553745928338</v>
          </cell>
        </row>
        <row r="61">
          <cell r="C61">
            <v>12.54</v>
          </cell>
          <cell r="E61">
            <v>14.29</v>
          </cell>
          <cell r="I61">
            <v>4.3</v>
          </cell>
          <cell r="K61">
            <v>9</v>
          </cell>
          <cell r="O61">
            <v>1.75</v>
          </cell>
          <cell r="P61">
            <v>1.5240553745928338</v>
          </cell>
        </row>
        <row r="62">
          <cell r="C62">
            <v>12.29</v>
          </cell>
          <cell r="E62">
            <v>14.04</v>
          </cell>
          <cell r="I62">
            <v>4.3</v>
          </cell>
          <cell r="K62">
            <v>9</v>
          </cell>
          <cell r="O62">
            <v>1.75</v>
          </cell>
          <cell r="P62">
            <v>1.5240553745928338</v>
          </cell>
        </row>
        <row r="63">
          <cell r="C63">
            <v>11.979999999999999</v>
          </cell>
          <cell r="E63">
            <v>13.68</v>
          </cell>
          <cell r="I63">
            <v>4.3</v>
          </cell>
          <cell r="K63">
            <v>9</v>
          </cell>
          <cell r="O63">
            <v>1.6999999999999993</v>
          </cell>
          <cell r="P63">
            <v>1.5240553745928338</v>
          </cell>
        </row>
        <row r="64">
          <cell r="C64">
            <v>11.559999999999999</v>
          </cell>
          <cell r="E64">
            <v>13.149999999999999</v>
          </cell>
          <cell r="I64">
            <v>4.0999999999999996</v>
          </cell>
          <cell r="K64">
            <v>8.5</v>
          </cell>
          <cell r="O64">
            <v>1.5899999999999999</v>
          </cell>
          <cell r="P64">
            <v>1.5240553745928338</v>
          </cell>
        </row>
        <row r="65">
          <cell r="C65">
            <v>11.52</v>
          </cell>
          <cell r="E65">
            <v>12.959999999999999</v>
          </cell>
          <cell r="I65">
            <v>3.9</v>
          </cell>
          <cell r="K65">
            <v>8</v>
          </cell>
          <cell r="O65">
            <v>1.4400000000000013</v>
          </cell>
          <cell r="P65">
            <v>1.5240553745928338</v>
          </cell>
        </row>
        <row r="66">
          <cell r="B66" t="str">
            <v>85</v>
          </cell>
          <cell r="C66">
            <v>11.45</v>
          </cell>
          <cell r="E66">
            <v>12.879999999999999</v>
          </cell>
          <cell r="I66">
            <v>3.5</v>
          </cell>
          <cell r="K66">
            <v>8</v>
          </cell>
          <cell r="O66">
            <v>1.4300000000000015</v>
          </cell>
          <cell r="P66">
            <v>1.5240553745928338</v>
          </cell>
        </row>
        <row r="67">
          <cell r="C67">
            <v>11.469999999999999</v>
          </cell>
          <cell r="E67">
            <v>13</v>
          </cell>
          <cell r="I67">
            <v>3.5</v>
          </cell>
          <cell r="K67">
            <v>8</v>
          </cell>
          <cell r="O67">
            <v>1.5299999999999994</v>
          </cell>
          <cell r="P67">
            <v>1.5240553745928338</v>
          </cell>
        </row>
        <row r="68">
          <cell r="C68">
            <v>11.809999999999999</v>
          </cell>
          <cell r="E68">
            <v>13.659999999999998</v>
          </cell>
          <cell r="I68">
            <v>3.6999999999999997</v>
          </cell>
          <cell r="K68">
            <v>8</v>
          </cell>
          <cell r="O68">
            <v>1.8499999999999996</v>
          </cell>
          <cell r="P68">
            <v>1.5240553745928338</v>
          </cell>
        </row>
        <row r="69">
          <cell r="C69">
            <v>11.469999999999999</v>
          </cell>
          <cell r="E69">
            <v>13.42</v>
          </cell>
          <cell r="I69">
            <v>3.6999999999999997</v>
          </cell>
          <cell r="K69">
            <v>8</v>
          </cell>
          <cell r="O69">
            <v>1.9499999999999993</v>
          </cell>
          <cell r="P69">
            <v>1.5240553745928338</v>
          </cell>
        </row>
        <row r="70">
          <cell r="C70">
            <v>11.049999999999999</v>
          </cell>
          <cell r="E70">
            <v>12.889999999999999</v>
          </cell>
          <cell r="I70">
            <v>3.8</v>
          </cell>
          <cell r="K70">
            <v>7.5</v>
          </cell>
          <cell r="O70">
            <v>1.8399999999999999</v>
          </cell>
          <cell r="P70">
            <v>1.5240553745928338</v>
          </cell>
        </row>
        <row r="71">
          <cell r="C71">
            <v>10.44</v>
          </cell>
          <cell r="E71">
            <v>11.909999999999998</v>
          </cell>
          <cell r="I71">
            <v>3.8</v>
          </cell>
          <cell r="K71">
            <v>7.5</v>
          </cell>
          <cell r="O71">
            <v>1.4700000000000006</v>
          </cell>
          <cell r="P71">
            <v>1.5240553745928338</v>
          </cell>
        </row>
        <row r="72">
          <cell r="C72">
            <v>10.5</v>
          </cell>
          <cell r="E72">
            <v>11.879999999999999</v>
          </cell>
          <cell r="I72">
            <v>3.5999999999999996</v>
          </cell>
          <cell r="K72">
            <v>7.5</v>
          </cell>
          <cell r="O72">
            <v>1.3800000000000008</v>
          </cell>
          <cell r="P72">
            <v>1.5240553745928338</v>
          </cell>
        </row>
        <row r="73">
          <cell r="C73">
            <v>10.559999999999999</v>
          </cell>
          <cell r="E73">
            <v>11.93</v>
          </cell>
          <cell r="I73">
            <v>3.3</v>
          </cell>
          <cell r="K73">
            <v>7.5</v>
          </cell>
          <cell r="O73">
            <v>1.3699999999999992</v>
          </cell>
          <cell r="P73">
            <v>1.5240553745928338</v>
          </cell>
        </row>
        <row r="74">
          <cell r="C74">
            <v>10.61</v>
          </cell>
          <cell r="E74">
            <v>11.95</v>
          </cell>
          <cell r="I74">
            <v>3.0999999999999996</v>
          </cell>
          <cell r="K74">
            <v>7.5</v>
          </cell>
          <cell r="O74">
            <v>1.3399999999999999</v>
          </cell>
          <cell r="P74">
            <v>1.5240553745928338</v>
          </cell>
        </row>
        <row r="75">
          <cell r="C75">
            <v>10.5</v>
          </cell>
          <cell r="E75">
            <v>11.84</v>
          </cell>
          <cell r="I75">
            <v>3.1999999999999997</v>
          </cell>
          <cell r="K75">
            <v>7.5</v>
          </cell>
          <cell r="O75">
            <v>1.3399999999999999</v>
          </cell>
          <cell r="P75">
            <v>1.5240553745928338</v>
          </cell>
        </row>
        <row r="76">
          <cell r="C76">
            <v>10.059999999999999</v>
          </cell>
          <cell r="E76">
            <v>11.329999999999998</v>
          </cell>
          <cell r="I76">
            <v>3.5</v>
          </cell>
          <cell r="K76">
            <v>7.5</v>
          </cell>
          <cell r="O76">
            <v>1.2699999999999996</v>
          </cell>
          <cell r="P76">
            <v>1.5240553745928338</v>
          </cell>
        </row>
        <row r="77">
          <cell r="C77">
            <v>9.5399999999999991</v>
          </cell>
          <cell r="E77">
            <v>10.819999999999999</v>
          </cell>
          <cell r="I77">
            <v>3.8</v>
          </cell>
          <cell r="K77">
            <v>7.5</v>
          </cell>
          <cell r="O77">
            <v>1.2800000000000011</v>
          </cell>
          <cell r="P77">
            <v>1.5240553745928338</v>
          </cell>
        </row>
        <row r="78">
          <cell r="B78" t="str">
            <v>86</v>
          </cell>
          <cell r="C78">
            <v>9.3999999999999986</v>
          </cell>
          <cell r="E78">
            <v>10.659999999999998</v>
          </cell>
          <cell r="I78">
            <v>3.9</v>
          </cell>
          <cell r="K78">
            <v>7.5</v>
          </cell>
          <cell r="O78">
            <v>1.2599999999999998</v>
          </cell>
          <cell r="P78">
            <v>1.5240553745928338</v>
          </cell>
        </row>
        <row r="79">
          <cell r="C79">
            <v>8.93</v>
          </cell>
          <cell r="E79">
            <v>10.159999999999998</v>
          </cell>
          <cell r="I79">
            <v>3.0999999999999996</v>
          </cell>
          <cell r="K79">
            <v>7.5</v>
          </cell>
          <cell r="O79">
            <v>1.2300000000000004</v>
          </cell>
          <cell r="P79">
            <v>1.5240553745928338</v>
          </cell>
        </row>
        <row r="80">
          <cell r="C80">
            <v>7.96</v>
          </cell>
          <cell r="E80">
            <v>9.3299999999999983</v>
          </cell>
          <cell r="I80">
            <v>2.2999999999999998</v>
          </cell>
          <cell r="K80">
            <v>7</v>
          </cell>
          <cell r="O80">
            <v>1.3699999999999999</v>
          </cell>
          <cell r="P80">
            <v>1.5240553745928338</v>
          </cell>
        </row>
        <row r="81">
          <cell r="C81">
            <v>7.39</v>
          </cell>
          <cell r="E81">
            <v>9.02</v>
          </cell>
          <cell r="I81">
            <v>1.5999999999999999</v>
          </cell>
          <cell r="K81">
            <v>6.5</v>
          </cell>
          <cell r="O81">
            <v>1.63</v>
          </cell>
          <cell r="P81">
            <v>1.5240553745928338</v>
          </cell>
        </row>
        <row r="82">
          <cell r="C82">
            <v>7.52</v>
          </cell>
          <cell r="E82">
            <v>9.52</v>
          </cell>
          <cell r="I82">
            <v>1.5</v>
          </cell>
          <cell r="K82">
            <v>6.5</v>
          </cell>
          <cell r="O82">
            <v>2</v>
          </cell>
          <cell r="P82">
            <v>1.5240553745928338</v>
          </cell>
        </row>
        <row r="83">
          <cell r="C83">
            <v>7.5699999999999994</v>
          </cell>
          <cell r="E83">
            <v>9.51</v>
          </cell>
          <cell r="I83">
            <v>1.7999999999999998</v>
          </cell>
          <cell r="K83">
            <v>6.5</v>
          </cell>
          <cell r="O83">
            <v>1.9399999999999995</v>
          </cell>
          <cell r="P83">
            <v>1.5240553745928338</v>
          </cell>
        </row>
        <row r="84">
          <cell r="C84">
            <v>7.27</v>
          </cell>
          <cell r="E84">
            <v>9.19</v>
          </cell>
          <cell r="I84">
            <v>1.5999999999999999</v>
          </cell>
          <cell r="K84">
            <v>6</v>
          </cell>
          <cell r="O84">
            <v>1.92</v>
          </cell>
          <cell r="P84">
            <v>1.5240553745928338</v>
          </cell>
        </row>
        <row r="85">
          <cell r="C85">
            <v>7.3299999999999992</v>
          </cell>
          <cell r="E85">
            <v>9.1499999999999986</v>
          </cell>
          <cell r="I85">
            <v>1.5999999999999999</v>
          </cell>
          <cell r="K85">
            <v>5.5</v>
          </cell>
          <cell r="O85">
            <v>1.8200000000000003</v>
          </cell>
          <cell r="P85">
            <v>1.5240553745928338</v>
          </cell>
        </row>
        <row r="86">
          <cell r="C86">
            <v>7.6199999999999992</v>
          </cell>
          <cell r="E86">
            <v>9.42</v>
          </cell>
          <cell r="I86">
            <v>1.7999999999999998</v>
          </cell>
          <cell r="K86">
            <v>5.5</v>
          </cell>
          <cell r="O86">
            <v>1.7999999999999998</v>
          </cell>
          <cell r="P86">
            <v>1.5240553745928338</v>
          </cell>
        </row>
        <row r="87">
          <cell r="C87">
            <v>7.6999999999999993</v>
          </cell>
          <cell r="E87">
            <v>9.3899999999999988</v>
          </cell>
          <cell r="I87">
            <v>1.5</v>
          </cell>
          <cell r="K87">
            <v>5.5</v>
          </cell>
          <cell r="O87">
            <v>1.6900000000000004</v>
          </cell>
          <cell r="P87">
            <v>1.5240553745928338</v>
          </cell>
        </row>
        <row r="88">
          <cell r="C88">
            <v>7.52</v>
          </cell>
          <cell r="E88">
            <v>9.1499999999999986</v>
          </cell>
          <cell r="I88">
            <v>1.2999999999999998</v>
          </cell>
          <cell r="K88">
            <v>5.5</v>
          </cell>
          <cell r="O88">
            <v>1.6300000000000008</v>
          </cell>
          <cell r="P88">
            <v>1.5240553745928338</v>
          </cell>
        </row>
        <row r="89">
          <cell r="C89">
            <v>7.3699999999999992</v>
          </cell>
          <cell r="E89">
            <v>8.9600000000000009</v>
          </cell>
          <cell r="I89">
            <v>1.1000000000000001</v>
          </cell>
          <cell r="K89">
            <v>5.5</v>
          </cell>
          <cell r="O89">
            <v>1.5900000000000007</v>
          </cell>
          <cell r="P89">
            <v>1.5240553745928338</v>
          </cell>
        </row>
        <row r="90">
          <cell r="B90">
            <v>87</v>
          </cell>
          <cell r="C90">
            <v>7.39</v>
          </cell>
          <cell r="E90">
            <v>8.77</v>
          </cell>
          <cell r="I90">
            <v>1.5</v>
          </cell>
          <cell r="K90">
            <v>5.5</v>
          </cell>
          <cell r="O90">
            <v>1.38</v>
          </cell>
          <cell r="P90">
            <v>1.5240553745928338</v>
          </cell>
        </row>
        <row r="91">
          <cell r="C91">
            <v>7.5399999999999991</v>
          </cell>
          <cell r="E91">
            <v>8.8099999999999987</v>
          </cell>
          <cell r="I91">
            <v>2.0999999999999996</v>
          </cell>
          <cell r="K91">
            <v>5.5</v>
          </cell>
          <cell r="O91">
            <v>1.2700000000000005</v>
          </cell>
          <cell r="P91">
            <v>1.5240553745928338</v>
          </cell>
        </row>
        <row r="92">
          <cell r="C92">
            <v>7.55</v>
          </cell>
          <cell r="E92">
            <v>8.75</v>
          </cell>
          <cell r="I92">
            <v>3</v>
          </cell>
          <cell r="K92">
            <v>5.5</v>
          </cell>
          <cell r="O92">
            <v>1.2000000000000002</v>
          </cell>
          <cell r="P92">
            <v>1.5240553745928338</v>
          </cell>
        </row>
        <row r="93">
          <cell r="C93">
            <v>8.25</v>
          </cell>
          <cell r="E93">
            <v>9.3000000000000007</v>
          </cell>
          <cell r="I93">
            <v>3.8</v>
          </cell>
          <cell r="K93">
            <v>5.5</v>
          </cell>
          <cell r="O93">
            <v>1.0500000000000007</v>
          </cell>
          <cell r="P93">
            <v>1.5240553745928338</v>
          </cell>
        </row>
        <row r="94">
          <cell r="C94">
            <v>8.7799999999999994</v>
          </cell>
          <cell r="E94">
            <v>9.8199999999999985</v>
          </cell>
          <cell r="I94">
            <v>3.9</v>
          </cell>
          <cell r="K94">
            <v>5.5</v>
          </cell>
          <cell r="O94">
            <v>1.0400000000000009</v>
          </cell>
          <cell r="P94">
            <v>1.5240553745928338</v>
          </cell>
        </row>
        <row r="95">
          <cell r="C95">
            <v>8.5699999999999985</v>
          </cell>
          <cell r="E95">
            <v>9.8699999999999992</v>
          </cell>
          <cell r="I95">
            <v>3.6999999999999997</v>
          </cell>
          <cell r="K95">
            <v>5.5</v>
          </cell>
          <cell r="O95">
            <v>1.2999999999999989</v>
          </cell>
          <cell r="P95">
            <v>1.5240553745928338</v>
          </cell>
        </row>
        <row r="96">
          <cell r="C96">
            <v>8.6399999999999988</v>
          </cell>
          <cell r="E96">
            <v>10.01</v>
          </cell>
          <cell r="I96">
            <v>3.9</v>
          </cell>
          <cell r="K96">
            <v>5.5</v>
          </cell>
          <cell r="O96">
            <v>1.3699999999999992</v>
          </cell>
          <cell r="P96">
            <v>1.5240553745928338</v>
          </cell>
        </row>
        <row r="97">
          <cell r="C97">
            <v>8.9700000000000006</v>
          </cell>
          <cell r="E97">
            <v>10.329999999999998</v>
          </cell>
          <cell r="I97">
            <v>4.3</v>
          </cell>
          <cell r="K97">
            <v>5.5</v>
          </cell>
          <cell r="O97">
            <v>1.3599999999999994</v>
          </cell>
          <cell r="P97">
            <v>1.5240553745928338</v>
          </cell>
        </row>
        <row r="98">
          <cell r="C98">
            <v>9.59</v>
          </cell>
          <cell r="E98">
            <v>11</v>
          </cell>
          <cell r="I98">
            <v>4.4000000000000004</v>
          </cell>
          <cell r="K98">
            <v>6</v>
          </cell>
          <cell r="O98">
            <v>1.4100000000000001</v>
          </cell>
          <cell r="P98">
            <v>1.5240553745928338</v>
          </cell>
        </row>
        <row r="99">
          <cell r="C99">
            <v>9.61</v>
          </cell>
          <cell r="E99">
            <v>11.319999999999999</v>
          </cell>
          <cell r="I99">
            <v>4.5</v>
          </cell>
          <cell r="K99">
            <v>6</v>
          </cell>
          <cell r="O99">
            <v>1.7100000000000009</v>
          </cell>
          <cell r="P99">
            <v>1.5240553745928338</v>
          </cell>
        </row>
        <row r="100">
          <cell r="C100">
            <v>8.9499999999999993</v>
          </cell>
          <cell r="E100">
            <v>10.819999999999999</v>
          </cell>
          <cell r="I100">
            <v>4.5</v>
          </cell>
          <cell r="K100">
            <v>6</v>
          </cell>
          <cell r="O100">
            <v>1.870000000000001</v>
          </cell>
          <cell r="P100">
            <v>1.5240553745928338</v>
          </cell>
        </row>
        <row r="101">
          <cell r="C101">
            <v>9.1199999999999992</v>
          </cell>
          <cell r="E101">
            <v>10.989999999999998</v>
          </cell>
          <cell r="I101">
            <v>4.4000000000000004</v>
          </cell>
          <cell r="K101">
            <v>6</v>
          </cell>
          <cell r="O101">
            <v>1.870000000000001</v>
          </cell>
          <cell r="P101">
            <v>1.5240553745928338</v>
          </cell>
        </row>
        <row r="102">
          <cell r="B102" t="str">
            <v>88</v>
          </cell>
          <cell r="C102">
            <v>8.8299999999999983</v>
          </cell>
          <cell r="E102">
            <v>10.75</v>
          </cell>
          <cell r="I102">
            <v>4</v>
          </cell>
          <cell r="K102">
            <v>6</v>
          </cell>
          <cell r="O102">
            <v>1.92</v>
          </cell>
          <cell r="P102">
            <v>1.5240553745928338</v>
          </cell>
        </row>
        <row r="103">
          <cell r="C103">
            <v>8.43</v>
          </cell>
          <cell r="E103">
            <v>10.11</v>
          </cell>
          <cell r="I103">
            <v>3.9</v>
          </cell>
          <cell r="K103">
            <v>6</v>
          </cell>
          <cell r="O103">
            <v>1.6799999999999997</v>
          </cell>
          <cell r="P103">
            <v>1.5240553745928338</v>
          </cell>
        </row>
        <row r="104">
          <cell r="C104">
            <v>8.6300000000000008</v>
          </cell>
          <cell r="E104">
            <v>10.11</v>
          </cell>
          <cell r="I104">
            <v>3.9</v>
          </cell>
          <cell r="K104">
            <v>6</v>
          </cell>
          <cell r="O104">
            <v>1.4799999999999986</v>
          </cell>
          <cell r="P104">
            <v>1.5240553745928338</v>
          </cell>
        </row>
        <row r="105">
          <cell r="C105">
            <v>8.9499999999999993</v>
          </cell>
          <cell r="E105">
            <v>10.53</v>
          </cell>
          <cell r="I105">
            <v>3.9</v>
          </cell>
          <cell r="K105">
            <v>6</v>
          </cell>
          <cell r="O105">
            <v>1.5799999999999998</v>
          </cell>
          <cell r="P105">
            <v>1.5240553745928338</v>
          </cell>
        </row>
        <row r="106">
          <cell r="C106">
            <v>9.2299999999999986</v>
          </cell>
          <cell r="E106">
            <v>10.75</v>
          </cell>
          <cell r="I106">
            <v>3.9</v>
          </cell>
          <cell r="K106">
            <v>6</v>
          </cell>
          <cell r="O106">
            <v>1.5199999999999996</v>
          </cell>
          <cell r="P106">
            <v>1.5240553745928338</v>
          </cell>
        </row>
        <row r="107">
          <cell r="C107">
            <v>9</v>
          </cell>
          <cell r="E107">
            <v>10.709999999999999</v>
          </cell>
          <cell r="I107">
            <v>4</v>
          </cell>
          <cell r="K107">
            <v>6</v>
          </cell>
          <cell r="O107">
            <v>1.7100000000000009</v>
          </cell>
          <cell r="P107">
            <v>1.5240553745928338</v>
          </cell>
        </row>
        <row r="108">
          <cell r="C108">
            <v>9.1399999999999988</v>
          </cell>
          <cell r="E108">
            <v>10.959999999999999</v>
          </cell>
          <cell r="I108">
            <v>4.0999999999999996</v>
          </cell>
          <cell r="K108">
            <v>6</v>
          </cell>
          <cell r="O108">
            <v>1.8200000000000003</v>
          </cell>
          <cell r="P108">
            <v>1.5240553745928338</v>
          </cell>
        </row>
        <row r="109">
          <cell r="C109">
            <v>9.3199999999999985</v>
          </cell>
          <cell r="E109">
            <v>11.09</v>
          </cell>
          <cell r="I109">
            <v>4</v>
          </cell>
          <cell r="K109">
            <v>6.5</v>
          </cell>
          <cell r="O109">
            <v>1.7699999999999996</v>
          </cell>
          <cell r="P109">
            <v>1.5240553745928338</v>
          </cell>
        </row>
        <row r="110">
          <cell r="C110">
            <v>9.0599999999999987</v>
          </cell>
          <cell r="E110">
            <v>10.559999999999999</v>
          </cell>
          <cell r="I110">
            <v>4.1999999999999993</v>
          </cell>
          <cell r="K110">
            <v>6.5</v>
          </cell>
          <cell r="O110">
            <v>1.5</v>
          </cell>
          <cell r="P110">
            <v>1.5240553745928338</v>
          </cell>
        </row>
        <row r="111">
          <cell r="C111">
            <v>8.8899999999999988</v>
          </cell>
          <cell r="E111">
            <v>9.92</v>
          </cell>
          <cell r="I111">
            <v>4.1999999999999993</v>
          </cell>
          <cell r="K111">
            <v>6.5</v>
          </cell>
          <cell r="O111">
            <v>1.0299999999999994</v>
          </cell>
          <cell r="P111">
            <v>1.5240553745928338</v>
          </cell>
        </row>
        <row r="112">
          <cell r="C112">
            <v>9.02</v>
          </cell>
          <cell r="E112">
            <v>9.8899999999999988</v>
          </cell>
          <cell r="I112">
            <v>4.1999999999999993</v>
          </cell>
          <cell r="K112">
            <v>6.5</v>
          </cell>
          <cell r="O112">
            <v>0.87000000000000099</v>
          </cell>
          <cell r="P112">
            <v>1.5240553745928338</v>
          </cell>
        </row>
        <row r="113">
          <cell r="C113">
            <v>9.01</v>
          </cell>
          <cell r="E113">
            <v>10.02</v>
          </cell>
          <cell r="I113">
            <v>4.4000000000000004</v>
          </cell>
          <cell r="K113">
            <v>6.5</v>
          </cell>
          <cell r="O113">
            <v>1.0099999999999998</v>
          </cell>
          <cell r="P113">
            <v>1.5240553745928338</v>
          </cell>
        </row>
        <row r="114">
          <cell r="B114" t="str">
            <v>89</v>
          </cell>
          <cell r="C114">
            <v>8.93</v>
          </cell>
          <cell r="E114">
            <v>10.02</v>
          </cell>
          <cell r="I114">
            <v>4.6999999999999993</v>
          </cell>
          <cell r="K114">
            <v>6.5</v>
          </cell>
          <cell r="O114">
            <v>1.0899999999999999</v>
          </cell>
          <cell r="P114">
            <v>1.5240553745928338</v>
          </cell>
        </row>
        <row r="115">
          <cell r="C115">
            <v>9.01</v>
          </cell>
          <cell r="E115">
            <v>10.02</v>
          </cell>
          <cell r="I115">
            <v>4.8</v>
          </cell>
          <cell r="K115">
            <v>7</v>
          </cell>
          <cell r="O115">
            <v>1.0099999999999998</v>
          </cell>
          <cell r="P115">
            <v>1.5240553745928338</v>
          </cell>
        </row>
        <row r="116">
          <cell r="C116">
            <v>9.17</v>
          </cell>
          <cell r="E116">
            <v>10.159999999999998</v>
          </cell>
          <cell r="I116">
            <v>5</v>
          </cell>
          <cell r="K116">
            <v>7</v>
          </cell>
          <cell r="O116">
            <v>0.99000000000000021</v>
          </cell>
          <cell r="P116">
            <v>1.5240553745928338</v>
          </cell>
        </row>
        <row r="117">
          <cell r="C117">
            <v>9.0299999999999994</v>
          </cell>
          <cell r="E117">
            <v>10.139999999999999</v>
          </cell>
          <cell r="I117">
            <v>5.0999999999999996</v>
          </cell>
          <cell r="K117">
            <v>7</v>
          </cell>
          <cell r="O117">
            <v>1.1100000000000012</v>
          </cell>
          <cell r="P117">
            <v>1.5240553745928338</v>
          </cell>
        </row>
        <row r="118">
          <cell r="C118">
            <v>8.8299999999999983</v>
          </cell>
          <cell r="E118">
            <v>9.92</v>
          </cell>
          <cell r="I118">
            <v>5.3999999999999995</v>
          </cell>
          <cell r="K118">
            <v>7</v>
          </cell>
          <cell r="O118">
            <v>1.0899999999999999</v>
          </cell>
          <cell r="P118">
            <v>1.5240553745928338</v>
          </cell>
        </row>
        <row r="119">
          <cell r="C119">
            <v>8.27</v>
          </cell>
          <cell r="E119">
            <v>9.4899999999999984</v>
          </cell>
          <cell r="I119">
            <v>5.1999999999999993</v>
          </cell>
          <cell r="K119">
            <v>7</v>
          </cell>
          <cell r="O119">
            <v>1.2200000000000006</v>
          </cell>
          <cell r="P119">
            <v>1.5240553745928338</v>
          </cell>
        </row>
        <row r="120">
          <cell r="C120">
            <v>8.0799999999999983</v>
          </cell>
          <cell r="E120">
            <v>9.34</v>
          </cell>
          <cell r="I120">
            <v>5</v>
          </cell>
          <cell r="K120">
            <v>7</v>
          </cell>
          <cell r="O120">
            <v>1.2599999999999998</v>
          </cell>
          <cell r="P120">
            <v>1.5240553745928338</v>
          </cell>
        </row>
        <row r="121">
          <cell r="C121">
            <v>8.1199999999999992</v>
          </cell>
          <cell r="E121">
            <v>9.3699999999999992</v>
          </cell>
          <cell r="I121">
            <v>4.6999999999999993</v>
          </cell>
          <cell r="K121">
            <v>7</v>
          </cell>
          <cell r="O121">
            <v>1.25</v>
          </cell>
          <cell r="P121">
            <v>1.5240553745928338</v>
          </cell>
        </row>
        <row r="122">
          <cell r="C122">
            <v>8.1499999999999986</v>
          </cell>
          <cell r="E122">
            <v>9.43</v>
          </cell>
          <cell r="I122">
            <v>4.3</v>
          </cell>
          <cell r="K122">
            <v>7</v>
          </cell>
          <cell r="O122">
            <v>1.2799999999999994</v>
          </cell>
          <cell r="P122">
            <v>1.5240553745928338</v>
          </cell>
        </row>
        <row r="123">
          <cell r="C123">
            <v>8</v>
          </cell>
          <cell r="E123">
            <v>9.3699999999999992</v>
          </cell>
          <cell r="I123">
            <v>4.5</v>
          </cell>
          <cell r="K123">
            <v>7</v>
          </cell>
          <cell r="O123">
            <v>1.3699999999999992</v>
          </cell>
          <cell r="P123">
            <v>1.5240553745928338</v>
          </cell>
        </row>
        <row r="124">
          <cell r="C124">
            <v>7.8999999999999995</v>
          </cell>
          <cell r="E124">
            <v>9.3299999999999983</v>
          </cell>
          <cell r="I124">
            <v>4.6999999999999993</v>
          </cell>
          <cell r="K124">
            <v>7</v>
          </cell>
          <cell r="O124">
            <v>1.4299999999999997</v>
          </cell>
          <cell r="P124">
            <v>1.5240553745928338</v>
          </cell>
        </row>
        <row r="125">
          <cell r="C125">
            <v>7.8999999999999995</v>
          </cell>
          <cell r="E125">
            <v>9.3099999999999987</v>
          </cell>
          <cell r="I125">
            <v>4.5999999999999996</v>
          </cell>
          <cell r="K125">
            <v>7</v>
          </cell>
          <cell r="O125">
            <v>1.4100000000000001</v>
          </cell>
          <cell r="P125">
            <v>1.5240553745928338</v>
          </cell>
        </row>
        <row r="126">
          <cell r="B126" t="str">
            <v>90</v>
          </cell>
          <cell r="C126">
            <v>8.26</v>
          </cell>
          <cell r="E126">
            <v>9.44</v>
          </cell>
          <cell r="I126">
            <v>5.1999999999999993</v>
          </cell>
          <cell r="K126">
            <v>7</v>
          </cell>
          <cell r="O126">
            <v>1.1799999999999997</v>
          </cell>
          <cell r="P126">
            <v>1.5240553745928338</v>
          </cell>
        </row>
        <row r="127">
          <cell r="C127">
            <v>8.5</v>
          </cell>
          <cell r="E127">
            <v>9.6599999999999984</v>
          </cell>
          <cell r="I127">
            <v>5.3</v>
          </cell>
          <cell r="K127">
            <v>7</v>
          </cell>
          <cell r="O127">
            <v>1.1600000000000001</v>
          </cell>
          <cell r="P127">
            <v>1.5240553745928338</v>
          </cell>
        </row>
        <row r="128">
          <cell r="C128">
            <v>8.5599999999999987</v>
          </cell>
          <cell r="E128">
            <v>9.75</v>
          </cell>
          <cell r="I128">
            <v>5.1999999999999993</v>
          </cell>
          <cell r="K128">
            <v>7</v>
          </cell>
          <cell r="O128">
            <v>1.1899999999999995</v>
          </cell>
          <cell r="P128">
            <v>1.5240553745928338</v>
          </cell>
        </row>
        <row r="129">
          <cell r="C129">
            <v>8.76</v>
          </cell>
          <cell r="E129">
            <v>9.8699999999999992</v>
          </cell>
          <cell r="I129">
            <v>4.6999999999999993</v>
          </cell>
          <cell r="K129">
            <v>7</v>
          </cell>
          <cell r="O129">
            <v>1.1099999999999994</v>
          </cell>
          <cell r="P129">
            <v>1.5240553745928338</v>
          </cell>
        </row>
        <row r="130">
          <cell r="C130">
            <v>8.7299999999999986</v>
          </cell>
          <cell r="E130">
            <v>9.8899999999999988</v>
          </cell>
          <cell r="I130">
            <v>4.4000000000000004</v>
          </cell>
          <cell r="K130">
            <v>7</v>
          </cell>
          <cell r="O130">
            <v>1.1600000000000001</v>
          </cell>
          <cell r="P130">
            <v>1.5240553745928338</v>
          </cell>
        </row>
        <row r="131">
          <cell r="C131">
            <v>8.4600000000000009</v>
          </cell>
          <cell r="E131">
            <v>9.69</v>
          </cell>
          <cell r="I131">
            <v>4.6999999999999993</v>
          </cell>
          <cell r="K131">
            <v>7</v>
          </cell>
          <cell r="O131">
            <v>1.2299999999999986</v>
          </cell>
          <cell r="P131">
            <v>1.5240553745928338</v>
          </cell>
        </row>
        <row r="132">
          <cell r="C132">
            <v>8.5</v>
          </cell>
          <cell r="E132">
            <v>9.6599999999999984</v>
          </cell>
          <cell r="I132">
            <v>4.8</v>
          </cell>
          <cell r="K132">
            <v>7</v>
          </cell>
          <cell r="O132">
            <v>1.1600000000000001</v>
          </cell>
          <cell r="P132">
            <v>1.5240553745928338</v>
          </cell>
        </row>
        <row r="133">
          <cell r="C133">
            <v>8.86</v>
          </cell>
          <cell r="E133">
            <v>9.84</v>
          </cell>
          <cell r="I133">
            <v>5.6</v>
          </cell>
          <cell r="K133">
            <v>7</v>
          </cell>
          <cell r="O133">
            <v>0.98000000000000043</v>
          </cell>
          <cell r="P133">
            <v>1.5240553745928338</v>
          </cell>
        </row>
        <row r="134">
          <cell r="C134">
            <v>9.0299999999999994</v>
          </cell>
          <cell r="E134">
            <v>10.01</v>
          </cell>
          <cell r="I134">
            <v>6.1999999999999993</v>
          </cell>
          <cell r="K134">
            <v>7</v>
          </cell>
          <cell r="O134">
            <v>0.98000000000000043</v>
          </cell>
          <cell r="P134">
            <v>1.5240553745928338</v>
          </cell>
        </row>
        <row r="135">
          <cell r="C135">
            <v>8.86</v>
          </cell>
          <cell r="E135">
            <v>9.94</v>
          </cell>
          <cell r="I135">
            <v>6.3</v>
          </cell>
          <cell r="K135">
            <v>7</v>
          </cell>
          <cell r="O135">
            <v>1.0799999999999998</v>
          </cell>
          <cell r="P135">
            <v>1.5240553745928338</v>
          </cell>
        </row>
        <row r="136">
          <cell r="C136">
            <v>8.5399999999999991</v>
          </cell>
          <cell r="E136">
            <v>9.76</v>
          </cell>
          <cell r="I136">
            <v>6.3</v>
          </cell>
          <cell r="K136">
            <v>7</v>
          </cell>
          <cell r="O136">
            <v>1.2200000000000006</v>
          </cell>
          <cell r="P136">
            <v>1.5240553745928338</v>
          </cell>
        </row>
        <row r="137">
          <cell r="C137">
            <v>8.2399999999999984</v>
          </cell>
          <cell r="E137">
            <v>9.5699999999999985</v>
          </cell>
          <cell r="I137">
            <v>6.1</v>
          </cell>
          <cell r="K137">
            <v>6.5</v>
          </cell>
          <cell r="O137">
            <v>1.3299999999999998</v>
          </cell>
          <cell r="P137">
            <v>1.5240553745928338</v>
          </cell>
        </row>
        <row r="138">
          <cell r="B138" t="str">
            <v>91</v>
          </cell>
          <cell r="C138">
            <v>8.27</v>
          </cell>
          <cell r="E138">
            <v>9.5599999999999987</v>
          </cell>
          <cell r="I138">
            <v>5.6999999999999993</v>
          </cell>
          <cell r="K138">
            <v>6.5</v>
          </cell>
          <cell r="O138">
            <v>1.2900000000000009</v>
          </cell>
          <cell r="P138">
            <v>1.5240553745928338</v>
          </cell>
        </row>
        <row r="139">
          <cell r="C139">
            <v>8.0299999999999994</v>
          </cell>
          <cell r="E139">
            <v>9.3099999999999987</v>
          </cell>
          <cell r="I139">
            <v>5.3</v>
          </cell>
          <cell r="K139">
            <v>6</v>
          </cell>
          <cell r="O139">
            <v>1.2800000000000011</v>
          </cell>
          <cell r="P139">
            <v>1.5240553745928338</v>
          </cell>
        </row>
        <row r="140">
          <cell r="C140">
            <v>8.2899999999999991</v>
          </cell>
          <cell r="E140">
            <v>9.3899999999999988</v>
          </cell>
          <cell r="I140">
            <v>4.9000000000000004</v>
          </cell>
          <cell r="K140">
            <v>6</v>
          </cell>
          <cell r="O140">
            <v>1.1000000000000014</v>
          </cell>
          <cell r="P140">
            <v>1.5240553745928338</v>
          </cell>
        </row>
        <row r="141">
          <cell r="C141">
            <v>8.2100000000000009</v>
          </cell>
          <cell r="E141">
            <v>9.3000000000000007</v>
          </cell>
          <cell r="I141">
            <v>4.9000000000000004</v>
          </cell>
          <cell r="K141">
            <v>5.5</v>
          </cell>
          <cell r="O141">
            <v>1.0899999999999999</v>
          </cell>
          <cell r="P141">
            <v>1.5240553745928338</v>
          </cell>
        </row>
        <row r="142">
          <cell r="C142">
            <v>8.27</v>
          </cell>
          <cell r="E142">
            <v>9.2899999999999991</v>
          </cell>
          <cell r="I142">
            <v>5</v>
          </cell>
          <cell r="K142">
            <v>5.5</v>
          </cell>
          <cell r="O142">
            <v>1.0199999999999996</v>
          </cell>
          <cell r="P142">
            <v>1.5240553745928338</v>
          </cell>
        </row>
        <row r="143">
          <cell r="C143">
            <v>8.4700000000000006</v>
          </cell>
          <cell r="E143">
            <v>9.44</v>
          </cell>
          <cell r="I143">
            <v>4.6999999999999993</v>
          </cell>
          <cell r="K143">
            <v>5.5</v>
          </cell>
          <cell r="O143">
            <v>0.96999999999999886</v>
          </cell>
          <cell r="P143">
            <v>1.5240553745928338</v>
          </cell>
        </row>
        <row r="144">
          <cell r="C144">
            <v>8.4499999999999993</v>
          </cell>
          <cell r="E144">
            <v>9.3999999999999986</v>
          </cell>
          <cell r="I144">
            <v>4.4000000000000004</v>
          </cell>
          <cell r="K144">
            <v>5.5</v>
          </cell>
          <cell r="O144">
            <v>0.95000000000000107</v>
          </cell>
          <cell r="P144">
            <v>1.5240553745928338</v>
          </cell>
        </row>
        <row r="145">
          <cell r="C145">
            <v>8.1399999999999988</v>
          </cell>
          <cell r="E145">
            <v>9.1599999999999984</v>
          </cell>
          <cell r="I145">
            <v>3.8</v>
          </cell>
          <cell r="K145">
            <v>5.5</v>
          </cell>
          <cell r="O145">
            <v>1.0199999999999996</v>
          </cell>
          <cell r="P145">
            <v>1.5240553745928338</v>
          </cell>
        </row>
        <row r="146">
          <cell r="C146">
            <v>7.9499999999999993</v>
          </cell>
          <cell r="E146">
            <v>9.0299999999999994</v>
          </cell>
          <cell r="I146">
            <v>3.4</v>
          </cell>
          <cell r="K146">
            <v>5</v>
          </cell>
          <cell r="O146">
            <v>1.0799999999999992</v>
          </cell>
          <cell r="P146">
            <v>1.5240553745928338</v>
          </cell>
        </row>
        <row r="147">
          <cell r="C147">
            <v>7.93</v>
          </cell>
          <cell r="E147">
            <v>8.9899999999999984</v>
          </cell>
          <cell r="I147">
            <v>2.9</v>
          </cell>
          <cell r="K147">
            <v>5</v>
          </cell>
          <cell r="O147">
            <v>1.0600000000000005</v>
          </cell>
          <cell r="P147">
            <v>1.5240553745928338</v>
          </cell>
        </row>
        <row r="148">
          <cell r="C148">
            <v>7.92</v>
          </cell>
          <cell r="E148">
            <v>8.93</v>
          </cell>
          <cell r="I148">
            <v>3</v>
          </cell>
          <cell r="K148">
            <v>5</v>
          </cell>
          <cell r="O148">
            <v>1.0099999999999998</v>
          </cell>
          <cell r="P148">
            <v>1.5240553745928338</v>
          </cell>
        </row>
        <row r="149">
          <cell r="C149">
            <v>7.6999999999999993</v>
          </cell>
          <cell r="E149">
            <v>8.76</v>
          </cell>
          <cell r="I149">
            <v>3.0999999999999996</v>
          </cell>
          <cell r="K149">
            <v>4.5</v>
          </cell>
          <cell r="O149">
            <v>1.0599999999999996</v>
          </cell>
          <cell r="P149">
            <v>1.5240553745928338</v>
          </cell>
        </row>
        <row r="150">
          <cell r="B150" t="str">
            <v>92</v>
          </cell>
          <cell r="C150">
            <v>7.5799999999999992</v>
          </cell>
          <cell r="E150">
            <v>8.67</v>
          </cell>
          <cell r="I150">
            <v>2.5999999999999996</v>
          </cell>
          <cell r="K150">
            <v>3.5</v>
          </cell>
          <cell r="O150">
            <v>1.0899999999999999</v>
          </cell>
          <cell r="P150">
            <v>1.5240553745928338</v>
          </cell>
        </row>
        <row r="151">
          <cell r="C151">
            <v>7.85</v>
          </cell>
          <cell r="E151">
            <v>8.77</v>
          </cell>
          <cell r="I151">
            <v>2.8</v>
          </cell>
          <cell r="K151">
            <v>3.5</v>
          </cell>
          <cell r="O151">
            <v>0.91999999999999993</v>
          </cell>
          <cell r="P151">
            <v>1.5240553745928338</v>
          </cell>
        </row>
        <row r="152">
          <cell r="C152">
            <v>7.97</v>
          </cell>
          <cell r="E152">
            <v>8.84</v>
          </cell>
          <cell r="I152">
            <v>3.1999999999999997</v>
          </cell>
          <cell r="K152">
            <v>3.5</v>
          </cell>
          <cell r="O152">
            <v>0.87000000000000011</v>
          </cell>
          <cell r="P152">
            <v>1.5240553745928338</v>
          </cell>
        </row>
        <row r="153">
          <cell r="C153">
            <v>7.96</v>
          </cell>
          <cell r="E153">
            <v>8.7899999999999991</v>
          </cell>
          <cell r="I153">
            <v>3.1999999999999997</v>
          </cell>
          <cell r="K153">
            <v>3.5</v>
          </cell>
          <cell r="O153">
            <v>0.82999999999999918</v>
          </cell>
          <cell r="P153">
            <v>1.5240553745928338</v>
          </cell>
        </row>
        <row r="154">
          <cell r="C154">
            <v>7.89</v>
          </cell>
          <cell r="E154">
            <v>8.7200000000000006</v>
          </cell>
          <cell r="I154">
            <v>3</v>
          </cell>
          <cell r="K154">
            <v>3.5</v>
          </cell>
          <cell r="O154">
            <v>0.83000000000000096</v>
          </cell>
          <cell r="P154">
            <v>1.5240553745928338</v>
          </cell>
        </row>
        <row r="155">
          <cell r="C155">
            <v>7.84</v>
          </cell>
          <cell r="E155">
            <v>8.6399999999999988</v>
          </cell>
          <cell r="I155">
            <v>3.0999999999999996</v>
          </cell>
          <cell r="K155">
            <v>3.5</v>
          </cell>
          <cell r="O155">
            <v>0.80000000000000071</v>
          </cell>
          <cell r="P155">
            <v>1.5240553745928338</v>
          </cell>
        </row>
        <row r="156">
          <cell r="C156">
            <v>7.6</v>
          </cell>
          <cell r="E156">
            <v>8.4600000000000009</v>
          </cell>
          <cell r="I156">
            <v>3.1999999999999997</v>
          </cell>
          <cell r="K156">
            <v>3</v>
          </cell>
          <cell r="O156">
            <v>0.86000000000000121</v>
          </cell>
          <cell r="P156">
            <v>1.5240553745928338</v>
          </cell>
        </row>
        <row r="157">
          <cell r="C157">
            <v>7.39</v>
          </cell>
          <cell r="E157">
            <v>8.34</v>
          </cell>
          <cell r="I157">
            <v>3.0999999999999996</v>
          </cell>
          <cell r="K157">
            <v>3</v>
          </cell>
          <cell r="O157">
            <v>0.95000000000000018</v>
          </cell>
          <cell r="P157">
            <v>1.5240553745928338</v>
          </cell>
        </row>
        <row r="158">
          <cell r="C158">
            <v>7.34</v>
          </cell>
          <cell r="E158">
            <v>8.3199999999999985</v>
          </cell>
          <cell r="I158">
            <v>3</v>
          </cell>
          <cell r="K158">
            <v>3</v>
          </cell>
          <cell r="O158">
            <v>0.98000000000000043</v>
          </cell>
          <cell r="P158">
            <v>1.5240553745928338</v>
          </cell>
        </row>
        <row r="159">
          <cell r="C159">
            <v>7.5299999999999994</v>
          </cell>
          <cell r="E159">
            <v>8.44</v>
          </cell>
          <cell r="I159">
            <v>3.1999999999999997</v>
          </cell>
          <cell r="K159">
            <v>3</v>
          </cell>
          <cell r="O159">
            <v>0.90999999999999925</v>
          </cell>
          <cell r="P159">
            <v>1.5240553745928338</v>
          </cell>
        </row>
        <row r="160">
          <cell r="C160">
            <v>7.6099999999999994</v>
          </cell>
          <cell r="E160">
            <v>8.5299999999999994</v>
          </cell>
          <cell r="I160">
            <v>3</v>
          </cell>
          <cell r="K160">
            <v>3</v>
          </cell>
          <cell r="O160">
            <v>0.91999999999999904</v>
          </cell>
          <cell r="P160">
            <v>1.5240553745928338</v>
          </cell>
        </row>
        <row r="161">
          <cell r="C161">
            <v>7.4399999999999995</v>
          </cell>
          <cell r="E161">
            <v>8.36</v>
          </cell>
          <cell r="I161">
            <v>2.9</v>
          </cell>
          <cell r="K161">
            <v>3</v>
          </cell>
          <cell r="O161">
            <v>0.91999999999999904</v>
          </cell>
          <cell r="P161">
            <v>1.5240553745928338</v>
          </cell>
        </row>
        <row r="162">
          <cell r="B162" t="str">
            <v>93</v>
          </cell>
          <cell r="C162">
            <v>7.34</v>
          </cell>
          <cell r="E162">
            <v>8.2299999999999986</v>
          </cell>
          <cell r="I162">
            <v>3.3</v>
          </cell>
          <cell r="K162">
            <v>3</v>
          </cell>
          <cell r="O162">
            <v>0.89000000000000057</v>
          </cell>
          <cell r="P162">
            <v>1.5240553745928338</v>
          </cell>
        </row>
        <row r="163">
          <cell r="C163">
            <v>7.09</v>
          </cell>
          <cell r="E163">
            <v>8</v>
          </cell>
          <cell r="I163">
            <v>3.1999999999999997</v>
          </cell>
          <cell r="K163">
            <v>3</v>
          </cell>
          <cell r="O163">
            <v>0.91000000000000014</v>
          </cell>
          <cell r="P163">
            <v>1.5240553745928338</v>
          </cell>
        </row>
        <row r="164">
          <cell r="C164">
            <v>6.8199999999999994</v>
          </cell>
          <cell r="E164">
            <v>7.85</v>
          </cell>
          <cell r="I164">
            <v>3.0999999999999996</v>
          </cell>
          <cell r="K164">
            <v>3</v>
          </cell>
          <cell r="O164">
            <v>1.0299999999999994</v>
          </cell>
          <cell r="P164">
            <v>1.5240553745928338</v>
          </cell>
        </row>
        <row r="165">
          <cell r="C165">
            <v>6.85</v>
          </cell>
          <cell r="E165">
            <v>7.76</v>
          </cell>
          <cell r="I165">
            <v>3.1999999999999997</v>
          </cell>
          <cell r="K165">
            <v>3</v>
          </cell>
          <cell r="O165">
            <v>0.91000000000000014</v>
          </cell>
          <cell r="P165">
            <v>1.5240553745928338</v>
          </cell>
        </row>
        <row r="166">
          <cell r="C166">
            <v>6.92</v>
          </cell>
          <cell r="E166">
            <v>7.7799999999999994</v>
          </cell>
          <cell r="I166">
            <v>3.1999999999999997</v>
          </cell>
          <cell r="K166">
            <v>3</v>
          </cell>
          <cell r="O166">
            <v>0.86000000000000032</v>
          </cell>
          <cell r="P166">
            <v>1.5240553745928338</v>
          </cell>
        </row>
        <row r="167">
          <cell r="C167">
            <v>6.81</v>
          </cell>
          <cell r="E167">
            <v>7.68</v>
          </cell>
          <cell r="I167">
            <v>3</v>
          </cell>
          <cell r="K167">
            <v>3</v>
          </cell>
          <cell r="O167">
            <v>0.87000000000000011</v>
          </cell>
          <cell r="P167">
            <v>1.5240553745928338</v>
          </cell>
        </row>
        <row r="168">
          <cell r="C168">
            <v>6.63</v>
          </cell>
          <cell r="E168">
            <v>7.5299999999999994</v>
          </cell>
          <cell r="I168">
            <v>2.8</v>
          </cell>
          <cell r="K168">
            <v>3</v>
          </cell>
          <cell r="O168">
            <v>0.90000000000000036</v>
          </cell>
          <cell r="P168">
            <v>1.5240553745928338</v>
          </cell>
        </row>
        <row r="169">
          <cell r="C169">
            <v>6.3199999999999994</v>
          </cell>
          <cell r="E169">
            <v>7.21</v>
          </cell>
          <cell r="I169">
            <v>2.8</v>
          </cell>
          <cell r="K169">
            <v>3</v>
          </cell>
          <cell r="O169">
            <v>0.88999999999999968</v>
          </cell>
          <cell r="P169">
            <v>1.5240553745928338</v>
          </cell>
        </row>
        <row r="170">
          <cell r="C170">
            <v>6</v>
          </cell>
          <cell r="E170">
            <v>7.01</v>
          </cell>
          <cell r="I170">
            <v>2.6999999999999997</v>
          </cell>
          <cell r="K170">
            <v>3</v>
          </cell>
          <cell r="O170">
            <v>1.0099999999999998</v>
          </cell>
          <cell r="P170">
            <v>1.5240553745928338</v>
          </cell>
        </row>
        <row r="171">
          <cell r="C171">
            <v>5.9399999999999995</v>
          </cell>
          <cell r="E171">
            <v>6.9899999999999993</v>
          </cell>
          <cell r="I171">
            <v>2.8</v>
          </cell>
          <cell r="K171">
            <v>3</v>
          </cell>
          <cell r="O171">
            <v>1.0499999999999998</v>
          </cell>
          <cell r="P171">
            <v>1.5240553745928338</v>
          </cell>
        </row>
        <row r="172">
          <cell r="C172">
            <v>6.21</v>
          </cell>
          <cell r="E172">
            <v>7.3</v>
          </cell>
          <cell r="I172">
            <v>2.6999999999999997</v>
          </cell>
          <cell r="K172">
            <v>3</v>
          </cell>
          <cell r="O172">
            <v>1.0899999999999999</v>
          </cell>
          <cell r="P172">
            <v>1.5240553745928338</v>
          </cell>
        </row>
        <row r="173">
          <cell r="C173">
            <v>6.25</v>
          </cell>
          <cell r="E173">
            <v>7.3299999999999992</v>
          </cell>
          <cell r="I173">
            <v>2.6999999999999997</v>
          </cell>
          <cell r="K173">
            <v>3</v>
          </cell>
          <cell r="O173">
            <v>1.0799999999999998</v>
          </cell>
          <cell r="P173">
            <v>1.5240553745928338</v>
          </cell>
        </row>
        <row r="174">
          <cell r="B174" t="str">
            <v>94</v>
          </cell>
          <cell r="C174">
            <v>6.2899999999999991</v>
          </cell>
          <cell r="E174">
            <v>7.31</v>
          </cell>
          <cell r="I174">
            <v>2.5</v>
          </cell>
          <cell r="K174">
            <v>3</v>
          </cell>
          <cell r="O174">
            <v>1.0199999999999996</v>
          </cell>
          <cell r="P174">
            <v>1.5240553745928338</v>
          </cell>
        </row>
        <row r="175">
          <cell r="C175">
            <v>6.4899999999999993</v>
          </cell>
          <cell r="E175">
            <v>7.4399999999999995</v>
          </cell>
          <cell r="I175">
            <v>2.5</v>
          </cell>
          <cell r="K175">
            <v>3</v>
          </cell>
          <cell r="O175">
            <v>0.95000000000000018</v>
          </cell>
          <cell r="P175">
            <v>1.5240553745928338</v>
          </cell>
        </row>
        <row r="176">
          <cell r="C176">
            <v>6.9099999999999993</v>
          </cell>
          <cell r="E176">
            <v>7.8299999999999992</v>
          </cell>
          <cell r="I176">
            <v>2.5</v>
          </cell>
          <cell r="K176">
            <v>3</v>
          </cell>
          <cell r="O176">
            <v>0.91999999999999993</v>
          </cell>
          <cell r="P176">
            <v>1.5240553745928338</v>
          </cell>
        </row>
        <row r="177">
          <cell r="C177">
            <v>7.27</v>
          </cell>
          <cell r="E177">
            <v>8.1999999999999993</v>
          </cell>
          <cell r="I177">
            <v>2.4</v>
          </cell>
          <cell r="K177">
            <v>3</v>
          </cell>
          <cell r="O177">
            <v>0.92999999999999972</v>
          </cell>
          <cell r="P177">
            <v>1.5240553745928338</v>
          </cell>
        </row>
        <row r="178">
          <cell r="C178">
            <v>7.4099999999999993</v>
          </cell>
          <cell r="E178">
            <v>8.3199999999999985</v>
          </cell>
          <cell r="I178">
            <v>2.2999999999999998</v>
          </cell>
          <cell r="K178">
            <v>3</v>
          </cell>
          <cell r="O178">
            <v>0.91000000000000014</v>
          </cell>
          <cell r="P178">
            <v>1.5240553745928338</v>
          </cell>
        </row>
        <row r="179">
          <cell r="C179">
            <v>7.3999999999999995</v>
          </cell>
          <cell r="E179">
            <v>8.3099999999999987</v>
          </cell>
          <cell r="I179">
            <v>2.5</v>
          </cell>
          <cell r="K179">
            <v>3.5</v>
          </cell>
          <cell r="O179">
            <v>0.91000000000000014</v>
          </cell>
          <cell r="P179">
            <v>1.5240553745928338</v>
          </cell>
        </row>
        <row r="180">
          <cell r="C180">
            <v>7.5799999999999992</v>
          </cell>
          <cell r="E180">
            <v>8.4700000000000006</v>
          </cell>
          <cell r="I180">
            <v>2.9</v>
          </cell>
          <cell r="K180">
            <v>3.5</v>
          </cell>
          <cell r="O180">
            <v>0.89000000000000057</v>
          </cell>
          <cell r="P180">
            <v>1.5240553745928338</v>
          </cell>
        </row>
        <row r="181">
          <cell r="C181">
            <v>7.4899999999999993</v>
          </cell>
          <cell r="E181">
            <v>8.4099999999999984</v>
          </cell>
          <cell r="I181">
            <v>3</v>
          </cell>
          <cell r="K181">
            <v>3.5</v>
          </cell>
          <cell r="O181">
            <v>0.91999999999999993</v>
          </cell>
          <cell r="P181">
            <v>1.5240553745928338</v>
          </cell>
        </row>
        <row r="182">
          <cell r="C182">
            <v>7.71</v>
          </cell>
          <cell r="E182">
            <v>8.6499999999999986</v>
          </cell>
          <cell r="I182">
            <v>2.5999999999999996</v>
          </cell>
          <cell r="K182">
            <v>4</v>
          </cell>
          <cell r="O182">
            <v>0.94000000000000039</v>
          </cell>
          <cell r="P182">
            <v>1.5240553745928338</v>
          </cell>
        </row>
        <row r="183">
          <cell r="C183">
            <v>7.9399999999999995</v>
          </cell>
          <cell r="E183">
            <v>8.8800000000000008</v>
          </cell>
          <cell r="I183">
            <v>2.6999999999999997</v>
          </cell>
          <cell r="K183">
            <v>4</v>
          </cell>
          <cell r="O183">
            <v>0.94000000000000039</v>
          </cell>
          <cell r="P183">
            <v>1.5240553745928338</v>
          </cell>
        </row>
        <row r="184">
          <cell r="C184">
            <v>8.0799999999999983</v>
          </cell>
          <cell r="E184">
            <v>9</v>
          </cell>
          <cell r="I184">
            <v>2.6999999999999997</v>
          </cell>
          <cell r="K184">
            <v>4.75</v>
          </cell>
          <cell r="O184">
            <v>0.91999999999999993</v>
          </cell>
          <cell r="P184">
            <v>1.5240553745928338</v>
          </cell>
        </row>
        <row r="185">
          <cell r="C185">
            <v>7.8699999999999992</v>
          </cell>
          <cell r="E185">
            <v>8.7899999999999991</v>
          </cell>
          <cell r="I185">
            <v>2.8</v>
          </cell>
          <cell r="K185">
            <v>4.75</v>
          </cell>
          <cell r="O185">
            <v>0.91999999999999904</v>
          </cell>
          <cell r="P185">
            <v>1.5240553745928338</v>
          </cell>
        </row>
        <row r="186">
          <cell r="B186" t="str">
            <v>95</v>
          </cell>
          <cell r="C186">
            <v>7.85</v>
          </cell>
          <cell r="E186">
            <v>8.77</v>
          </cell>
          <cell r="I186">
            <v>2.9</v>
          </cell>
          <cell r="K186">
            <v>4.75</v>
          </cell>
          <cell r="O186">
            <v>0.91999999999999993</v>
          </cell>
          <cell r="P186">
            <v>1.5240553745928338</v>
          </cell>
        </row>
        <row r="187">
          <cell r="C187">
            <v>7.6099999999999994</v>
          </cell>
          <cell r="E187">
            <v>8.5599999999999987</v>
          </cell>
          <cell r="I187">
            <v>2.9</v>
          </cell>
          <cell r="K187">
            <v>5.25</v>
          </cell>
          <cell r="O187">
            <v>0.95000000000000018</v>
          </cell>
          <cell r="P187">
            <v>1.5240553745928338</v>
          </cell>
        </row>
        <row r="188">
          <cell r="C188">
            <v>7.4499999999999993</v>
          </cell>
          <cell r="E188">
            <v>8.4099999999999984</v>
          </cell>
          <cell r="I188">
            <v>3.0999999999999996</v>
          </cell>
          <cell r="K188">
            <v>5.25</v>
          </cell>
          <cell r="O188">
            <v>0.96</v>
          </cell>
          <cell r="P188">
            <v>1.5240553745928338</v>
          </cell>
        </row>
        <row r="189">
          <cell r="C189">
            <v>7.3599999999999994</v>
          </cell>
          <cell r="E189">
            <v>8.3000000000000007</v>
          </cell>
          <cell r="I189">
            <v>2.4</v>
          </cell>
          <cell r="K189">
            <v>5.25</v>
          </cell>
          <cell r="O189">
            <v>0.94000000000000039</v>
          </cell>
          <cell r="P189">
            <v>1.5240553745928338</v>
          </cell>
        </row>
        <row r="190">
          <cell r="C190">
            <v>6.9499999999999993</v>
          </cell>
          <cell r="E190">
            <v>7.93</v>
          </cell>
          <cell r="I190">
            <v>3.1999999999999997</v>
          </cell>
          <cell r="K190">
            <v>5.25</v>
          </cell>
          <cell r="O190">
            <v>0.97999999999999954</v>
          </cell>
          <cell r="P190">
            <v>1.5240553745928338</v>
          </cell>
        </row>
        <row r="191">
          <cell r="C191">
            <v>6.5699999999999994</v>
          </cell>
          <cell r="E191">
            <v>7.6199999999999992</v>
          </cell>
          <cell r="I191">
            <v>3</v>
          </cell>
          <cell r="K191">
            <v>5.25</v>
          </cell>
          <cell r="O191">
            <v>1.0499999999999998</v>
          </cell>
          <cell r="P191">
            <v>1.5240553745928338</v>
          </cell>
        </row>
        <row r="192">
          <cell r="C192">
            <v>6.72</v>
          </cell>
          <cell r="E192">
            <v>7.7299999999999995</v>
          </cell>
          <cell r="I192">
            <v>2.8</v>
          </cell>
          <cell r="K192">
            <v>5.25</v>
          </cell>
          <cell r="O192">
            <v>1.0100000000000007</v>
          </cell>
          <cell r="P192">
            <v>1.5240553745928338</v>
          </cell>
        </row>
        <row r="193">
          <cell r="C193">
            <v>6.8599999999999994</v>
          </cell>
          <cell r="E193">
            <v>7.8599999999999994</v>
          </cell>
          <cell r="I193">
            <v>2.5999999999999996</v>
          </cell>
          <cell r="K193">
            <v>5.25</v>
          </cell>
          <cell r="O193">
            <v>1</v>
          </cell>
          <cell r="P193">
            <v>1.5240553745928338</v>
          </cell>
        </row>
        <row r="194">
          <cell r="C194">
            <v>6.55</v>
          </cell>
          <cell r="E194">
            <v>7.6199999999999992</v>
          </cell>
          <cell r="I194">
            <v>2.5</v>
          </cell>
          <cell r="K194">
            <v>5.25</v>
          </cell>
          <cell r="O194">
            <v>1.0700000000000003</v>
          </cell>
          <cell r="P194">
            <v>1.5240553745928338</v>
          </cell>
        </row>
        <row r="195">
          <cell r="C195">
            <v>6.3699999999999992</v>
          </cell>
          <cell r="E195">
            <v>7.46</v>
          </cell>
          <cell r="I195">
            <v>2.8</v>
          </cell>
          <cell r="K195">
            <v>5.25</v>
          </cell>
          <cell r="O195">
            <v>1.0899999999999999</v>
          </cell>
          <cell r="P195">
            <v>1.5240553745928338</v>
          </cell>
        </row>
        <row r="196">
          <cell r="C196">
            <v>6.26</v>
          </cell>
          <cell r="E196">
            <v>7.3999999999999995</v>
          </cell>
          <cell r="I196">
            <v>2.5999999999999996</v>
          </cell>
          <cell r="K196">
            <v>5.25</v>
          </cell>
          <cell r="O196">
            <v>1.1400000000000006</v>
          </cell>
          <cell r="P196">
            <v>1.5240553745928338</v>
          </cell>
        </row>
        <row r="197">
          <cell r="C197">
            <v>6.06</v>
          </cell>
          <cell r="E197">
            <v>7.21</v>
          </cell>
          <cell r="I197">
            <v>2.5</v>
          </cell>
          <cell r="K197">
            <v>5.25</v>
          </cell>
          <cell r="O197">
            <v>1.1500000000000004</v>
          </cell>
          <cell r="P197">
            <v>1.5240553745928338</v>
          </cell>
        </row>
        <row r="198">
          <cell r="B198" t="str">
            <v>96</v>
          </cell>
          <cell r="C198">
            <v>6.05</v>
          </cell>
          <cell r="E198">
            <v>7.1999999999999993</v>
          </cell>
          <cell r="I198">
            <v>2.6999999999999997</v>
          </cell>
          <cell r="K198">
            <v>5.25</v>
          </cell>
          <cell r="O198">
            <v>1.1500000000000004</v>
          </cell>
          <cell r="P198">
            <v>1.5240553745928338</v>
          </cell>
        </row>
        <row r="199">
          <cell r="C199">
            <v>6.2399999999999993</v>
          </cell>
          <cell r="E199">
            <v>7.3699999999999992</v>
          </cell>
          <cell r="I199">
            <v>2.6999999999999997</v>
          </cell>
          <cell r="K199">
            <v>5</v>
          </cell>
          <cell r="O199">
            <v>1.1299999999999999</v>
          </cell>
          <cell r="P199">
            <v>1.5240553745928338</v>
          </cell>
        </row>
        <row r="200">
          <cell r="C200">
            <v>6.6</v>
          </cell>
          <cell r="E200">
            <v>7.72</v>
          </cell>
          <cell r="I200">
            <v>2.8</v>
          </cell>
          <cell r="K200">
            <v>5</v>
          </cell>
          <cell r="O200">
            <v>1.1200000000000001</v>
          </cell>
          <cell r="P200">
            <v>1.5240553745928338</v>
          </cell>
        </row>
        <row r="201">
          <cell r="C201">
            <v>6.7899999999999991</v>
          </cell>
          <cell r="E201">
            <v>7.88</v>
          </cell>
          <cell r="I201">
            <v>2.9</v>
          </cell>
          <cell r="K201">
            <v>5</v>
          </cell>
          <cell r="O201">
            <v>1.0899999999999999</v>
          </cell>
          <cell r="P201">
            <v>1.5240553745928338</v>
          </cell>
        </row>
        <row r="202">
          <cell r="C202">
            <v>6.93</v>
          </cell>
          <cell r="E202">
            <v>7.9899999999999993</v>
          </cell>
          <cell r="I202">
            <v>2.9</v>
          </cell>
          <cell r="K202">
            <v>5</v>
          </cell>
          <cell r="O202">
            <v>1.0600000000000005</v>
          </cell>
          <cell r="P202">
            <v>1.5240553745928338</v>
          </cell>
        </row>
        <row r="203">
          <cell r="C203">
            <v>7.06</v>
          </cell>
          <cell r="E203">
            <v>8.0699999999999985</v>
          </cell>
          <cell r="I203">
            <v>2.8</v>
          </cell>
          <cell r="K203">
            <v>5</v>
          </cell>
          <cell r="O203">
            <v>1.0100000000000007</v>
          </cell>
          <cell r="P203">
            <v>1.5240553745928338</v>
          </cell>
        </row>
        <row r="204">
          <cell r="C204">
            <v>7.0299999999999994</v>
          </cell>
          <cell r="E204">
            <v>8.02</v>
          </cell>
          <cell r="I204">
            <v>3</v>
          </cell>
          <cell r="K204">
            <v>5</v>
          </cell>
          <cell r="O204">
            <v>0.98999999999999932</v>
          </cell>
          <cell r="P204">
            <v>1.5240553745928338</v>
          </cell>
        </row>
        <row r="205">
          <cell r="C205">
            <v>6.84</v>
          </cell>
          <cell r="E205">
            <v>7.84</v>
          </cell>
          <cell r="I205">
            <v>2.9</v>
          </cell>
          <cell r="K205">
            <v>5</v>
          </cell>
          <cell r="O205">
            <v>1</v>
          </cell>
          <cell r="P205">
            <v>1.5240553745928338</v>
          </cell>
        </row>
        <row r="206">
          <cell r="C206">
            <v>7.0299999999999994</v>
          </cell>
          <cell r="E206">
            <v>8.01</v>
          </cell>
          <cell r="I206">
            <v>3</v>
          </cell>
          <cell r="K206">
            <v>5</v>
          </cell>
          <cell r="O206">
            <v>0.97999999999999954</v>
          </cell>
          <cell r="P206">
            <v>1.5240553745928338</v>
          </cell>
        </row>
        <row r="207">
          <cell r="C207">
            <v>6.81</v>
          </cell>
          <cell r="E207">
            <v>7.76</v>
          </cell>
          <cell r="I207">
            <v>3</v>
          </cell>
          <cell r="K207">
            <v>5</v>
          </cell>
          <cell r="O207">
            <v>0.95000000000000018</v>
          </cell>
          <cell r="P207">
            <v>1.5240553745928338</v>
          </cell>
        </row>
        <row r="208">
          <cell r="C208">
            <v>6.4799999999999995</v>
          </cell>
          <cell r="E208">
            <v>7.4799999999999995</v>
          </cell>
          <cell r="I208">
            <v>3.3</v>
          </cell>
          <cell r="K208">
            <v>5</v>
          </cell>
          <cell r="O208">
            <v>1</v>
          </cell>
          <cell r="P208">
            <v>1.5240553745928338</v>
          </cell>
        </row>
        <row r="209">
          <cell r="C209">
            <v>6.55</v>
          </cell>
          <cell r="E209">
            <v>7.5799999999999992</v>
          </cell>
          <cell r="I209">
            <v>3.3</v>
          </cell>
          <cell r="K209">
            <v>5</v>
          </cell>
          <cell r="O209">
            <v>1.0300000000000002</v>
          </cell>
          <cell r="P209">
            <v>1.5240553745928338</v>
          </cell>
        </row>
        <row r="210">
          <cell r="B210" t="str">
            <v>97</v>
          </cell>
          <cell r="C210">
            <v>6.8299999999999992</v>
          </cell>
          <cell r="E210">
            <v>7.7899999999999991</v>
          </cell>
          <cell r="I210">
            <v>3</v>
          </cell>
          <cell r="K210">
            <v>5</v>
          </cell>
          <cell r="O210">
            <v>0.96</v>
          </cell>
          <cell r="P210">
            <v>1.5240553745928338</v>
          </cell>
        </row>
        <row r="211">
          <cell r="C211">
            <v>6.6899999999999995</v>
          </cell>
          <cell r="E211">
            <v>7.68</v>
          </cell>
          <cell r="I211">
            <v>3</v>
          </cell>
          <cell r="K211">
            <v>5</v>
          </cell>
          <cell r="O211">
            <v>0.98999999999999932</v>
          </cell>
          <cell r="P211">
            <v>1.5240553745928338</v>
          </cell>
        </row>
        <row r="212">
          <cell r="C212">
            <v>6.93</v>
          </cell>
          <cell r="E212">
            <v>7.92</v>
          </cell>
          <cell r="I212">
            <v>2.8</v>
          </cell>
          <cell r="K212">
            <v>5</v>
          </cell>
          <cell r="O212">
            <v>0.99000000000000021</v>
          </cell>
          <cell r="P212">
            <v>1.5240553745928338</v>
          </cell>
        </row>
        <row r="213">
          <cell r="C213">
            <v>7.09</v>
          </cell>
          <cell r="E213">
            <v>8.0799999999999983</v>
          </cell>
          <cell r="I213">
            <v>2.5</v>
          </cell>
          <cell r="K213">
            <v>5</v>
          </cell>
          <cell r="O213">
            <v>0.99000000000000021</v>
          </cell>
          <cell r="P213">
            <v>1.5240553745928338</v>
          </cell>
        </row>
        <row r="214">
          <cell r="C214">
            <v>6.9399999999999995</v>
          </cell>
          <cell r="E214">
            <v>7.9399999999999995</v>
          </cell>
          <cell r="I214">
            <v>2.2000000000000002</v>
          </cell>
          <cell r="K214">
            <v>5</v>
          </cell>
          <cell r="O214">
            <v>1</v>
          </cell>
          <cell r="P214">
            <v>1.5240553745928338</v>
          </cell>
        </row>
        <row r="215">
          <cell r="C215">
            <v>6.77</v>
          </cell>
          <cell r="E215">
            <v>7.77</v>
          </cell>
          <cell r="I215">
            <v>2.2999999999999998</v>
          </cell>
          <cell r="K215">
            <v>5</v>
          </cell>
          <cell r="O215">
            <v>1</v>
          </cell>
          <cell r="P215">
            <v>1.5240553745928338</v>
          </cell>
        </row>
        <row r="216">
          <cell r="C216">
            <v>6.51</v>
          </cell>
          <cell r="E216">
            <v>7.52</v>
          </cell>
          <cell r="I216">
            <v>2.2000000000000002</v>
          </cell>
          <cell r="K216">
            <v>5</v>
          </cell>
          <cell r="O216">
            <v>1.0099999999999998</v>
          </cell>
          <cell r="P216">
            <v>1.5240553745928338</v>
          </cell>
        </row>
        <row r="217">
          <cell r="C217">
            <v>6.5799999999999992</v>
          </cell>
          <cell r="E217">
            <v>7.5699999999999994</v>
          </cell>
          <cell r="I217">
            <v>2.2000000000000002</v>
          </cell>
          <cell r="K217">
            <v>5</v>
          </cell>
          <cell r="O217">
            <v>0.99000000000000021</v>
          </cell>
          <cell r="P217">
            <v>1.5240553745928338</v>
          </cell>
        </row>
        <row r="218">
          <cell r="C218">
            <v>6.5</v>
          </cell>
          <cell r="E218">
            <v>7.5</v>
          </cell>
          <cell r="I218">
            <v>2.2000000000000002</v>
          </cell>
          <cell r="K218">
            <v>5</v>
          </cell>
          <cell r="O218">
            <v>1</v>
          </cell>
          <cell r="P218">
            <v>1.5240553745928338</v>
          </cell>
        </row>
        <row r="219">
          <cell r="C219">
            <v>6.3299999999999992</v>
          </cell>
          <cell r="E219">
            <v>7.3699999999999992</v>
          </cell>
          <cell r="I219">
            <v>2.0999999999999996</v>
          </cell>
          <cell r="K219">
            <v>5</v>
          </cell>
          <cell r="O219">
            <v>1.0399999999999998</v>
          </cell>
          <cell r="P219">
            <v>1.5240553745928338</v>
          </cell>
        </row>
        <row r="220">
          <cell r="C220">
            <v>6.1099999999999994</v>
          </cell>
          <cell r="E220">
            <v>7.2399999999999993</v>
          </cell>
          <cell r="I220">
            <v>1.7999999999999998</v>
          </cell>
          <cell r="K220">
            <v>5</v>
          </cell>
          <cell r="O220">
            <v>1.1299999999999999</v>
          </cell>
          <cell r="P220">
            <v>1.5240553745928338</v>
          </cell>
        </row>
        <row r="221">
          <cell r="C221">
            <v>5.9899999999999993</v>
          </cell>
          <cell r="E221">
            <v>7.1599999999999993</v>
          </cell>
          <cell r="I221">
            <v>1.7</v>
          </cell>
          <cell r="K221">
            <v>5</v>
          </cell>
          <cell r="O221">
            <v>1.17</v>
          </cell>
          <cell r="P221">
            <v>1.5240553745928338</v>
          </cell>
        </row>
        <row r="222">
          <cell r="B222" t="str">
            <v>98</v>
          </cell>
          <cell r="C222">
            <v>5.81</v>
          </cell>
          <cell r="E222">
            <v>7.0299999999999994</v>
          </cell>
          <cell r="I222">
            <v>1.5999999999999999</v>
          </cell>
          <cell r="K222">
            <v>5</v>
          </cell>
          <cell r="O222">
            <v>1.2200000000000006</v>
          </cell>
          <cell r="P222">
            <v>1.5240553745928338</v>
          </cell>
        </row>
        <row r="223">
          <cell r="C223">
            <v>5.89</v>
          </cell>
          <cell r="E223">
            <v>7.09</v>
          </cell>
          <cell r="I223">
            <v>1.4</v>
          </cell>
          <cell r="K223">
            <v>5</v>
          </cell>
          <cell r="O223">
            <v>1.2000000000000002</v>
          </cell>
          <cell r="P223">
            <v>1.5240553745928338</v>
          </cell>
        </row>
        <row r="224">
          <cell r="C224">
            <v>5.9499999999999993</v>
          </cell>
          <cell r="E224">
            <v>7.13</v>
          </cell>
          <cell r="I224">
            <v>1.4</v>
          </cell>
          <cell r="K224">
            <v>5</v>
          </cell>
          <cell r="O224">
            <v>1.1799999999999997</v>
          </cell>
          <cell r="P224">
            <v>1.5240553745928338</v>
          </cell>
        </row>
        <row r="225">
          <cell r="C225">
            <v>5.92</v>
          </cell>
          <cell r="E225">
            <v>7.1199999999999992</v>
          </cell>
          <cell r="I225">
            <v>1.4</v>
          </cell>
          <cell r="K225">
            <v>5</v>
          </cell>
          <cell r="O225">
            <v>1.2000000000000002</v>
          </cell>
          <cell r="P225">
            <v>1.5240553745928338</v>
          </cell>
        </row>
        <row r="226">
          <cell r="C226">
            <v>5.93</v>
          </cell>
          <cell r="E226">
            <v>7.1099999999999994</v>
          </cell>
          <cell r="I226">
            <v>1.7</v>
          </cell>
          <cell r="K226">
            <v>5</v>
          </cell>
          <cell r="O226">
            <v>1.1800000000000006</v>
          </cell>
          <cell r="P226">
            <v>1.5240553745928338</v>
          </cell>
        </row>
        <row r="227">
          <cell r="C227">
            <v>5.6999999999999993</v>
          </cell>
          <cell r="E227">
            <v>6.9899999999999993</v>
          </cell>
          <cell r="I227">
            <v>1.7</v>
          </cell>
          <cell r="K227">
            <v>5</v>
          </cell>
          <cell r="P227">
            <v>1.5240553745928338</v>
          </cell>
        </row>
        <row r="228">
          <cell r="C228">
            <v>5.68</v>
          </cell>
          <cell r="E228">
            <v>6.9899999999999993</v>
          </cell>
          <cell r="I228">
            <v>1.7</v>
          </cell>
          <cell r="K228">
            <v>5</v>
          </cell>
          <cell r="P228">
            <v>1.5240553745928338</v>
          </cell>
        </row>
        <row r="229">
          <cell r="C229">
            <v>5.5399999999999991</v>
          </cell>
          <cell r="E229">
            <v>6.96</v>
          </cell>
          <cell r="P229">
            <v>1.5240553745928338</v>
          </cell>
        </row>
        <row r="230">
          <cell r="C230">
            <v>5.1999999999999993</v>
          </cell>
          <cell r="E230">
            <v>6.88</v>
          </cell>
        </row>
        <row r="231">
          <cell r="C231">
            <v>5.01</v>
          </cell>
          <cell r="E231">
            <v>6.88</v>
          </cell>
        </row>
        <row r="232">
          <cell r="C232">
            <v>5.25</v>
          </cell>
          <cell r="E232">
            <v>6.96</v>
          </cell>
        </row>
        <row r="233">
          <cell r="C233">
            <v>5.0599999999999996</v>
          </cell>
          <cell r="E233">
            <v>6.84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0">
          <cell r="B30" t="str">
            <v>82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mt H - pg 9"/>
      <sheetName val="Summary"/>
      <sheetName val="MT Rate Sum"/>
      <sheetName val="Rate 60"/>
      <sheetName val="Rate70"/>
      <sheetName val="Rate 71"/>
      <sheetName val="Rate 85"/>
      <sheetName val="Bill Comp - 60"/>
      <sheetName val="Bill Comp - 70"/>
      <sheetName val="Bill Comp - 70 _71"/>
      <sheetName val="Electric Compare"/>
      <sheetName val="Comp to NWE"/>
      <sheetName val="Comp to Energy West"/>
      <sheetName val="ROR Graph"/>
      <sheetName val="Margin Graph"/>
      <sheetName val="Margins"/>
    </sheetNames>
    <sheetDataSet>
      <sheetData sheetId="0"/>
      <sheetData sheetId="1">
        <row r="4">
          <cell r="A4" t="str">
            <v>Pro Forma 2014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D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"/>
      <sheetName val="Capitalization"/>
      <sheetName val="Pfd Stock"/>
      <sheetName val="WCLTD"/>
      <sheetName val="MTN-C"/>
      <sheetName val="MTN-D"/>
      <sheetName val="92 EIRR"/>
      <sheetName val="93 EIRR"/>
      <sheetName val="Mates A"/>
      <sheetName val="Mates B"/>
      <sheetName val="94 EIRR"/>
      <sheetName val="98 EIRR A&amp;B"/>
      <sheetName val="Sheet1"/>
      <sheetName val="TOPrs"/>
      <sheetName val="Annual Exp 2003"/>
      <sheetName val="Int Rate Hedg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mt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Notes"/>
      <sheetName val="Variables"/>
      <sheetName val="Report"/>
      <sheetName val="Operating Lease Adj."/>
      <sheetName val="Captive Finance Adj."/>
      <sheetName val="FAS106 Adj."/>
      <sheetName val="Net Debt Adj."/>
      <sheetName val="Structural Subordination"/>
      <sheetName val="Graphs"/>
      <sheetName val="Import"/>
      <sheetName val="BLR Worksheet"/>
      <sheetName val="TBSheet"/>
      <sheetName val="Main"/>
      <sheetName val="ProForma 2001 1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ield_curve"/>
      <sheetName val="FRWD VS INTERP"/>
      <sheetName val="Chart X Fwd vs Spot 27 year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d Link File"/>
      <sheetName val="DATABASE"/>
      <sheetName val="Sheet1"/>
      <sheetName val="Prior Period"/>
      <sheetName val="#REF"/>
      <sheetName val="CIAC Detail by Month"/>
      <sheetName val="METERS_&amp;_TRANSFORMERS"/>
      <sheetName val="JAN"/>
      <sheetName val="YTD"/>
      <sheetName val="APRIL"/>
      <sheetName val="FEDERAL"/>
      <sheetName val="purch software &lt;25k"/>
      <sheetName val="summary 98_1"/>
      <sheetName val="14802"/>
      <sheetName val="purch software expensed"/>
      <sheetName val="Headings"/>
      <sheetName val="Update Dates"/>
      <sheetName val="PARTNERSHIP RECAP"/>
      <sheetName val="Electric - FY1997"/>
      <sheetName val="Non-Statutory Deferred Taxes"/>
      <sheetName val="ADFIT Activity   {A}"/>
      <sheetName val="Adj. 2"/>
      <sheetName val="YE DEFN"/>
      <sheetName val="100144-Am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NSP MN"/>
      <sheetName val="NSP WI"/>
      <sheetName val="PSCO"/>
      <sheetName val="SPS"/>
      <sheetName val="CHEY"/>
      <sheetName val="STD Forecast"/>
      <sheetName val="Commercial Paper"/>
      <sheetName val="Std Compa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st"/>
      <sheetName val="Raw Data"/>
      <sheetName val="2025"/>
      <sheetName val="2024"/>
      <sheetName val="2023"/>
      <sheetName val="2022"/>
      <sheetName val="2021"/>
      <sheetName val="2020"/>
      <sheetName val="ROE Chart"/>
    </sheetNames>
    <sheetDataSet>
      <sheetData sheetId="0">
        <row r="20">
          <cell r="AL20">
            <v>57</v>
          </cell>
          <cell r="AM20">
            <v>238</v>
          </cell>
        </row>
        <row r="21">
          <cell r="BW21" t="str">
            <v>All</v>
          </cell>
          <cell r="BY21" t="str">
            <v>All</v>
          </cell>
        </row>
        <row r="22">
          <cell r="BW22" t="str">
            <v>AEP Texas Central Company</v>
          </cell>
          <cell r="BY22" t="str">
            <v>AEE</v>
          </cell>
        </row>
        <row r="23">
          <cell r="BW23" t="str">
            <v>AEP Texas Inc.</v>
          </cell>
          <cell r="BY23" t="str">
            <v>AEP</v>
          </cell>
        </row>
        <row r="24">
          <cell r="BW24" t="str">
            <v>AEP Texas North Company</v>
          </cell>
          <cell r="BY24" t="str">
            <v>AES</v>
          </cell>
        </row>
        <row r="25">
          <cell r="AE25">
            <v>0</v>
          </cell>
          <cell r="AF25">
            <v>0</v>
          </cell>
          <cell r="AG25">
            <v>1</v>
          </cell>
          <cell r="AH25">
            <v>1</v>
          </cell>
          <cell r="AI25">
            <v>1</v>
          </cell>
          <cell r="AJ25">
            <v>0</v>
          </cell>
          <cell r="AL25">
            <v>1</v>
          </cell>
          <cell r="AM25">
            <v>1</v>
          </cell>
          <cell r="AO25" t="str">
            <v>D-U-10-029</v>
          </cell>
          <cell r="AP25">
            <v>2318</v>
          </cell>
          <cell r="AQ25" t="str">
            <v>AK</v>
          </cell>
          <cell r="AR25" t="str">
            <v>Alaska Electric Light and Power Company</v>
          </cell>
          <cell r="AS25" t="str">
            <v>AVA</v>
          </cell>
          <cell r="AT25" t="str">
            <v>Electric</v>
          </cell>
          <cell r="AU25">
            <v>40301</v>
          </cell>
          <cell r="AV25">
            <v>15827.289000000001</v>
          </cell>
          <cell r="AW25">
            <v>10.39</v>
          </cell>
          <cell r="AX25">
            <v>14.75</v>
          </cell>
          <cell r="AY25">
            <v>53.8</v>
          </cell>
          <cell r="AZ25">
            <v>112471.91800000001</v>
          </cell>
          <cell r="BA25">
            <v>40788</v>
          </cell>
          <cell r="BB25">
            <v>6727.3829999999998</v>
          </cell>
          <cell r="BC25">
            <v>9.3800000000000008</v>
          </cell>
          <cell r="BD25">
            <v>12.88</v>
          </cell>
          <cell r="BE25">
            <v>53.8</v>
          </cell>
          <cell r="BF25">
            <v>40178</v>
          </cell>
          <cell r="BG25">
            <v>110661.65300000001</v>
          </cell>
          <cell r="BH25" t="str">
            <v>Average</v>
          </cell>
          <cell r="BI25" t="str">
            <v>Vertically Integrated</v>
          </cell>
          <cell r="BJ25" t="str">
            <v>Fully Litigated</v>
          </cell>
          <cell r="BK25" t="str">
            <v>No</v>
          </cell>
          <cell r="BL25" t="str">
            <v>No</v>
          </cell>
          <cell r="BW25" t="str">
            <v>AES Indiana</v>
          </cell>
          <cell r="BY25" t="str">
            <v>ALA</v>
          </cell>
        </row>
        <row r="26">
          <cell r="AE26">
            <v>0</v>
          </cell>
          <cell r="AF26">
            <v>0</v>
          </cell>
          <cell r="AG26">
            <v>1</v>
          </cell>
          <cell r="AH26">
            <v>1</v>
          </cell>
          <cell r="AI26">
            <v>1</v>
          </cell>
          <cell r="AJ26">
            <v>1</v>
          </cell>
          <cell r="AL26">
            <v>1</v>
          </cell>
          <cell r="AM26">
            <v>2</v>
          </cell>
          <cell r="AO26" t="str">
            <v>D-U-09-070</v>
          </cell>
          <cell r="AP26">
            <v>2319</v>
          </cell>
          <cell r="AQ26" t="str">
            <v>AK</v>
          </cell>
          <cell r="AR26" t="str">
            <v>ENSTAR Natural Gas Company</v>
          </cell>
          <cell r="AT26" t="str">
            <v>Natural Gas</v>
          </cell>
          <cell r="AU26">
            <v>39965</v>
          </cell>
          <cell r="AV26">
            <v>20246</v>
          </cell>
          <cell r="AW26">
            <v>11.58</v>
          </cell>
          <cell r="AX26">
            <v>14.75</v>
          </cell>
          <cell r="AY26">
            <v>51.4</v>
          </cell>
          <cell r="AZ26">
            <v>210683.65900000001</v>
          </cell>
          <cell r="BA26">
            <v>40399</v>
          </cell>
          <cell r="BB26">
            <v>10761.728999999999</v>
          </cell>
          <cell r="BC26">
            <v>9.25</v>
          </cell>
          <cell r="BD26">
            <v>12.55</v>
          </cell>
          <cell r="BE26">
            <v>51.4</v>
          </cell>
          <cell r="BF26">
            <v>39813</v>
          </cell>
          <cell r="BG26">
            <v>199000</v>
          </cell>
          <cell r="BH26" t="str">
            <v>Average</v>
          </cell>
          <cell r="BI26" t="str">
            <v>Distribution</v>
          </cell>
          <cell r="BJ26" t="str">
            <v>Settled</v>
          </cell>
          <cell r="BK26" t="str">
            <v>Yes</v>
          </cell>
          <cell r="BL26" t="str">
            <v>Yes</v>
          </cell>
          <cell r="BW26" t="str">
            <v>Alabama Power Company</v>
          </cell>
          <cell r="BY26" t="str">
            <v>ALE</v>
          </cell>
        </row>
        <row r="27">
          <cell r="AE27">
            <v>0</v>
          </cell>
          <cell r="AF27">
            <v>0</v>
          </cell>
          <cell r="AG27">
            <v>1</v>
          </cell>
          <cell r="AH27">
            <v>1</v>
          </cell>
          <cell r="AI27">
            <v>1</v>
          </cell>
          <cell r="AJ27">
            <v>1</v>
          </cell>
          <cell r="AL27">
            <v>1</v>
          </cell>
          <cell r="AM27">
            <v>2</v>
          </cell>
          <cell r="AO27" t="str">
            <v>D-U-14-111</v>
          </cell>
          <cell r="AP27">
            <v>2774</v>
          </cell>
          <cell r="AQ27" t="str">
            <v>AK</v>
          </cell>
          <cell r="AR27" t="str">
            <v>ENSTAR Natural Gas Company</v>
          </cell>
          <cell r="AT27" t="str">
            <v>Natural Gas</v>
          </cell>
          <cell r="AU27">
            <v>41893</v>
          </cell>
          <cell r="AV27">
            <v>15096.288</v>
          </cell>
          <cell r="AW27">
            <v>9.59</v>
          </cell>
          <cell r="AX27">
            <v>13.75</v>
          </cell>
          <cell r="AY27">
            <v>52.25</v>
          </cell>
          <cell r="AZ27">
            <v>269159.52899999998</v>
          </cell>
          <cell r="BA27">
            <v>42276</v>
          </cell>
          <cell r="BB27">
            <v>8400</v>
          </cell>
          <cell r="BC27" t="str">
            <v>NA</v>
          </cell>
          <cell r="BD27" t="str">
            <v>NA</v>
          </cell>
          <cell r="BE27" t="str">
            <v>NA</v>
          </cell>
          <cell r="BF27">
            <v>42004</v>
          </cell>
          <cell r="BG27" t="str">
            <v>NA</v>
          </cell>
          <cell r="BI27" t="str">
            <v>Distribution</v>
          </cell>
          <cell r="BJ27" t="str">
            <v>Settled</v>
          </cell>
          <cell r="BK27" t="str">
            <v>Yes</v>
          </cell>
          <cell r="BL27" t="str">
            <v>Yes</v>
          </cell>
          <cell r="BW27" t="str">
            <v>Alaska Electric Light and Power Company</v>
          </cell>
          <cell r="BY27" t="str">
            <v>AQN</v>
          </cell>
        </row>
        <row r="28">
          <cell r="AE28">
            <v>0</v>
          </cell>
          <cell r="AF28">
            <v>0</v>
          </cell>
          <cell r="AG28">
            <v>1</v>
          </cell>
          <cell r="AH28">
            <v>1</v>
          </cell>
          <cell r="AI28">
            <v>1</v>
          </cell>
          <cell r="AJ28">
            <v>1</v>
          </cell>
          <cell r="AL28">
            <v>1</v>
          </cell>
          <cell r="AM28">
            <v>2</v>
          </cell>
          <cell r="AO28" t="str">
            <v>D-U-16-066</v>
          </cell>
          <cell r="AP28">
            <v>2969</v>
          </cell>
          <cell r="AQ28" t="str">
            <v>AK</v>
          </cell>
          <cell r="AR28" t="str">
            <v>ENSTAR Natural Gas Company</v>
          </cell>
          <cell r="AT28" t="str">
            <v>Natural Gas</v>
          </cell>
          <cell r="AU28">
            <v>42522</v>
          </cell>
          <cell r="AV28">
            <v>11812.191000000001</v>
          </cell>
          <cell r="AW28">
            <v>8.92</v>
          </cell>
          <cell r="AX28">
            <v>12.55</v>
          </cell>
          <cell r="AY28">
            <v>51.68</v>
          </cell>
          <cell r="AZ28">
            <v>286488.06699999998</v>
          </cell>
          <cell r="BA28">
            <v>43000</v>
          </cell>
          <cell r="BB28">
            <v>5810.4880000000003</v>
          </cell>
          <cell r="BC28">
            <v>8.59</v>
          </cell>
          <cell r="BD28">
            <v>11.88</v>
          </cell>
          <cell r="BE28">
            <v>51.81</v>
          </cell>
          <cell r="BF28">
            <v>42369</v>
          </cell>
          <cell r="BG28">
            <v>274139.82199999999</v>
          </cell>
          <cell r="BH28" t="str">
            <v>Average</v>
          </cell>
          <cell r="BI28" t="str">
            <v>Distribution</v>
          </cell>
          <cell r="BJ28" t="str">
            <v>Fully Litigated</v>
          </cell>
          <cell r="BK28" t="str">
            <v>No</v>
          </cell>
          <cell r="BL28" t="str">
            <v>Yes</v>
          </cell>
          <cell r="BW28" t="str">
            <v>Ameren Illinois Company</v>
          </cell>
          <cell r="BY28" t="str">
            <v>AVA</v>
          </cell>
        </row>
        <row r="29">
          <cell r="AE29">
            <v>0</v>
          </cell>
          <cell r="AF29">
            <v>0</v>
          </cell>
          <cell r="AG29">
            <v>1</v>
          </cell>
          <cell r="AH29">
            <v>1</v>
          </cell>
          <cell r="AI29">
            <v>1</v>
          </cell>
          <cell r="AJ29">
            <v>0</v>
          </cell>
          <cell r="AL29">
            <v>1</v>
          </cell>
          <cell r="AM29">
            <v>2</v>
          </cell>
          <cell r="AO29" t="str">
            <v>D-U-16-086</v>
          </cell>
          <cell r="AP29">
            <v>3023</v>
          </cell>
          <cell r="AQ29" t="str">
            <v>AK</v>
          </cell>
          <cell r="AR29" t="str">
            <v>Alaska Electric Light and Power Company</v>
          </cell>
          <cell r="AS29" t="str">
            <v>AVA</v>
          </cell>
          <cell r="AT29" t="str">
            <v>Electric</v>
          </cell>
          <cell r="AU29">
            <v>42629</v>
          </cell>
          <cell r="AV29">
            <v>5699.8940000000002</v>
          </cell>
          <cell r="AW29">
            <v>9.98</v>
          </cell>
          <cell r="AX29">
            <v>13.8</v>
          </cell>
          <cell r="AY29">
            <v>58.18</v>
          </cell>
          <cell r="AZ29">
            <v>123036.901</v>
          </cell>
          <cell r="BA29">
            <v>43054</v>
          </cell>
          <cell r="BB29">
            <v>3389.0030000000002</v>
          </cell>
          <cell r="BC29">
            <v>8.91</v>
          </cell>
          <cell r="BD29">
            <v>11.95</v>
          </cell>
          <cell r="BE29">
            <v>58.18</v>
          </cell>
          <cell r="BF29">
            <v>42369</v>
          </cell>
          <cell r="BG29">
            <v>123029.109</v>
          </cell>
          <cell r="BH29" t="str">
            <v>Average</v>
          </cell>
          <cell r="BI29" t="str">
            <v>Vertically Integrated</v>
          </cell>
          <cell r="BJ29" t="str">
            <v>Settled</v>
          </cell>
          <cell r="BK29" t="str">
            <v>No</v>
          </cell>
          <cell r="BL29" t="str">
            <v>Yes</v>
          </cell>
          <cell r="BW29" t="str">
            <v>Appalachian Power Company</v>
          </cell>
          <cell r="BY29" t="str">
            <v>AWR</v>
          </cell>
        </row>
        <row r="30">
          <cell r="AE30">
            <v>0</v>
          </cell>
          <cell r="AF30">
            <v>1</v>
          </cell>
          <cell r="AG30">
            <v>1</v>
          </cell>
          <cell r="AH30">
            <v>1</v>
          </cell>
          <cell r="AI30">
            <v>1</v>
          </cell>
          <cell r="AJ30">
            <v>0</v>
          </cell>
          <cell r="AL30">
            <v>1</v>
          </cell>
          <cell r="AM30">
            <v>2</v>
          </cell>
          <cell r="AO30" t="str">
            <v>D-U-22-078</v>
          </cell>
          <cell r="AP30">
            <v>4039</v>
          </cell>
          <cell r="AQ30" t="str">
            <v>AK</v>
          </cell>
          <cell r="AR30" t="str">
            <v>Alaska Electric Light and Power Company</v>
          </cell>
          <cell r="AS30" t="str">
            <v>AVA</v>
          </cell>
          <cell r="AT30" t="str">
            <v>Electric</v>
          </cell>
          <cell r="AU30">
            <v>44760</v>
          </cell>
          <cell r="AV30">
            <v>3192.5329999999999</v>
          </cell>
          <cell r="AW30">
            <v>10</v>
          </cell>
          <cell r="AX30">
            <v>13.45</v>
          </cell>
          <cell r="AY30">
            <v>60.7</v>
          </cell>
          <cell r="AZ30">
            <v>130677.315</v>
          </cell>
          <cell r="BA30">
            <v>45169</v>
          </cell>
          <cell r="BB30">
            <v>2127.2739999999999</v>
          </cell>
          <cell r="BC30">
            <v>8.7899999999999991</v>
          </cell>
          <cell r="BD30">
            <v>11.45</v>
          </cell>
          <cell r="BE30">
            <v>60.7</v>
          </cell>
          <cell r="BF30">
            <v>44561</v>
          </cell>
          <cell r="BG30">
            <v>130673.507</v>
          </cell>
          <cell r="BH30" t="str">
            <v>Average</v>
          </cell>
          <cell r="BI30" t="str">
            <v>Vertically Integrated</v>
          </cell>
          <cell r="BJ30" t="str">
            <v>Fully Litigated</v>
          </cell>
          <cell r="BK30" t="str">
            <v>No</v>
          </cell>
          <cell r="BL30" t="str">
            <v>Yes</v>
          </cell>
          <cell r="BW30" t="str">
            <v>Arizona Public Service Company</v>
          </cell>
          <cell r="BY30" t="str">
            <v>BKH</v>
          </cell>
        </row>
        <row r="31">
          <cell r="AE31">
            <v>1</v>
          </cell>
          <cell r="AF31">
            <v>1</v>
          </cell>
          <cell r="AG31">
            <v>1</v>
          </cell>
          <cell r="AH31">
            <v>1</v>
          </cell>
          <cell r="AI31">
            <v>1</v>
          </cell>
          <cell r="AJ31">
            <v>1</v>
          </cell>
          <cell r="AL31">
            <v>1</v>
          </cell>
          <cell r="AM31">
            <v>2</v>
          </cell>
          <cell r="AO31" t="str">
            <v>D-U-22-081</v>
          </cell>
          <cell r="AP31">
            <v>4041</v>
          </cell>
          <cell r="AQ31" t="str">
            <v>AK</v>
          </cell>
          <cell r="AR31" t="str">
            <v>ENSTAR Natural Gas Company</v>
          </cell>
          <cell r="AT31" t="str">
            <v>Natural Gas</v>
          </cell>
          <cell r="AU31">
            <v>44774</v>
          </cell>
          <cell r="AV31">
            <v>5040.8509999999997</v>
          </cell>
          <cell r="AW31">
            <v>8.32</v>
          </cell>
          <cell r="AX31">
            <v>12.95</v>
          </cell>
          <cell r="AY31">
            <v>54.11</v>
          </cell>
          <cell r="AZ31">
            <v>293177.57400000002</v>
          </cell>
          <cell r="BA31">
            <v>45390</v>
          </cell>
          <cell r="BB31">
            <v>1344.521</v>
          </cell>
          <cell r="BC31">
            <v>7.74</v>
          </cell>
          <cell r="BD31">
            <v>11.88</v>
          </cell>
          <cell r="BE31">
            <v>54.11</v>
          </cell>
          <cell r="BF31">
            <v>44561</v>
          </cell>
          <cell r="BG31">
            <v>287140.22500000003</v>
          </cell>
          <cell r="BH31" t="str">
            <v>Average</v>
          </cell>
          <cell r="BI31" t="str">
            <v>Distribution</v>
          </cell>
          <cell r="BJ31" t="str">
            <v>Fully Litigated</v>
          </cell>
          <cell r="BK31" t="str">
            <v>No</v>
          </cell>
          <cell r="BL31" t="str">
            <v>Yes</v>
          </cell>
          <cell r="BW31" t="str">
            <v>Arkansas Oklahoma Gas Corp.</v>
          </cell>
          <cell r="BY31" t="str">
            <v>BRK.A</v>
          </cell>
        </row>
        <row r="32">
          <cell r="AE32">
            <v>1</v>
          </cell>
          <cell r="AF32">
            <v>0</v>
          </cell>
          <cell r="AG32">
            <v>1</v>
          </cell>
          <cell r="AH32">
            <v>1</v>
          </cell>
          <cell r="AI32">
            <v>1</v>
          </cell>
          <cell r="AJ32">
            <v>1</v>
          </cell>
          <cell r="AL32">
            <v>2</v>
          </cell>
          <cell r="AM32">
            <v>3</v>
          </cell>
          <cell r="AO32" t="str">
            <v>D-24794</v>
          </cell>
          <cell r="AP32">
            <v>-150</v>
          </cell>
          <cell r="AQ32" t="str">
            <v>AL</v>
          </cell>
          <cell r="AR32" t="str">
            <v>Spire Gulf Inc.</v>
          </cell>
          <cell r="AS32" t="str">
            <v>SR</v>
          </cell>
          <cell r="AT32" t="str">
            <v>Natural Gas</v>
          </cell>
          <cell r="AU32">
            <v>34817</v>
          </cell>
          <cell r="AV32">
            <v>7900</v>
          </cell>
          <cell r="AW32">
            <v>11.22</v>
          </cell>
          <cell r="AX32">
            <v>13.9</v>
          </cell>
          <cell r="AY32">
            <v>46.99</v>
          </cell>
          <cell r="AZ32">
            <v>72400</v>
          </cell>
          <cell r="BA32">
            <v>35030</v>
          </cell>
          <cell r="BB32">
            <v>6900</v>
          </cell>
          <cell r="BC32">
            <v>11.08</v>
          </cell>
          <cell r="BD32">
            <v>13.6</v>
          </cell>
          <cell r="BE32">
            <v>46.99</v>
          </cell>
          <cell r="BF32">
            <v>34758</v>
          </cell>
          <cell r="BG32">
            <v>72600</v>
          </cell>
          <cell r="BH32" t="str">
            <v>Year-end</v>
          </cell>
          <cell r="BI32" t="str">
            <v>Distribution</v>
          </cell>
          <cell r="BJ32" t="str">
            <v>Fully Litigated</v>
          </cell>
          <cell r="BK32" t="str">
            <v>No</v>
          </cell>
          <cell r="BL32" t="str">
            <v>No</v>
          </cell>
          <cell r="BW32" t="str">
            <v>Atlanta Gas Light Company</v>
          </cell>
          <cell r="BY32" t="str">
            <v>CMS</v>
          </cell>
        </row>
        <row r="33">
          <cell r="AE33">
            <v>1</v>
          </cell>
          <cell r="AF33">
            <v>0</v>
          </cell>
          <cell r="AG33">
            <v>1</v>
          </cell>
          <cell r="AH33">
            <v>1</v>
          </cell>
          <cell r="AI33">
            <v>1</v>
          </cell>
          <cell r="AJ33">
            <v>1</v>
          </cell>
          <cell r="AL33">
            <v>2</v>
          </cell>
          <cell r="AM33">
            <v>3</v>
          </cell>
          <cell r="AO33" t="str">
            <v>D-21530</v>
          </cell>
          <cell r="AP33">
            <v>-149</v>
          </cell>
          <cell r="AQ33" t="str">
            <v>AL</v>
          </cell>
          <cell r="AR33" t="str">
            <v>Spire Gulf Inc.</v>
          </cell>
          <cell r="AS33" t="str">
            <v>SR</v>
          </cell>
          <cell r="AT33" t="str">
            <v>Natural Gas</v>
          </cell>
          <cell r="AU33">
            <v>33018</v>
          </cell>
          <cell r="AV33">
            <v>6600</v>
          </cell>
          <cell r="AW33">
            <v>10.68</v>
          </cell>
          <cell r="AX33">
            <v>14.68</v>
          </cell>
          <cell r="AY33">
            <v>45.83</v>
          </cell>
          <cell r="AZ33">
            <v>51700</v>
          </cell>
          <cell r="BA33">
            <v>33228</v>
          </cell>
          <cell r="BB33">
            <v>4300</v>
          </cell>
          <cell r="BC33">
            <v>9.9</v>
          </cell>
          <cell r="BD33">
            <v>13.6</v>
          </cell>
          <cell r="BE33">
            <v>47.06</v>
          </cell>
          <cell r="BF33">
            <v>32963</v>
          </cell>
          <cell r="BG33">
            <v>51600</v>
          </cell>
          <cell r="BH33" t="str">
            <v>Year-end</v>
          </cell>
          <cell r="BI33" t="str">
            <v>Distribution</v>
          </cell>
          <cell r="BJ33" t="str">
            <v>Fully Litigated</v>
          </cell>
          <cell r="BK33" t="str">
            <v>No</v>
          </cell>
          <cell r="BL33" t="str">
            <v>No</v>
          </cell>
          <cell r="BW33" t="str">
            <v>Atlantic City Electric Company</v>
          </cell>
          <cell r="BY33" t="str">
            <v>CNP</v>
          </cell>
        </row>
        <row r="34">
          <cell r="AE34">
            <v>1</v>
          </cell>
          <cell r="AF34">
            <v>0</v>
          </cell>
          <cell r="AG34">
            <v>1</v>
          </cell>
          <cell r="AH34">
            <v>1</v>
          </cell>
          <cell r="AI34">
            <v>1</v>
          </cell>
          <cell r="AJ34">
            <v>0</v>
          </cell>
          <cell r="AL34">
            <v>3</v>
          </cell>
          <cell r="AM34">
            <v>4</v>
          </cell>
          <cell r="AO34" t="str">
            <v>D-17859</v>
          </cell>
          <cell r="AP34">
            <v>664</v>
          </cell>
          <cell r="AQ34" t="str">
            <v>AL</v>
          </cell>
          <cell r="AR34" t="str">
            <v>Alabama Power Company</v>
          </cell>
          <cell r="AS34" t="str">
            <v>SO</v>
          </cell>
          <cell r="AT34" t="str">
            <v>Electric</v>
          </cell>
          <cell r="AU34">
            <v>29217</v>
          </cell>
          <cell r="AV34">
            <v>122300</v>
          </cell>
          <cell r="AW34">
            <v>10.49</v>
          </cell>
          <cell r="AX34">
            <v>16</v>
          </cell>
          <cell r="AY34">
            <v>25.95</v>
          </cell>
          <cell r="AZ34" t="str">
            <v>NA</v>
          </cell>
          <cell r="BA34">
            <v>29447</v>
          </cell>
          <cell r="BB34">
            <v>80000</v>
          </cell>
          <cell r="BC34">
            <v>9.9700000000000006</v>
          </cell>
          <cell r="BD34">
            <v>14</v>
          </cell>
          <cell r="BE34">
            <v>25.95</v>
          </cell>
          <cell r="BF34">
            <v>29189</v>
          </cell>
          <cell r="BG34" t="str">
            <v>NA</v>
          </cell>
          <cell r="BI34" t="str">
            <v>Vertically Integrated</v>
          </cell>
          <cell r="BJ34" t="str">
            <v>Settled</v>
          </cell>
          <cell r="BK34" t="str">
            <v>No</v>
          </cell>
          <cell r="BL34" t="str">
            <v>No</v>
          </cell>
          <cell r="BW34" t="str">
            <v>Atmos Energy Corporation</v>
          </cell>
          <cell r="BY34" t="str">
            <v>CPK</v>
          </cell>
        </row>
        <row r="35">
          <cell r="AE35">
            <v>1</v>
          </cell>
          <cell r="AF35">
            <v>0</v>
          </cell>
          <cell r="AG35">
            <v>1</v>
          </cell>
          <cell r="AH35">
            <v>1</v>
          </cell>
          <cell r="AI35">
            <v>1</v>
          </cell>
          <cell r="AJ35">
            <v>1</v>
          </cell>
          <cell r="AL35">
            <v>3</v>
          </cell>
          <cell r="AM35">
            <v>5</v>
          </cell>
          <cell r="AO35" t="str">
            <v>D-18328</v>
          </cell>
          <cell r="AP35">
            <v>723</v>
          </cell>
          <cell r="AQ35" t="str">
            <v>AL</v>
          </cell>
          <cell r="AR35" t="str">
            <v>Spire Alabama Inc.</v>
          </cell>
          <cell r="AS35" t="str">
            <v>SR</v>
          </cell>
          <cell r="AT35" t="str">
            <v>Natural Gas</v>
          </cell>
          <cell r="AU35">
            <v>29923</v>
          </cell>
          <cell r="AV35">
            <v>20900</v>
          </cell>
          <cell r="AW35">
            <v>10.4</v>
          </cell>
          <cell r="AX35">
            <v>18.5</v>
          </cell>
          <cell r="AY35">
            <v>36.119999999999997</v>
          </cell>
          <cell r="AZ35" t="str">
            <v>NA</v>
          </cell>
          <cell r="BA35">
            <v>30134</v>
          </cell>
          <cell r="BB35">
            <v>14000</v>
          </cell>
          <cell r="BC35" t="str">
            <v>NA</v>
          </cell>
          <cell r="BD35" t="str">
            <v>NA</v>
          </cell>
          <cell r="BE35" t="str">
            <v>NA</v>
          </cell>
          <cell r="BF35">
            <v>29859</v>
          </cell>
          <cell r="BG35" t="str">
            <v>NA</v>
          </cell>
          <cell r="BI35" t="str">
            <v>Distribution</v>
          </cell>
          <cell r="BJ35" t="str">
            <v>Fully Litigated</v>
          </cell>
          <cell r="BK35" t="str">
            <v>No</v>
          </cell>
          <cell r="BL35" t="str">
            <v>No</v>
          </cell>
          <cell r="BW35" t="str">
            <v>Avista Corporation</v>
          </cell>
          <cell r="BY35" t="str">
            <v>D</v>
          </cell>
        </row>
        <row r="36">
          <cell r="AE36">
            <v>1</v>
          </cell>
          <cell r="AF36">
            <v>0</v>
          </cell>
          <cell r="AG36">
            <v>1</v>
          </cell>
          <cell r="AH36">
            <v>1</v>
          </cell>
          <cell r="AI36">
            <v>1</v>
          </cell>
          <cell r="AJ36">
            <v>0</v>
          </cell>
          <cell r="AL36">
            <v>3</v>
          </cell>
          <cell r="AM36">
            <v>5</v>
          </cell>
          <cell r="AO36" t="str">
            <v>D-18117</v>
          </cell>
          <cell r="AP36">
            <v>728</v>
          </cell>
          <cell r="AQ36" t="str">
            <v>AL</v>
          </cell>
          <cell r="AR36" t="str">
            <v>Alabama Power Company</v>
          </cell>
          <cell r="AS36" t="str">
            <v>SO</v>
          </cell>
          <cell r="AT36" t="str">
            <v>Electric</v>
          </cell>
          <cell r="AU36">
            <v>29664</v>
          </cell>
          <cell r="AV36">
            <v>324900</v>
          </cell>
          <cell r="AW36">
            <v>11.59</v>
          </cell>
          <cell r="AX36">
            <v>18</v>
          </cell>
          <cell r="AY36">
            <v>27.5</v>
          </cell>
          <cell r="AZ36" t="str">
            <v>NA</v>
          </cell>
          <cell r="BA36">
            <v>29875</v>
          </cell>
          <cell r="BB36">
            <v>186000</v>
          </cell>
          <cell r="BC36" t="str">
            <v>NA</v>
          </cell>
          <cell r="BD36" t="str">
            <v>NA</v>
          </cell>
          <cell r="BE36" t="str">
            <v>NA</v>
          </cell>
          <cell r="BG36" t="str">
            <v>NA</v>
          </cell>
          <cell r="BI36" t="str">
            <v>Vertically Integrated</v>
          </cell>
          <cell r="BJ36" t="str">
            <v>Fully Litigated</v>
          </cell>
          <cell r="BK36" t="str">
            <v>No</v>
          </cell>
          <cell r="BL36" t="str">
            <v>No</v>
          </cell>
          <cell r="BW36" t="str">
            <v>Baltimore Gas and Electric Company</v>
          </cell>
          <cell r="BY36" t="str">
            <v>DTE</v>
          </cell>
        </row>
        <row r="37">
          <cell r="AE37">
            <v>1</v>
          </cell>
          <cell r="AF37">
            <v>0</v>
          </cell>
          <cell r="AG37">
            <v>1</v>
          </cell>
          <cell r="AH37">
            <v>1</v>
          </cell>
          <cell r="AI37">
            <v>1</v>
          </cell>
          <cell r="AJ37">
            <v>0</v>
          </cell>
          <cell r="AL37">
            <v>3</v>
          </cell>
          <cell r="AM37">
            <v>5</v>
          </cell>
          <cell r="AO37" t="str">
            <v>D-18416</v>
          </cell>
          <cell r="AP37">
            <v>736</v>
          </cell>
          <cell r="AQ37" t="str">
            <v>AL</v>
          </cell>
          <cell r="AR37" t="str">
            <v>Alabama Power Company</v>
          </cell>
          <cell r="AS37" t="str">
            <v>SO</v>
          </cell>
          <cell r="AT37" t="str">
            <v>Electric</v>
          </cell>
          <cell r="AU37">
            <v>30019</v>
          </cell>
          <cell r="AV37">
            <v>456000</v>
          </cell>
          <cell r="AW37">
            <v>11</v>
          </cell>
          <cell r="AX37">
            <v>17.3</v>
          </cell>
          <cell r="AY37">
            <v>26.84</v>
          </cell>
          <cell r="AZ37" t="str">
            <v>NA</v>
          </cell>
          <cell r="BA37">
            <v>30236</v>
          </cell>
          <cell r="BB37">
            <v>120000</v>
          </cell>
          <cell r="BC37" t="str">
            <v>NA</v>
          </cell>
          <cell r="BD37" t="str">
            <v>NA</v>
          </cell>
          <cell r="BE37" t="str">
            <v>NA</v>
          </cell>
          <cell r="BG37" t="str">
            <v>NA</v>
          </cell>
          <cell r="BI37" t="str">
            <v>Vertically Integrated</v>
          </cell>
          <cell r="BJ37" t="str">
            <v>Fully Litigated</v>
          </cell>
          <cell r="BK37" t="str">
            <v>No</v>
          </cell>
          <cell r="BL37" t="str">
            <v>No</v>
          </cell>
          <cell r="BW37" t="str">
            <v>Bear Valley Electric Service, Inc.</v>
          </cell>
          <cell r="BY37" t="str">
            <v>DUK</v>
          </cell>
        </row>
        <row r="38">
          <cell r="AE38">
            <v>1</v>
          </cell>
          <cell r="AF38">
            <v>0</v>
          </cell>
          <cell r="AG38">
            <v>1</v>
          </cell>
          <cell r="AH38">
            <v>1</v>
          </cell>
          <cell r="AI38">
            <v>1</v>
          </cell>
          <cell r="AJ38">
            <v>1</v>
          </cell>
          <cell r="AL38">
            <v>3</v>
          </cell>
          <cell r="AM38">
            <v>5</v>
          </cell>
          <cell r="AO38" t="str">
            <v>D-18046</v>
          </cell>
          <cell r="AP38">
            <v>739</v>
          </cell>
          <cell r="AQ38" t="str">
            <v>AL</v>
          </cell>
          <cell r="AR38" t="str">
            <v>Spire Alabama Inc.</v>
          </cell>
          <cell r="AS38" t="str">
            <v>SR</v>
          </cell>
          <cell r="AT38" t="str">
            <v>Natural Gas</v>
          </cell>
          <cell r="AU38">
            <v>29558</v>
          </cell>
          <cell r="AV38">
            <v>12300</v>
          </cell>
          <cell r="AW38">
            <v>8.39</v>
          </cell>
          <cell r="AX38">
            <v>15.25</v>
          </cell>
          <cell r="AY38">
            <v>37.19</v>
          </cell>
          <cell r="AZ38" t="str">
            <v>NA</v>
          </cell>
          <cell r="BA38">
            <v>29769</v>
          </cell>
          <cell r="BB38">
            <v>4300</v>
          </cell>
          <cell r="BC38">
            <v>8.23</v>
          </cell>
          <cell r="BD38">
            <v>14</v>
          </cell>
          <cell r="BE38">
            <v>37.19</v>
          </cell>
          <cell r="BF38">
            <v>29494</v>
          </cell>
          <cell r="BG38" t="str">
            <v>NA</v>
          </cell>
          <cell r="BI38" t="str">
            <v>Distribution</v>
          </cell>
          <cell r="BJ38" t="str">
            <v>Fully Litigated</v>
          </cell>
          <cell r="BK38" t="str">
            <v>No</v>
          </cell>
          <cell r="BL38" t="str">
            <v>No</v>
          </cell>
          <cell r="BW38" t="str">
            <v>Black Hills Colorado Electric, Inc.</v>
          </cell>
          <cell r="BY38" t="str">
            <v>ED</v>
          </cell>
        </row>
        <row r="39">
          <cell r="AE39">
            <v>1</v>
          </cell>
          <cell r="AF39">
            <v>0</v>
          </cell>
          <cell r="AG39">
            <v>1</v>
          </cell>
          <cell r="AH39">
            <v>1</v>
          </cell>
          <cell r="AI39">
            <v>1</v>
          </cell>
          <cell r="AJ39">
            <v>1</v>
          </cell>
          <cell r="AL39">
            <v>3</v>
          </cell>
          <cell r="AM39">
            <v>5</v>
          </cell>
          <cell r="AO39" t="str">
            <v>D-18590</v>
          </cell>
          <cell r="AP39">
            <v>744</v>
          </cell>
          <cell r="AQ39" t="str">
            <v>AL</v>
          </cell>
          <cell r="AR39" t="str">
            <v>Spire Gulf Inc.</v>
          </cell>
          <cell r="AS39" t="str">
            <v>SR</v>
          </cell>
          <cell r="AT39" t="str">
            <v>Natural Gas</v>
          </cell>
          <cell r="AU39">
            <v>30285</v>
          </cell>
          <cell r="AV39">
            <v>5600</v>
          </cell>
          <cell r="AW39">
            <v>11.58</v>
          </cell>
          <cell r="AX39">
            <v>17.37</v>
          </cell>
          <cell r="AY39">
            <v>46</v>
          </cell>
          <cell r="AZ39" t="str">
            <v>NA</v>
          </cell>
          <cell r="BA39">
            <v>30497</v>
          </cell>
          <cell r="BB39">
            <v>3800</v>
          </cell>
          <cell r="BC39">
            <v>10.47</v>
          </cell>
          <cell r="BD39">
            <v>14.8</v>
          </cell>
          <cell r="BE39">
            <v>46</v>
          </cell>
          <cell r="BF39">
            <v>30194</v>
          </cell>
          <cell r="BG39" t="str">
            <v>NA</v>
          </cell>
          <cell r="BI39" t="str">
            <v>Distribution</v>
          </cell>
          <cell r="BJ39" t="str">
            <v>Fully Litigated</v>
          </cell>
          <cell r="BK39" t="str">
            <v>No</v>
          </cell>
          <cell r="BL39" t="str">
            <v>No</v>
          </cell>
          <cell r="BW39" t="str">
            <v>Black Hills Colorado Gas, Inc.</v>
          </cell>
          <cell r="BY39" t="str">
            <v>EIX</v>
          </cell>
        </row>
        <row r="40">
          <cell r="AE40">
            <v>1</v>
          </cell>
          <cell r="AF40">
            <v>0</v>
          </cell>
          <cell r="AG40">
            <v>1</v>
          </cell>
          <cell r="AH40">
            <v>1</v>
          </cell>
          <cell r="AI40">
            <v>1</v>
          </cell>
          <cell r="AJ40">
            <v>1</v>
          </cell>
          <cell r="AL40">
            <v>3</v>
          </cell>
          <cell r="AM40">
            <v>5</v>
          </cell>
          <cell r="AO40" t="str">
            <v>D-19323</v>
          </cell>
          <cell r="AP40">
            <v>748</v>
          </cell>
          <cell r="AQ40" t="str">
            <v>AL</v>
          </cell>
          <cell r="AR40" t="str">
            <v>Spire Gulf Inc.</v>
          </cell>
          <cell r="AS40" t="str">
            <v>SR</v>
          </cell>
          <cell r="AT40" t="str">
            <v>Natural Gas</v>
          </cell>
          <cell r="AU40">
            <v>31051</v>
          </cell>
          <cell r="AV40">
            <v>4100</v>
          </cell>
          <cell r="AW40">
            <v>13.51</v>
          </cell>
          <cell r="AX40">
            <v>17.32</v>
          </cell>
          <cell r="AY40">
            <v>52.9</v>
          </cell>
          <cell r="AZ40" t="str">
            <v>NA</v>
          </cell>
          <cell r="BA40">
            <v>31134</v>
          </cell>
          <cell r="BB40">
            <v>3000</v>
          </cell>
          <cell r="BC40" t="str">
            <v>NA</v>
          </cell>
          <cell r="BD40">
            <v>14.8</v>
          </cell>
          <cell r="BE40" t="str">
            <v>NA</v>
          </cell>
          <cell r="BF40">
            <v>30986</v>
          </cell>
          <cell r="BG40" t="str">
            <v>NA</v>
          </cell>
          <cell r="BI40" t="str">
            <v>Distribution</v>
          </cell>
          <cell r="BJ40" t="str">
            <v>Settled</v>
          </cell>
          <cell r="BK40" t="str">
            <v>No</v>
          </cell>
          <cell r="BL40" t="str">
            <v>No</v>
          </cell>
          <cell r="BW40" t="str">
            <v>Black Hills Energy Arkansas, Inc.</v>
          </cell>
          <cell r="BY40" t="str">
            <v>EMA</v>
          </cell>
        </row>
        <row r="41">
          <cell r="AE41">
            <v>1</v>
          </cell>
          <cell r="AF41">
            <v>0</v>
          </cell>
          <cell r="AG41">
            <v>1</v>
          </cell>
          <cell r="AH41">
            <v>1</v>
          </cell>
          <cell r="AI41">
            <v>1</v>
          </cell>
          <cell r="AJ41">
            <v>1</v>
          </cell>
          <cell r="AL41">
            <v>3</v>
          </cell>
          <cell r="AM41">
            <v>5</v>
          </cell>
          <cell r="AO41" t="str">
            <v>D-19768</v>
          </cell>
          <cell r="AP41">
            <v>751</v>
          </cell>
          <cell r="AQ41" t="str">
            <v>AL</v>
          </cell>
          <cell r="AR41" t="str">
            <v>Spire Gulf Inc.</v>
          </cell>
          <cell r="AS41" t="str">
            <v>SR</v>
          </cell>
          <cell r="AT41" t="str">
            <v>Natural Gas</v>
          </cell>
          <cell r="AU41">
            <v>31499</v>
          </cell>
          <cell r="AV41">
            <v>5200</v>
          </cell>
          <cell r="AW41">
            <v>10.57</v>
          </cell>
          <cell r="AX41">
            <v>15.8</v>
          </cell>
          <cell r="AY41">
            <v>61.92</v>
          </cell>
          <cell r="AZ41" t="str">
            <v>NA</v>
          </cell>
          <cell r="BA41">
            <v>31630</v>
          </cell>
          <cell r="BB41">
            <v>3200</v>
          </cell>
          <cell r="BC41" t="str">
            <v>NA</v>
          </cell>
          <cell r="BD41" t="str">
            <v>NA</v>
          </cell>
          <cell r="BE41" t="str">
            <v>NA</v>
          </cell>
          <cell r="BF41">
            <v>31412</v>
          </cell>
          <cell r="BG41" t="str">
            <v>NA</v>
          </cell>
          <cell r="BI41" t="str">
            <v>Distribution</v>
          </cell>
          <cell r="BJ41" t="str">
            <v>Settled</v>
          </cell>
          <cell r="BK41" t="str">
            <v>No</v>
          </cell>
          <cell r="BL41" t="str">
            <v>No</v>
          </cell>
          <cell r="BW41" t="str">
            <v>Black Hills Gas Distribution LLC</v>
          </cell>
          <cell r="BY41" t="str">
            <v>ENB</v>
          </cell>
        </row>
        <row r="42">
          <cell r="AE42">
            <v>1</v>
          </cell>
          <cell r="AF42">
            <v>0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  <cell r="AL42">
            <v>4</v>
          </cell>
          <cell r="AM42">
            <v>6</v>
          </cell>
          <cell r="AO42" t="str">
            <v>D-06-124-U</v>
          </cell>
          <cell r="AP42">
            <v>-988</v>
          </cell>
          <cell r="AQ42" t="str">
            <v>AR</v>
          </cell>
          <cell r="AR42" t="str">
            <v>Black Hills Energy Arkansas, Inc.</v>
          </cell>
          <cell r="AS42" t="str">
            <v>BKH</v>
          </cell>
          <cell r="AT42" t="str">
            <v>Natural Gas</v>
          </cell>
          <cell r="AU42">
            <v>38985</v>
          </cell>
          <cell r="AV42">
            <v>9591.8549999999996</v>
          </cell>
          <cell r="AW42">
            <v>7.08</v>
          </cell>
          <cell r="AX42">
            <v>10.54</v>
          </cell>
          <cell r="AY42">
            <v>36.9</v>
          </cell>
          <cell r="AZ42" t="str">
            <v>NA</v>
          </cell>
          <cell r="BA42">
            <v>39276</v>
          </cell>
          <cell r="BB42">
            <v>5795.2460000000001</v>
          </cell>
          <cell r="BC42">
            <v>6.06</v>
          </cell>
          <cell r="BD42">
            <v>9.5</v>
          </cell>
          <cell r="BE42">
            <v>34.29</v>
          </cell>
          <cell r="BF42">
            <v>39021</v>
          </cell>
          <cell r="BG42">
            <v>189162.71100000001</v>
          </cell>
          <cell r="BH42" t="str">
            <v>Year-end</v>
          </cell>
          <cell r="BI42" t="str">
            <v>Distribution</v>
          </cell>
          <cell r="BJ42" t="str">
            <v>Settled</v>
          </cell>
          <cell r="BK42" t="str">
            <v>No</v>
          </cell>
          <cell r="BL42" t="str">
            <v>No</v>
          </cell>
          <cell r="BW42" t="str">
            <v>Black Hills Iowa Gas Utility Company, LLC</v>
          </cell>
          <cell r="BY42" t="str">
            <v>ES</v>
          </cell>
        </row>
        <row r="43">
          <cell r="AE43">
            <v>1</v>
          </cell>
          <cell r="AF43">
            <v>0</v>
          </cell>
          <cell r="AG43">
            <v>1</v>
          </cell>
          <cell r="AH43">
            <v>1</v>
          </cell>
          <cell r="AI43">
            <v>1</v>
          </cell>
          <cell r="AJ43">
            <v>0</v>
          </cell>
          <cell r="AL43">
            <v>5</v>
          </cell>
          <cell r="AM43">
            <v>7</v>
          </cell>
          <cell r="AO43" t="str">
            <v>D-06-101-U</v>
          </cell>
          <cell r="AP43">
            <v>-984</v>
          </cell>
          <cell r="AQ43" t="str">
            <v>AR</v>
          </cell>
          <cell r="AR43" t="str">
            <v>Entergy Arkansas, LLC</v>
          </cell>
          <cell r="AS43" t="str">
            <v>ETR</v>
          </cell>
          <cell r="AT43" t="str">
            <v>Electric</v>
          </cell>
          <cell r="AU43">
            <v>38944</v>
          </cell>
          <cell r="AV43">
            <v>106534</v>
          </cell>
          <cell r="AW43">
            <v>6.42</v>
          </cell>
          <cell r="AX43">
            <v>11.25</v>
          </cell>
          <cell r="AY43">
            <v>36.630000000000003</v>
          </cell>
          <cell r="AZ43">
            <v>3654345</v>
          </cell>
          <cell r="BA43">
            <v>39248</v>
          </cell>
          <cell r="BB43">
            <v>-5100</v>
          </cell>
          <cell r="BC43">
            <v>5.58</v>
          </cell>
          <cell r="BD43">
            <v>9.9</v>
          </cell>
          <cell r="BE43">
            <v>32.19</v>
          </cell>
          <cell r="BF43">
            <v>38898</v>
          </cell>
          <cell r="BG43">
            <v>3693200</v>
          </cell>
          <cell r="BH43" t="str">
            <v>Year-end</v>
          </cell>
          <cell r="BI43" t="str">
            <v>Vertically Integrated</v>
          </cell>
          <cell r="BJ43" t="str">
            <v>Fully Litigated</v>
          </cell>
          <cell r="BK43" t="str">
            <v>No</v>
          </cell>
          <cell r="BL43" t="str">
            <v>No</v>
          </cell>
          <cell r="BW43" t="str">
            <v>Black Hills Kansas Gas Utility Company, LLC</v>
          </cell>
          <cell r="BY43" t="str">
            <v>ETR</v>
          </cell>
        </row>
        <row r="44">
          <cell r="AE44">
            <v>1</v>
          </cell>
          <cell r="AF44">
            <v>0</v>
          </cell>
          <cell r="AG44">
            <v>1</v>
          </cell>
          <cell r="AH44">
            <v>1</v>
          </cell>
          <cell r="AI44">
            <v>1</v>
          </cell>
          <cell r="AJ44">
            <v>0</v>
          </cell>
          <cell r="AL44">
            <v>6</v>
          </cell>
          <cell r="AM44">
            <v>8</v>
          </cell>
          <cell r="AO44" t="str">
            <v>D-06-070-U</v>
          </cell>
          <cell r="AP44">
            <v>-983</v>
          </cell>
          <cell r="AQ44" t="str">
            <v>AR</v>
          </cell>
          <cell r="AR44" t="str">
            <v>Oklahoma Gas and Electric Company</v>
          </cell>
          <cell r="AS44" t="str">
            <v>OGE</v>
          </cell>
          <cell r="AT44" t="str">
            <v>Electric</v>
          </cell>
          <cell r="AU44">
            <v>38926</v>
          </cell>
          <cell r="AV44">
            <v>13500</v>
          </cell>
          <cell r="AW44">
            <v>6.29</v>
          </cell>
          <cell r="AX44">
            <v>11.75</v>
          </cell>
          <cell r="AY44">
            <v>36.85</v>
          </cell>
          <cell r="AZ44">
            <v>305600</v>
          </cell>
          <cell r="BA44">
            <v>39087</v>
          </cell>
          <cell r="BB44">
            <v>5400</v>
          </cell>
          <cell r="BC44">
            <v>5.36</v>
          </cell>
          <cell r="BD44">
            <v>10</v>
          </cell>
          <cell r="BE44">
            <v>32.33</v>
          </cell>
          <cell r="BF44">
            <v>38717</v>
          </cell>
          <cell r="BG44">
            <v>293600</v>
          </cell>
          <cell r="BH44" t="str">
            <v>Year-end</v>
          </cell>
          <cell r="BI44" t="str">
            <v>Vertically Integrated</v>
          </cell>
          <cell r="BJ44" t="str">
            <v>Settled</v>
          </cell>
          <cell r="BK44" t="str">
            <v>No</v>
          </cell>
          <cell r="BL44" t="str">
            <v>No</v>
          </cell>
          <cell r="BW44" t="str">
            <v>Black Hills Nebraska Gas, LLC</v>
          </cell>
          <cell r="BY44" t="str">
            <v>EVRG</v>
          </cell>
        </row>
        <row r="45">
          <cell r="AE45">
            <v>1</v>
          </cell>
          <cell r="AF45">
            <v>0</v>
          </cell>
          <cell r="AG45">
            <v>1</v>
          </cell>
          <cell r="AH45">
            <v>1</v>
          </cell>
          <cell r="AI45">
            <v>1</v>
          </cell>
          <cell r="AJ45">
            <v>1</v>
          </cell>
          <cell r="AL45">
            <v>6</v>
          </cell>
          <cell r="AM45">
            <v>8</v>
          </cell>
          <cell r="AO45" t="str">
            <v>D-90-004-U</v>
          </cell>
          <cell r="AP45">
            <v>-746</v>
          </cell>
          <cell r="AQ45" t="str">
            <v>AR</v>
          </cell>
          <cell r="AR45" t="str">
            <v>Black Hills Energy Arkansas, Inc.</v>
          </cell>
          <cell r="AS45" t="str">
            <v>BKH</v>
          </cell>
          <cell r="AT45" t="str">
            <v>Natural Gas</v>
          </cell>
          <cell r="AU45">
            <v>32913</v>
          </cell>
          <cell r="AV45">
            <v>12100</v>
          </cell>
          <cell r="AW45">
            <v>12.25</v>
          </cell>
          <cell r="AX45">
            <v>14.5</v>
          </cell>
          <cell r="AY45">
            <v>50.3</v>
          </cell>
          <cell r="AZ45" t="str">
            <v>NA</v>
          </cell>
          <cell r="BA45">
            <v>33287</v>
          </cell>
          <cell r="BB45">
            <v>6600</v>
          </cell>
          <cell r="BC45" t="str">
            <v>NA</v>
          </cell>
          <cell r="BD45" t="str">
            <v>NA</v>
          </cell>
          <cell r="BE45" t="str">
            <v>NA</v>
          </cell>
          <cell r="BG45" t="str">
            <v>NA</v>
          </cell>
          <cell r="BI45" t="str">
            <v>Distribution</v>
          </cell>
          <cell r="BJ45" t="str">
            <v>Settled</v>
          </cell>
          <cell r="BK45" t="str">
            <v>No</v>
          </cell>
          <cell r="BL45" t="str">
            <v>No</v>
          </cell>
          <cell r="BW45" t="str">
            <v>Black Hills Northwest Wyoming Gas Utility Company, LLC</v>
          </cell>
          <cell r="BY45" t="str">
            <v>EXC</v>
          </cell>
        </row>
        <row r="46">
          <cell r="AE46">
            <v>1</v>
          </cell>
          <cell r="AF46">
            <v>0</v>
          </cell>
          <cell r="AG46">
            <v>1</v>
          </cell>
          <cell r="AH46">
            <v>1</v>
          </cell>
          <cell r="AI46">
            <v>1</v>
          </cell>
          <cell r="AJ46">
            <v>1</v>
          </cell>
          <cell r="AL46">
            <v>7</v>
          </cell>
          <cell r="AM46">
            <v>9</v>
          </cell>
          <cell r="AO46" t="str">
            <v>D-01-243-U</v>
          </cell>
          <cell r="AP46">
            <v>-727</v>
          </cell>
          <cell r="AQ46" t="str">
            <v>AR</v>
          </cell>
          <cell r="AR46" t="str">
            <v>CenterPoint Energy Resources Corp.</v>
          </cell>
          <cell r="AS46" t="str">
            <v>CNP</v>
          </cell>
          <cell r="AT46" t="str">
            <v>Natural Gas</v>
          </cell>
          <cell r="AU46">
            <v>37216</v>
          </cell>
          <cell r="AV46">
            <v>47300</v>
          </cell>
          <cell r="AW46">
            <v>5.98</v>
          </cell>
          <cell r="AX46">
            <v>11.5</v>
          </cell>
          <cell r="AY46">
            <v>29.99</v>
          </cell>
          <cell r="AZ46" t="str">
            <v>NA</v>
          </cell>
          <cell r="BA46">
            <v>37477</v>
          </cell>
          <cell r="BB46">
            <v>31800</v>
          </cell>
          <cell r="BC46">
            <v>8.1999999999999993</v>
          </cell>
          <cell r="BD46" t="str">
            <v>NA</v>
          </cell>
          <cell r="BE46" t="str">
            <v>NA</v>
          </cell>
          <cell r="BG46" t="str">
            <v>NA</v>
          </cell>
          <cell r="BI46" t="str">
            <v>Distribution</v>
          </cell>
          <cell r="BJ46" t="str">
            <v>Settled</v>
          </cell>
          <cell r="BK46" t="str">
            <v>No</v>
          </cell>
          <cell r="BL46" t="str">
            <v>No</v>
          </cell>
          <cell r="BW46" t="str">
            <v>Black Hills Power, Inc.</v>
          </cell>
          <cell r="BY46" t="str">
            <v>FE</v>
          </cell>
        </row>
        <row r="47">
          <cell r="AE47">
            <v>1</v>
          </cell>
          <cell r="AF47">
            <v>0</v>
          </cell>
          <cell r="AG47">
            <v>1</v>
          </cell>
          <cell r="AH47">
            <v>1</v>
          </cell>
          <cell r="AI47">
            <v>1</v>
          </cell>
          <cell r="AJ47">
            <v>0</v>
          </cell>
          <cell r="AL47">
            <v>8</v>
          </cell>
          <cell r="AM47">
            <v>10</v>
          </cell>
          <cell r="AO47" t="str">
            <v>D-98-339-U</v>
          </cell>
          <cell r="AP47">
            <v>-201</v>
          </cell>
          <cell r="AQ47" t="str">
            <v>AR</v>
          </cell>
          <cell r="AR47" t="str">
            <v>Southwestern Electric Power Company</v>
          </cell>
          <cell r="AS47" t="str">
            <v>AEP</v>
          </cell>
          <cell r="AT47" t="str">
            <v>Electric</v>
          </cell>
          <cell r="AU47">
            <v>36304</v>
          </cell>
          <cell r="AV47">
            <v>-7800</v>
          </cell>
          <cell r="AW47">
            <v>6.72</v>
          </cell>
          <cell r="AX47">
            <v>10.5</v>
          </cell>
          <cell r="AY47">
            <v>33.700000000000003</v>
          </cell>
          <cell r="AZ47" t="str">
            <v>NA</v>
          </cell>
          <cell r="BA47">
            <v>36426</v>
          </cell>
          <cell r="BB47">
            <v>-5400</v>
          </cell>
          <cell r="BC47">
            <v>6.82</v>
          </cell>
          <cell r="BD47">
            <v>10.75</v>
          </cell>
          <cell r="BE47">
            <v>34.200000000000003</v>
          </cell>
          <cell r="BF47">
            <v>35976</v>
          </cell>
          <cell r="BG47" t="str">
            <v>NA</v>
          </cell>
          <cell r="BH47" t="str">
            <v>Year-end</v>
          </cell>
          <cell r="BI47" t="str">
            <v>Vertically Integrated</v>
          </cell>
          <cell r="BJ47" t="str">
            <v>Settled</v>
          </cell>
          <cell r="BK47" t="str">
            <v>No</v>
          </cell>
          <cell r="BL47" t="str">
            <v>No</v>
          </cell>
          <cell r="BW47" t="str">
            <v>Black Hills Wyoming Gas, LLC</v>
          </cell>
          <cell r="BY47" t="str">
            <v>FTS</v>
          </cell>
        </row>
        <row r="48">
          <cell r="AE48">
            <v>1</v>
          </cell>
          <cell r="AF48">
            <v>0</v>
          </cell>
          <cell r="AG48">
            <v>1</v>
          </cell>
          <cell r="AH48">
            <v>1</v>
          </cell>
          <cell r="AI48">
            <v>1</v>
          </cell>
          <cell r="AJ48">
            <v>0</v>
          </cell>
          <cell r="AL48">
            <v>8</v>
          </cell>
          <cell r="AM48">
            <v>10</v>
          </cell>
          <cell r="AO48" t="str">
            <v>D-96-360-U</v>
          </cell>
          <cell r="AP48">
            <v>-196</v>
          </cell>
          <cell r="AQ48" t="str">
            <v>AR</v>
          </cell>
          <cell r="AR48" t="str">
            <v>Entergy Arkansas, LLC</v>
          </cell>
          <cell r="AS48" t="str">
            <v>ETR</v>
          </cell>
          <cell r="AT48" t="str">
            <v>Electric</v>
          </cell>
          <cell r="AU48">
            <v>35362</v>
          </cell>
          <cell r="AV48">
            <v>13500</v>
          </cell>
          <cell r="AW48" t="str">
            <v>NA</v>
          </cell>
          <cell r="AX48">
            <v>12.5</v>
          </cell>
          <cell r="AY48" t="str">
            <v>NA</v>
          </cell>
          <cell r="AZ48" t="str">
            <v>NA</v>
          </cell>
          <cell r="BA48">
            <v>35776</v>
          </cell>
          <cell r="BB48">
            <v>-16900</v>
          </cell>
          <cell r="BC48">
            <v>6.99</v>
          </cell>
          <cell r="BD48">
            <v>11</v>
          </cell>
          <cell r="BE48">
            <v>32.11</v>
          </cell>
          <cell r="BF48">
            <v>35064</v>
          </cell>
          <cell r="BG48" t="str">
            <v>NA</v>
          </cell>
          <cell r="BH48" t="str">
            <v>Year-end</v>
          </cell>
          <cell r="BI48" t="str">
            <v>Vertically Integrated</v>
          </cell>
          <cell r="BJ48" t="str">
            <v>Settled</v>
          </cell>
          <cell r="BK48" t="str">
            <v>Yes</v>
          </cell>
          <cell r="BL48" t="str">
            <v>No</v>
          </cell>
          <cell r="BW48" t="str">
            <v>Blackstone Valley Electric Company</v>
          </cell>
          <cell r="BY48" t="str">
            <v>HE</v>
          </cell>
        </row>
        <row r="49">
          <cell r="AE49">
            <v>1</v>
          </cell>
          <cell r="AF49">
            <v>0</v>
          </cell>
          <cell r="AG49">
            <v>1</v>
          </cell>
          <cell r="AH49">
            <v>1</v>
          </cell>
          <cell r="AI49">
            <v>1</v>
          </cell>
          <cell r="AJ49">
            <v>1</v>
          </cell>
          <cell r="AL49">
            <v>8</v>
          </cell>
          <cell r="AM49">
            <v>10</v>
          </cell>
          <cell r="AO49" t="str">
            <v>D-96-030-U</v>
          </cell>
          <cell r="AP49">
            <v>-193</v>
          </cell>
          <cell r="AQ49" t="str">
            <v>AR</v>
          </cell>
          <cell r="AR49" t="str">
            <v>Black Hills Energy Arkansas, Inc.</v>
          </cell>
          <cell r="AS49" t="str">
            <v>BKH</v>
          </cell>
          <cell r="AT49" t="str">
            <v>Natural Gas</v>
          </cell>
          <cell r="AU49">
            <v>35094</v>
          </cell>
          <cell r="AV49">
            <v>7300</v>
          </cell>
          <cell r="AW49">
            <v>8.26</v>
          </cell>
          <cell r="AX49">
            <v>11.4</v>
          </cell>
          <cell r="AY49">
            <v>43.82</v>
          </cell>
          <cell r="AZ49" t="str">
            <v>NA</v>
          </cell>
          <cell r="BA49">
            <v>35396</v>
          </cell>
          <cell r="BB49">
            <v>5100</v>
          </cell>
          <cell r="BC49">
            <v>8.16</v>
          </cell>
          <cell r="BD49">
            <v>11.3</v>
          </cell>
          <cell r="BE49">
            <v>41.29</v>
          </cell>
          <cell r="BF49">
            <v>34941</v>
          </cell>
          <cell r="BG49" t="str">
            <v>NA</v>
          </cell>
          <cell r="BH49" t="str">
            <v>Year-end</v>
          </cell>
          <cell r="BI49" t="str">
            <v>Distribution</v>
          </cell>
          <cell r="BJ49" t="str">
            <v>Fully Litigated</v>
          </cell>
          <cell r="BK49" t="str">
            <v>No</v>
          </cell>
          <cell r="BL49" t="str">
            <v>No</v>
          </cell>
          <cell r="BW49" t="str">
            <v>Boston Gas Company</v>
          </cell>
          <cell r="BY49" t="str">
            <v>IBE</v>
          </cell>
        </row>
        <row r="50">
          <cell r="AE50">
            <v>1</v>
          </cell>
          <cell r="AF50">
            <v>0</v>
          </cell>
          <cell r="AG50">
            <v>1</v>
          </cell>
          <cell r="AH50">
            <v>1</v>
          </cell>
          <cell r="AI50">
            <v>1</v>
          </cell>
          <cell r="AJ50">
            <v>1</v>
          </cell>
          <cell r="AL50">
            <v>8</v>
          </cell>
          <cell r="AM50">
            <v>10</v>
          </cell>
          <cell r="AO50" t="str">
            <v>D-94-175-U</v>
          </cell>
          <cell r="AP50">
            <v>-181</v>
          </cell>
          <cell r="AQ50" t="str">
            <v>AR</v>
          </cell>
          <cell r="AR50" t="str">
            <v>CenterPoint Energy Resources Corp.</v>
          </cell>
          <cell r="AS50" t="str">
            <v>CNP</v>
          </cell>
          <cell r="AT50" t="str">
            <v>Natural Gas</v>
          </cell>
          <cell r="AU50">
            <v>34479</v>
          </cell>
          <cell r="AV50">
            <v>10000</v>
          </cell>
          <cell r="AW50">
            <v>6.6</v>
          </cell>
          <cell r="AX50">
            <v>11.85</v>
          </cell>
          <cell r="AY50">
            <v>28.4</v>
          </cell>
          <cell r="AZ50" t="str">
            <v>NA</v>
          </cell>
          <cell r="BA50">
            <v>34773</v>
          </cell>
          <cell r="BB50">
            <v>7000</v>
          </cell>
          <cell r="BC50" t="str">
            <v>NA</v>
          </cell>
          <cell r="BD50" t="str">
            <v>NA</v>
          </cell>
          <cell r="BE50" t="str">
            <v>NA</v>
          </cell>
          <cell r="BF50">
            <v>34607</v>
          </cell>
          <cell r="BG50" t="str">
            <v>NA</v>
          </cell>
          <cell r="BH50" t="str">
            <v>Year-end</v>
          </cell>
          <cell r="BI50" t="str">
            <v>Distribution</v>
          </cell>
          <cell r="BJ50" t="str">
            <v>Settled</v>
          </cell>
          <cell r="BK50" t="str">
            <v>No</v>
          </cell>
          <cell r="BL50" t="str">
            <v>No</v>
          </cell>
          <cell r="BW50" t="str">
            <v>Cambridge Electric Light Company</v>
          </cell>
          <cell r="BY50" t="str">
            <v>IDA</v>
          </cell>
        </row>
        <row r="51">
          <cell r="AE51">
            <v>1</v>
          </cell>
          <cell r="AF51">
            <v>0</v>
          </cell>
          <cell r="AG51">
            <v>1</v>
          </cell>
          <cell r="AH51">
            <v>1</v>
          </cell>
          <cell r="AI51">
            <v>1</v>
          </cell>
          <cell r="AJ51">
            <v>1</v>
          </cell>
          <cell r="AL51">
            <v>8</v>
          </cell>
          <cell r="AM51">
            <v>10</v>
          </cell>
          <cell r="AO51" t="str">
            <v>D-93-081-U</v>
          </cell>
          <cell r="AP51">
            <v>-175</v>
          </cell>
          <cell r="AQ51" t="str">
            <v>AR</v>
          </cell>
          <cell r="AR51" t="str">
            <v>CenterPoint Energy Resources Corp.</v>
          </cell>
          <cell r="AS51" t="str">
            <v>CNP</v>
          </cell>
          <cell r="AT51" t="str">
            <v>Natural Gas</v>
          </cell>
          <cell r="AU51">
            <v>34068</v>
          </cell>
          <cell r="AV51">
            <v>12800</v>
          </cell>
          <cell r="AW51">
            <v>7.13</v>
          </cell>
          <cell r="AX51">
            <v>12.25</v>
          </cell>
          <cell r="AY51">
            <v>33.700000000000003</v>
          </cell>
          <cell r="AZ51">
            <v>282100</v>
          </cell>
          <cell r="BA51">
            <v>34374</v>
          </cell>
          <cell r="BB51">
            <v>5500</v>
          </cell>
          <cell r="BC51">
            <v>6.56</v>
          </cell>
          <cell r="BD51">
            <v>10.7</v>
          </cell>
          <cell r="BE51">
            <v>33.56</v>
          </cell>
          <cell r="BF51">
            <v>34150</v>
          </cell>
          <cell r="BG51">
            <v>280300</v>
          </cell>
          <cell r="BH51" t="str">
            <v>Year-end</v>
          </cell>
          <cell r="BI51" t="str">
            <v>Distribution</v>
          </cell>
          <cell r="BJ51" t="str">
            <v>Fully Litigated</v>
          </cell>
          <cell r="BK51" t="str">
            <v>No</v>
          </cell>
          <cell r="BL51" t="str">
            <v>No</v>
          </cell>
          <cell r="BW51" t="str">
            <v>Cap Rock Energy Corporation</v>
          </cell>
          <cell r="BY51" t="str">
            <v>JPM</v>
          </cell>
        </row>
        <row r="52">
          <cell r="AE52">
            <v>1</v>
          </cell>
          <cell r="AF52">
            <v>0</v>
          </cell>
          <cell r="AG52">
            <v>1</v>
          </cell>
          <cell r="AH52">
            <v>1</v>
          </cell>
          <cell r="AI52">
            <v>1</v>
          </cell>
          <cell r="AJ52">
            <v>1</v>
          </cell>
          <cell r="AL52">
            <v>8</v>
          </cell>
          <cell r="AM52">
            <v>10</v>
          </cell>
          <cell r="AO52" t="str">
            <v>D-92-032-U</v>
          </cell>
          <cell r="AP52">
            <v>-165</v>
          </cell>
          <cell r="AQ52" t="str">
            <v>AR</v>
          </cell>
          <cell r="AR52" t="str">
            <v>CenterPoint Energy Resources Corp.</v>
          </cell>
          <cell r="AS52" t="str">
            <v>CNP</v>
          </cell>
          <cell r="AT52" t="str">
            <v>Natural Gas</v>
          </cell>
          <cell r="AU52">
            <v>33652</v>
          </cell>
          <cell r="AV52">
            <v>22900</v>
          </cell>
          <cell r="AW52">
            <v>7.47</v>
          </cell>
          <cell r="AX52">
            <v>12.4</v>
          </cell>
          <cell r="AY52">
            <v>33</v>
          </cell>
          <cell r="AZ52" t="str">
            <v>NA</v>
          </cell>
          <cell r="BA52">
            <v>33956</v>
          </cell>
          <cell r="BB52">
            <v>13500</v>
          </cell>
          <cell r="BC52" t="str">
            <v>NA</v>
          </cell>
          <cell r="BD52" t="str">
            <v>NA</v>
          </cell>
          <cell r="BE52" t="str">
            <v>NA</v>
          </cell>
          <cell r="BF52">
            <v>33603</v>
          </cell>
          <cell r="BG52" t="str">
            <v>NA</v>
          </cell>
          <cell r="BH52" t="str">
            <v>Year-end</v>
          </cell>
          <cell r="BI52" t="str">
            <v>Distribution</v>
          </cell>
          <cell r="BJ52" t="str">
            <v>Settled</v>
          </cell>
          <cell r="BK52" t="str">
            <v>No</v>
          </cell>
          <cell r="BL52" t="str">
            <v>No</v>
          </cell>
          <cell r="BW52" t="str">
            <v>Cascade Natural Gas Corporation</v>
          </cell>
          <cell r="BY52" t="str">
            <v>LNT</v>
          </cell>
        </row>
        <row r="53">
          <cell r="AE53">
            <v>1</v>
          </cell>
          <cell r="AF53">
            <v>0</v>
          </cell>
          <cell r="AG53">
            <v>1</v>
          </cell>
          <cell r="AH53">
            <v>1</v>
          </cell>
          <cell r="AI53">
            <v>1</v>
          </cell>
          <cell r="AJ53">
            <v>1</v>
          </cell>
          <cell r="AL53">
            <v>9</v>
          </cell>
          <cell r="AM53">
            <v>11</v>
          </cell>
          <cell r="AO53" t="str">
            <v>D-05-006-U</v>
          </cell>
          <cell r="AP53">
            <v>-121</v>
          </cell>
          <cell r="AQ53" t="str">
            <v>AR</v>
          </cell>
          <cell r="AR53" t="str">
            <v>Arkansas Oklahoma Gas Corp.</v>
          </cell>
          <cell r="AS53" t="str">
            <v>JPM</v>
          </cell>
          <cell r="AT53" t="str">
            <v>Natural Gas</v>
          </cell>
          <cell r="AU53">
            <v>38384</v>
          </cell>
          <cell r="AV53">
            <v>6900</v>
          </cell>
          <cell r="AW53">
            <v>7.3</v>
          </cell>
          <cell r="AX53">
            <v>11.5</v>
          </cell>
          <cell r="AY53">
            <v>42.95</v>
          </cell>
          <cell r="AZ53">
            <v>63300</v>
          </cell>
          <cell r="BA53">
            <v>38695</v>
          </cell>
          <cell r="BB53">
            <v>4400</v>
          </cell>
          <cell r="BC53">
            <v>6.61</v>
          </cell>
          <cell r="BD53">
            <v>9.6999999999999993</v>
          </cell>
          <cell r="BE53">
            <v>41.04</v>
          </cell>
          <cell r="BF53">
            <v>38230</v>
          </cell>
          <cell r="BG53">
            <v>57000</v>
          </cell>
          <cell r="BH53" t="str">
            <v>Year-end</v>
          </cell>
          <cell r="BI53" t="str">
            <v>Distribution</v>
          </cell>
          <cell r="BJ53" t="str">
            <v>Fully Litigated</v>
          </cell>
          <cell r="BK53" t="str">
            <v>No</v>
          </cell>
          <cell r="BL53" t="str">
            <v>No</v>
          </cell>
          <cell r="BW53" t="str">
            <v>CenterPoint Energy Houston Electric, LLC</v>
          </cell>
          <cell r="BY53" t="str">
            <v>MDU</v>
          </cell>
        </row>
        <row r="54">
          <cell r="AE54">
            <v>1</v>
          </cell>
          <cell r="AF54">
            <v>0</v>
          </cell>
          <cell r="AG54">
            <v>1</v>
          </cell>
          <cell r="AH54">
            <v>1</v>
          </cell>
          <cell r="AI54">
            <v>1</v>
          </cell>
          <cell r="AJ54">
            <v>1</v>
          </cell>
          <cell r="AL54">
            <v>9</v>
          </cell>
          <cell r="AM54">
            <v>11</v>
          </cell>
          <cell r="AO54" t="str">
            <v>D-04-176-U</v>
          </cell>
          <cell r="AP54">
            <v>-118</v>
          </cell>
          <cell r="AQ54" t="str">
            <v>AR</v>
          </cell>
          <cell r="AR54" t="str">
            <v>Black Hills Energy Arkansas, Inc.</v>
          </cell>
          <cell r="AS54" t="str">
            <v>BKH</v>
          </cell>
          <cell r="AT54" t="str">
            <v>Natural Gas</v>
          </cell>
          <cell r="AU54">
            <v>38350</v>
          </cell>
          <cell r="AV54">
            <v>7600</v>
          </cell>
          <cell r="AW54">
            <v>6.81</v>
          </cell>
          <cell r="AX54">
            <v>11</v>
          </cell>
          <cell r="AY54">
            <v>32.99</v>
          </cell>
          <cell r="AZ54">
            <v>161000</v>
          </cell>
          <cell r="BA54">
            <v>38658</v>
          </cell>
          <cell r="BB54">
            <v>4600</v>
          </cell>
          <cell r="BC54">
            <v>5.93</v>
          </cell>
          <cell r="BD54">
            <v>9.6999999999999993</v>
          </cell>
          <cell r="BE54">
            <v>33.03</v>
          </cell>
          <cell r="BF54">
            <v>38383</v>
          </cell>
          <cell r="BG54">
            <v>161900</v>
          </cell>
          <cell r="BH54" t="str">
            <v>Year-end</v>
          </cell>
          <cell r="BI54" t="str">
            <v>Distribution</v>
          </cell>
          <cell r="BJ54" t="str">
            <v>Fully Litigated</v>
          </cell>
          <cell r="BK54" t="str">
            <v>No</v>
          </cell>
          <cell r="BL54" t="str">
            <v>No</v>
          </cell>
          <cell r="BW54" t="str">
            <v>CenterPoint Energy Resources Corp.</v>
          </cell>
          <cell r="BY54" t="str">
            <v>MGEE</v>
          </cell>
        </row>
        <row r="55">
          <cell r="AE55">
            <v>1</v>
          </cell>
          <cell r="AF55">
            <v>0</v>
          </cell>
          <cell r="AG55">
            <v>1</v>
          </cell>
          <cell r="AH55">
            <v>1</v>
          </cell>
          <cell r="AI55">
            <v>1</v>
          </cell>
          <cell r="AJ55">
            <v>1</v>
          </cell>
          <cell r="AL55">
            <v>9</v>
          </cell>
          <cell r="AM55">
            <v>11</v>
          </cell>
          <cell r="AO55" t="str">
            <v>D-04-121-U</v>
          </cell>
          <cell r="AP55">
            <v>-117</v>
          </cell>
          <cell r="AQ55" t="str">
            <v>AR</v>
          </cell>
          <cell r="AR55" t="str">
            <v>CenterPoint Energy Resources Corp.</v>
          </cell>
          <cell r="AS55" t="str">
            <v>CNP</v>
          </cell>
          <cell r="AT55" t="str">
            <v>Natural Gas</v>
          </cell>
          <cell r="AU55">
            <v>38315</v>
          </cell>
          <cell r="AV55">
            <v>27900</v>
          </cell>
          <cell r="AW55">
            <v>8.76</v>
          </cell>
          <cell r="AX55">
            <v>10.75</v>
          </cell>
          <cell r="AY55">
            <v>49.86</v>
          </cell>
          <cell r="AZ55">
            <v>382300</v>
          </cell>
          <cell r="BA55">
            <v>38614</v>
          </cell>
          <cell r="BB55">
            <v>-11300</v>
          </cell>
          <cell r="BC55">
            <v>5.31</v>
          </cell>
          <cell r="BD55">
            <v>9.4499999999999993</v>
          </cell>
          <cell r="BE55">
            <v>31.8</v>
          </cell>
          <cell r="BF55">
            <v>38107</v>
          </cell>
          <cell r="BG55">
            <v>468800</v>
          </cell>
          <cell r="BH55" t="str">
            <v>Year-end</v>
          </cell>
          <cell r="BI55" t="str">
            <v>Distribution</v>
          </cell>
          <cell r="BJ55" t="str">
            <v>Fully Litigated</v>
          </cell>
          <cell r="BK55" t="str">
            <v>No</v>
          </cell>
          <cell r="BL55" t="str">
            <v>No</v>
          </cell>
          <cell r="BW55" t="str">
            <v>Central Hudson Gas &amp; Electric Corporation</v>
          </cell>
          <cell r="BY55" t="str">
            <v>NEE</v>
          </cell>
        </row>
        <row r="56">
          <cell r="AE56">
            <v>1</v>
          </cell>
          <cell r="AF56">
            <v>0</v>
          </cell>
          <cell r="AG56">
            <v>1</v>
          </cell>
          <cell r="AH56">
            <v>1</v>
          </cell>
          <cell r="AI56">
            <v>1</v>
          </cell>
          <cell r="AJ56">
            <v>1</v>
          </cell>
          <cell r="AL56">
            <v>9</v>
          </cell>
          <cell r="AM56">
            <v>11</v>
          </cell>
          <cell r="AO56" t="str">
            <v>D-02-227-U</v>
          </cell>
          <cell r="AP56">
            <v>-111</v>
          </cell>
          <cell r="AQ56" t="str">
            <v>AR</v>
          </cell>
          <cell r="AR56" t="str">
            <v>Black Hills Energy Arkansas, Inc.</v>
          </cell>
          <cell r="AS56" t="str">
            <v>BKH</v>
          </cell>
          <cell r="AT56" t="str">
            <v>Natural Gas</v>
          </cell>
          <cell r="AU56">
            <v>37568</v>
          </cell>
          <cell r="AV56">
            <v>10200</v>
          </cell>
          <cell r="AW56">
            <v>8.26</v>
          </cell>
          <cell r="AX56">
            <v>12.9</v>
          </cell>
          <cell r="AY56">
            <v>38.659999999999997</v>
          </cell>
          <cell r="AZ56">
            <v>154500</v>
          </cell>
          <cell r="BA56">
            <v>37881</v>
          </cell>
          <cell r="BB56">
            <v>4100</v>
          </cell>
          <cell r="BC56">
            <v>6.74</v>
          </cell>
          <cell r="BD56">
            <v>9.9</v>
          </cell>
          <cell r="BE56">
            <v>35.200000000000003</v>
          </cell>
          <cell r="BF56">
            <v>37437</v>
          </cell>
          <cell r="BG56">
            <v>146600</v>
          </cell>
          <cell r="BH56" t="str">
            <v>Year-end</v>
          </cell>
          <cell r="BI56" t="str">
            <v>Distribution</v>
          </cell>
          <cell r="BJ56" t="str">
            <v>Settled</v>
          </cell>
          <cell r="BK56" t="str">
            <v>No</v>
          </cell>
          <cell r="BL56" t="str">
            <v>No</v>
          </cell>
          <cell r="BW56" t="str">
            <v>Central Maine Power Company</v>
          </cell>
          <cell r="BY56" t="str">
            <v>NFG</v>
          </cell>
        </row>
        <row r="57">
          <cell r="AE57">
            <v>1</v>
          </cell>
          <cell r="AF57">
            <v>0</v>
          </cell>
          <cell r="AG57">
            <v>1</v>
          </cell>
          <cell r="AH57">
            <v>1</v>
          </cell>
          <cell r="AI57">
            <v>1</v>
          </cell>
          <cell r="AJ57">
            <v>1</v>
          </cell>
          <cell r="AL57">
            <v>9</v>
          </cell>
          <cell r="AM57">
            <v>11</v>
          </cell>
          <cell r="AO57" t="str">
            <v>D-06-161-U</v>
          </cell>
          <cell r="AP57">
            <v>45</v>
          </cell>
          <cell r="AQ57" t="str">
            <v>AR</v>
          </cell>
          <cell r="AR57" t="str">
            <v>CenterPoint Energy Resources Corp.</v>
          </cell>
          <cell r="AS57" t="str">
            <v>CNP</v>
          </cell>
          <cell r="AT57" t="str">
            <v>Natural Gas</v>
          </cell>
          <cell r="AU57">
            <v>39098</v>
          </cell>
          <cell r="AV57">
            <v>35322.118000000002</v>
          </cell>
          <cell r="AW57">
            <v>6.95</v>
          </cell>
          <cell r="AX57">
            <v>10.75</v>
          </cell>
          <cell r="AY57">
            <v>33.72</v>
          </cell>
          <cell r="AZ57">
            <v>513774.42200000002</v>
          </cell>
          <cell r="BA57">
            <v>39380</v>
          </cell>
          <cell r="BB57">
            <v>20031.358</v>
          </cell>
          <cell r="BC57">
            <v>5.73</v>
          </cell>
          <cell r="BD57">
            <v>9.65</v>
          </cell>
          <cell r="BE57">
            <v>33.729999999999997</v>
          </cell>
          <cell r="BF57">
            <v>39082</v>
          </cell>
          <cell r="BG57">
            <v>519304.163</v>
          </cell>
          <cell r="BH57" t="str">
            <v>Year-end</v>
          </cell>
          <cell r="BI57" t="str">
            <v>Distribution</v>
          </cell>
          <cell r="BJ57" t="str">
            <v>Settled</v>
          </cell>
          <cell r="BK57" t="str">
            <v>No</v>
          </cell>
          <cell r="BL57" t="str">
            <v>No</v>
          </cell>
          <cell r="BW57" t="str">
            <v>Central Vermont Public Service Corporation</v>
          </cell>
          <cell r="BY57" t="str">
            <v>NG.</v>
          </cell>
        </row>
        <row r="58">
          <cell r="AE58">
            <v>1</v>
          </cell>
          <cell r="AF58">
            <v>0</v>
          </cell>
          <cell r="AG58">
            <v>1</v>
          </cell>
          <cell r="AH58">
            <v>1</v>
          </cell>
          <cell r="AI58">
            <v>1</v>
          </cell>
          <cell r="AJ58">
            <v>1</v>
          </cell>
          <cell r="AL58">
            <v>9</v>
          </cell>
          <cell r="AM58">
            <v>11</v>
          </cell>
          <cell r="AO58" t="str">
            <v>D-07-026-U</v>
          </cell>
          <cell r="AP58">
            <v>81</v>
          </cell>
          <cell r="AQ58" t="str">
            <v>AR</v>
          </cell>
          <cell r="AR58" t="str">
            <v>Arkansas Oklahoma Gas Corp.</v>
          </cell>
          <cell r="AS58" t="str">
            <v>JPM</v>
          </cell>
          <cell r="AT58" t="str">
            <v>Natural Gas</v>
          </cell>
          <cell r="AU58">
            <v>39149</v>
          </cell>
          <cell r="AV58">
            <v>4436.7629999999999</v>
          </cell>
          <cell r="AW58">
            <v>7.09</v>
          </cell>
          <cell r="AX58">
            <v>11.25</v>
          </cell>
          <cell r="AY58">
            <v>41.62</v>
          </cell>
          <cell r="AZ58">
            <v>59584.576000000001</v>
          </cell>
          <cell r="BA58">
            <v>39406</v>
          </cell>
          <cell r="BB58">
            <v>3336.826</v>
          </cell>
          <cell r="BC58">
            <v>6.45</v>
          </cell>
          <cell r="BD58">
            <v>9.9</v>
          </cell>
          <cell r="BE58">
            <v>41.46</v>
          </cell>
          <cell r="BF58">
            <v>39141</v>
          </cell>
          <cell r="BG58">
            <v>58751.881999999998</v>
          </cell>
          <cell r="BH58" t="str">
            <v>Year-end</v>
          </cell>
          <cell r="BI58" t="str">
            <v>Distribution</v>
          </cell>
          <cell r="BJ58" t="str">
            <v>Settled</v>
          </cell>
          <cell r="BK58" t="str">
            <v>No</v>
          </cell>
          <cell r="BL58" t="str">
            <v>No</v>
          </cell>
          <cell r="BW58" t="str">
            <v>Chattanooga Gas Company</v>
          </cell>
          <cell r="BY58" t="str">
            <v>NI</v>
          </cell>
        </row>
        <row r="59">
          <cell r="AE59">
            <v>1</v>
          </cell>
          <cell r="AF59">
            <v>0</v>
          </cell>
          <cell r="AG59">
            <v>1</v>
          </cell>
          <cell r="AH59">
            <v>1</v>
          </cell>
          <cell r="AI59">
            <v>1</v>
          </cell>
          <cell r="AJ59">
            <v>0</v>
          </cell>
          <cell r="AL59">
            <v>9</v>
          </cell>
          <cell r="AM59">
            <v>11</v>
          </cell>
          <cell r="AO59" t="str">
            <v>D-08-103-U</v>
          </cell>
          <cell r="AP59">
            <v>372</v>
          </cell>
          <cell r="AQ59" t="str">
            <v>AR</v>
          </cell>
          <cell r="AR59" t="str">
            <v>Oklahoma Gas and Electric Company</v>
          </cell>
          <cell r="AS59" t="str">
            <v>OGE</v>
          </cell>
          <cell r="AT59" t="str">
            <v>Electric</v>
          </cell>
          <cell r="AU59">
            <v>39689</v>
          </cell>
          <cell r="AV59">
            <v>26391.288</v>
          </cell>
          <cell r="AW59">
            <v>7.38</v>
          </cell>
          <cell r="AX59">
            <v>12.25</v>
          </cell>
          <cell r="AY59">
            <v>41.96</v>
          </cell>
          <cell r="AZ59">
            <v>386528.82699999999</v>
          </cell>
          <cell r="BA59">
            <v>39953</v>
          </cell>
          <cell r="BB59">
            <v>13300</v>
          </cell>
          <cell r="BC59">
            <v>6.43</v>
          </cell>
          <cell r="BD59">
            <v>10.25</v>
          </cell>
          <cell r="BE59">
            <v>36.04</v>
          </cell>
          <cell r="BF59">
            <v>39447</v>
          </cell>
          <cell r="BG59">
            <v>358660.815</v>
          </cell>
          <cell r="BH59" t="str">
            <v>Year-end</v>
          </cell>
          <cell r="BI59" t="str">
            <v>Vertically Integrated</v>
          </cell>
          <cell r="BJ59" t="str">
            <v>Settled</v>
          </cell>
          <cell r="BK59" t="str">
            <v>Yes</v>
          </cell>
          <cell r="BL59" t="str">
            <v>No</v>
          </cell>
          <cell r="BW59" t="str">
            <v>Chesapeake Utilities Corporation</v>
          </cell>
          <cell r="BY59" t="str">
            <v>NJR</v>
          </cell>
        </row>
        <row r="60">
          <cell r="AE60">
            <v>1</v>
          </cell>
          <cell r="AF60">
            <v>0</v>
          </cell>
          <cell r="AG60">
            <v>1</v>
          </cell>
          <cell r="AH60">
            <v>1</v>
          </cell>
          <cell r="AI60">
            <v>1</v>
          </cell>
          <cell r="AJ60">
            <v>0</v>
          </cell>
          <cell r="AL60">
            <v>9</v>
          </cell>
          <cell r="AM60">
            <v>11</v>
          </cell>
          <cell r="AO60" t="str">
            <v>D-09-008-U</v>
          </cell>
          <cell r="AP60">
            <v>441</v>
          </cell>
          <cell r="AQ60" t="str">
            <v>AR</v>
          </cell>
          <cell r="AR60" t="str">
            <v>Southwestern Electric Power Company</v>
          </cell>
          <cell r="AS60" t="str">
            <v>AEP</v>
          </cell>
          <cell r="AT60" t="str">
            <v>Electric</v>
          </cell>
          <cell r="AU60">
            <v>39863</v>
          </cell>
          <cell r="AV60">
            <v>25259.453000000001</v>
          </cell>
          <cell r="AW60">
            <v>7</v>
          </cell>
          <cell r="AX60">
            <v>11.5</v>
          </cell>
          <cell r="AY60">
            <v>35.68</v>
          </cell>
          <cell r="AZ60">
            <v>608966.94900000002</v>
          </cell>
          <cell r="BA60">
            <v>40141</v>
          </cell>
          <cell r="BB60">
            <v>17802.740000000002</v>
          </cell>
          <cell r="BC60">
            <v>6.01</v>
          </cell>
          <cell r="BD60">
            <v>10.25</v>
          </cell>
          <cell r="BE60">
            <v>33.99</v>
          </cell>
          <cell r="BF60">
            <v>39813</v>
          </cell>
          <cell r="BG60">
            <v>612284.99400000006</v>
          </cell>
          <cell r="BH60" t="str">
            <v>Year-end</v>
          </cell>
          <cell r="BI60" t="str">
            <v>Vertically Integrated</v>
          </cell>
          <cell r="BJ60" t="str">
            <v>Settled</v>
          </cell>
          <cell r="BK60" t="str">
            <v>No</v>
          </cell>
          <cell r="BL60" t="str">
            <v>No</v>
          </cell>
          <cell r="BW60" t="str">
            <v>Cheyenne Light, Fuel and Power Company</v>
          </cell>
          <cell r="BY60" t="str">
            <v>NWN</v>
          </cell>
        </row>
        <row r="61">
          <cell r="AE61">
            <v>1</v>
          </cell>
          <cell r="AF61">
            <v>0</v>
          </cell>
          <cell r="AG61">
            <v>1</v>
          </cell>
          <cell r="AH61">
            <v>1</v>
          </cell>
          <cell r="AI61">
            <v>1</v>
          </cell>
          <cell r="AJ61">
            <v>0</v>
          </cell>
          <cell r="AL61">
            <v>9</v>
          </cell>
          <cell r="AM61">
            <v>11</v>
          </cell>
          <cell r="AO61" t="str">
            <v>D-09-084-U</v>
          </cell>
          <cell r="AP61">
            <v>532</v>
          </cell>
          <cell r="AQ61" t="str">
            <v>AR</v>
          </cell>
          <cell r="AR61" t="str">
            <v>Entergy Arkansas, LLC</v>
          </cell>
          <cell r="AS61" t="str">
            <v>ETR</v>
          </cell>
          <cell r="AT61" t="str">
            <v>Electric</v>
          </cell>
          <cell r="AU61">
            <v>40060</v>
          </cell>
          <cell r="AV61">
            <v>168629</v>
          </cell>
          <cell r="AW61">
            <v>5.73</v>
          </cell>
          <cell r="AX61">
            <v>10.65</v>
          </cell>
          <cell r="AY61" t="str">
            <v>NA</v>
          </cell>
          <cell r="AZ61">
            <v>4017949</v>
          </cell>
          <cell r="BA61">
            <v>40326</v>
          </cell>
          <cell r="BB61">
            <v>63670.243000000002</v>
          </cell>
          <cell r="BC61">
            <v>5.04</v>
          </cell>
          <cell r="BD61">
            <v>10.199999999999999</v>
          </cell>
          <cell r="BE61">
            <v>29.32</v>
          </cell>
          <cell r="BF61">
            <v>39994</v>
          </cell>
          <cell r="BG61">
            <v>3995607.6040000003</v>
          </cell>
          <cell r="BH61" t="str">
            <v>Year-end</v>
          </cell>
          <cell r="BI61" t="str">
            <v>Vertically Integrated</v>
          </cell>
          <cell r="BJ61" t="str">
            <v>Settled</v>
          </cell>
          <cell r="BK61" t="str">
            <v>No</v>
          </cell>
          <cell r="BL61" t="str">
            <v>No</v>
          </cell>
          <cell r="BW61" t="str">
            <v>Cleco Power LLC</v>
          </cell>
          <cell r="BY61" t="str">
            <v>OGE</v>
          </cell>
        </row>
        <row r="62">
          <cell r="AE62">
            <v>1</v>
          </cell>
          <cell r="AF62">
            <v>0</v>
          </cell>
          <cell r="AG62">
            <v>1</v>
          </cell>
          <cell r="AH62">
            <v>1</v>
          </cell>
          <cell r="AI62">
            <v>1</v>
          </cell>
          <cell r="AJ62">
            <v>0</v>
          </cell>
          <cell r="AL62">
            <v>9</v>
          </cell>
          <cell r="AM62">
            <v>11</v>
          </cell>
          <cell r="AO62" t="str">
            <v>D-10-067-U</v>
          </cell>
          <cell r="AP62">
            <v>677</v>
          </cell>
          <cell r="AQ62" t="str">
            <v>AR</v>
          </cell>
          <cell r="AR62" t="str">
            <v>Oklahoma Gas and Electric Company</v>
          </cell>
          <cell r="AS62" t="str">
            <v>OGE</v>
          </cell>
          <cell r="AT62" t="str">
            <v>Electric</v>
          </cell>
          <cell r="AU62">
            <v>40449</v>
          </cell>
          <cell r="AV62">
            <v>17723.253000000001</v>
          </cell>
          <cell r="AW62">
            <v>6.61</v>
          </cell>
          <cell r="AX62">
            <v>11.25</v>
          </cell>
          <cell r="AY62">
            <v>38.93</v>
          </cell>
          <cell r="AZ62">
            <v>443875.27600000001</v>
          </cell>
          <cell r="BA62">
            <v>40711</v>
          </cell>
          <cell r="BB62">
            <v>8787.9179999999997</v>
          </cell>
          <cell r="BC62">
            <v>5.93</v>
          </cell>
          <cell r="BD62">
            <v>9.9499999999999993</v>
          </cell>
          <cell r="BE62">
            <v>34.9</v>
          </cell>
          <cell r="BF62">
            <v>40178</v>
          </cell>
          <cell r="BG62">
            <v>428864.66200000001</v>
          </cell>
          <cell r="BH62" t="str">
            <v>Year-end</v>
          </cell>
          <cell r="BI62" t="str">
            <v>Vertically Integrated</v>
          </cell>
          <cell r="BJ62" t="str">
            <v>Settled</v>
          </cell>
          <cell r="BK62" t="str">
            <v>No</v>
          </cell>
          <cell r="BL62" t="str">
            <v>No</v>
          </cell>
          <cell r="BW62" t="str">
            <v>Colonial Gas Company</v>
          </cell>
          <cell r="BY62" t="str">
            <v>OGS</v>
          </cell>
        </row>
        <row r="63">
          <cell r="AE63">
            <v>1</v>
          </cell>
          <cell r="AF63">
            <v>0</v>
          </cell>
          <cell r="AG63">
            <v>1</v>
          </cell>
          <cell r="AH63">
            <v>1</v>
          </cell>
          <cell r="AI63">
            <v>1</v>
          </cell>
          <cell r="AJ63">
            <v>0</v>
          </cell>
          <cell r="AL63">
            <v>9</v>
          </cell>
          <cell r="AM63">
            <v>11</v>
          </cell>
          <cell r="AO63" t="str">
            <v>D-U-3105</v>
          </cell>
          <cell r="AP63">
            <v>775</v>
          </cell>
          <cell r="AQ63" t="str">
            <v>AR</v>
          </cell>
          <cell r="AR63" t="str">
            <v>Oklahoma Gas and Electric Company</v>
          </cell>
          <cell r="AS63" t="str">
            <v>OGE</v>
          </cell>
          <cell r="AT63" t="str">
            <v>Electric</v>
          </cell>
          <cell r="AU63">
            <v>29361</v>
          </cell>
          <cell r="AV63">
            <v>17300</v>
          </cell>
          <cell r="AW63">
            <v>10.76</v>
          </cell>
          <cell r="AX63">
            <v>16</v>
          </cell>
          <cell r="AY63">
            <v>39.18</v>
          </cell>
          <cell r="AZ63" t="str">
            <v>NA</v>
          </cell>
          <cell r="BA63">
            <v>29724</v>
          </cell>
          <cell r="BB63">
            <v>11900</v>
          </cell>
          <cell r="BC63">
            <v>10.31</v>
          </cell>
          <cell r="BD63">
            <v>14.88</v>
          </cell>
          <cell r="BE63">
            <v>39.18</v>
          </cell>
          <cell r="BF63">
            <v>29159</v>
          </cell>
          <cell r="BG63" t="str">
            <v>NA</v>
          </cell>
          <cell r="BI63" t="str">
            <v>Vertically Integrated</v>
          </cell>
          <cell r="BJ63" t="str">
            <v>Fully Litigated</v>
          </cell>
          <cell r="BK63" t="str">
            <v>No</v>
          </cell>
          <cell r="BL63" t="str">
            <v>No</v>
          </cell>
          <cell r="BW63" t="str">
            <v>Columbia Gas of Kentucky, Incorporated</v>
          </cell>
          <cell r="BY63" t="str">
            <v>OTTR</v>
          </cell>
        </row>
        <row r="64">
          <cell r="AE64">
            <v>1</v>
          </cell>
          <cell r="AF64">
            <v>0</v>
          </cell>
          <cell r="AG64">
            <v>1</v>
          </cell>
          <cell r="AH64">
            <v>1</v>
          </cell>
          <cell r="AI64">
            <v>1</v>
          </cell>
          <cell r="AJ64">
            <v>0</v>
          </cell>
          <cell r="AL64">
            <v>9</v>
          </cell>
          <cell r="AM64">
            <v>11</v>
          </cell>
          <cell r="AO64" t="str">
            <v>D-81-161-U</v>
          </cell>
          <cell r="AP64">
            <v>776</v>
          </cell>
          <cell r="AQ64" t="str">
            <v>AR</v>
          </cell>
          <cell r="AR64" t="str">
            <v>Oklahoma Gas and Electric Company</v>
          </cell>
          <cell r="AS64" t="str">
            <v>OGE</v>
          </cell>
          <cell r="AT64" t="str">
            <v>Electric</v>
          </cell>
          <cell r="AU64">
            <v>29718</v>
          </cell>
          <cell r="AV64">
            <v>5300</v>
          </cell>
          <cell r="AW64">
            <v>11.43</v>
          </cell>
          <cell r="AX64">
            <v>17.5</v>
          </cell>
          <cell r="AY64">
            <v>37.4</v>
          </cell>
          <cell r="AZ64" t="str">
            <v>NA</v>
          </cell>
          <cell r="BA64">
            <v>29938</v>
          </cell>
          <cell r="BB64">
            <v>1500</v>
          </cell>
          <cell r="BC64">
            <v>10.63</v>
          </cell>
          <cell r="BD64">
            <v>15.45</v>
          </cell>
          <cell r="BE64">
            <v>37.090000000000003</v>
          </cell>
          <cell r="BF64">
            <v>29586</v>
          </cell>
          <cell r="BG64" t="str">
            <v>NA</v>
          </cell>
          <cell r="BI64" t="str">
            <v>Vertically Integrated</v>
          </cell>
          <cell r="BJ64" t="str">
            <v>Fully Litigated</v>
          </cell>
          <cell r="BK64" t="str">
            <v>No</v>
          </cell>
          <cell r="BL64" t="str">
            <v>No</v>
          </cell>
          <cell r="BW64" t="str">
            <v>Columbia Gas of Maryland, Incorporated</v>
          </cell>
          <cell r="BY64" t="str">
            <v>PCG</v>
          </cell>
        </row>
        <row r="65">
          <cell r="AE65">
            <v>1</v>
          </cell>
          <cell r="AF65">
            <v>0</v>
          </cell>
          <cell r="AG65">
            <v>1</v>
          </cell>
          <cell r="AH65">
            <v>1</v>
          </cell>
          <cell r="AI65">
            <v>1</v>
          </cell>
          <cell r="AJ65">
            <v>0</v>
          </cell>
          <cell r="AL65">
            <v>9</v>
          </cell>
          <cell r="AM65">
            <v>11</v>
          </cell>
          <cell r="AO65" t="str">
            <v>D-83-179-U</v>
          </cell>
          <cell r="AP65">
            <v>778</v>
          </cell>
          <cell r="AQ65" t="str">
            <v>AR</v>
          </cell>
          <cell r="AR65" t="str">
            <v>Oklahoma Gas and Electric Company</v>
          </cell>
          <cell r="AS65" t="str">
            <v>OGE</v>
          </cell>
          <cell r="AT65" t="str">
            <v>Electric</v>
          </cell>
          <cell r="AU65">
            <v>30571</v>
          </cell>
          <cell r="AV65">
            <v>17900</v>
          </cell>
          <cell r="AW65">
            <v>12.26</v>
          </cell>
          <cell r="AX65">
            <v>17.5</v>
          </cell>
          <cell r="AY65">
            <v>43.77</v>
          </cell>
          <cell r="AZ65" t="str">
            <v>NA</v>
          </cell>
          <cell r="BA65">
            <v>30880</v>
          </cell>
          <cell r="BB65">
            <v>8300</v>
          </cell>
          <cell r="BC65">
            <v>10.76</v>
          </cell>
          <cell r="BD65">
            <v>14.14</v>
          </cell>
          <cell r="BE65">
            <v>43.55</v>
          </cell>
          <cell r="BF65">
            <v>30589</v>
          </cell>
          <cell r="BG65" t="str">
            <v>NA</v>
          </cell>
          <cell r="BI65" t="str">
            <v>Vertically Integrated</v>
          </cell>
          <cell r="BJ65" t="str">
            <v>Fully Litigated</v>
          </cell>
          <cell r="BK65" t="str">
            <v>No</v>
          </cell>
          <cell r="BL65" t="str">
            <v>No</v>
          </cell>
          <cell r="BW65" t="str">
            <v>Columbia Gas of Ohio, Inc.</v>
          </cell>
          <cell r="BY65" t="str">
            <v>PEG</v>
          </cell>
        </row>
        <row r="66">
          <cell r="AE66">
            <v>1</v>
          </cell>
          <cell r="AF66">
            <v>0</v>
          </cell>
          <cell r="AG66">
            <v>1</v>
          </cell>
          <cell r="AH66">
            <v>1</v>
          </cell>
          <cell r="AI66">
            <v>1</v>
          </cell>
          <cell r="AJ66">
            <v>0</v>
          </cell>
          <cell r="AL66">
            <v>9</v>
          </cell>
          <cell r="AM66">
            <v>11</v>
          </cell>
          <cell r="AO66" t="str">
            <v>D-U-3136</v>
          </cell>
          <cell r="AP66">
            <v>779</v>
          </cell>
          <cell r="AQ66" t="str">
            <v>AR</v>
          </cell>
          <cell r="AR66" t="str">
            <v>Southwestern Electric Power Company</v>
          </cell>
          <cell r="AS66" t="str">
            <v>AEP</v>
          </cell>
          <cell r="AT66" t="str">
            <v>Electric</v>
          </cell>
          <cell r="AU66">
            <v>29555</v>
          </cell>
          <cell r="AV66">
            <v>15600</v>
          </cell>
          <cell r="AW66">
            <v>11.84</v>
          </cell>
          <cell r="AX66">
            <v>16.5</v>
          </cell>
          <cell r="AY66">
            <v>40.26</v>
          </cell>
          <cell r="AZ66" t="str">
            <v>NA</v>
          </cell>
          <cell r="BA66">
            <v>29882</v>
          </cell>
          <cell r="BB66">
            <v>8900</v>
          </cell>
          <cell r="BC66">
            <v>11.41</v>
          </cell>
          <cell r="BD66">
            <v>16</v>
          </cell>
          <cell r="BE66">
            <v>40.700000000000003</v>
          </cell>
          <cell r="BF66">
            <v>29402</v>
          </cell>
          <cell r="BG66" t="str">
            <v>NA</v>
          </cell>
          <cell r="BI66" t="str">
            <v>Vertically Integrated</v>
          </cell>
          <cell r="BJ66" t="str">
            <v>Fully Litigated</v>
          </cell>
          <cell r="BK66" t="str">
            <v>No</v>
          </cell>
          <cell r="BL66" t="str">
            <v>No</v>
          </cell>
          <cell r="BW66" t="str">
            <v>Columbia Gas of Pennsylvania, Inc.</v>
          </cell>
          <cell r="BY66" t="str">
            <v>PNW</v>
          </cell>
        </row>
        <row r="67">
          <cell r="AE67">
            <v>1</v>
          </cell>
          <cell r="AF67">
            <v>0</v>
          </cell>
          <cell r="AG67">
            <v>1</v>
          </cell>
          <cell r="AH67">
            <v>1</v>
          </cell>
          <cell r="AI67">
            <v>1</v>
          </cell>
          <cell r="AJ67">
            <v>0</v>
          </cell>
          <cell r="AL67">
            <v>9</v>
          </cell>
          <cell r="AM67">
            <v>11</v>
          </cell>
          <cell r="AO67" t="str">
            <v>D-83-064-U</v>
          </cell>
          <cell r="AP67">
            <v>781</v>
          </cell>
          <cell r="AQ67" t="str">
            <v>AR</v>
          </cell>
          <cell r="AR67" t="str">
            <v>Southwestern Electric Power Company</v>
          </cell>
          <cell r="AS67" t="str">
            <v>AEP</v>
          </cell>
          <cell r="AT67" t="str">
            <v>Electric</v>
          </cell>
          <cell r="AU67">
            <v>30393</v>
          </cell>
          <cell r="AV67">
            <v>23500</v>
          </cell>
          <cell r="AW67">
            <v>13.04</v>
          </cell>
          <cell r="AX67">
            <v>17</v>
          </cell>
          <cell r="AY67">
            <v>37.799999999999997</v>
          </cell>
          <cell r="AZ67">
            <v>219600</v>
          </cell>
          <cell r="BA67">
            <v>30699</v>
          </cell>
          <cell r="BB67">
            <v>4900</v>
          </cell>
          <cell r="BC67">
            <v>11.72</v>
          </cell>
          <cell r="BD67">
            <v>13.75</v>
          </cell>
          <cell r="BE67">
            <v>37.799999999999997</v>
          </cell>
          <cell r="BF67">
            <v>30436</v>
          </cell>
          <cell r="BG67">
            <v>157300</v>
          </cell>
          <cell r="BH67" t="str">
            <v>Year-end</v>
          </cell>
          <cell r="BI67" t="str">
            <v>Vertically Integrated</v>
          </cell>
          <cell r="BJ67" t="str">
            <v>Fully Litigated</v>
          </cell>
          <cell r="BK67" t="str">
            <v>No</v>
          </cell>
          <cell r="BL67" t="str">
            <v>No</v>
          </cell>
          <cell r="BW67" t="str">
            <v>Columbia Gas of Virginia, Incorporated</v>
          </cell>
          <cell r="BY67" t="str">
            <v>PPL</v>
          </cell>
        </row>
        <row r="68">
          <cell r="AE68">
            <v>1</v>
          </cell>
          <cell r="AF68">
            <v>0</v>
          </cell>
          <cell r="AG68">
            <v>1</v>
          </cell>
          <cell r="AH68">
            <v>1</v>
          </cell>
          <cell r="AI68">
            <v>1</v>
          </cell>
          <cell r="AJ68">
            <v>0</v>
          </cell>
          <cell r="AL68">
            <v>9</v>
          </cell>
          <cell r="AM68">
            <v>11</v>
          </cell>
          <cell r="AO68" t="str">
            <v>D-84-175-U</v>
          </cell>
          <cell r="AP68">
            <v>783</v>
          </cell>
          <cell r="AQ68" t="str">
            <v>AR</v>
          </cell>
          <cell r="AR68" t="str">
            <v>Southwestern Electric Power Company</v>
          </cell>
          <cell r="AS68" t="str">
            <v>AEP</v>
          </cell>
          <cell r="AT68" t="str">
            <v>Electric</v>
          </cell>
          <cell r="AU68">
            <v>30876</v>
          </cell>
          <cell r="AV68">
            <v>31700</v>
          </cell>
          <cell r="AW68">
            <v>12.94</v>
          </cell>
          <cell r="AX68">
            <v>17</v>
          </cell>
          <cell r="AY68">
            <v>37.56</v>
          </cell>
          <cell r="AZ68">
            <v>252100</v>
          </cell>
          <cell r="BA68">
            <v>31196</v>
          </cell>
          <cell r="BB68">
            <v>14400</v>
          </cell>
          <cell r="BC68">
            <v>11.91</v>
          </cell>
          <cell r="BD68">
            <v>14.61</v>
          </cell>
          <cell r="BE68">
            <v>40.46</v>
          </cell>
          <cell r="BF68">
            <v>30925</v>
          </cell>
          <cell r="BG68">
            <v>191900</v>
          </cell>
          <cell r="BH68" t="str">
            <v>Year-end</v>
          </cell>
          <cell r="BI68" t="str">
            <v>Vertically Integrated</v>
          </cell>
          <cell r="BJ68" t="str">
            <v>Settled</v>
          </cell>
          <cell r="BK68" t="str">
            <v>No</v>
          </cell>
          <cell r="BL68" t="str">
            <v>No</v>
          </cell>
          <cell r="BW68" t="str">
            <v>Columbus Southern Power Company</v>
          </cell>
          <cell r="BY68" t="str">
            <v>RGCO</v>
          </cell>
        </row>
        <row r="69">
          <cell r="AE69">
            <v>1</v>
          </cell>
          <cell r="AF69">
            <v>0</v>
          </cell>
          <cell r="AG69">
            <v>1</v>
          </cell>
          <cell r="AH69">
            <v>1</v>
          </cell>
          <cell r="AI69">
            <v>1</v>
          </cell>
          <cell r="AJ69">
            <v>0</v>
          </cell>
          <cell r="AL69">
            <v>9</v>
          </cell>
          <cell r="AM69">
            <v>11</v>
          </cell>
          <cell r="AO69" t="str">
            <v>D-87-164-U</v>
          </cell>
          <cell r="AP69">
            <v>786</v>
          </cell>
          <cell r="AQ69" t="str">
            <v>AR</v>
          </cell>
          <cell r="AR69" t="str">
            <v>Southwestern Electric Power Company</v>
          </cell>
          <cell r="AS69" t="str">
            <v>AEP</v>
          </cell>
          <cell r="AT69" t="str">
            <v>Electric</v>
          </cell>
          <cell r="AU69">
            <v>32080</v>
          </cell>
          <cell r="AV69">
            <v>-4500</v>
          </cell>
          <cell r="AW69" t="str">
            <v>NA</v>
          </cell>
          <cell r="AX69">
            <v>13</v>
          </cell>
          <cell r="AY69" t="str">
            <v>NA</v>
          </cell>
          <cell r="AZ69" t="str">
            <v>NA</v>
          </cell>
          <cell r="BA69">
            <v>32100</v>
          </cell>
          <cell r="BB69">
            <v>-4500</v>
          </cell>
          <cell r="BC69" t="str">
            <v>NA</v>
          </cell>
          <cell r="BD69">
            <v>13</v>
          </cell>
          <cell r="BE69" t="str">
            <v>NA</v>
          </cell>
          <cell r="BF69">
            <v>31777</v>
          </cell>
          <cell r="BG69" t="str">
            <v>NA</v>
          </cell>
          <cell r="BI69" t="str">
            <v>Vertically Integrated</v>
          </cell>
          <cell r="BJ69" t="str">
            <v>Fully Litigated</v>
          </cell>
          <cell r="BK69" t="str">
            <v>No</v>
          </cell>
          <cell r="BL69" t="str">
            <v>No</v>
          </cell>
          <cell r="BW69" t="str">
            <v>Commonwealth Edison Company</v>
          </cell>
          <cell r="BY69" t="str">
            <v>SO</v>
          </cell>
        </row>
        <row r="70">
          <cell r="AE70">
            <v>1</v>
          </cell>
          <cell r="AF70">
            <v>0</v>
          </cell>
          <cell r="AG70">
            <v>1</v>
          </cell>
          <cell r="AH70">
            <v>1</v>
          </cell>
          <cell r="AI70">
            <v>1</v>
          </cell>
          <cell r="AJ70">
            <v>1</v>
          </cell>
          <cell r="AL70">
            <v>9</v>
          </cell>
          <cell r="AM70">
            <v>11</v>
          </cell>
          <cell r="AO70" t="str">
            <v>D-U-3144</v>
          </cell>
          <cell r="AP70">
            <v>788</v>
          </cell>
          <cell r="AQ70" t="str">
            <v>AR</v>
          </cell>
          <cell r="AR70" t="str">
            <v>Black Hills Energy Arkansas, Inc.</v>
          </cell>
          <cell r="AS70" t="str">
            <v>BKH</v>
          </cell>
          <cell r="AT70" t="str">
            <v>Natural Gas</v>
          </cell>
          <cell r="AU70">
            <v>29549</v>
          </cell>
          <cell r="AV70">
            <v>7300</v>
          </cell>
          <cell r="AW70">
            <v>13.6</v>
          </cell>
          <cell r="AX70">
            <v>16</v>
          </cell>
          <cell r="AY70" t="str">
            <v>NA</v>
          </cell>
          <cell r="AZ70" t="str">
            <v>NA</v>
          </cell>
          <cell r="BA70">
            <v>29788</v>
          </cell>
          <cell r="BB70">
            <v>3300</v>
          </cell>
          <cell r="BC70">
            <v>13.06</v>
          </cell>
          <cell r="BD70">
            <v>15.78</v>
          </cell>
          <cell r="BE70">
            <v>54</v>
          </cell>
          <cell r="BF70">
            <v>29494</v>
          </cell>
          <cell r="BG70" t="str">
            <v>NA</v>
          </cell>
          <cell r="BI70" t="str">
            <v>Distribution</v>
          </cell>
          <cell r="BJ70" t="str">
            <v>Fully Litigated</v>
          </cell>
          <cell r="BK70" t="str">
            <v>No</v>
          </cell>
          <cell r="BL70" t="str">
            <v>No</v>
          </cell>
          <cell r="BW70" t="str">
            <v>Commonwealth Electric Company</v>
          </cell>
          <cell r="BY70" t="str">
            <v>SR</v>
          </cell>
        </row>
        <row r="71">
          <cell r="AE71">
            <v>1</v>
          </cell>
          <cell r="AF71">
            <v>0</v>
          </cell>
          <cell r="AG71">
            <v>1</v>
          </cell>
          <cell r="AH71">
            <v>1</v>
          </cell>
          <cell r="AI71">
            <v>1</v>
          </cell>
          <cell r="AJ71">
            <v>0</v>
          </cell>
          <cell r="AL71">
            <v>9</v>
          </cell>
          <cell r="AM71">
            <v>11</v>
          </cell>
          <cell r="AO71" t="str">
            <v>D-U-2972</v>
          </cell>
          <cell r="AP71">
            <v>1065</v>
          </cell>
          <cell r="AQ71" t="str">
            <v>AR</v>
          </cell>
          <cell r="AR71" t="str">
            <v>Entergy Arkansas, LLC</v>
          </cell>
          <cell r="AS71" t="str">
            <v>ETR</v>
          </cell>
          <cell r="AT71" t="str">
            <v>Electric</v>
          </cell>
          <cell r="AU71">
            <v>28786</v>
          </cell>
          <cell r="AV71">
            <v>27000</v>
          </cell>
          <cell r="AW71">
            <v>10.09</v>
          </cell>
          <cell r="AX71">
            <v>14.5</v>
          </cell>
          <cell r="AY71">
            <v>32.04</v>
          </cell>
          <cell r="AZ71" t="str">
            <v>NA</v>
          </cell>
          <cell r="BA71">
            <v>29280</v>
          </cell>
          <cell r="BB71">
            <v>14700</v>
          </cell>
          <cell r="BC71">
            <v>9.9499999999999993</v>
          </cell>
          <cell r="BD71">
            <v>13.75</v>
          </cell>
          <cell r="BE71">
            <v>33</v>
          </cell>
          <cell r="BF71">
            <v>28671</v>
          </cell>
          <cell r="BG71" t="str">
            <v>NA</v>
          </cell>
          <cell r="BH71" t="str">
            <v>Year-end</v>
          </cell>
          <cell r="BI71" t="str">
            <v>Vertically Integrated</v>
          </cell>
          <cell r="BJ71" t="str">
            <v>Fully Litigated</v>
          </cell>
          <cell r="BK71" t="str">
            <v>No</v>
          </cell>
          <cell r="BL71" t="str">
            <v>No</v>
          </cell>
          <cell r="BW71" t="str">
            <v>Connecticut Natural Gas Corporation</v>
          </cell>
          <cell r="BY71" t="str">
            <v>SRE</v>
          </cell>
        </row>
        <row r="72">
          <cell r="AE72">
            <v>1</v>
          </cell>
          <cell r="AF72">
            <v>0</v>
          </cell>
          <cell r="AG72">
            <v>1</v>
          </cell>
          <cell r="AH72">
            <v>1</v>
          </cell>
          <cell r="AI72">
            <v>1</v>
          </cell>
          <cell r="AJ72">
            <v>0</v>
          </cell>
          <cell r="AL72">
            <v>9</v>
          </cell>
          <cell r="AM72">
            <v>11</v>
          </cell>
          <cell r="AO72" t="str">
            <v>D-U-3114</v>
          </cell>
          <cell r="AP72">
            <v>1068</v>
          </cell>
          <cell r="AQ72" t="str">
            <v>AR</v>
          </cell>
          <cell r="AR72" t="str">
            <v>Entergy Arkansas, LLC</v>
          </cell>
          <cell r="AS72" t="str">
            <v>ETR</v>
          </cell>
          <cell r="AT72" t="str">
            <v>Electric</v>
          </cell>
          <cell r="AU72">
            <v>29425</v>
          </cell>
          <cell r="AV72">
            <v>7500</v>
          </cell>
          <cell r="AW72">
            <v>12.4</v>
          </cell>
          <cell r="AX72">
            <v>16</v>
          </cell>
          <cell r="AY72">
            <v>34.630000000000003</v>
          </cell>
          <cell r="AZ72" t="str">
            <v>NA</v>
          </cell>
          <cell r="BA72">
            <v>29784</v>
          </cell>
          <cell r="BB72">
            <v>5700</v>
          </cell>
          <cell r="BC72">
            <v>11.99</v>
          </cell>
          <cell r="BD72">
            <v>15</v>
          </cell>
          <cell r="BE72">
            <v>34</v>
          </cell>
          <cell r="BF72">
            <v>29341</v>
          </cell>
          <cell r="BG72" t="str">
            <v>NA</v>
          </cell>
          <cell r="BI72" t="str">
            <v>Vertically Integrated</v>
          </cell>
          <cell r="BJ72" t="str">
            <v>Fully Litigated</v>
          </cell>
          <cell r="BK72" t="str">
            <v>No</v>
          </cell>
          <cell r="BL72" t="str">
            <v>No</v>
          </cell>
          <cell r="BW72" t="str">
            <v>Consolidated Edison Company of New York, Inc.</v>
          </cell>
          <cell r="BY72" t="str">
            <v>SWX</v>
          </cell>
        </row>
        <row r="73">
          <cell r="AE73">
            <v>1</v>
          </cell>
          <cell r="AF73">
            <v>0</v>
          </cell>
          <cell r="AG73">
            <v>1</v>
          </cell>
          <cell r="AH73">
            <v>1</v>
          </cell>
          <cell r="AI73">
            <v>1</v>
          </cell>
          <cell r="AJ73">
            <v>0</v>
          </cell>
          <cell r="AL73">
            <v>9</v>
          </cell>
          <cell r="AM73">
            <v>11</v>
          </cell>
          <cell r="AO73" t="str">
            <v>D-81-144-U</v>
          </cell>
          <cell r="AP73">
            <v>1069</v>
          </cell>
          <cell r="AQ73" t="str">
            <v>AR</v>
          </cell>
          <cell r="AR73" t="str">
            <v>Entergy Arkansas, LLC</v>
          </cell>
          <cell r="AS73" t="str">
            <v>ETR</v>
          </cell>
          <cell r="AT73" t="str">
            <v>Electric</v>
          </cell>
          <cell r="AU73">
            <v>29707</v>
          </cell>
          <cell r="AV73">
            <v>101400</v>
          </cell>
          <cell r="AW73">
            <v>12.09</v>
          </cell>
          <cell r="AX73">
            <v>18.02</v>
          </cell>
          <cell r="AY73">
            <v>30.42</v>
          </cell>
          <cell r="AZ73" t="str">
            <v>NA</v>
          </cell>
          <cell r="BA73">
            <v>30011</v>
          </cell>
          <cell r="BB73">
            <v>26200</v>
          </cell>
          <cell r="BC73">
            <v>11.46</v>
          </cell>
          <cell r="BD73">
            <v>15.03</v>
          </cell>
          <cell r="BE73">
            <v>30.64</v>
          </cell>
          <cell r="BF73">
            <v>29586</v>
          </cell>
          <cell r="BG73" t="str">
            <v>NA</v>
          </cell>
          <cell r="BI73" t="str">
            <v>Vertically Integrated</v>
          </cell>
          <cell r="BJ73" t="str">
            <v>Fully Litigated</v>
          </cell>
          <cell r="BK73" t="str">
            <v>No</v>
          </cell>
          <cell r="BL73" t="str">
            <v>No</v>
          </cell>
          <cell r="BW73" t="str">
            <v>Consumers Energy Company</v>
          </cell>
          <cell r="BY73" t="str">
            <v>TXNM</v>
          </cell>
        </row>
        <row r="74">
          <cell r="AE74">
            <v>1</v>
          </cell>
          <cell r="AF74">
            <v>0</v>
          </cell>
          <cell r="AG74">
            <v>1</v>
          </cell>
          <cell r="AH74">
            <v>1</v>
          </cell>
          <cell r="AI74">
            <v>1</v>
          </cell>
          <cell r="AJ74">
            <v>0</v>
          </cell>
          <cell r="AL74">
            <v>9</v>
          </cell>
          <cell r="AM74">
            <v>11</v>
          </cell>
          <cell r="AO74" t="str">
            <v>D-82-314-U</v>
          </cell>
          <cell r="AP74">
            <v>1070</v>
          </cell>
          <cell r="AQ74" t="str">
            <v>AR</v>
          </cell>
          <cell r="AR74" t="str">
            <v>Entergy Arkansas, LLC</v>
          </cell>
          <cell r="AS74" t="str">
            <v>ETR</v>
          </cell>
          <cell r="AT74" t="str">
            <v>Electric</v>
          </cell>
          <cell r="AU74">
            <v>30274</v>
          </cell>
          <cell r="AV74">
            <v>126500</v>
          </cell>
          <cell r="AW74">
            <v>12.66</v>
          </cell>
          <cell r="AX74">
            <v>17.57</v>
          </cell>
          <cell r="AY74">
            <v>32.35</v>
          </cell>
          <cell r="AZ74">
            <v>1977200</v>
          </cell>
          <cell r="BA74">
            <v>30547</v>
          </cell>
          <cell r="BB74">
            <v>39800</v>
          </cell>
          <cell r="BC74">
            <v>11.72</v>
          </cell>
          <cell r="BD74">
            <v>15</v>
          </cell>
          <cell r="BE74">
            <v>31.77</v>
          </cell>
          <cell r="BF74">
            <v>30316</v>
          </cell>
          <cell r="BG74">
            <v>1853900</v>
          </cell>
          <cell r="BH74" t="str">
            <v>Year-end</v>
          </cell>
          <cell r="BI74" t="str">
            <v>Vertically Integrated</v>
          </cell>
          <cell r="BJ74" t="str">
            <v>Settled</v>
          </cell>
          <cell r="BK74" t="str">
            <v>No</v>
          </cell>
          <cell r="BL74" t="str">
            <v>No</v>
          </cell>
          <cell r="BW74" t="str">
            <v>Corning Natural Gas Corporation</v>
          </cell>
          <cell r="BY74" t="str">
            <v>UGI</v>
          </cell>
        </row>
        <row r="75">
          <cell r="AE75">
            <v>1</v>
          </cell>
          <cell r="AF75">
            <v>0</v>
          </cell>
          <cell r="AG75">
            <v>1</v>
          </cell>
          <cell r="AH75">
            <v>1</v>
          </cell>
          <cell r="AI75">
            <v>1</v>
          </cell>
          <cell r="AJ75">
            <v>0</v>
          </cell>
          <cell r="AL75">
            <v>9</v>
          </cell>
          <cell r="AM75">
            <v>11</v>
          </cell>
          <cell r="AO75" t="str">
            <v>D-84-199-U</v>
          </cell>
          <cell r="AP75">
            <v>1074</v>
          </cell>
          <cell r="AQ75" t="str">
            <v>AR</v>
          </cell>
          <cell r="AR75" t="str">
            <v>Entergy Arkansas, LLC</v>
          </cell>
          <cell r="AS75" t="str">
            <v>ETR</v>
          </cell>
          <cell r="AT75" t="str">
            <v>Electric</v>
          </cell>
          <cell r="AU75">
            <v>30750</v>
          </cell>
          <cell r="AV75">
            <v>80000</v>
          </cell>
          <cell r="AW75">
            <v>12.49</v>
          </cell>
          <cell r="AX75">
            <v>16.809999999999999</v>
          </cell>
          <cell r="AY75">
            <v>33.909999999999997</v>
          </cell>
          <cell r="AZ75">
            <v>2225000</v>
          </cell>
          <cell r="BA75">
            <v>31140</v>
          </cell>
          <cell r="BB75">
            <v>-10400</v>
          </cell>
          <cell r="BC75">
            <v>9.59</v>
          </cell>
          <cell r="BD75">
            <v>14.6</v>
          </cell>
          <cell r="BE75">
            <v>27.3</v>
          </cell>
          <cell r="BF75">
            <v>30772</v>
          </cell>
          <cell r="BG75">
            <v>2419000</v>
          </cell>
          <cell r="BH75" t="str">
            <v>Year-end</v>
          </cell>
          <cell r="BI75" t="str">
            <v>Vertically Integrated</v>
          </cell>
          <cell r="BJ75" t="str">
            <v>Fully Litigated</v>
          </cell>
          <cell r="BK75" t="str">
            <v>No</v>
          </cell>
          <cell r="BL75" t="str">
            <v>No</v>
          </cell>
          <cell r="BW75" t="str">
            <v>Cross Texas Transmission, LLC</v>
          </cell>
          <cell r="BY75" t="str">
            <v>UTL</v>
          </cell>
        </row>
        <row r="76">
          <cell r="AE76">
            <v>1</v>
          </cell>
          <cell r="AF76">
            <v>0</v>
          </cell>
          <cell r="AG76">
            <v>1</v>
          </cell>
          <cell r="AH76">
            <v>1</v>
          </cell>
          <cell r="AI76">
            <v>1</v>
          </cell>
          <cell r="AJ76">
            <v>0</v>
          </cell>
          <cell r="AL76">
            <v>9</v>
          </cell>
          <cell r="AM76">
            <v>11</v>
          </cell>
          <cell r="AO76" t="str">
            <v>D-84-249-U</v>
          </cell>
          <cell r="AP76">
            <v>1076</v>
          </cell>
          <cell r="AQ76" t="str">
            <v>AR</v>
          </cell>
          <cell r="AR76" t="str">
            <v>Entergy Arkansas, LLC</v>
          </cell>
          <cell r="AS76" t="str">
            <v>ETR</v>
          </cell>
          <cell r="AT76" t="str">
            <v>Electric</v>
          </cell>
          <cell r="AU76">
            <v>30995</v>
          </cell>
          <cell r="AV76">
            <v>241100</v>
          </cell>
          <cell r="AW76">
            <v>12.69</v>
          </cell>
          <cell r="AX76">
            <v>17.48</v>
          </cell>
          <cell r="AY76">
            <v>33.630000000000003</v>
          </cell>
          <cell r="AZ76" t="str">
            <v>NA</v>
          </cell>
          <cell r="BA76">
            <v>31299</v>
          </cell>
          <cell r="BB76">
            <v>78900</v>
          </cell>
          <cell r="BC76" t="str">
            <v>NA</v>
          </cell>
          <cell r="BD76">
            <v>14.9</v>
          </cell>
          <cell r="BE76" t="str">
            <v>NA</v>
          </cell>
          <cell r="BF76">
            <v>31047</v>
          </cell>
          <cell r="BG76" t="str">
            <v>NA</v>
          </cell>
          <cell r="BI76" t="str">
            <v>Vertically Integrated</v>
          </cell>
          <cell r="BJ76" t="str">
            <v>Settled</v>
          </cell>
          <cell r="BK76" t="str">
            <v>No</v>
          </cell>
          <cell r="BL76" t="str">
            <v>No</v>
          </cell>
          <cell r="BW76" t="str">
            <v>Delmarva Power &amp; Light Company</v>
          </cell>
          <cell r="BY76" t="str">
            <v>WEC</v>
          </cell>
        </row>
        <row r="77">
          <cell r="AE77">
            <v>1</v>
          </cell>
          <cell r="AF77">
            <v>0</v>
          </cell>
          <cell r="AG77">
            <v>1</v>
          </cell>
          <cell r="AH77">
            <v>1</v>
          </cell>
          <cell r="AI77">
            <v>1</v>
          </cell>
          <cell r="AJ77">
            <v>0</v>
          </cell>
          <cell r="AL77">
            <v>9</v>
          </cell>
          <cell r="AM77">
            <v>11</v>
          </cell>
          <cell r="AO77" t="str">
            <v>D-87-108-U</v>
          </cell>
          <cell r="AP77">
            <v>1077</v>
          </cell>
          <cell r="AQ77" t="str">
            <v>AR</v>
          </cell>
          <cell r="AR77" t="str">
            <v>Entergy Arkansas, LLC</v>
          </cell>
          <cell r="AS77" t="str">
            <v>ETR</v>
          </cell>
          <cell r="AT77" t="str">
            <v>Electric</v>
          </cell>
          <cell r="AU77">
            <v>31957</v>
          </cell>
          <cell r="AV77">
            <v>-26300</v>
          </cell>
          <cell r="AW77">
            <v>9.08</v>
          </cell>
          <cell r="AX77">
            <v>13</v>
          </cell>
          <cell r="AY77">
            <v>40.950000000000003</v>
          </cell>
          <cell r="AZ77" t="str">
            <v>NA</v>
          </cell>
          <cell r="BA77">
            <v>31985</v>
          </cell>
          <cell r="BB77">
            <v>-26300</v>
          </cell>
          <cell r="BC77">
            <v>9.08</v>
          </cell>
          <cell r="BD77">
            <v>13</v>
          </cell>
          <cell r="BE77">
            <v>40.950000000000003</v>
          </cell>
          <cell r="BF77">
            <v>31777</v>
          </cell>
          <cell r="BG77" t="str">
            <v>NA</v>
          </cell>
          <cell r="BI77" t="str">
            <v>Vertically Integrated</v>
          </cell>
          <cell r="BJ77" t="str">
            <v>Fully Litigated</v>
          </cell>
          <cell r="BK77" t="str">
            <v>No</v>
          </cell>
          <cell r="BL77" t="str">
            <v>No</v>
          </cell>
          <cell r="BW77" t="str">
            <v>Delta Natural Gas Company, Inc.</v>
          </cell>
          <cell r="BY77" t="str">
            <v>WTRG</v>
          </cell>
        </row>
        <row r="78">
          <cell r="AE78">
            <v>1</v>
          </cell>
          <cell r="AF78">
            <v>0</v>
          </cell>
          <cell r="AG78">
            <v>1</v>
          </cell>
          <cell r="AH78">
            <v>1</v>
          </cell>
          <cell r="AI78">
            <v>1</v>
          </cell>
          <cell r="AJ78">
            <v>1</v>
          </cell>
          <cell r="AL78">
            <v>9</v>
          </cell>
          <cell r="AM78">
            <v>11</v>
          </cell>
          <cell r="AO78" t="str">
            <v>D-81-032-U</v>
          </cell>
          <cell r="AP78">
            <v>1078</v>
          </cell>
          <cell r="AQ78" t="str">
            <v>AR</v>
          </cell>
          <cell r="AR78" t="str">
            <v>CenterPoint Energy Resources Corp.</v>
          </cell>
          <cell r="AS78" t="str">
            <v>CNP</v>
          </cell>
          <cell r="AT78" t="str">
            <v>Natural Gas</v>
          </cell>
          <cell r="AU78">
            <v>29619</v>
          </cell>
          <cell r="AV78">
            <v>76000</v>
          </cell>
          <cell r="AW78">
            <v>12.52</v>
          </cell>
          <cell r="AX78">
            <v>15.32</v>
          </cell>
          <cell r="AY78">
            <v>54.7</v>
          </cell>
          <cell r="AZ78" t="str">
            <v>NA</v>
          </cell>
          <cell r="BA78">
            <v>29924</v>
          </cell>
          <cell r="BB78">
            <v>54000</v>
          </cell>
          <cell r="BC78" t="str">
            <v>NA</v>
          </cell>
          <cell r="BD78" t="str">
            <v>NA</v>
          </cell>
          <cell r="BE78" t="str">
            <v>NA</v>
          </cell>
          <cell r="BG78" t="str">
            <v>NA</v>
          </cell>
          <cell r="BI78" t="str">
            <v>Distribution</v>
          </cell>
          <cell r="BJ78" t="str">
            <v>Fully Litigated</v>
          </cell>
          <cell r="BK78" t="str">
            <v>No</v>
          </cell>
          <cell r="BL78" t="str">
            <v>No</v>
          </cell>
          <cell r="BW78" t="str">
            <v>Dominion Energy South Carolina, Inc.</v>
          </cell>
          <cell r="BY78" t="str">
            <v>XEL</v>
          </cell>
        </row>
        <row r="79">
          <cell r="AE79">
            <v>1</v>
          </cell>
          <cell r="AF79">
            <v>0</v>
          </cell>
          <cell r="AG79">
            <v>1</v>
          </cell>
          <cell r="AH79">
            <v>1</v>
          </cell>
          <cell r="AI79">
            <v>1</v>
          </cell>
          <cell r="AJ79">
            <v>1</v>
          </cell>
          <cell r="AL79">
            <v>9</v>
          </cell>
          <cell r="AM79">
            <v>11</v>
          </cell>
          <cell r="AO79" t="str">
            <v>D-85-043-U</v>
          </cell>
          <cell r="AP79">
            <v>1079</v>
          </cell>
          <cell r="AQ79" t="str">
            <v>AR</v>
          </cell>
          <cell r="AR79" t="str">
            <v>CenterPoint Energy Resources Corp.</v>
          </cell>
          <cell r="AS79" t="str">
            <v>CNP</v>
          </cell>
          <cell r="AT79" t="str">
            <v>Natural Gas</v>
          </cell>
          <cell r="AU79">
            <v>31127</v>
          </cell>
          <cell r="AV79">
            <v>39100</v>
          </cell>
          <cell r="AW79">
            <v>11.33</v>
          </cell>
          <cell r="AX79">
            <v>12</v>
          </cell>
          <cell r="AY79">
            <v>52.05</v>
          </cell>
          <cell r="AZ79" t="str">
            <v>NA</v>
          </cell>
          <cell r="BA79">
            <v>31387</v>
          </cell>
          <cell r="BB79">
            <v>37100</v>
          </cell>
          <cell r="BC79">
            <v>7.32</v>
          </cell>
          <cell r="BD79">
            <v>12</v>
          </cell>
          <cell r="BE79">
            <v>31.84</v>
          </cell>
          <cell r="BF79">
            <v>31047</v>
          </cell>
          <cell r="BG79" t="str">
            <v>NA</v>
          </cell>
          <cell r="BI79" t="str">
            <v>Distribution</v>
          </cell>
          <cell r="BJ79" t="str">
            <v>Fully Litigated</v>
          </cell>
          <cell r="BK79" t="str">
            <v>No</v>
          </cell>
          <cell r="BL79" t="str">
            <v>No</v>
          </cell>
          <cell r="BW79" t="str">
            <v>DTE Electric Company</v>
          </cell>
        </row>
        <row r="80">
          <cell r="AE80">
            <v>1</v>
          </cell>
          <cell r="AF80">
            <v>0</v>
          </cell>
          <cell r="AG80">
            <v>1</v>
          </cell>
          <cell r="AH80">
            <v>1</v>
          </cell>
          <cell r="AI80">
            <v>1</v>
          </cell>
          <cell r="AJ80">
            <v>1</v>
          </cell>
          <cell r="AL80">
            <v>9</v>
          </cell>
          <cell r="AM80">
            <v>11</v>
          </cell>
          <cell r="AO80" t="str">
            <v>D-87-070-U</v>
          </cell>
          <cell r="AP80">
            <v>1081</v>
          </cell>
          <cell r="AQ80" t="str">
            <v>AR</v>
          </cell>
          <cell r="AR80" t="str">
            <v>CenterPoint Energy Resources Corp.</v>
          </cell>
          <cell r="AS80" t="str">
            <v>CNP</v>
          </cell>
          <cell r="AT80" t="str">
            <v>Natural Gas</v>
          </cell>
          <cell r="AU80">
            <v>31905</v>
          </cell>
          <cell r="AV80">
            <v>18300</v>
          </cell>
          <cell r="AW80">
            <v>6.37</v>
          </cell>
          <cell r="AX80">
            <v>13.1</v>
          </cell>
          <cell r="AY80">
            <v>29.46</v>
          </cell>
          <cell r="AZ80" t="str">
            <v>NA</v>
          </cell>
          <cell r="BA80">
            <v>32127</v>
          </cell>
          <cell r="BB80">
            <v>7300</v>
          </cell>
          <cell r="BC80" t="str">
            <v>NA</v>
          </cell>
          <cell r="BD80" t="str">
            <v>NA</v>
          </cell>
          <cell r="BE80" t="str">
            <v>NA</v>
          </cell>
          <cell r="BF80">
            <v>31777</v>
          </cell>
          <cell r="BG80" t="str">
            <v>NA</v>
          </cell>
          <cell r="BI80" t="str">
            <v>Distribution</v>
          </cell>
          <cell r="BJ80" t="str">
            <v>Fully Litigated</v>
          </cell>
          <cell r="BK80" t="str">
            <v>No</v>
          </cell>
          <cell r="BL80" t="str">
            <v>No</v>
          </cell>
          <cell r="BW80" t="str">
            <v>DTE Gas Company</v>
          </cell>
        </row>
        <row r="81">
          <cell r="AE81">
            <v>1</v>
          </cell>
          <cell r="AF81">
            <v>0</v>
          </cell>
          <cell r="AG81">
            <v>1</v>
          </cell>
          <cell r="AH81">
            <v>1</v>
          </cell>
          <cell r="AI81">
            <v>1</v>
          </cell>
          <cell r="AJ81">
            <v>0</v>
          </cell>
          <cell r="AL81">
            <v>9</v>
          </cell>
          <cell r="AM81">
            <v>11</v>
          </cell>
          <cell r="AO81" t="str">
            <v>D-13-028-U</v>
          </cell>
          <cell r="AP81">
            <v>2475</v>
          </cell>
          <cell r="AQ81" t="str">
            <v>AR</v>
          </cell>
          <cell r="AR81" t="str">
            <v>Entergy Arkansas, LLC</v>
          </cell>
          <cell r="AS81" t="str">
            <v>ETR</v>
          </cell>
          <cell r="AT81" t="str">
            <v>Electric</v>
          </cell>
          <cell r="AU81">
            <v>41334</v>
          </cell>
          <cell r="AV81">
            <v>145338.32500000001</v>
          </cell>
          <cell r="AW81">
            <v>4.7300000000000004</v>
          </cell>
          <cell r="AX81">
            <v>10.4</v>
          </cell>
          <cell r="AY81">
            <v>28.84</v>
          </cell>
          <cell r="AZ81">
            <v>4840158.6210000003</v>
          </cell>
          <cell r="BA81">
            <v>41638</v>
          </cell>
          <cell r="BB81">
            <v>86014.903999999995</v>
          </cell>
          <cell r="BC81">
            <v>4.3499999999999996</v>
          </cell>
          <cell r="BD81">
            <v>9.5</v>
          </cell>
          <cell r="BE81">
            <v>28.64</v>
          </cell>
          <cell r="BF81">
            <v>41274</v>
          </cell>
          <cell r="BG81">
            <v>4801794.8880000003</v>
          </cell>
          <cell r="BH81" t="str">
            <v>Year-end</v>
          </cell>
          <cell r="BI81" t="str">
            <v>Vertically Integrated</v>
          </cell>
          <cell r="BJ81" t="str">
            <v>Fully Litigated</v>
          </cell>
          <cell r="BK81" t="str">
            <v>No</v>
          </cell>
          <cell r="BL81" t="str">
            <v>No</v>
          </cell>
          <cell r="BW81" t="str">
            <v>Duke Energy Carolinas, LLC</v>
          </cell>
        </row>
        <row r="82">
          <cell r="AE82">
            <v>1</v>
          </cell>
          <cell r="AF82">
            <v>0</v>
          </cell>
          <cell r="AG82">
            <v>1</v>
          </cell>
          <cell r="AH82">
            <v>1</v>
          </cell>
          <cell r="AI82">
            <v>1</v>
          </cell>
          <cell r="AJ82">
            <v>1</v>
          </cell>
          <cell r="AL82">
            <v>9</v>
          </cell>
          <cell r="AM82">
            <v>11</v>
          </cell>
          <cell r="AO82" t="str">
            <v>D-13-079-U</v>
          </cell>
          <cell r="AP82">
            <v>2566</v>
          </cell>
          <cell r="AQ82" t="str">
            <v>AR</v>
          </cell>
          <cell r="AR82" t="str">
            <v>Black Hills Energy Arkansas, Inc.</v>
          </cell>
          <cell r="AS82" t="str">
            <v>BKH</v>
          </cell>
          <cell r="AT82" t="str">
            <v>Natural Gas</v>
          </cell>
          <cell r="AU82">
            <v>41526</v>
          </cell>
          <cell r="AV82">
            <v>18743.418000000001</v>
          </cell>
          <cell r="AW82">
            <v>6.24</v>
          </cell>
          <cell r="AX82">
            <v>10.25</v>
          </cell>
          <cell r="AY82">
            <v>43.14</v>
          </cell>
          <cell r="AZ82">
            <v>275713.62300000002</v>
          </cell>
          <cell r="BA82">
            <v>41827</v>
          </cell>
          <cell r="BB82">
            <v>13806.469000000001</v>
          </cell>
          <cell r="BC82">
            <v>5.71</v>
          </cell>
          <cell r="BD82">
            <v>9.3000000000000007</v>
          </cell>
          <cell r="BE82">
            <v>41.6</v>
          </cell>
          <cell r="BF82">
            <v>41547</v>
          </cell>
          <cell r="BG82">
            <v>273664.13199999998</v>
          </cell>
          <cell r="BH82" t="str">
            <v>Year-end</v>
          </cell>
          <cell r="BI82" t="str">
            <v>Distribution</v>
          </cell>
          <cell r="BJ82" t="str">
            <v>Settled</v>
          </cell>
          <cell r="BK82" t="str">
            <v>No</v>
          </cell>
          <cell r="BL82" t="str">
            <v>No</v>
          </cell>
          <cell r="BW82" t="str">
            <v>Duke Energy Florida, LLC</v>
          </cell>
        </row>
        <row r="83">
          <cell r="AE83">
            <v>1</v>
          </cell>
          <cell r="AF83">
            <v>0</v>
          </cell>
          <cell r="AG83">
            <v>1</v>
          </cell>
          <cell r="AH83">
            <v>1</v>
          </cell>
          <cell r="AI83">
            <v>1</v>
          </cell>
          <cell r="AJ83">
            <v>0</v>
          </cell>
          <cell r="AL83">
            <v>9</v>
          </cell>
          <cell r="AM83">
            <v>11</v>
          </cell>
          <cell r="AO83" t="str">
            <v>D-U-3108</v>
          </cell>
          <cell r="AP83">
            <v>2568</v>
          </cell>
          <cell r="AQ83" t="str">
            <v>AR</v>
          </cell>
          <cell r="AR83" t="str">
            <v>Entergy Arkansas, LLC</v>
          </cell>
          <cell r="AS83" t="str">
            <v>ETR</v>
          </cell>
          <cell r="AT83" t="str">
            <v>Electric</v>
          </cell>
          <cell r="AU83">
            <v>29370</v>
          </cell>
          <cell r="AV83">
            <v>134000</v>
          </cell>
          <cell r="AW83">
            <v>10.94</v>
          </cell>
          <cell r="AX83">
            <v>15.97</v>
          </cell>
          <cell r="AY83">
            <v>33.549999999999997</v>
          </cell>
          <cell r="AZ83" t="str">
            <v>NA</v>
          </cell>
          <cell r="BA83">
            <v>29733</v>
          </cell>
          <cell r="BB83">
            <v>104900</v>
          </cell>
          <cell r="BC83">
            <v>10.51</v>
          </cell>
          <cell r="BD83">
            <v>15</v>
          </cell>
          <cell r="BE83">
            <v>32</v>
          </cell>
          <cell r="BF83">
            <v>29098</v>
          </cell>
          <cell r="BG83" t="str">
            <v>NA</v>
          </cell>
          <cell r="BI83" t="str">
            <v>Vertically Integrated</v>
          </cell>
          <cell r="BJ83" t="str">
            <v>Fully Litigated</v>
          </cell>
          <cell r="BK83" t="str">
            <v>No</v>
          </cell>
          <cell r="BL83" t="str">
            <v>No</v>
          </cell>
          <cell r="BW83" t="str">
            <v>Duke Energy Indiana, LLC</v>
          </cell>
        </row>
        <row r="84">
          <cell r="AE84">
            <v>1</v>
          </cell>
          <cell r="AF84">
            <v>0</v>
          </cell>
          <cell r="AG84">
            <v>1</v>
          </cell>
          <cell r="AH84">
            <v>1</v>
          </cell>
          <cell r="AI84">
            <v>1</v>
          </cell>
          <cell r="AJ84">
            <v>1</v>
          </cell>
          <cell r="AL84">
            <v>9</v>
          </cell>
          <cell r="AM84">
            <v>11</v>
          </cell>
          <cell r="AO84" t="str">
            <v>D-13-078-U</v>
          </cell>
          <cell r="AP84">
            <v>2668</v>
          </cell>
          <cell r="AQ84" t="str">
            <v>AR</v>
          </cell>
          <cell r="AR84" t="str">
            <v>Arkansas Oklahoma Gas Corp.</v>
          </cell>
          <cell r="AS84" t="str">
            <v>JPM</v>
          </cell>
          <cell r="AT84" t="str">
            <v>Natural Gas</v>
          </cell>
          <cell r="AU84">
            <v>41562</v>
          </cell>
          <cell r="AV84">
            <v>5438.9920000000002</v>
          </cell>
          <cell r="AW84">
            <v>6.56</v>
          </cell>
          <cell r="AX84">
            <v>10.5</v>
          </cell>
          <cell r="AY84">
            <v>41.33</v>
          </cell>
          <cell r="AZ84">
            <v>60606.784</v>
          </cell>
          <cell r="BA84">
            <v>41845</v>
          </cell>
          <cell r="BB84">
            <v>4212.9629999999997</v>
          </cell>
          <cell r="BC84">
            <v>6.18</v>
          </cell>
          <cell r="BD84">
            <v>9.3000000000000007</v>
          </cell>
          <cell r="BE84">
            <v>39.94</v>
          </cell>
          <cell r="BF84">
            <v>41639</v>
          </cell>
          <cell r="BG84">
            <v>60040.966</v>
          </cell>
          <cell r="BH84" t="str">
            <v>Year-end</v>
          </cell>
          <cell r="BI84" t="str">
            <v>Distribution</v>
          </cell>
          <cell r="BJ84" t="str">
            <v>Settled</v>
          </cell>
          <cell r="BK84" t="str">
            <v>No</v>
          </cell>
          <cell r="BL84" t="str">
            <v>No</v>
          </cell>
          <cell r="BW84" t="str">
            <v>Duke Energy Kentucky, Inc.</v>
          </cell>
        </row>
        <row r="85">
          <cell r="AE85">
            <v>1</v>
          </cell>
          <cell r="AF85">
            <v>0</v>
          </cell>
          <cell r="AG85">
            <v>1</v>
          </cell>
          <cell r="AH85">
            <v>1</v>
          </cell>
          <cell r="AI85">
            <v>1</v>
          </cell>
          <cell r="AJ85">
            <v>0</v>
          </cell>
          <cell r="AL85">
            <v>9</v>
          </cell>
          <cell r="AM85">
            <v>11</v>
          </cell>
          <cell r="AO85" t="str">
            <v>D-15-015-U</v>
          </cell>
          <cell r="AP85">
            <v>2790</v>
          </cell>
          <cell r="AQ85" t="str">
            <v>AR</v>
          </cell>
          <cell r="AR85" t="str">
            <v>Entergy Arkansas, LLC</v>
          </cell>
          <cell r="AS85" t="str">
            <v>ETR</v>
          </cell>
          <cell r="AT85" t="str">
            <v>Electric</v>
          </cell>
          <cell r="AU85">
            <v>42118</v>
          </cell>
          <cell r="AV85">
            <v>268462.995</v>
          </cell>
          <cell r="AW85">
            <v>4.8600000000000003</v>
          </cell>
          <cell r="AX85">
            <v>10.199999999999999</v>
          </cell>
          <cell r="AY85">
            <v>30.16</v>
          </cell>
          <cell r="AZ85">
            <v>5928760.983</v>
          </cell>
          <cell r="BA85">
            <v>42423</v>
          </cell>
          <cell r="BB85">
            <v>219675.658</v>
          </cell>
          <cell r="BC85">
            <v>4.5199999999999996</v>
          </cell>
          <cell r="BD85">
            <v>9.75</v>
          </cell>
          <cell r="BE85">
            <v>28.46</v>
          </cell>
          <cell r="BF85">
            <v>42094</v>
          </cell>
          <cell r="BG85" t="str">
            <v>NA</v>
          </cell>
          <cell r="BI85" t="str">
            <v>Vertically Integrated</v>
          </cell>
          <cell r="BJ85" t="str">
            <v>Settled</v>
          </cell>
          <cell r="BK85" t="str">
            <v>No</v>
          </cell>
          <cell r="BL85" t="str">
            <v>No</v>
          </cell>
          <cell r="BW85" t="str">
            <v>Duke Energy Ohio, Inc.</v>
          </cell>
        </row>
        <row r="86">
          <cell r="AE86">
            <v>1</v>
          </cell>
          <cell r="AF86">
            <v>0</v>
          </cell>
          <cell r="AG86">
            <v>1</v>
          </cell>
          <cell r="AH86">
            <v>1</v>
          </cell>
          <cell r="AI86">
            <v>1</v>
          </cell>
          <cell r="AJ86">
            <v>1</v>
          </cell>
          <cell r="AL86">
            <v>9</v>
          </cell>
          <cell r="AM86">
            <v>11</v>
          </cell>
          <cell r="AO86" t="str">
            <v>D-15-011-U</v>
          </cell>
          <cell r="AP86">
            <v>2807</v>
          </cell>
          <cell r="AQ86" t="str">
            <v>AR</v>
          </cell>
          <cell r="AR86" t="str">
            <v>Black Hills Energy Arkansas, Inc.</v>
          </cell>
          <cell r="AS86" t="str">
            <v>BKH</v>
          </cell>
          <cell r="AT86" t="str">
            <v>Natural Gas</v>
          </cell>
          <cell r="AU86">
            <v>42095</v>
          </cell>
          <cell r="AV86">
            <v>12608.536</v>
          </cell>
          <cell r="AW86">
            <v>6.1</v>
          </cell>
          <cell r="AX86">
            <v>10.25</v>
          </cell>
          <cell r="AY86">
            <v>39.700000000000003</v>
          </cell>
          <cell r="AZ86">
            <v>376804.85499999998</v>
          </cell>
          <cell r="BA86">
            <v>42397</v>
          </cell>
          <cell r="BB86">
            <v>8014.5070000000005</v>
          </cell>
          <cell r="BC86">
            <v>5.33</v>
          </cell>
          <cell r="BD86">
            <v>9.4</v>
          </cell>
          <cell r="BE86">
            <v>39.46</v>
          </cell>
          <cell r="BF86">
            <v>42094</v>
          </cell>
          <cell r="BG86">
            <v>374183.57900000003</v>
          </cell>
          <cell r="BH86" t="str">
            <v>Year-end</v>
          </cell>
          <cell r="BI86" t="str">
            <v>Distribution</v>
          </cell>
          <cell r="BJ86" t="str">
            <v>Settled</v>
          </cell>
          <cell r="BK86" t="str">
            <v>No</v>
          </cell>
          <cell r="BL86" t="str">
            <v>No</v>
          </cell>
          <cell r="BW86" t="str">
            <v>Duke Energy Progress, LLC</v>
          </cell>
        </row>
        <row r="87">
          <cell r="AE87">
            <v>1</v>
          </cell>
          <cell r="AF87">
            <v>0</v>
          </cell>
          <cell r="AG87">
            <v>1</v>
          </cell>
          <cell r="AH87">
            <v>1</v>
          </cell>
          <cell r="AI87">
            <v>1</v>
          </cell>
          <cell r="AJ87">
            <v>1</v>
          </cell>
          <cell r="AL87">
            <v>9</v>
          </cell>
          <cell r="AM87">
            <v>11</v>
          </cell>
          <cell r="AO87" t="str">
            <v>D-15-098-U</v>
          </cell>
          <cell r="AP87">
            <v>2871</v>
          </cell>
          <cell r="AQ87" t="str">
            <v>AR</v>
          </cell>
          <cell r="AR87" t="str">
            <v>CenterPoint Energy Resources Corp.</v>
          </cell>
          <cell r="AS87" t="str">
            <v>CNP</v>
          </cell>
          <cell r="AT87" t="str">
            <v>Natural Gas</v>
          </cell>
          <cell r="AU87">
            <v>42318</v>
          </cell>
          <cell r="AV87">
            <v>29951.102999999999</v>
          </cell>
          <cell r="AW87">
            <v>5.52</v>
          </cell>
          <cell r="AX87">
            <v>10.3</v>
          </cell>
          <cell r="AY87">
            <v>38.97</v>
          </cell>
          <cell r="AZ87">
            <v>703212.12</v>
          </cell>
          <cell r="BA87">
            <v>42615</v>
          </cell>
          <cell r="BB87">
            <v>14230.204</v>
          </cell>
          <cell r="BC87">
            <v>4.53</v>
          </cell>
          <cell r="BD87">
            <v>9.5</v>
          </cell>
          <cell r="BE87">
            <v>30.85</v>
          </cell>
          <cell r="BF87">
            <v>42277</v>
          </cell>
          <cell r="BG87">
            <v>691039.98800000001</v>
          </cell>
          <cell r="BH87" t="str">
            <v>Year-end</v>
          </cell>
          <cell r="BI87" t="str">
            <v>Distribution</v>
          </cell>
          <cell r="BJ87" t="str">
            <v>Settled</v>
          </cell>
          <cell r="BK87" t="str">
            <v>No</v>
          </cell>
          <cell r="BL87" t="str">
            <v>No</v>
          </cell>
          <cell r="BW87" t="str">
            <v>Duquesne Light Company</v>
          </cell>
        </row>
        <row r="88">
          <cell r="AE88">
            <v>1</v>
          </cell>
          <cell r="AF88">
            <v>0</v>
          </cell>
          <cell r="AG88">
            <v>1</v>
          </cell>
          <cell r="AH88">
            <v>1</v>
          </cell>
          <cell r="AI88">
            <v>1</v>
          </cell>
          <cell r="AJ88">
            <v>0</v>
          </cell>
          <cell r="AL88">
            <v>9</v>
          </cell>
          <cell r="AM88">
            <v>11</v>
          </cell>
          <cell r="AO88" t="str">
            <v>D-16-036-FR</v>
          </cell>
          <cell r="AP88">
            <v>3000</v>
          </cell>
          <cell r="AQ88" t="str">
            <v>AR</v>
          </cell>
          <cell r="AR88" t="str">
            <v>Entergy Arkansas, LLC</v>
          </cell>
          <cell r="AS88" t="str">
            <v>ETR</v>
          </cell>
          <cell r="AT88" t="str">
            <v>Electric</v>
          </cell>
          <cell r="AU88">
            <v>42573</v>
          </cell>
          <cell r="AV88">
            <v>67672.957999999999</v>
          </cell>
          <cell r="AW88">
            <v>4.62</v>
          </cell>
          <cell r="AX88" t="str">
            <v>NA</v>
          </cell>
          <cell r="AY88">
            <v>30.79</v>
          </cell>
          <cell r="AZ88">
            <v>6623461.4730000002</v>
          </cell>
          <cell r="BA88">
            <v>42710</v>
          </cell>
          <cell r="BB88">
            <v>54447.018000000004</v>
          </cell>
          <cell r="BC88" t="str">
            <v>NA</v>
          </cell>
          <cell r="BD88" t="str">
            <v>NA</v>
          </cell>
          <cell r="BE88" t="str">
            <v>NA</v>
          </cell>
          <cell r="BF88">
            <v>43100</v>
          </cell>
          <cell r="BG88" t="str">
            <v>NA</v>
          </cell>
          <cell r="BI88" t="str">
            <v>Vertically Integrated</v>
          </cell>
          <cell r="BJ88" t="str">
            <v>Settled</v>
          </cell>
          <cell r="BK88" t="str">
            <v>No</v>
          </cell>
          <cell r="BL88" t="str">
            <v>No</v>
          </cell>
          <cell r="BW88" t="str">
            <v>Eastern Edison Company</v>
          </cell>
        </row>
        <row r="89">
          <cell r="AE89">
            <v>1</v>
          </cell>
          <cell r="AF89">
            <v>0</v>
          </cell>
          <cell r="AG89">
            <v>1</v>
          </cell>
          <cell r="AH89">
            <v>1</v>
          </cell>
          <cell r="AI89">
            <v>1</v>
          </cell>
          <cell r="AJ89">
            <v>0</v>
          </cell>
          <cell r="AL89">
            <v>9</v>
          </cell>
          <cell r="AM89">
            <v>11</v>
          </cell>
          <cell r="AO89" t="str">
            <v>D-16-052-U</v>
          </cell>
          <cell r="AP89">
            <v>3007</v>
          </cell>
          <cell r="AQ89" t="str">
            <v>AR</v>
          </cell>
          <cell r="AR89" t="str">
            <v>Oklahoma Gas and Electric Company</v>
          </cell>
          <cell r="AS89" t="str">
            <v>OGE</v>
          </cell>
          <cell r="AT89" t="str">
            <v>Electric</v>
          </cell>
          <cell r="AU89">
            <v>42607</v>
          </cell>
          <cell r="AV89">
            <v>15186.785</v>
          </cell>
          <cell r="AW89">
            <v>6.01</v>
          </cell>
          <cell r="AX89">
            <v>10.25</v>
          </cell>
          <cell r="AY89">
            <v>39.67</v>
          </cell>
          <cell r="AZ89">
            <v>529153.91599999997</v>
          </cell>
          <cell r="BA89">
            <v>42873</v>
          </cell>
          <cell r="BB89">
            <v>7116.0380000000005</v>
          </cell>
          <cell r="BC89">
            <v>5.42</v>
          </cell>
          <cell r="BD89">
            <v>9.5</v>
          </cell>
          <cell r="BE89">
            <v>36.380000000000003</v>
          </cell>
          <cell r="BF89">
            <v>42551</v>
          </cell>
          <cell r="BG89">
            <v>506714.69300000003</v>
          </cell>
          <cell r="BH89" t="str">
            <v>Year-end</v>
          </cell>
          <cell r="BI89" t="str">
            <v>Vertically Integrated</v>
          </cell>
          <cell r="BJ89" t="str">
            <v>Settled</v>
          </cell>
          <cell r="BK89" t="str">
            <v>No</v>
          </cell>
          <cell r="BL89" t="str">
            <v>No</v>
          </cell>
          <cell r="BW89" t="str">
            <v>El Paso Electric Company</v>
          </cell>
        </row>
        <row r="90">
          <cell r="AE90">
            <v>1</v>
          </cell>
          <cell r="AF90">
            <v>0</v>
          </cell>
          <cell r="AG90">
            <v>1</v>
          </cell>
          <cell r="AH90">
            <v>1</v>
          </cell>
          <cell r="AI90">
            <v>1</v>
          </cell>
          <cell r="AJ90">
            <v>1</v>
          </cell>
          <cell r="AL90">
            <v>9</v>
          </cell>
          <cell r="AM90">
            <v>11</v>
          </cell>
          <cell r="AO90" t="str">
            <v>D-17-010-FR</v>
          </cell>
          <cell r="AP90">
            <v>3109</v>
          </cell>
          <cell r="AQ90" t="str">
            <v>AR</v>
          </cell>
          <cell r="AR90" t="str">
            <v>CenterPoint Energy Resources Corp.</v>
          </cell>
          <cell r="AS90" t="str">
            <v>CNP</v>
          </cell>
          <cell r="AT90" t="str">
            <v>Natural Gas</v>
          </cell>
          <cell r="AU90">
            <v>42830</v>
          </cell>
          <cell r="AV90">
            <v>8004.9009999999998</v>
          </cell>
          <cell r="AW90">
            <v>4.58</v>
          </cell>
          <cell r="AX90" t="str">
            <v>NA</v>
          </cell>
          <cell r="AY90">
            <v>30.99</v>
          </cell>
          <cell r="AZ90">
            <v>700834.34100000001</v>
          </cell>
          <cell r="BA90">
            <v>42984</v>
          </cell>
          <cell r="BB90">
            <v>7637.99</v>
          </cell>
          <cell r="BC90">
            <v>4.58</v>
          </cell>
          <cell r="BD90" t="str">
            <v>NA</v>
          </cell>
          <cell r="BE90">
            <v>31.02</v>
          </cell>
          <cell r="BF90">
            <v>43373</v>
          </cell>
          <cell r="BG90">
            <v>699067.01800000004</v>
          </cell>
          <cell r="BH90" t="str">
            <v>Year-end</v>
          </cell>
          <cell r="BI90" t="str">
            <v>Distribution</v>
          </cell>
          <cell r="BJ90" t="str">
            <v>Settled</v>
          </cell>
          <cell r="BK90" t="str">
            <v>No</v>
          </cell>
          <cell r="BL90" t="str">
            <v>No</v>
          </cell>
          <cell r="BW90" t="str">
            <v>Electric Transmission Texas, LLC</v>
          </cell>
        </row>
        <row r="91">
          <cell r="AE91">
            <v>1</v>
          </cell>
          <cell r="AF91">
            <v>0</v>
          </cell>
          <cell r="AG91">
            <v>1</v>
          </cell>
          <cell r="AH91">
            <v>1</v>
          </cell>
          <cell r="AI91">
            <v>1</v>
          </cell>
          <cell r="AJ91">
            <v>0</v>
          </cell>
          <cell r="AL91">
            <v>9</v>
          </cell>
          <cell r="AM91">
            <v>11</v>
          </cell>
          <cell r="AO91" t="str">
            <v>D-16-036-FR (2017 Review)</v>
          </cell>
          <cell r="AP91">
            <v>3203</v>
          </cell>
          <cell r="AQ91" t="str">
            <v>AR</v>
          </cell>
          <cell r="AR91" t="str">
            <v>Entergy Arkansas, LLC</v>
          </cell>
          <cell r="AS91" t="str">
            <v>ETR</v>
          </cell>
          <cell r="AT91" t="str">
            <v>Electric</v>
          </cell>
          <cell r="AU91">
            <v>42923</v>
          </cell>
          <cell r="AV91">
            <v>126426.89</v>
          </cell>
          <cell r="AW91">
            <v>4.6399999999999997</v>
          </cell>
          <cell r="AX91" t="str">
            <v>NA</v>
          </cell>
          <cell r="AY91">
            <v>31.62</v>
          </cell>
          <cell r="AZ91">
            <v>7094574.9920000006</v>
          </cell>
          <cell r="BA91">
            <v>43082</v>
          </cell>
          <cell r="BB91">
            <v>113385.213</v>
          </cell>
          <cell r="BC91">
            <v>4.6399999999999997</v>
          </cell>
          <cell r="BD91" t="str">
            <v>NA</v>
          </cell>
          <cell r="BE91">
            <v>31.62</v>
          </cell>
          <cell r="BF91">
            <v>43465</v>
          </cell>
          <cell r="BG91">
            <v>7094574.9920000006</v>
          </cell>
          <cell r="BH91" t="str">
            <v>Average</v>
          </cell>
          <cell r="BI91" t="str">
            <v>Vertically Integrated</v>
          </cell>
          <cell r="BJ91" t="str">
            <v>Settled</v>
          </cell>
          <cell r="BK91" t="str">
            <v>No</v>
          </cell>
          <cell r="BL91" t="str">
            <v>No</v>
          </cell>
          <cell r="BW91" t="str">
            <v>Elizabethtown Gas Company</v>
          </cell>
        </row>
        <row r="92">
          <cell r="AE92">
            <v>1</v>
          </cell>
          <cell r="AF92">
            <v>0</v>
          </cell>
          <cell r="AG92">
            <v>1</v>
          </cell>
          <cell r="AH92">
            <v>1</v>
          </cell>
          <cell r="AI92">
            <v>1</v>
          </cell>
          <cell r="AJ92">
            <v>1</v>
          </cell>
          <cell r="AL92">
            <v>9</v>
          </cell>
          <cell r="AM92">
            <v>11</v>
          </cell>
          <cell r="AO92" t="str">
            <v>D-17-071-U</v>
          </cell>
          <cell r="AP92">
            <v>3245</v>
          </cell>
          <cell r="AQ92" t="str">
            <v>AR</v>
          </cell>
          <cell r="AR92" t="str">
            <v>Black Hills Energy Arkansas, Inc.</v>
          </cell>
          <cell r="AS92" t="str">
            <v>BKH</v>
          </cell>
          <cell r="AT92" t="str">
            <v>Natural Gas</v>
          </cell>
          <cell r="AU92">
            <v>43084</v>
          </cell>
          <cell r="AV92">
            <v>18544.274000000001</v>
          </cell>
          <cell r="AW92">
            <v>6.06</v>
          </cell>
          <cell r="AX92">
            <v>10.199999999999999</v>
          </cell>
          <cell r="AY92">
            <v>42.46</v>
          </cell>
          <cell r="AZ92">
            <v>547723.45799999998</v>
          </cell>
          <cell r="BA92">
            <v>43378</v>
          </cell>
          <cell r="BB92">
            <v>22563.981</v>
          </cell>
          <cell r="BC92">
            <v>5.62</v>
          </cell>
          <cell r="BD92">
            <v>9.61</v>
          </cell>
          <cell r="BE92">
            <v>40.43</v>
          </cell>
          <cell r="BF92">
            <v>43100</v>
          </cell>
          <cell r="BG92">
            <v>546157.11400000006</v>
          </cell>
          <cell r="BH92" t="str">
            <v>Year-end</v>
          </cell>
          <cell r="BI92" t="str">
            <v>Distribution</v>
          </cell>
          <cell r="BJ92" t="str">
            <v>Settled</v>
          </cell>
          <cell r="BK92" t="str">
            <v>No</v>
          </cell>
          <cell r="BL92" t="str">
            <v>No</v>
          </cell>
          <cell r="BW92" t="str">
            <v>Empire District Gas Company</v>
          </cell>
        </row>
        <row r="93">
          <cell r="AE93">
            <v>1</v>
          </cell>
          <cell r="AF93">
            <v>0</v>
          </cell>
          <cell r="AG93">
            <v>1</v>
          </cell>
          <cell r="AH93">
            <v>1</v>
          </cell>
          <cell r="AI93">
            <v>1</v>
          </cell>
          <cell r="AJ93">
            <v>1</v>
          </cell>
          <cell r="AL93">
            <v>9</v>
          </cell>
          <cell r="AM93">
            <v>11</v>
          </cell>
          <cell r="AO93" t="str">
            <v>D-17-010-FR (2018 filing)</v>
          </cell>
          <cell r="AP93">
            <v>3298</v>
          </cell>
          <cell r="AQ93" t="str">
            <v>AR</v>
          </cell>
          <cell r="AR93" t="str">
            <v>CenterPoint Energy Resources Corp.</v>
          </cell>
          <cell r="AS93" t="str">
            <v>CNP</v>
          </cell>
          <cell r="AT93" t="str">
            <v>Natural Gas</v>
          </cell>
          <cell r="AU93">
            <v>43194</v>
          </cell>
          <cell r="AV93">
            <v>5260.9960000000001</v>
          </cell>
          <cell r="AW93">
            <v>4.66</v>
          </cell>
          <cell r="AX93" t="str">
            <v>NA</v>
          </cell>
          <cell r="AY93">
            <v>31.35</v>
          </cell>
          <cell r="AZ93">
            <v>770663.772</v>
          </cell>
          <cell r="BA93">
            <v>43354</v>
          </cell>
          <cell r="BB93">
            <v>5122.6810000000005</v>
          </cell>
          <cell r="BC93">
            <v>4.6900000000000004</v>
          </cell>
          <cell r="BD93" t="str">
            <v>NA</v>
          </cell>
          <cell r="BE93">
            <v>31.52</v>
          </cell>
          <cell r="BF93">
            <v>43738</v>
          </cell>
          <cell r="BG93">
            <v>769090.78099999996</v>
          </cell>
          <cell r="BH93" t="str">
            <v>Year-end</v>
          </cell>
          <cell r="BI93" t="str">
            <v>Distribution</v>
          </cell>
          <cell r="BJ93" t="str">
            <v>Settled</v>
          </cell>
          <cell r="BK93" t="str">
            <v>No</v>
          </cell>
          <cell r="BL93" t="str">
            <v>No</v>
          </cell>
          <cell r="BW93" t="str">
            <v>ENSTAR Natural Gas Company</v>
          </cell>
        </row>
        <row r="94">
          <cell r="AE94">
            <v>1</v>
          </cell>
          <cell r="AF94">
            <v>0</v>
          </cell>
          <cell r="AG94">
            <v>1</v>
          </cell>
          <cell r="AH94">
            <v>1</v>
          </cell>
          <cell r="AI94">
            <v>1</v>
          </cell>
          <cell r="AJ94">
            <v>0</v>
          </cell>
          <cell r="AL94">
            <v>9</v>
          </cell>
          <cell r="AM94">
            <v>11</v>
          </cell>
          <cell r="AO94" t="str">
            <v>16-036-FR (2018 Review)</v>
          </cell>
          <cell r="AP94">
            <v>3359</v>
          </cell>
          <cell r="AQ94" t="str">
            <v>AR</v>
          </cell>
          <cell r="AR94" t="str">
            <v>Entergy Arkansas, LLC</v>
          </cell>
          <cell r="AS94" t="str">
            <v>ETR</v>
          </cell>
          <cell r="AT94" t="str">
            <v>Electric</v>
          </cell>
          <cell r="AU94">
            <v>43287</v>
          </cell>
          <cell r="AV94">
            <v>189659.552</v>
          </cell>
          <cell r="AW94">
            <v>5.26</v>
          </cell>
          <cell r="AX94" t="str">
            <v>NA</v>
          </cell>
          <cell r="AY94">
            <v>36.729999999999997</v>
          </cell>
          <cell r="AZ94">
            <v>7546588.8390000006</v>
          </cell>
          <cell r="BA94">
            <v>43446</v>
          </cell>
          <cell r="BB94">
            <v>189659.552</v>
          </cell>
          <cell r="BC94">
            <v>5.26</v>
          </cell>
          <cell r="BD94" t="str">
            <v>NA</v>
          </cell>
          <cell r="BE94">
            <v>36.549999999999997</v>
          </cell>
          <cell r="BF94">
            <v>43830</v>
          </cell>
          <cell r="BG94">
            <v>7546588.8390000006</v>
          </cell>
          <cell r="BH94" t="str">
            <v>Average</v>
          </cell>
          <cell r="BI94" t="str">
            <v>Vertically Integrated</v>
          </cell>
          <cell r="BJ94" t="str">
            <v>Settled</v>
          </cell>
          <cell r="BK94" t="str">
            <v>No</v>
          </cell>
          <cell r="BL94" t="str">
            <v>No</v>
          </cell>
          <cell r="BW94" t="str">
            <v>Entergy Arkansas, LLC</v>
          </cell>
        </row>
        <row r="95">
          <cell r="AE95">
            <v>1</v>
          </cell>
          <cell r="AF95">
            <v>1</v>
          </cell>
          <cell r="AG95">
            <v>1</v>
          </cell>
          <cell r="AH95">
            <v>1</v>
          </cell>
          <cell r="AI95">
            <v>1</v>
          </cell>
          <cell r="AJ95">
            <v>0</v>
          </cell>
          <cell r="AL95">
            <v>9</v>
          </cell>
          <cell r="AM95">
            <v>11</v>
          </cell>
          <cell r="AO95" t="str">
            <v>D-18-046-FR</v>
          </cell>
          <cell r="AP95">
            <v>3383</v>
          </cell>
          <cell r="AQ95" t="str">
            <v>AR</v>
          </cell>
          <cell r="AR95" t="str">
            <v>Oklahoma Gas and Electric Company</v>
          </cell>
          <cell r="AS95" t="str">
            <v>OGE</v>
          </cell>
          <cell r="AT95" t="str">
            <v>Electric</v>
          </cell>
          <cell r="AU95">
            <v>43374</v>
          </cell>
          <cell r="AV95">
            <v>5835.473</v>
          </cell>
          <cell r="AW95">
            <v>5.27</v>
          </cell>
          <cell r="AX95" t="str">
            <v>NA</v>
          </cell>
          <cell r="AY95">
            <v>37.31</v>
          </cell>
          <cell r="AZ95">
            <v>617456.63800000004</v>
          </cell>
          <cell r="BA95">
            <v>43530</v>
          </cell>
          <cell r="BB95">
            <v>3300.6990000000001</v>
          </cell>
          <cell r="BC95">
            <v>5.27</v>
          </cell>
          <cell r="BD95" t="str">
            <v>NA</v>
          </cell>
          <cell r="BE95">
            <v>37.31</v>
          </cell>
          <cell r="BF95">
            <v>43921</v>
          </cell>
          <cell r="BG95">
            <v>617456.63800000004</v>
          </cell>
          <cell r="BH95" t="str">
            <v>Year-end</v>
          </cell>
          <cell r="BI95" t="str">
            <v>Vertically Integrated</v>
          </cell>
          <cell r="BJ95" t="str">
            <v>Settled</v>
          </cell>
          <cell r="BK95" t="str">
            <v>No</v>
          </cell>
          <cell r="BL95" t="str">
            <v>No</v>
          </cell>
          <cell r="BW95" t="str">
            <v>Entergy Gulf States Louisiana, L.L.C.</v>
          </cell>
        </row>
        <row r="96">
          <cell r="AE96">
            <v>1</v>
          </cell>
          <cell r="AF96">
            <v>1</v>
          </cell>
          <cell r="AG96">
            <v>1</v>
          </cell>
          <cell r="AH96">
            <v>1</v>
          </cell>
          <cell r="AI96">
            <v>1</v>
          </cell>
          <cell r="AJ96">
            <v>0</v>
          </cell>
          <cell r="AL96">
            <v>9</v>
          </cell>
          <cell r="AM96">
            <v>11</v>
          </cell>
          <cell r="AO96" t="str">
            <v>D-19-008-U</v>
          </cell>
          <cell r="AP96">
            <v>3442</v>
          </cell>
          <cell r="AQ96" t="str">
            <v>AR</v>
          </cell>
          <cell r="AR96" t="str">
            <v>Southwestern Electric Power Company</v>
          </cell>
          <cell r="AS96" t="str">
            <v>AEP</v>
          </cell>
          <cell r="AT96" t="str">
            <v>Electric</v>
          </cell>
          <cell r="AU96">
            <v>43524</v>
          </cell>
          <cell r="AV96">
            <v>69499.866999999998</v>
          </cell>
          <cell r="AW96">
            <v>5.0999999999999996</v>
          </cell>
          <cell r="AX96">
            <v>10.5</v>
          </cell>
          <cell r="AY96" t="str">
            <v>NA</v>
          </cell>
          <cell r="AZ96">
            <v>1155040.692</v>
          </cell>
          <cell r="BA96">
            <v>43819</v>
          </cell>
          <cell r="BB96">
            <v>52795.194000000003</v>
          </cell>
          <cell r="BC96">
            <v>4.93</v>
          </cell>
          <cell r="BD96">
            <v>9.4499999999999993</v>
          </cell>
          <cell r="BE96">
            <v>33.71</v>
          </cell>
          <cell r="BF96">
            <v>43465</v>
          </cell>
          <cell r="BG96">
            <v>1112519.466</v>
          </cell>
          <cell r="BH96" t="str">
            <v>Year-end</v>
          </cell>
          <cell r="BI96" t="str">
            <v>Vertically Integrated</v>
          </cell>
          <cell r="BJ96" t="str">
            <v>Settled</v>
          </cell>
          <cell r="BK96" t="str">
            <v>No</v>
          </cell>
          <cell r="BL96" t="str">
            <v>No</v>
          </cell>
          <cell r="BW96" t="str">
            <v>Entergy Louisiana, LLC</v>
          </cell>
        </row>
        <row r="97">
          <cell r="AE97">
            <v>2</v>
          </cell>
          <cell r="AF97">
            <v>1</v>
          </cell>
          <cell r="AG97">
            <v>1</v>
          </cell>
          <cell r="AH97">
            <v>1</v>
          </cell>
          <cell r="AI97">
            <v>1</v>
          </cell>
          <cell r="AJ97">
            <v>1</v>
          </cell>
          <cell r="AL97">
            <v>9</v>
          </cell>
          <cell r="AM97">
            <v>11</v>
          </cell>
          <cell r="AO97" t="str">
            <v>D-17-010-FR (2019 filing)</v>
          </cell>
          <cell r="AP97">
            <v>3463</v>
          </cell>
          <cell r="AQ97" t="str">
            <v>AR</v>
          </cell>
          <cell r="AR97" t="str">
            <v>CenterPoint Energy Resources Corp.</v>
          </cell>
          <cell r="AS97" t="str">
            <v>CNP</v>
          </cell>
          <cell r="AT97" t="str">
            <v>Natural Gas</v>
          </cell>
          <cell r="AU97">
            <v>43559</v>
          </cell>
          <cell r="AV97">
            <v>8332.1450000000004</v>
          </cell>
          <cell r="AW97">
            <v>4.72</v>
          </cell>
          <cell r="AX97" t="str">
            <v>NA</v>
          </cell>
          <cell r="AY97">
            <v>32.369999999999997</v>
          </cell>
          <cell r="AZ97">
            <v>808752.13</v>
          </cell>
          <cell r="BA97">
            <v>43700</v>
          </cell>
          <cell r="BB97">
            <v>7300</v>
          </cell>
          <cell r="BC97">
            <v>4.68</v>
          </cell>
          <cell r="BD97" t="str">
            <v>NA</v>
          </cell>
          <cell r="BE97">
            <v>32.380000000000003</v>
          </cell>
          <cell r="BF97">
            <v>44104</v>
          </cell>
          <cell r="BG97">
            <v>807333.99199999997</v>
          </cell>
          <cell r="BH97" t="str">
            <v>Year-end</v>
          </cell>
          <cell r="BI97" t="str">
            <v>Distribution</v>
          </cell>
          <cell r="BJ97" t="str">
            <v>Settled</v>
          </cell>
          <cell r="BK97" t="str">
            <v>No</v>
          </cell>
          <cell r="BL97" t="str">
            <v>No</v>
          </cell>
          <cell r="BW97" t="str">
            <v>Entergy Mississippi, LLC</v>
          </cell>
        </row>
        <row r="98">
          <cell r="AE98">
            <v>2</v>
          </cell>
          <cell r="AF98">
            <v>1</v>
          </cell>
          <cell r="AG98">
            <v>1</v>
          </cell>
          <cell r="AH98">
            <v>1</v>
          </cell>
          <cell r="AI98">
            <v>1</v>
          </cell>
          <cell r="AJ98">
            <v>0</v>
          </cell>
          <cell r="AL98">
            <v>9</v>
          </cell>
          <cell r="AM98">
            <v>11</v>
          </cell>
          <cell r="AO98" t="str">
            <v>D-16-036-FR (2019 review)</v>
          </cell>
          <cell r="AP98">
            <v>3538</v>
          </cell>
          <cell r="AQ98" t="str">
            <v>AR</v>
          </cell>
          <cell r="AR98" t="str">
            <v>Entergy Arkansas, LLC</v>
          </cell>
          <cell r="AS98" t="str">
            <v>ETR</v>
          </cell>
          <cell r="AT98" t="str">
            <v>Electric</v>
          </cell>
          <cell r="AU98">
            <v>43651</v>
          </cell>
          <cell r="AV98">
            <v>15315.744000000001</v>
          </cell>
          <cell r="AW98">
            <v>5.23</v>
          </cell>
          <cell r="AX98" t="str">
            <v>NA</v>
          </cell>
          <cell r="AY98">
            <v>36.53</v>
          </cell>
          <cell r="AZ98">
            <v>7960900.6970000006</v>
          </cell>
          <cell r="BA98">
            <v>43812</v>
          </cell>
          <cell r="BB98">
            <v>10113.201000000001</v>
          </cell>
          <cell r="BC98">
            <v>5.23</v>
          </cell>
          <cell r="BD98" t="str">
            <v>NA</v>
          </cell>
          <cell r="BE98">
            <v>36.49</v>
          </cell>
          <cell r="BF98">
            <v>44196</v>
          </cell>
          <cell r="BG98">
            <v>7960900.6970000006</v>
          </cell>
          <cell r="BH98" t="str">
            <v>Average</v>
          </cell>
          <cell r="BI98" t="str">
            <v>Vertically Integrated</v>
          </cell>
          <cell r="BJ98" t="str">
            <v>Settled</v>
          </cell>
          <cell r="BK98" t="str">
            <v>No</v>
          </cell>
          <cell r="BL98" t="str">
            <v>No</v>
          </cell>
          <cell r="BW98" t="str">
            <v>Entergy New Orleans, LLC</v>
          </cell>
        </row>
        <row r="99">
          <cell r="AE99">
            <v>2</v>
          </cell>
          <cell r="AF99">
            <v>1</v>
          </cell>
          <cell r="AG99">
            <v>1</v>
          </cell>
          <cell r="AH99">
            <v>1</v>
          </cell>
          <cell r="AI99">
            <v>1</v>
          </cell>
          <cell r="AJ99">
            <v>0</v>
          </cell>
          <cell r="AL99">
            <v>9</v>
          </cell>
          <cell r="AM99">
            <v>11</v>
          </cell>
          <cell r="AO99" t="str">
            <v>D-18-046-FR (2019 update)</v>
          </cell>
          <cell r="AP99">
            <v>3570</v>
          </cell>
          <cell r="AQ99" t="str">
            <v>AR</v>
          </cell>
          <cell r="AR99" t="str">
            <v>Oklahoma Gas and Electric Company</v>
          </cell>
          <cell r="AS99" t="str">
            <v>OGE</v>
          </cell>
          <cell r="AT99" t="str">
            <v>Electric</v>
          </cell>
          <cell r="AU99">
            <v>43739</v>
          </cell>
          <cell r="AV99">
            <v>5397.4780000000001</v>
          </cell>
          <cell r="AW99">
            <v>5.33</v>
          </cell>
          <cell r="AX99" t="str">
            <v>NA</v>
          </cell>
          <cell r="AY99">
            <v>37.92</v>
          </cell>
          <cell r="AZ99">
            <v>641185.49199999997</v>
          </cell>
          <cell r="BA99">
            <v>43889</v>
          </cell>
          <cell r="BB99">
            <v>5190.5290000000005</v>
          </cell>
          <cell r="BC99">
            <v>5.33</v>
          </cell>
          <cell r="BD99" t="str">
            <v>NA</v>
          </cell>
          <cell r="BE99">
            <v>37.92</v>
          </cell>
          <cell r="BF99">
            <v>43921</v>
          </cell>
          <cell r="BG99">
            <v>621215.09100000001</v>
          </cell>
          <cell r="BH99" t="str">
            <v>Average</v>
          </cell>
          <cell r="BI99" t="str">
            <v>Vertically Integrated</v>
          </cell>
          <cell r="BJ99" t="str">
            <v>Settled</v>
          </cell>
          <cell r="BK99" t="str">
            <v>No</v>
          </cell>
          <cell r="BL99" t="str">
            <v>No</v>
          </cell>
          <cell r="BW99" t="str">
            <v>Entergy Texas, Inc.</v>
          </cell>
        </row>
        <row r="100">
          <cell r="AE100">
            <v>3</v>
          </cell>
          <cell r="AF100">
            <v>1</v>
          </cell>
          <cell r="AG100">
            <v>1</v>
          </cell>
          <cell r="AH100">
            <v>1</v>
          </cell>
          <cell r="AI100">
            <v>1</v>
          </cell>
          <cell r="AJ100">
            <v>1</v>
          </cell>
          <cell r="AL100">
            <v>9</v>
          </cell>
          <cell r="AM100">
            <v>11</v>
          </cell>
          <cell r="AO100" t="str">
            <v>D-17-010-FR (2020 filing)</v>
          </cell>
          <cell r="AP100">
            <v>3633</v>
          </cell>
          <cell r="AQ100" t="str">
            <v>AR</v>
          </cell>
          <cell r="AR100" t="str">
            <v>CenterPoint Energy Resources Corp.</v>
          </cell>
          <cell r="AS100" t="str">
            <v>CNP</v>
          </cell>
          <cell r="AT100" t="str">
            <v>Natural Gas</v>
          </cell>
          <cell r="AU100">
            <v>43927</v>
          </cell>
          <cell r="AV100">
            <v>-12091.52</v>
          </cell>
          <cell r="AW100">
            <v>4.62</v>
          </cell>
          <cell r="AX100" t="str">
            <v>NA</v>
          </cell>
          <cell r="AY100">
            <v>33.07</v>
          </cell>
          <cell r="AZ100">
            <v>872807.97200000007</v>
          </cell>
          <cell r="BA100">
            <v>44102</v>
          </cell>
          <cell r="BB100">
            <v>-12091.52</v>
          </cell>
          <cell r="BC100">
            <v>4.62</v>
          </cell>
          <cell r="BD100" t="str">
            <v>NA</v>
          </cell>
          <cell r="BE100">
            <v>33.07</v>
          </cell>
          <cell r="BF100">
            <v>44469</v>
          </cell>
          <cell r="BG100">
            <v>872807.97200000007</v>
          </cell>
          <cell r="BH100" t="str">
            <v>Year-end</v>
          </cell>
          <cell r="BI100" t="str">
            <v>Distribution</v>
          </cell>
          <cell r="BJ100" t="str">
            <v>Fully Litigated</v>
          </cell>
          <cell r="BK100" t="str">
            <v>No</v>
          </cell>
          <cell r="BL100" t="str">
            <v>No</v>
          </cell>
          <cell r="BW100" t="str">
            <v>Equitable Gas Company, LLC</v>
          </cell>
        </row>
        <row r="101">
          <cell r="AE101">
            <v>3</v>
          </cell>
          <cell r="AF101">
            <v>1</v>
          </cell>
          <cell r="AG101">
            <v>1</v>
          </cell>
          <cell r="AH101">
            <v>1</v>
          </cell>
          <cell r="AI101">
            <v>1</v>
          </cell>
          <cell r="AJ101">
            <v>0</v>
          </cell>
          <cell r="AL101">
            <v>9</v>
          </cell>
          <cell r="AM101">
            <v>11</v>
          </cell>
          <cell r="AO101" t="str">
            <v>D-16-036-FR (2020 review)</v>
          </cell>
          <cell r="AP101">
            <v>3678</v>
          </cell>
          <cell r="AQ101" t="str">
            <v>AR</v>
          </cell>
          <cell r="AR101" t="str">
            <v>Entergy Arkansas, LLC</v>
          </cell>
          <cell r="AS101" t="str">
            <v>ETR</v>
          </cell>
          <cell r="AT101" t="str">
            <v>Electric</v>
          </cell>
          <cell r="AU101">
            <v>44019</v>
          </cell>
          <cell r="AV101">
            <v>72629.286999999997</v>
          </cell>
          <cell r="AW101">
            <v>5.16</v>
          </cell>
          <cell r="AX101" t="str">
            <v>NA</v>
          </cell>
          <cell r="AY101">
            <v>37.270000000000003</v>
          </cell>
          <cell r="AZ101">
            <v>8381155.9720000001</v>
          </cell>
          <cell r="BA101">
            <v>44176</v>
          </cell>
          <cell r="BB101">
            <v>39765.417999999998</v>
          </cell>
          <cell r="BC101">
            <v>5.0999999999999996</v>
          </cell>
          <cell r="BD101" t="str">
            <v>NA</v>
          </cell>
          <cell r="BE101">
            <v>34.82</v>
          </cell>
          <cell r="BG101" t="str">
            <v>NA</v>
          </cell>
          <cell r="BI101" t="str">
            <v>Vertically Integrated</v>
          </cell>
          <cell r="BJ101" t="str">
            <v>Settled</v>
          </cell>
          <cell r="BK101" t="str">
            <v>No</v>
          </cell>
          <cell r="BL101" t="str">
            <v>No</v>
          </cell>
          <cell r="BW101" t="str">
            <v>Evergy Kansas Central, Inc.</v>
          </cell>
        </row>
        <row r="102">
          <cell r="AE102">
            <v>3</v>
          </cell>
          <cell r="AF102">
            <v>1</v>
          </cell>
          <cell r="AG102">
            <v>1</v>
          </cell>
          <cell r="AH102">
            <v>1</v>
          </cell>
          <cell r="AI102">
            <v>1</v>
          </cell>
          <cell r="AJ102">
            <v>0</v>
          </cell>
          <cell r="AL102">
            <v>9</v>
          </cell>
          <cell r="AM102">
            <v>11</v>
          </cell>
          <cell r="AO102" t="str">
            <v>D-18-046-FR (2020 update)</v>
          </cell>
          <cell r="AP102">
            <v>3708</v>
          </cell>
          <cell r="AQ102" t="str">
            <v>AR</v>
          </cell>
          <cell r="AR102" t="str">
            <v>Oklahoma Gas and Electric Company</v>
          </cell>
          <cell r="AS102" t="str">
            <v>OGE</v>
          </cell>
          <cell r="AT102" t="str">
            <v>Electric</v>
          </cell>
          <cell r="AU102">
            <v>44105</v>
          </cell>
          <cell r="AV102">
            <v>6679.3860000000004</v>
          </cell>
          <cell r="AW102">
            <v>5.31</v>
          </cell>
          <cell r="AX102" t="str">
            <v>NA</v>
          </cell>
          <cell r="AY102">
            <v>37.92</v>
          </cell>
          <cell r="AZ102">
            <v>673050.82700000005</v>
          </cell>
          <cell r="BA102">
            <v>44264</v>
          </cell>
          <cell r="BB102">
            <v>6679.3860000000004</v>
          </cell>
          <cell r="BC102">
            <v>5.31</v>
          </cell>
          <cell r="BD102" t="str">
            <v>NA</v>
          </cell>
          <cell r="BE102">
            <v>37.92</v>
          </cell>
          <cell r="BF102">
            <v>43921</v>
          </cell>
          <cell r="BG102">
            <v>670546.32799999998</v>
          </cell>
          <cell r="BH102" t="str">
            <v>Average</v>
          </cell>
          <cell r="BI102" t="str">
            <v>Vertically Integrated</v>
          </cell>
          <cell r="BJ102" t="str">
            <v>Settled</v>
          </cell>
          <cell r="BK102" t="str">
            <v>No</v>
          </cell>
          <cell r="BL102" t="str">
            <v>No</v>
          </cell>
          <cell r="BW102" t="str">
            <v>Evergy Kansas South, Inc.</v>
          </cell>
        </row>
        <row r="103">
          <cell r="AE103">
            <v>3</v>
          </cell>
          <cell r="AF103">
            <v>1</v>
          </cell>
          <cell r="AG103">
            <v>1</v>
          </cell>
          <cell r="AH103">
            <v>1</v>
          </cell>
          <cell r="AI103">
            <v>1</v>
          </cell>
          <cell r="AJ103">
            <v>0</v>
          </cell>
          <cell r="AL103">
            <v>9</v>
          </cell>
          <cell r="AM103">
            <v>11</v>
          </cell>
          <cell r="AO103" t="str">
            <v>D-21-070-U</v>
          </cell>
          <cell r="AP103">
            <v>3860</v>
          </cell>
          <cell r="AQ103" t="str">
            <v>AR</v>
          </cell>
          <cell r="AR103" t="str">
            <v>Southwestern Electric Power Company</v>
          </cell>
          <cell r="AS103" t="str">
            <v>AEP</v>
          </cell>
          <cell r="AT103" t="str">
            <v>Electric</v>
          </cell>
          <cell r="AU103">
            <v>44400</v>
          </cell>
          <cell r="AV103">
            <v>80900</v>
          </cell>
          <cell r="AW103">
            <v>5.67</v>
          </cell>
          <cell r="AX103">
            <v>10.35</v>
          </cell>
          <cell r="AY103">
            <v>51.61</v>
          </cell>
          <cell r="AZ103">
            <v>1500000</v>
          </cell>
          <cell r="BA103">
            <v>44704</v>
          </cell>
          <cell r="BB103">
            <v>39324.544999999998</v>
          </cell>
          <cell r="BC103">
            <v>4.74</v>
          </cell>
          <cell r="BD103">
            <v>9.5</v>
          </cell>
          <cell r="BE103">
            <v>44.54</v>
          </cell>
          <cell r="BF103">
            <v>44316</v>
          </cell>
          <cell r="BG103">
            <v>1509289.169</v>
          </cell>
          <cell r="BH103" t="str">
            <v>Year-end</v>
          </cell>
          <cell r="BI103" t="str">
            <v>Vertically Integrated</v>
          </cell>
          <cell r="BJ103" t="str">
            <v>Fully Litigated</v>
          </cell>
          <cell r="BK103" t="str">
            <v>No</v>
          </cell>
          <cell r="BL103" t="str">
            <v>No</v>
          </cell>
          <cell r="BW103" t="str">
            <v>Evergy Metro, Inc.</v>
          </cell>
        </row>
        <row r="104">
          <cell r="AE104">
            <v>4</v>
          </cell>
          <cell r="AF104">
            <v>1</v>
          </cell>
          <cell r="AG104">
            <v>1</v>
          </cell>
          <cell r="AH104">
            <v>1</v>
          </cell>
          <cell r="AI104">
            <v>1</v>
          </cell>
          <cell r="AJ104">
            <v>1</v>
          </cell>
          <cell r="AL104">
            <v>9</v>
          </cell>
          <cell r="AM104">
            <v>11</v>
          </cell>
          <cell r="AO104" t="str">
            <v>D-17-010-FR (2021 filing)</v>
          </cell>
          <cell r="AP104">
            <v>3906</v>
          </cell>
          <cell r="AQ104" t="str">
            <v>AR</v>
          </cell>
          <cell r="AR104" t="str">
            <v>CenterPoint Energy Resources Corp.</v>
          </cell>
          <cell r="AS104" t="str">
            <v>CNP</v>
          </cell>
          <cell r="AT104" t="str">
            <v>Natural Gas</v>
          </cell>
          <cell r="AU104">
            <v>44291</v>
          </cell>
          <cell r="AV104">
            <v>12605.469000000001</v>
          </cell>
          <cell r="AW104">
            <v>4.37</v>
          </cell>
          <cell r="AX104" t="str">
            <v>NA</v>
          </cell>
          <cell r="AY104">
            <v>32.909999999999997</v>
          </cell>
          <cell r="AZ104">
            <v>952036.36900000006</v>
          </cell>
          <cell r="BA104">
            <v>44462</v>
          </cell>
          <cell r="BB104">
            <v>-10357.725</v>
          </cell>
          <cell r="BC104">
            <v>4.45</v>
          </cell>
          <cell r="BD104" t="str">
            <v>NA</v>
          </cell>
          <cell r="BE104">
            <v>32.270000000000003</v>
          </cell>
          <cell r="BF104">
            <v>44834</v>
          </cell>
          <cell r="BG104">
            <v>820135.26300000004</v>
          </cell>
          <cell r="BH104" t="str">
            <v>Year-end</v>
          </cell>
          <cell r="BI104" t="str">
            <v>Distribution</v>
          </cell>
          <cell r="BJ104" t="str">
            <v>Fully Litigated</v>
          </cell>
          <cell r="BK104" t="str">
            <v>No</v>
          </cell>
          <cell r="BL104" t="str">
            <v>No</v>
          </cell>
          <cell r="BW104" t="str">
            <v>Evergy Missouri West, Inc.</v>
          </cell>
        </row>
        <row r="105">
          <cell r="AE105">
            <v>4</v>
          </cell>
          <cell r="AF105">
            <v>1</v>
          </cell>
          <cell r="AG105">
            <v>1</v>
          </cell>
          <cell r="AH105">
            <v>1</v>
          </cell>
          <cell r="AI105">
            <v>1</v>
          </cell>
          <cell r="AJ105">
            <v>0</v>
          </cell>
          <cell r="AL105">
            <v>9</v>
          </cell>
          <cell r="AM105">
            <v>11</v>
          </cell>
          <cell r="AO105" t="str">
            <v>D-16-036-FR (2021 review)</v>
          </cell>
          <cell r="AP105">
            <v>3907</v>
          </cell>
          <cell r="AQ105" t="str">
            <v>AR</v>
          </cell>
          <cell r="AR105" t="str">
            <v>Entergy Arkansas, LLC</v>
          </cell>
          <cell r="AS105" t="str">
            <v>ETR</v>
          </cell>
          <cell r="AT105" t="str">
            <v>Electric</v>
          </cell>
          <cell r="AU105">
            <v>44384</v>
          </cell>
          <cell r="AV105">
            <v>72353.61</v>
          </cell>
          <cell r="AW105">
            <v>5.18</v>
          </cell>
          <cell r="AX105" t="str">
            <v>NA</v>
          </cell>
          <cell r="AY105">
            <v>37.6</v>
          </cell>
          <cell r="AZ105">
            <v>8742439.3120000008</v>
          </cell>
          <cell r="BA105">
            <v>44537</v>
          </cell>
          <cell r="BB105">
            <v>72140.839000000007</v>
          </cell>
          <cell r="BC105">
            <v>5.17</v>
          </cell>
          <cell r="BD105">
            <v>9.65</v>
          </cell>
          <cell r="BE105">
            <v>37.75</v>
          </cell>
          <cell r="BF105">
            <v>44926</v>
          </cell>
          <cell r="BG105">
            <v>8742439.3120000008</v>
          </cell>
          <cell r="BH105" t="str">
            <v>Average</v>
          </cell>
          <cell r="BI105" t="str">
            <v>Vertically Integrated</v>
          </cell>
          <cell r="BJ105" t="str">
            <v>Settled</v>
          </cell>
          <cell r="BK105" t="str">
            <v>No</v>
          </cell>
          <cell r="BL105" t="str">
            <v>No</v>
          </cell>
          <cell r="BW105" t="str">
            <v>Eversource Gas Company of Massachusetts</v>
          </cell>
        </row>
        <row r="106">
          <cell r="AE106">
            <v>4</v>
          </cell>
          <cell r="AF106">
            <v>1</v>
          </cell>
          <cell r="AG106">
            <v>1</v>
          </cell>
          <cell r="AH106">
            <v>1</v>
          </cell>
          <cell r="AI106">
            <v>1</v>
          </cell>
          <cell r="AJ106">
            <v>0</v>
          </cell>
          <cell r="AL106">
            <v>9</v>
          </cell>
          <cell r="AM106">
            <v>11</v>
          </cell>
          <cell r="AO106" t="str">
            <v>D-18-046-FR (2021 update)</v>
          </cell>
          <cell r="AP106">
            <v>3908</v>
          </cell>
          <cell r="AQ106" t="str">
            <v>AR</v>
          </cell>
          <cell r="AR106" t="str">
            <v>Oklahoma Gas and Electric Company</v>
          </cell>
          <cell r="AS106" t="str">
            <v>OGE</v>
          </cell>
          <cell r="AT106" t="str">
            <v>Electric</v>
          </cell>
          <cell r="AU106">
            <v>44470</v>
          </cell>
          <cell r="AV106">
            <v>6946.5380000000005</v>
          </cell>
          <cell r="AW106">
            <v>5.43</v>
          </cell>
          <cell r="AX106" t="str">
            <v>NA</v>
          </cell>
          <cell r="AY106">
            <v>37.950000000000003</v>
          </cell>
          <cell r="AZ106">
            <v>679096.09600000002</v>
          </cell>
          <cell r="BA106">
            <v>44624</v>
          </cell>
          <cell r="BB106">
            <v>4238.2070000000003</v>
          </cell>
          <cell r="BC106">
            <v>5.23</v>
          </cell>
          <cell r="BD106" t="str">
            <v>NA</v>
          </cell>
          <cell r="BE106">
            <v>37.950000000000003</v>
          </cell>
          <cell r="BF106">
            <v>44286</v>
          </cell>
          <cell r="BG106" t="str">
            <v>NA</v>
          </cell>
          <cell r="BH106" t="str">
            <v>Average</v>
          </cell>
          <cell r="BI106" t="str">
            <v>Vertically Integrated</v>
          </cell>
          <cell r="BJ106" t="str">
            <v>Settled</v>
          </cell>
          <cell r="BK106" t="str">
            <v>No</v>
          </cell>
          <cell r="BL106" t="str">
            <v>No</v>
          </cell>
          <cell r="BW106" t="str">
            <v>Fitchburg Gas and Electric Light Company, Inc.</v>
          </cell>
        </row>
        <row r="107">
          <cell r="AE107">
            <v>5</v>
          </cell>
          <cell r="AF107">
            <v>1</v>
          </cell>
          <cell r="AG107">
            <v>1</v>
          </cell>
          <cell r="AH107">
            <v>1</v>
          </cell>
          <cell r="AI107">
            <v>1</v>
          </cell>
          <cell r="AJ107">
            <v>1</v>
          </cell>
          <cell r="AL107">
            <v>9</v>
          </cell>
          <cell r="AM107">
            <v>11</v>
          </cell>
          <cell r="AO107" t="str">
            <v>D-21-097-U</v>
          </cell>
          <cell r="AP107">
            <v>3923</v>
          </cell>
          <cell r="AQ107" t="str">
            <v>AR</v>
          </cell>
          <cell r="AR107" t="str">
            <v>Black Hills Energy Arkansas, Inc.</v>
          </cell>
          <cell r="AS107" t="str">
            <v>BKH</v>
          </cell>
          <cell r="AT107" t="str">
            <v>Natural Gas</v>
          </cell>
          <cell r="AU107">
            <v>44540</v>
          </cell>
          <cell r="AV107">
            <v>23993.048999999999</v>
          </cell>
          <cell r="AW107">
            <v>6.06</v>
          </cell>
          <cell r="AX107">
            <v>10.199999999999999</v>
          </cell>
          <cell r="AY107">
            <v>44.69</v>
          </cell>
          <cell r="AZ107">
            <v>810887.29500000004</v>
          </cell>
          <cell r="BA107">
            <v>44844</v>
          </cell>
          <cell r="BB107">
            <v>18837.496999999999</v>
          </cell>
          <cell r="BC107">
            <v>5.32</v>
          </cell>
          <cell r="BD107">
            <v>9.6</v>
          </cell>
          <cell r="BE107">
            <v>45</v>
          </cell>
          <cell r="BF107">
            <v>44561</v>
          </cell>
          <cell r="BG107">
            <v>799981.72100000002</v>
          </cell>
          <cell r="BH107" t="str">
            <v>Year-end</v>
          </cell>
          <cell r="BI107" t="str">
            <v>Distribution</v>
          </cell>
          <cell r="BJ107" t="str">
            <v>Fully Litigated</v>
          </cell>
          <cell r="BK107" t="str">
            <v>No</v>
          </cell>
          <cell r="BL107" t="str">
            <v>No</v>
          </cell>
          <cell r="BW107" t="str">
            <v>Florida Power &amp; Light Company</v>
          </cell>
        </row>
        <row r="108">
          <cell r="AE108">
            <v>5</v>
          </cell>
          <cell r="AF108">
            <v>1</v>
          </cell>
          <cell r="AG108">
            <v>1</v>
          </cell>
          <cell r="AH108">
            <v>1</v>
          </cell>
          <cell r="AI108">
            <v>1</v>
          </cell>
          <cell r="AJ108">
            <v>0</v>
          </cell>
          <cell r="AL108">
            <v>9</v>
          </cell>
          <cell r="AM108">
            <v>11</v>
          </cell>
          <cell r="AO108" t="str">
            <v>D-16-036-FR (2022 review)</v>
          </cell>
          <cell r="AP108">
            <v>4055</v>
          </cell>
          <cell r="AQ108" t="str">
            <v>AR</v>
          </cell>
          <cell r="AR108" t="str">
            <v>Entergy Arkansas, LLC</v>
          </cell>
          <cell r="AS108" t="str">
            <v>ETR</v>
          </cell>
          <cell r="AT108" t="str">
            <v>Electric</v>
          </cell>
          <cell r="AU108">
            <v>44749</v>
          </cell>
          <cell r="AV108">
            <v>79815.930999999997</v>
          </cell>
          <cell r="AW108" t="str">
            <v>NA</v>
          </cell>
          <cell r="AX108" t="str">
            <v>NA</v>
          </cell>
          <cell r="AY108" t="str">
            <v>NA</v>
          </cell>
          <cell r="AZ108" t="str">
            <v>NA</v>
          </cell>
          <cell r="BA108">
            <v>44897</v>
          </cell>
          <cell r="BB108">
            <v>79727.034</v>
          </cell>
          <cell r="BC108">
            <v>5.25</v>
          </cell>
          <cell r="BD108" t="str">
            <v>NA</v>
          </cell>
          <cell r="BE108">
            <v>37.770000000000003</v>
          </cell>
          <cell r="BF108">
            <v>45291</v>
          </cell>
          <cell r="BG108">
            <v>9176654.7740000002</v>
          </cell>
          <cell r="BH108" t="str">
            <v>Average</v>
          </cell>
          <cell r="BI108" t="str">
            <v>Vertically Integrated</v>
          </cell>
          <cell r="BJ108" t="str">
            <v>Settled</v>
          </cell>
          <cell r="BK108" t="str">
            <v>No</v>
          </cell>
          <cell r="BL108" t="str">
            <v>No</v>
          </cell>
          <cell r="BW108" t="str">
            <v>Florida Public Utilities Company</v>
          </cell>
        </row>
        <row r="109">
          <cell r="AE109">
            <v>5</v>
          </cell>
          <cell r="AF109">
            <v>1</v>
          </cell>
          <cell r="AG109">
            <v>1</v>
          </cell>
          <cell r="AH109">
            <v>1</v>
          </cell>
          <cell r="AI109">
            <v>1</v>
          </cell>
          <cell r="AJ109">
            <v>0</v>
          </cell>
          <cell r="AL109">
            <v>9</v>
          </cell>
          <cell r="AM109">
            <v>11</v>
          </cell>
          <cell r="AO109" t="str">
            <v>D-18-046-FR (2022 update)</v>
          </cell>
          <cell r="AP109">
            <v>4077</v>
          </cell>
          <cell r="AQ109" t="str">
            <v>AR</v>
          </cell>
          <cell r="AR109" t="str">
            <v>Oklahoma Gas and Electric Company</v>
          </cell>
          <cell r="AS109" t="str">
            <v>OGE</v>
          </cell>
          <cell r="AT109" t="str">
            <v>Electric</v>
          </cell>
          <cell r="AU109">
            <v>44837</v>
          </cell>
          <cell r="AV109">
            <v>9592.3220000000001</v>
          </cell>
          <cell r="AW109">
            <v>5.33</v>
          </cell>
          <cell r="AX109" t="str">
            <v>NA</v>
          </cell>
          <cell r="AY109">
            <v>38.57</v>
          </cell>
          <cell r="AZ109">
            <v>744661.51800000004</v>
          </cell>
          <cell r="BA109">
            <v>44987</v>
          </cell>
          <cell r="BB109">
            <v>9592.3220000000001</v>
          </cell>
          <cell r="BC109">
            <v>5.33</v>
          </cell>
          <cell r="BD109" t="str">
            <v>NA</v>
          </cell>
          <cell r="BE109">
            <v>38.57</v>
          </cell>
          <cell r="BF109">
            <v>44651</v>
          </cell>
          <cell r="BG109">
            <v>744661.51800000004</v>
          </cell>
          <cell r="BH109" t="str">
            <v>Average</v>
          </cell>
          <cell r="BI109" t="str">
            <v>Vertically Integrated</v>
          </cell>
          <cell r="BJ109" t="str">
            <v>Settled</v>
          </cell>
          <cell r="BK109" t="str">
            <v>No</v>
          </cell>
          <cell r="BL109" t="str">
            <v>No</v>
          </cell>
          <cell r="BW109" t="str">
            <v>Frontier Communications Parent, Inc.</v>
          </cell>
        </row>
        <row r="110">
          <cell r="AE110">
            <v>5</v>
          </cell>
          <cell r="AF110">
            <v>1</v>
          </cell>
          <cell r="AG110">
            <v>1</v>
          </cell>
          <cell r="AH110">
            <v>1</v>
          </cell>
          <cell r="AI110">
            <v>1</v>
          </cell>
          <cell r="AJ110">
            <v>0</v>
          </cell>
          <cell r="AL110">
            <v>10</v>
          </cell>
          <cell r="AM110">
            <v>12</v>
          </cell>
          <cell r="AO110" t="str">
            <v>D-22-085-U</v>
          </cell>
          <cell r="AP110">
            <v>4198</v>
          </cell>
          <cell r="AQ110" t="str">
            <v>AR</v>
          </cell>
          <cell r="AR110" t="str">
            <v>The Empire District Electric Company</v>
          </cell>
          <cell r="AS110" t="str">
            <v>AQN</v>
          </cell>
          <cell r="AT110" t="str">
            <v>Electric</v>
          </cell>
          <cell r="AU110">
            <v>44970</v>
          </cell>
          <cell r="AV110">
            <v>7894.2190000000001</v>
          </cell>
          <cell r="AW110">
            <v>5.75</v>
          </cell>
          <cell r="AX110">
            <v>10.25</v>
          </cell>
          <cell r="AY110">
            <v>47.58</v>
          </cell>
          <cell r="AZ110">
            <v>106003.636</v>
          </cell>
          <cell r="BA110">
            <v>45267</v>
          </cell>
          <cell r="BB110">
            <v>5286.027</v>
          </cell>
          <cell r="BC110">
            <v>5.08</v>
          </cell>
          <cell r="BD110">
            <v>9.6999999999999993</v>
          </cell>
          <cell r="BE110" t="str">
            <v>NA</v>
          </cell>
          <cell r="BF110">
            <v>45016</v>
          </cell>
          <cell r="BG110">
            <v>97303.222000000009</v>
          </cell>
          <cell r="BH110" t="str">
            <v>Year-end</v>
          </cell>
          <cell r="BI110" t="str">
            <v>Vertically Integrated</v>
          </cell>
          <cell r="BJ110" t="str">
            <v>Settled</v>
          </cell>
          <cell r="BK110" t="str">
            <v>Yes</v>
          </cell>
          <cell r="BL110" t="str">
            <v>No</v>
          </cell>
          <cell r="BW110" t="str">
            <v>Georgia Power Company</v>
          </cell>
        </row>
        <row r="111">
          <cell r="AE111">
            <v>5</v>
          </cell>
          <cell r="AF111">
            <v>1</v>
          </cell>
          <cell r="AG111">
            <v>1</v>
          </cell>
          <cell r="AH111">
            <v>1</v>
          </cell>
          <cell r="AI111">
            <v>1</v>
          </cell>
          <cell r="AJ111">
            <v>0</v>
          </cell>
          <cell r="AL111">
            <v>10</v>
          </cell>
          <cell r="AM111">
            <v>12</v>
          </cell>
          <cell r="AO111" t="str">
            <v>D-16-036-FR (2023 review)</v>
          </cell>
          <cell r="AP111">
            <v>4224</v>
          </cell>
          <cell r="AQ111" t="str">
            <v>AR</v>
          </cell>
          <cell r="AR111" t="str">
            <v>Entergy Arkansas, LLC</v>
          </cell>
          <cell r="AS111" t="str">
            <v>ETR</v>
          </cell>
          <cell r="AT111" t="str">
            <v>Electric</v>
          </cell>
          <cell r="AU111">
            <v>45114</v>
          </cell>
          <cell r="AV111">
            <v>88585.73</v>
          </cell>
          <cell r="AW111">
            <v>5.62</v>
          </cell>
          <cell r="AX111" t="str">
            <v>NA</v>
          </cell>
          <cell r="AY111">
            <v>38.54</v>
          </cell>
          <cell r="AZ111">
            <v>10151652.911</v>
          </cell>
          <cell r="BA111">
            <v>45264</v>
          </cell>
          <cell r="BB111">
            <v>87715.932000000001</v>
          </cell>
          <cell r="BC111">
            <v>5.62</v>
          </cell>
          <cell r="BD111" t="str">
            <v>NA</v>
          </cell>
          <cell r="BE111">
            <v>38.65</v>
          </cell>
          <cell r="BF111">
            <v>45657</v>
          </cell>
          <cell r="BG111">
            <v>10127651.346000001</v>
          </cell>
          <cell r="BH111" t="str">
            <v>Average</v>
          </cell>
          <cell r="BI111" t="str">
            <v>Vertically Integrated</v>
          </cell>
          <cell r="BJ111" t="str">
            <v>Settled</v>
          </cell>
          <cell r="BK111" t="str">
            <v>No</v>
          </cell>
          <cell r="BL111" t="str">
            <v>No</v>
          </cell>
          <cell r="BW111" t="str">
            <v>Green Mountain Power Corporation</v>
          </cell>
        </row>
        <row r="112">
          <cell r="AE112">
            <v>5</v>
          </cell>
          <cell r="AF112">
            <v>1</v>
          </cell>
          <cell r="AG112">
            <v>1</v>
          </cell>
          <cell r="AH112">
            <v>1</v>
          </cell>
          <cell r="AI112">
            <v>1</v>
          </cell>
          <cell r="AJ112">
            <v>0</v>
          </cell>
          <cell r="AL112">
            <v>10</v>
          </cell>
          <cell r="AM112">
            <v>12</v>
          </cell>
          <cell r="AO112" t="str">
            <v>D-18-046-FR (2023 update)</v>
          </cell>
          <cell r="AP112">
            <v>4263</v>
          </cell>
          <cell r="AQ112" t="str">
            <v>AR</v>
          </cell>
          <cell r="AR112" t="str">
            <v>Oklahoma Gas and Electric Company</v>
          </cell>
          <cell r="AS112" t="str">
            <v>OGE</v>
          </cell>
          <cell r="AT112" t="str">
            <v>Electric</v>
          </cell>
          <cell r="AU112">
            <v>45201</v>
          </cell>
          <cell r="AV112">
            <v>4738.3580000000002</v>
          </cell>
          <cell r="AW112">
            <v>5.51</v>
          </cell>
          <cell r="AX112" t="str">
            <v>NA</v>
          </cell>
          <cell r="AY112">
            <v>38.380000000000003</v>
          </cell>
          <cell r="AZ112">
            <v>768409.04700000002</v>
          </cell>
          <cell r="BA112">
            <v>45358</v>
          </cell>
          <cell r="BB112">
            <v>3469.1590000000001</v>
          </cell>
          <cell r="BC112">
            <v>5.45</v>
          </cell>
          <cell r="BD112" t="str">
            <v>NA</v>
          </cell>
          <cell r="BE112">
            <v>38.39</v>
          </cell>
          <cell r="BF112">
            <v>45016</v>
          </cell>
          <cell r="BG112">
            <v>761219.728</v>
          </cell>
          <cell r="BH112" t="str">
            <v>Average</v>
          </cell>
          <cell r="BI112" t="str">
            <v>Vertically Integrated</v>
          </cell>
          <cell r="BJ112" t="str">
            <v>Settled</v>
          </cell>
          <cell r="BK112" t="str">
            <v>No</v>
          </cell>
          <cell r="BL112" t="str">
            <v>No</v>
          </cell>
          <cell r="BW112" t="str">
            <v>Gulf Power Company</v>
          </cell>
        </row>
        <row r="113">
          <cell r="AE113">
            <v>6</v>
          </cell>
          <cell r="AF113">
            <v>1</v>
          </cell>
          <cell r="AG113">
            <v>1</v>
          </cell>
          <cell r="AH113">
            <v>1</v>
          </cell>
          <cell r="AI113">
            <v>1</v>
          </cell>
          <cell r="AJ113">
            <v>1</v>
          </cell>
          <cell r="AL113">
            <v>10</v>
          </cell>
          <cell r="AM113">
            <v>12</v>
          </cell>
          <cell r="AO113" t="str">
            <v>D-23-074-U</v>
          </cell>
          <cell r="AP113">
            <v>4288</v>
          </cell>
          <cell r="AQ113" t="str">
            <v>AR</v>
          </cell>
          <cell r="AR113" t="str">
            <v>Black Hills Energy Arkansas, Inc.</v>
          </cell>
          <cell r="AS113" t="str">
            <v>BKH</v>
          </cell>
          <cell r="AT113" t="str">
            <v>Natural Gas</v>
          </cell>
          <cell r="AU113">
            <v>45264</v>
          </cell>
          <cell r="AV113">
            <v>39108.474000000002</v>
          </cell>
          <cell r="AW113" t="str">
            <v>NA</v>
          </cell>
          <cell r="AX113">
            <v>10.5</v>
          </cell>
          <cell r="AY113">
            <v>48.51</v>
          </cell>
          <cell r="AZ113">
            <v>973441.00800000003</v>
          </cell>
          <cell r="BA113">
            <v>45566</v>
          </cell>
          <cell r="BB113">
            <v>29076.175999999999</v>
          </cell>
          <cell r="BC113">
            <v>6.1</v>
          </cell>
          <cell r="BD113">
            <v>9.85</v>
          </cell>
          <cell r="BE113">
            <v>39.64</v>
          </cell>
          <cell r="BF113">
            <v>45291</v>
          </cell>
          <cell r="BG113">
            <v>958604.29399999999</v>
          </cell>
          <cell r="BH113" t="str">
            <v>Year-end</v>
          </cell>
          <cell r="BI113" t="str">
            <v>Distribution</v>
          </cell>
          <cell r="BJ113" t="str">
            <v>Settled</v>
          </cell>
          <cell r="BK113" t="str">
            <v>No</v>
          </cell>
          <cell r="BL113" t="str">
            <v>No</v>
          </cell>
          <cell r="BW113" t="str">
            <v>Hawaii Electric Light Company, Inc.</v>
          </cell>
        </row>
        <row r="114">
          <cell r="AE114">
            <v>7</v>
          </cell>
          <cell r="AF114">
            <v>1</v>
          </cell>
          <cell r="AG114">
            <v>1</v>
          </cell>
          <cell r="AH114">
            <v>1</v>
          </cell>
          <cell r="AI114">
            <v>1</v>
          </cell>
          <cell r="AJ114">
            <v>1</v>
          </cell>
          <cell r="AL114">
            <v>10</v>
          </cell>
          <cell r="AM114">
            <v>13</v>
          </cell>
          <cell r="AO114" t="str">
            <v>D-23-079-U</v>
          </cell>
          <cell r="AP114">
            <v>4331</v>
          </cell>
          <cell r="AQ114" t="str">
            <v>AR</v>
          </cell>
          <cell r="AR114" t="str">
            <v>Summit Utilities Arkansas, Inc.</v>
          </cell>
          <cell r="AT114" t="str">
            <v>Natural Gas</v>
          </cell>
          <cell r="AU114">
            <v>45316</v>
          </cell>
          <cell r="AV114">
            <v>101194.113</v>
          </cell>
          <cell r="AW114">
            <v>6.98</v>
          </cell>
          <cell r="AX114">
            <v>11</v>
          </cell>
          <cell r="AY114">
            <v>48.25</v>
          </cell>
          <cell r="AZ114">
            <v>1228404.4839999999</v>
          </cell>
          <cell r="BA114">
            <v>45617</v>
          </cell>
          <cell r="BB114">
            <v>87684.216</v>
          </cell>
          <cell r="BC114">
            <v>6.17</v>
          </cell>
          <cell r="BD114">
            <v>9.85</v>
          </cell>
          <cell r="BE114">
            <v>41.07</v>
          </cell>
          <cell r="BF114">
            <v>45657</v>
          </cell>
          <cell r="BG114">
            <v>1205446.78</v>
          </cell>
          <cell r="BH114" t="str">
            <v>Year-end</v>
          </cell>
          <cell r="BI114" t="str">
            <v>Distribution</v>
          </cell>
          <cell r="BJ114" t="str">
            <v>Settled</v>
          </cell>
          <cell r="BK114" t="str">
            <v>No</v>
          </cell>
          <cell r="BL114" t="str">
            <v>No</v>
          </cell>
          <cell r="BW114" t="str">
            <v>Hawaiian Electric Company, Inc.</v>
          </cell>
        </row>
        <row r="115">
          <cell r="AE115">
            <v>7</v>
          </cell>
          <cell r="AF115">
            <v>1</v>
          </cell>
          <cell r="AG115">
            <v>1</v>
          </cell>
          <cell r="AH115">
            <v>1</v>
          </cell>
          <cell r="AI115">
            <v>1</v>
          </cell>
          <cell r="AJ115">
            <v>0</v>
          </cell>
          <cell r="AL115">
            <v>10</v>
          </cell>
          <cell r="AM115">
            <v>13</v>
          </cell>
          <cell r="AO115" t="str">
            <v>D-16-036-FR (2024 review)</v>
          </cell>
          <cell r="AP115">
            <v>4429</v>
          </cell>
          <cell r="AQ115" t="str">
            <v>AR</v>
          </cell>
          <cell r="AR115" t="str">
            <v>Entergy Arkansas, LLC</v>
          </cell>
          <cell r="AS115" t="str">
            <v>ETR</v>
          </cell>
          <cell r="AT115" t="str">
            <v>Electric</v>
          </cell>
          <cell r="AU115">
            <v>45478</v>
          </cell>
          <cell r="AV115">
            <v>83229.085999999996</v>
          </cell>
          <cell r="AW115">
            <v>5.58</v>
          </cell>
          <cell r="AX115" t="str">
            <v>NA</v>
          </cell>
          <cell r="AY115">
            <v>37.89</v>
          </cell>
          <cell r="AZ115">
            <v>11287378.18</v>
          </cell>
          <cell r="BA115">
            <v>45639</v>
          </cell>
          <cell r="BB115">
            <v>82741.123000000007</v>
          </cell>
          <cell r="BC115">
            <v>5.58</v>
          </cell>
          <cell r="BD115" t="str">
            <v>NA</v>
          </cell>
          <cell r="BE115">
            <v>37.85</v>
          </cell>
          <cell r="BF115">
            <v>46022</v>
          </cell>
          <cell r="BG115">
            <v>11268520.507000001</v>
          </cell>
          <cell r="BH115" t="str">
            <v>Average</v>
          </cell>
          <cell r="BI115" t="str">
            <v>Vertically Integrated</v>
          </cell>
          <cell r="BJ115" t="str">
            <v>Settled</v>
          </cell>
          <cell r="BK115" t="str">
            <v>No</v>
          </cell>
          <cell r="BL115" t="str">
            <v>No</v>
          </cell>
          <cell r="BW115" t="str">
            <v>Hope Gas, Inc.</v>
          </cell>
        </row>
        <row r="116">
          <cell r="AE116">
            <v>7</v>
          </cell>
          <cell r="AF116">
            <v>0</v>
          </cell>
          <cell r="AG116">
            <v>1</v>
          </cell>
          <cell r="AH116">
            <v>1</v>
          </cell>
          <cell r="AI116">
            <v>1</v>
          </cell>
          <cell r="AJ116">
            <v>1</v>
          </cell>
          <cell r="AL116">
            <v>11</v>
          </cell>
          <cell r="AM116">
            <v>14</v>
          </cell>
          <cell r="AO116" t="str">
            <v>D-G-01551A-04-0876</v>
          </cell>
          <cell r="AP116">
            <v>-965</v>
          </cell>
          <cell r="AQ116" t="str">
            <v>AZ</v>
          </cell>
          <cell r="AR116" t="str">
            <v>Southwest Gas Corporation</v>
          </cell>
          <cell r="AS116" t="str">
            <v>SWX</v>
          </cell>
          <cell r="AT116" t="str">
            <v>Natural Gas</v>
          </cell>
          <cell r="AU116">
            <v>38330</v>
          </cell>
          <cell r="AV116">
            <v>66900</v>
          </cell>
          <cell r="AW116">
            <v>9.24</v>
          </cell>
          <cell r="AX116">
            <v>11.42</v>
          </cell>
          <cell r="AY116">
            <v>42</v>
          </cell>
          <cell r="AZ116">
            <v>943100</v>
          </cell>
          <cell r="BA116">
            <v>38763</v>
          </cell>
          <cell r="BB116">
            <v>49300</v>
          </cell>
          <cell r="BC116">
            <v>8.4</v>
          </cell>
          <cell r="BD116">
            <v>9.5</v>
          </cell>
          <cell r="BE116">
            <v>40</v>
          </cell>
          <cell r="BF116">
            <v>38230</v>
          </cell>
          <cell r="BG116">
            <v>922700</v>
          </cell>
          <cell r="BH116" t="str">
            <v>Year-end</v>
          </cell>
          <cell r="BI116" t="str">
            <v>Distribution</v>
          </cell>
          <cell r="BJ116" t="str">
            <v>Fully Litigated</v>
          </cell>
          <cell r="BK116" t="str">
            <v>No</v>
          </cell>
          <cell r="BL116" t="str">
            <v>No</v>
          </cell>
          <cell r="BW116" t="str">
            <v>Idaho Power Company</v>
          </cell>
        </row>
        <row r="117">
          <cell r="AE117">
            <v>7</v>
          </cell>
          <cell r="AF117">
            <v>0</v>
          </cell>
          <cell r="AG117">
            <v>1</v>
          </cell>
          <cell r="AH117">
            <v>1</v>
          </cell>
          <cell r="AI117">
            <v>1</v>
          </cell>
          <cell r="AJ117">
            <v>0</v>
          </cell>
          <cell r="AL117">
            <v>12</v>
          </cell>
          <cell r="AM117">
            <v>15</v>
          </cell>
          <cell r="AO117" t="str">
            <v>D-E-01345A-05-0816</v>
          </cell>
          <cell r="AP117">
            <v>-886</v>
          </cell>
          <cell r="AQ117" t="str">
            <v>AZ</v>
          </cell>
          <cell r="AR117" t="str">
            <v>Arizona Public Service Company</v>
          </cell>
          <cell r="AS117" t="str">
            <v>PNW</v>
          </cell>
          <cell r="AT117" t="str">
            <v>Electric</v>
          </cell>
          <cell r="AU117">
            <v>38660</v>
          </cell>
          <cell r="AV117">
            <v>434600</v>
          </cell>
          <cell r="AW117">
            <v>8.73</v>
          </cell>
          <cell r="AX117">
            <v>11.5</v>
          </cell>
          <cell r="AY117">
            <v>54.5</v>
          </cell>
          <cell r="AZ117">
            <v>4456937</v>
          </cell>
          <cell r="BA117">
            <v>39261</v>
          </cell>
          <cell r="BB117">
            <v>321723</v>
          </cell>
          <cell r="BC117">
            <v>8.32</v>
          </cell>
          <cell r="BD117">
            <v>10.75</v>
          </cell>
          <cell r="BE117">
            <v>54.5</v>
          </cell>
          <cell r="BF117">
            <v>38625</v>
          </cell>
          <cell r="BG117">
            <v>4403495.8270000005</v>
          </cell>
          <cell r="BH117" t="str">
            <v>Year-end</v>
          </cell>
          <cell r="BI117" t="str">
            <v>Vertically Integrated</v>
          </cell>
          <cell r="BJ117" t="str">
            <v>Fully Litigated</v>
          </cell>
          <cell r="BK117" t="str">
            <v>No</v>
          </cell>
          <cell r="BL117" t="str">
            <v>Yes</v>
          </cell>
          <cell r="BW117" t="str">
            <v>Indiana Gas Company, Inc.</v>
          </cell>
        </row>
        <row r="118">
          <cell r="AE118">
            <v>7</v>
          </cell>
          <cell r="AF118">
            <v>0</v>
          </cell>
          <cell r="AG118">
            <v>1</v>
          </cell>
          <cell r="AH118">
            <v>1</v>
          </cell>
          <cell r="AI118">
            <v>1</v>
          </cell>
          <cell r="AJ118">
            <v>1</v>
          </cell>
          <cell r="AL118">
            <v>12</v>
          </cell>
          <cell r="AM118">
            <v>15</v>
          </cell>
          <cell r="AO118" t="str">
            <v>D-U-1551-96-596</v>
          </cell>
          <cell r="AP118">
            <v>-768</v>
          </cell>
          <cell r="AQ118" t="str">
            <v>AZ</v>
          </cell>
          <cell r="AR118" t="str">
            <v>Southwest Gas Corporation</v>
          </cell>
          <cell r="AS118" t="str">
            <v>SWX</v>
          </cell>
          <cell r="AT118" t="str">
            <v>Natural Gas</v>
          </cell>
          <cell r="AU118">
            <v>35376</v>
          </cell>
          <cell r="AV118">
            <v>49300</v>
          </cell>
          <cell r="AW118">
            <v>9.8800000000000008</v>
          </cell>
          <cell r="AX118">
            <v>12.5</v>
          </cell>
          <cell r="AY118">
            <v>40</v>
          </cell>
          <cell r="AZ118" t="str">
            <v>NA</v>
          </cell>
          <cell r="BA118">
            <v>35669</v>
          </cell>
          <cell r="BB118">
            <v>32000</v>
          </cell>
          <cell r="BC118" t="str">
            <v>NA</v>
          </cell>
          <cell r="BD118" t="str">
            <v>NA</v>
          </cell>
          <cell r="BE118" t="str">
            <v>NA</v>
          </cell>
          <cell r="BG118" t="str">
            <v>NA</v>
          </cell>
          <cell r="BI118" t="str">
            <v>Distribution</v>
          </cell>
          <cell r="BJ118" t="str">
            <v>Settled</v>
          </cell>
          <cell r="BK118" t="str">
            <v>No</v>
          </cell>
          <cell r="BL118" t="str">
            <v>No</v>
          </cell>
          <cell r="BW118" t="str">
            <v>Indiana Michigan Power Company</v>
          </cell>
        </row>
        <row r="119">
          <cell r="AE119">
            <v>7</v>
          </cell>
          <cell r="AF119">
            <v>0</v>
          </cell>
          <cell r="AG119">
            <v>1</v>
          </cell>
          <cell r="AH119">
            <v>1</v>
          </cell>
          <cell r="AI119">
            <v>1</v>
          </cell>
          <cell r="AJ119">
            <v>1</v>
          </cell>
          <cell r="AL119">
            <v>12</v>
          </cell>
          <cell r="AM119">
            <v>15</v>
          </cell>
          <cell r="AO119" t="str">
            <v>D-U-1551-93-272</v>
          </cell>
          <cell r="AP119">
            <v>-767</v>
          </cell>
          <cell r="AQ119" t="str">
            <v>AZ</v>
          </cell>
          <cell r="AR119" t="str">
            <v>Southwest Gas Corporation</v>
          </cell>
          <cell r="AS119" t="str">
            <v>SWX</v>
          </cell>
          <cell r="AT119" t="str">
            <v>Natural Gas</v>
          </cell>
          <cell r="AU119">
            <v>34246</v>
          </cell>
          <cell r="AV119">
            <v>8800</v>
          </cell>
          <cell r="AW119">
            <v>9.42</v>
          </cell>
          <cell r="AX119">
            <v>11.75</v>
          </cell>
          <cell r="AY119">
            <v>40</v>
          </cell>
          <cell r="AZ119" t="str">
            <v>NA</v>
          </cell>
          <cell r="BA119">
            <v>34521</v>
          </cell>
          <cell r="BB119">
            <v>4300</v>
          </cell>
          <cell r="BC119" t="str">
            <v>NA</v>
          </cell>
          <cell r="BD119" t="str">
            <v>NA</v>
          </cell>
          <cell r="BE119" t="str">
            <v>NA</v>
          </cell>
          <cell r="BG119" t="str">
            <v>NA</v>
          </cell>
          <cell r="BI119" t="str">
            <v>Distribution</v>
          </cell>
          <cell r="BJ119" t="str">
            <v>Settled</v>
          </cell>
          <cell r="BK119" t="str">
            <v>No</v>
          </cell>
          <cell r="BL119" t="str">
            <v>No</v>
          </cell>
          <cell r="BW119" t="str">
            <v>Intermountain Gas Company</v>
          </cell>
        </row>
        <row r="120">
          <cell r="AE120">
            <v>7</v>
          </cell>
          <cell r="AF120">
            <v>0</v>
          </cell>
          <cell r="AG120">
            <v>1</v>
          </cell>
          <cell r="AH120">
            <v>1</v>
          </cell>
          <cell r="AI120">
            <v>1</v>
          </cell>
          <cell r="AJ120">
            <v>0</v>
          </cell>
          <cell r="AL120">
            <v>12</v>
          </cell>
          <cell r="AM120">
            <v>15</v>
          </cell>
          <cell r="AO120" t="str">
            <v>D-U-1345-94-120</v>
          </cell>
          <cell r="AP120">
            <v>-668</v>
          </cell>
          <cell r="AQ120" t="str">
            <v>AZ</v>
          </cell>
          <cell r="AR120" t="str">
            <v>Arizona Public Service Company</v>
          </cell>
          <cell r="AS120" t="str">
            <v>PNW</v>
          </cell>
          <cell r="AT120" t="str">
            <v>Electric</v>
          </cell>
          <cell r="AU120">
            <v>34444</v>
          </cell>
          <cell r="AV120">
            <v>-38300</v>
          </cell>
          <cell r="AW120" t="str">
            <v>NA</v>
          </cell>
          <cell r="AX120" t="str">
            <v>NA</v>
          </cell>
          <cell r="AY120" t="str">
            <v>NA</v>
          </cell>
          <cell r="AZ120" t="str">
            <v>NA</v>
          </cell>
          <cell r="BA120">
            <v>34481</v>
          </cell>
          <cell r="BB120">
            <v>-38300</v>
          </cell>
          <cell r="BC120" t="str">
            <v>NA</v>
          </cell>
          <cell r="BD120" t="str">
            <v>NA</v>
          </cell>
          <cell r="BE120" t="str">
            <v>NA</v>
          </cell>
          <cell r="BG120" t="str">
            <v>NA</v>
          </cell>
          <cell r="BI120" t="str">
            <v>Vertically Integrated</v>
          </cell>
          <cell r="BJ120" t="str">
            <v>Settled</v>
          </cell>
          <cell r="BK120" t="str">
            <v>No</v>
          </cell>
          <cell r="BL120" t="str">
            <v>No</v>
          </cell>
          <cell r="BW120" t="str">
            <v>Interstate Power and Light Company</v>
          </cell>
        </row>
        <row r="121">
          <cell r="AE121">
            <v>7</v>
          </cell>
          <cell r="AF121">
            <v>0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L121">
            <v>13</v>
          </cell>
          <cell r="AM121">
            <v>16</v>
          </cell>
          <cell r="AO121" t="str">
            <v>D-U-1933-95-317</v>
          </cell>
          <cell r="AP121">
            <v>-276</v>
          </cell>
          <cell r="AQ121" t="str">
            <v>AZ</v>
          </cell>
          <cell r="AR121" t="str">
            <v>Tucson Electric Power Company</v>
          </cell>
          <cell r="AS121" t="str">
            <v>FTS</v>
          </cell>
          <cell r="AT121" t="str">
            <v>Electric</v>
          </cell>
          <cell r="AU121">
            <v>34863</v>
          </cell>
          <cell r="AV121">
            <v>28400</v>
          </cell>
          <cell r="AW121">
            <v>8.1999999999999993</v>
          </cell>
          <cell r="AX121">
            <v>11.5</v>
          </cell>
          <cell r="AY121">
            <v>40</v>
          </cell>
          <cell r="AZ121" t="str">
            <v>NA</v>
          </cell>
          <cell r="BA121">
            <v>35153</v>
          </cell>
          <cell r="BB121">
            <v>6400</v>
          </cell>
          <cell r="BC121" t="str">
            <v>NA</v>
          </cell>
          <cell r="BD121">
            <v>10.67</v>
          </cell>
          <cell r="BE121" t="str">
            <v>NA</v>
          </cell>
          <cell r="BF121">
            <v>34699</v>
          </cell>
          <cell r="BG121" t="str">
            <v>NA</v>
          </cell>
          <cell r="BH121" t="str">
            <v>Year-end</v>
          </cell>
          <cell r="BI121" t="str">
            <v>Vertically Integrated</v>
          </cell>
          <cell r="BJ121" t="str">
            <v>Settled</v>
          </cell>
          <cell r="BK121" t="str">
            <v>No</v>
          </cell>
          <cell r="BL121" t="str">
            <v>No</v>
          </cell>
          <cell r="BW121" t="str">
            <v>Jersey Central Power &amp; Light Company</v>
          </cell>
        </row>
        <row r="122">
          <cell r="AE122">
            <v>7</v>
          </cell>
          <cell r="AF122">
            <v>0</v>
          </cell>
          <cell r="AG122">
            <v>1</v>
          </cell>
          <cell r="AH122">
            <v>1</v>
          </cell>
          <cell r="AI122">
            <v>1</v>
          </cell>
          <cell r="AJ122">
            <v>0</v>
          </cell>
          <cell r="AL122">
            <v>13</v>
          </cell>
          <cell r="AM122">
            <v>16</v>
          </cell>
          <cell r="AO122" t="str">
            <v>D-U-1933-93-006</v>
          </cell>
          <cell r="AP122">
            <v>-275</v>
          </cell>
          <cell r="AQ122" t="str">
            <v>AZ</v>
          </cell>
          <cell r="AR122" t="str">
            <v>Tucson Electric Power Company</v>
          </cell>
          <cell r="AS122" t="str">
            <v>FTS</v>
          </cell>
          <cell r="AT122" t="str">
            <v>Electric</v>
          </cell>
          <cell r="AU122">
            <v>33974</v>
          </cell>
          <cell r="AV122">
            <v>49000</v>
          </cell>
          <cell r="AW122">
            <v>9.17</v>
          </cell>
          <cell r="AX122">
            <v>12.5</v>
          </cell>
          <cell r="AY122">
            <v>44.07</v>
          </cell>
          <cell r="AZ122">
            <v>1121200</v>
          </cell>
          <cell r="BA122">
            <v>34347</v>
          </cell>
          <cell r="BB122">
            <v>21600</v>
          </cell>
          <cell r="BC122">
            <v>8.51</v>
          </cell>
          <cell r="BD122">
            <v>11</v>
          </cell>
          <cell r="BE122">
            <v>44.07</v>
          </cell>
          <cell r="BF122">
            <v>33785</v>
          </cell>
          <cell r="BG122">
            <v>1017700</v>
          </cell>
          <cell r="BH122" t="str">
            <v>Year-end</v>
          </cell>
          <cell r="BI122" t="str">
            <v>Vertically Integrated</v>
          </cell>
          <cell r="BJ122" t="str">
            <v>Fully Litigated</v>
          </cell>
          <cell r="BK122" t="str">
            <v>No</v>
          </cell>
          <cell r="BL122" t="str">
            <v>No</v>
          </cell>
          <cell r="BW122" t="str">
            <v>Kansas Gas Service Company, Inc.</v>
          </cell>
        </row>
        <row r="123">
          <cell r="AE123">
            <v>7</v>
          </cell>
          <cell r="AF123">
            <v>0</v>
          </cell>
          <cell r="AG123">
            <v>1</v>
          </cell>
          <cell r="AH123">
            <v>1</v>
          </cell>
          <cell r="AI123">
            <v>1</v>
          </cell>
          <cell r="AJ123">
            <v>0</v>
          </cell>
          <cell r="AL123">
            <v>13</v>
          </cell>
          <cell r="AM123">
            <v>16</v>
          </cell>
          <cell r="AO123" t="str">
            <v>D-U-1933-90-270</v>
          </cell>
          <cell r="AP123">
            <v>-274</v>
          </cell>
          <cell r="AQ123" t="str">
            <v>AZ</v>
          </cell>
          <cell r="AR123" t="str">
            <v>Tucson Electric Power Company</v>
          </cell>
          <cell r="AS123" t="str">
            <v>FTS</v>
          </cell>
          <cell r="AT123" t="str">
            <v>Electric</v>
          </cell>
          <cell r="AU123">
            <v>33137</v>
          </cell>
          <cell r="AV123">
            <v>50400</v>
          </cell>
          <cell r="AW123">
            <v>10.32</v>
          </cell>
          <cell r="AX123">
            <v>13.5</v>
          </cell>
          <cell r="AY123">
            <v>40</v>
          </cell>
          <cell r="AZ123" t="str">
            <v>NA</v>
          </cell>
          <cell r="BA123">
            <v>33522</v>
          </cell>
          <cell r="BB123">
            <v>71000</v>
          </cell>
          <cell r="BC123">
            <v>7.87</v>
          </cell>
          <cell r="BD123" t="str">
            <v>NA</v>
          </cell>
          <cell r="BE123" t="str">
            <v>NA</v>
          </cell>
          <cell r="BF123">
            <v>33054</v>
          </cell>
          <cell r="BG123" t="str">
            <v>NA</v>
          </cell>
          <cell r="BH123" t="str">
            <v>Year-end</v>
          </cell>
          <cell r="BI123" t="str">
            <v>Vertically Integrated</v>
          </cell>
          <cell r="BJ123" t="str">
            <v>Settled</v>
          </cell>
          <cell r="BK123" t="str">
            <v>No</v>
          </cell>
          <cell r="BL123" t="str">
            <v>No</v>
          </cell>
          <cell r="BW123" t="str">
            <v>Kentucky Power Company</v>
          </cell>
        </row>
        <row r="124">
          <cell r="AE124">
            <v>7</v>
          </cell>
          <cell r="AF124">
            <v>0</v>
          </cell>
          <cell r="AG124">
            <v>1</v>
          </cell>
          <cell r="AH124">
            <v>1</v>
          </cell>
          <cell r="AI124">
            <v>1</v>
          </cell>
          <cell r="AJ124">
            <v>1</v>
          </cell>
          <cell r="AL124">
            <v>13</v>
          </cell>
          <cell r="AM124">
            <v>16</v>
          </cell>
          <cell r="AO124" t="str">
            <v>D-U-1551-92-253</v>
          </cell>
          <cell r="AP124">
            <v>-273</v>
          </cell>
          <cell r="AQ124" t="str">
            <v>AZ</v>
          </cell>
          <cell r="AR124" t="str">
            <v>Southwest Gas Corporation</v>
          </cell>
          <cell r="AS124" t="str">
            <v>SWX</v>
          </cell>
          <cell r="AT124" t="str">
            <v>Natural Gas</v>
          </cell>
          <cell r="AU124">
            <v>33056</v>
          </cell>
          <cell r="AV124">
            <v>15900</v>
          </cell>
          <cell r="AW124">
            <v>10.68</v>
          </cell>
          <cell r="AX124">
            <v>12.75</v>
          </cell>
          <cell r="AY124">
            <v>45</v>
          </cell>
          <cell r="AZ124">
            <v>273500</v>
          </cell>
          <cell r="BA124">
            <v>34193</v>
          </cell>
          <cell r="BB124">
            <v>6500</v>
          </cell>
          <cell r="BC124">
            <v>9.1300000000000008</v>
          </cell>
          <cell r="BD124">
            <v>10.75</v>
          </cell>
          <cell r="BE124">
            <v>40</v>
          </cell>
          <cell r="BF124">
            <v>33694</v>
          </cell>
          <cell r="BG124">
            <v>267300</v>
          </cell>
          <cell r="BH124" t="str">
            <v>Year-end</v>
          </cell>
          <cell r="BI124" t="str">
            <v>Distribution</v>
          </cell>
          <cell r="BJ124" t="str">
            <v>Fully Litigated</v>
          </cell>
          <cell r="BK124" t="str">
            <v>No</v>
          </cell>
          <cell r="BL124" t="str">
            <v>No</v>
          </cell>
          <cell r="BW124" t="str">
            <v>Kentucky Utilities Company</v>
          </cell>
        </row>
        <row r="125">
          <cell r="AE125">
            <v>7</v>
          </cell>
          <cell r="AF125">
            <v>0</v>
          </cell>
          <cell r="AG125">
            <v>1</v>
          </cell>
          <cell r="AH125">
            <v>1</v>
          </cell>
          <cell r="AI125">
            <v>1</v>
          </cell>
          <cell r="AJ125">
            <v>1</v>
          </cell>
          <cell r="AL125">
            <v>13</v>
          </cell>
          <cell r="AM125">
            <v>16</v>
          </cell>
          <cell r="AO125" t="str">
            <v>D-U-1551-90-322</v>
          </cell>
          <cell r="AP125">
            <v>-272</v>
          </cell>
          <cell r="AQ125" t="str">
            <v>AZ</v>
          </cell>
          <cell r="AR125" t="str">
            <v>Southwest Gas Corporation</v>
          </cell>
          <cell r="AS125" t="str">
            <v>SWX</v>
          </cell>
          <cell r="AT125" t="str">
            <v>Natural Gas</v>
          </cell>
          <cell r="AU125">
            <v>33184</v>
          </cell>
          <cell r="AV125">
            <v>21100</v>
          </cell>
          <cell r="AW125">
            <v>12.05</v>
          </cell>
          <cell r="AX125">
            <v>13.75</v>
          </cell>
          <cell r="AY125">
            <v>45</v>
          </cell>
          <cell r="AZ125">
            <v>148800</v>
          </cell>
          <cell r="BA125">
            <v>33661</v>
          </cell>
          <cell r="BB125">
            <v>8300</v>
          </cell>
          <cell r="BC125">
            <v>10.31</v>
          </cell>
          <cell r="BD125">
            <v>11.75</v>
          </cell>
          <cell r="BE125">
            <v>40</v>
          </cell>
          <cell r="BF125">
            <v>33116</v>
          </cell>
          <cell r="BG125">
            <v>131900</v>
          </cell>
          <cell r="BH125" t="str">
            <v>Year-end</v>
          </cell>
          <cell r="BI125" t="str">
            <v>Distribution</v>
          </cell>
          <cell r="BJ125" t="str">
            <v>Fully Litigated</v>
          </cell>
          <cell r="BK125" t="str">
            <v>No</v>
          </cell>
          <cell r="BL125" t="str">
            <v>No</v>
          </cell>
          <cell r="BW125" t="str">
            <v>KeySpan Gas East Corporation</v>
          </cell>
        </row>
        <row r="126">
          <cell r="AE126">
            <v>7</v>
          </cell>
          <cell r="AF126">
            <v>0</v>
          </cell>
          <cell r="AG126">
            <v>1</v>
          </cell>
          <cell r="AH126">
            <v>1</v>
          </cell>
          <cell r="AI126">
            <v>1</v>
          </cell>
          <cell r="AJ126">
            <v>1</v>
          </cell>
          <cell r="AL126">
            <v>13</v>
          </cell>
          <cell r="AM126">
            <v>16</v>
          </cell>
          <cell r="AO126" t="str">
            <v>D-U-1551-89-103</v>
          </cell>
          <cell r="AP126">
            <v>-271</v>
          </cell>
          <cell r="AQ126" t="str">
            <v>AZ</v>
          </cell>
          <cell r="AR126" t="str">
            <v>Southwest Gas Corporation</v>
          </cell>
          <cell r="AS126" t="str">
            <v>SWX</v>
          </cell>
          <cell r="AT126" t="str">
            <v>Natural Gas</v>
          </cell>
          <cell r="AU126">
            <v>32618</v>
          </cell>
          <cell r="AV126">
            <v>15200</v>
          </cell>
          <cell r="AW126">
            <v>12.29</v>
          </cell>
          <cell r="AX126">
            <v>13.75</v>
          </cell>
          <cell r="AY126">
            <v>45</v>
          </cell>
          <cell r="AZ126">
            <v>149900</v>
          </cell>
          <cell r="BA126">
            <v>33116</v>
          </cell>
          <cell r="BB126">
            <v>400</v>
          </cell>
          <cell r="BC126">
            <v>11.6</v>
          </cell>
          <cell r="BD126">
            <v>12.5</v>
          </cell>
          <cell r="BE126">
            <v>45</v>
          </cell>
          <cell r="BF126">
            <v>32508</v>
          </cell>
          <cell r="BG126">
            <v>112300</v>
          </cell>
          <cell r="BH126" t="str">
            <v>Year-end</v>
          </cell>
          <cell r="BI126" t="str">
            <v>Distribution</v>
          </cell>
          <cell r="BJ126" t="str">
            <v>Fully Litigated</v>
          </cell>
          <cell r="BK126" t="str">
            <v>No</v>
          </cell>
          <cell r="BL126" t="str">
            <v>No</v>
          </cell>
          <cell r="BW126" t="str">
            <v>Kingsport Power Company</v>
          </cell>
        </row>
        <row r="127">
          <cell r="AE127">
            <v>7</v>
          </cell>
          <cell r="AF127">
            <v>0</v>
          </cell>
          <cell r="AG127">
            <v>1</v>
          </cell>
          <cell r="AH127">
            <v>1</v>
          </cell>
          <cell r="AI127">
            <v>1</v>
          </cell>
          <cell r="AJ127">
            <v>1</v>
          </cell>
          <cell r="AL127">
            <v>13</v>
          </cell>
          <cell r="AM127">
            <v>16</v>
          </cell>
          <cell r="AO127" t="str">
            <v>D-U-1551-89-102</v>
          </cell>
          <cell r="AP127">
            <v>-270</v>
          </cell>
          <cell r="AQ127" t="str">
            <v>AZ</v>
          </cell>
          <cell r="AR127" t="str">
            <v>Southwest Gas Corporation</v>
          </cell>
          <cell r="AS127" t="str">
            <v>SWX</v>
          </cell>
          <cell r="AT127" t="str">
            <v>Natural Gas</v>
          </cell>
          <cell r="AU127">
            <v>32618</v>
          </cell>
          <cell r="AV127">
            <v>28200</v>
          </cell>
          <cell r="AW127">
            <v>11.65</v>
          </cell>
          <cell r="AX127">
            <v>13.75</v>
          </cell>
          <cell r="AY127">
            <v>45</v>
          </cell>
          <cell r="AZ127">
            <v>288900</v>
          </cell>
          <cell r="BA127">
            <v>33116</v>
          </cell>
          <cell r="BB127">
            <v>7400</v>
          </cell>
          <cell r="BC127">
            <v>11.12</v>
          </cell>
          <cell r="BD127">
            <v>12.5</v>
          </cell>
          <cell r="BE127">
            <v>45</v>
          </cell>
          <cell r="BF127">
            <v>32508</v>
          </cell>
          <cell r="BG127">
            <v>251100</v>
          </cell>
          <cell r="BH127" t="str">
            <v>Year-end</v>
          </cell>
          <cell r="BI127" t="str">
            <v>Distribution</v>
          </cell>
          <cell r="BJ127" t="str">
            <v>Fully Litigated</v>
          </cell>
          <cell r="BK127" t="str">
            <v>No</v>
          </cell>
          <cell r="BL127" t="str">
            <v>No</v>
          </cell>
          <cell r="BW127" t="str">
            <v>Liberty Utilities (CalPeco Electric) LLC</v>
          </cell>
        </row>
        <row r="128">
          <cell r="AE128">
            <v>7</v>
          </cell>
          <cell r="AF128">
            <v>0</v>
          </cell>
          <cell r="AG128">
            <v>1</v>
          </cell>
          <cell r="AH128">
            <v>1</v>
          </cell>
          <cell r="AI128">
            <v>1</v>
          </cell>
          <cell r="AJ128">
            <v>0</v>
          </cell>
          <cell r="AL128">
            <v>13</v>
          </cell>
          <cell r="AM128">
            <v>16</v>
          </cell>
          <cell r="AO128" t="str">
            <v>D-U-1345A-03-0437</v>
          </cell>
          <cell r="AP128">
            <v>-269</v>
          </cell>
          <cell r="AQ128" t="str">
            <v>AZ</v>
          </cell>
          <cell r="AR128" t="str">
            <v>Arizona Public Service Company</v>
          </cell>
          <cell r="AS128" t="str">
            <v>PNW</v>
          </cell>
          <cell r="AT128" t="str">
            <v>Electric</v>
          </cell>
          <cell r="AU128">
            <v>37799</v>
          </cell>
          <cell r="AV128">
            <v>175100</v>
          </cell>
          <cell r="AW128">
            <v>8.67</v>
          </cell>
          <cell r="AX128">
            <v>11.5</v>
          </cell>
          <cell r="AY128">
            <v>50</v>
          </cell>
          <cell r="AZ128">
            <v>4200000</v>
          </cell>
          <cell r="BA128">
            <v>38449</v>
          </cell>
          <cell r="BB128">
            <v>75500</v>
          </cell>
          <cell r="BC128">
            <v>7.8</v>
          </cell>
          <cell r="BD128">
            <v>10.25</v>
          </cell>
          <cell r="BE128">
            <v>45</v>
          </cell>
          <cell r="BF128">
            <v>37621</v>
          </cell>
          <cell r="BG128">
            <v>3800000</v>
          </cell>
          <cell r="BH128" t="str">
            <v>Year-end</v>
          </cell>
          <cell r="BI128" t="str">
            <v>Vertically Integrated</v>
          </cell>
          <cell r="BJ128" t="str">
            <v>Settled</v>
          </cell>
          <cell r="BK128" t="str">
            <v>No</v>
          </cell>
          <cell r="BL128" t="str">
            <v>No</v>
          </cell>
          <cell r="BW128" t="str">
            <v>Liberty Utilities (EnergyNorth Natural Gas) Corp.</v>
          </cell>
        </row>
        <row r="129">
          <cell r="AE129">
            <v>7</v>
          </cell>
          <cell r="AF129">
            <v>0</v>
          </cell>
          <cell r="AG129">
            <v>1</v>
          </cell>
          <cell r="AH129">
            <v>1</v>
          </cell>
          <cell r="AI129">
            <v>1</v>
          </cell>
          <cell r="AJ129">
            <v>0</v>
          </cell>
          <cell r="AL129">
            <v>13</v>
          </cell>
          <cell r="AM129">
            <v>16</v>
          </cell>
          <cell r="AO129" t="str">
            <v>D-U-1345-95-491</v>
          </cell>
          <cell r="AP129">
            <v>-268</v>
          </cell>
          <cell r="AQ129" t="str">
            <v>AZ</v>
          </cell>
          <cell r="AR129" t="str">
            <v>Arizona Public Service Company</v>
          </cell>
          <cell r="AS129" t="str">
            <v>PNW</v>
          </cell>
          <cell r="AT129" t="str">
            <v>Electric</v>
          </cell>
          <cell r="AU129">
            <v>35038</v>
          </cell>
          <cell r="AV129">
            <v>-48300</v>
          </cell>
          <cell r="AW129" t="str">
            <v>NA</v>
          </cell>
          <cell r="AX129">
            <v>11.25</v>
          </cell>
          <cell r="AY129" t="str">
            <v>NA</v>
          </cell>
          <cell r="AZ129" t="str">
            <v>NA</v>
          </cell>
          <cell r="BA129">
            <v>35179</v>
          </cell>
          <cell r="BB129">
            <v>-48500</v>
          </cell>
          <cell r="BC129">
            <v>9.67</v>
          </cell>
          <cell r="BD129">
            <v>11.25</v>
          </cell>
          <cell r="BE129">
            <v>38.5</v>
          </cell>
          <cell r="BF129">
            <v>34880</v>
          </cell>
          <cell r="BG129" t="str">
            <v>NA</v>
          </cell>
          <cell r="BH129" t="str">
            <v>Year-end</v>
          </cell>
          <cell r="BI129" t="str">
            <v>Vertically Integrated</v>
          </cell>
          <cell r="BJ129" t="str">
            <v>Settled</v>
          </cell>
          <cell r="BK129" t="str">
            <v>No</v>
          </cell>
          <cell r="BL129" t="str">
            <v>No</v>
          </cell>
          <cell r="BW129" t="str">
            <v>Liberty Utilities (Granite State Electric) Corp.</v>
          </cell>
        </row>
        <row r="130">
          <cell r="AE130">
            <v>7</v>
          </cell>
          <cell r="AF130">
            <v>0</v>
          </cell>
          <cell r="AG130">
            <v>1</v>
          </cell>
          <cell r="AH130">
            <v>1</v>
          </cell>
          <cell r="AI130">
            <v>1</v>
          </cell>
          <cell r="AJ130">
            <v>0</v>
          </cell>
          <cell r="AL130">
            <v>13</v>
          </cell>
          <cell r="AM130">
            <v>16</v>
          </cell>
          <cell r="AO130" t="str">
            <v>D-U-1345-90-007</v>
          </cell>
          <cell r="AP130">
            <v>-267</v>
          </cell>
          <cell r="AQ130" t="str">
            <v>AZ</v>
          </cell>
          <cell r="AR130" t="str">
            <v>Arizona Public Service Company</v>
          </cell>
          <cell r="AS130" t="str">
            <v>PNW</v>
          </cell>
          <cell r="AT130" t="str">
            <v>Electric</v>
          </cell>
          <cell r="AU130">
            <v>32884</v>
          </cell>
          <cell r="AV130">
            <v>208500</v>
          </cell>
          <cell r="AW130">
            <v>10.75</v>
          </cell>
          <cell r="AX130">
            <v>12.5</v>
          </cell>
          <cell r="AY130">
            <v>41.28</v>
          </cell>
          <cell r="AZ130" t="str">
            <v>NA</v>
          </cell>
          <cell r="BA130">
            <v>33577</v>
          </cell>
          <cell r="BB130">
            <v>66500</v>
          </cell>
          <cell r="BC130">
            <v>8.3800000000000008</v>
          </cell>
          <cell r="BD130" t="str">
            <v>NA</v>
          </cell>
          <cell r="BE130" t="str">
            <v>NA</v>
          </cell>
          <cell r="BF130">
            <v>33238</v>
          </cell>
          <cell r="BG130" t="str">
            <v>NA</v>
          </cell>
          <cell r="BH130" t="str">
            <v>Year-end</v>
          </cell>
          <cell r="BI130" t="str">
            <v>Vertically Integrated</v>
          </cell>
          <cell r="BJ130" t="str">
            <v>Settled</v>
          </cell>
          <cell r="BK130" t="str">
            <v>No</v>
          </cell>
          <cell r="BL130" t="str">
            <v>Yes</v>
          </cell>
          <cell r="BW130" t="str">
            <v>Liberty Utilities (Midstates Natural Gas) Corp</v>
          </cell>
        </row>
        <row r="131">
          <cell r="AE131">
            <v>7</v>
          </cell>
          <cell r="AF131">
            <v>0</v>
          </cell>
          <cell r="AG131">
            <v>1</v>
          </cell>
          <cell r="AH131">
            <v>1</v>
          </cell>
          <cell r="AI131">
            <v>1</v>
          </cell>
          <cell r="AJ131">
            <v>1</v>
          </cell>
          <cell r="AL131">
            <v>13</v>
          </cell>
          <cell r="AM131">
            <v>17</v>
          </cell>
          <cell r="AO131" t="str">
            <v>D-G-1032-95-473</v>
          </cell>
          <cell r="AP131">
            <v>-226</v>
          </cell>
          <cell r="AQ131" t="str">
            <v>AZ</v>
          </cell>
          <cell r="AR131" t="str">
            <v>UNS Gas, Inc.</v>
          </cell>
          <cell r="AS131" t="str">
            <v>FTS</v>
          </cell>
          <cell r="AT131" t="str">
            <v>Natural Gas</v>
          </cell>
          <cell r="AU131">
            <v>34990</v>
          </cell>
          <cell r="AV131">
            <v>6700</v>
          </cell>
          <cell r="AW131">
            <v>10.37</v>
          </cell>
          <cell r="AX131">
            <v>12.5</v>
          </cell>
          <cell r="AY131" t="str">
            <v>NA</v>
          </cell>
          <cell r="AZ131" t="str">
            <v>NA</v>
          </cell>
          <cell r="BA131">
            <v>35367</v>
          </cell>
          <cell r="BB131">
            <v>2700</v>
          </cell>
          <cell r="BC131" t="str">
            <v>NA</v>
          </cell>
          <cell r="BD131" t="str">
            <v>NA</v>
          </cell>
          <cell r="BE131" t="str">
            <v>NA</v>
          </cell>
          <cell r="BF131">
            <v>34880</v>
          </cell>
          <cell r="BG131" t="str">
            <v>NA</v>
          </cell>
          <cell r="BH131" t="str">
            <v>Year-end</v>
          </cell>
          <cell r="BI131" t="str">
            <v>Distribution</v>
          </cell>
          <cell r="BJ131" t="str">
            <v>Settled</v>
          </cell>
          <cell r="BK131" t="str">
            <v>No</v>
          </cell>
          <cell r="BL131" t="str">
            <v>No</v>
          </cell>
          <cell r="BW131" t="str">
            <v>Liberty Utilities (New England Natural Gas Company) Corp.</v>
          </cell>
        </row>
        <row r="132">
          <cell r="AE132">
            <v>7</v>
          </cell>
          <cell r="AF132">
            <v>0</v>
          </cell>
          <cell r="AG132">
            <v>1</v>
          </cell>
          <cell r="AH132">
            <v>1</v>
          </cell>
          <cell r="AI132">
            <v>1</v>
          </cell>
          <cell r="AJ132">
            <v>1</v>
          </cell>
          <cell r="AL132">
            <v>13</v>
          </cell>
          <cell r="AM132">
            <v>17</v>
          </cell>
          <cell r="AO132" t="str">
            <v>D-G-1032-93-111</v>
          </cell>
          <cell r="AP132">
            <v>-225</v>
          </cell>
          <cell r="AQ132" t="str">
            <v>AZ</v>
          </cell>
          <cell r="AR132" t="str">
            <v>UNS Gas, Inc.</v>
          </cell>
          <cell r="AS132" t="str">
            <v>FTS</v>
          </cell>
          <cell r="AT132" t="str">
            <v>Natural Gas</v>
          </cell>
          <cell r="AU132">
            <v>34092</v>
          </cell>
          <cell r="AV132">
            <v>6600</v>
          </cell>
          <cell r="AW132">
            <v>10.25</v>
          </cell>
          <cell r="AX132">
            <v>12</v>
          </cell>
          <cell r="AY132">
            <v>60</v>
          </cell>
          <cell r="AZ132">
            <v>37900</v>
          </cell>
          <cell r="BA132">
            <v>34501</v>
          </cell>
          <cell r="BB132">
            <v>2500</v>
          </cell>
          <cell r="BC132">
            <v>9.23</v>
          </cell>
          <cell r="BD132">
            <v>10.5</v>
          </cell>
          <cell r="BE132">
            <v>61.57</v>
          </cell>
          <cell r="BF132">
            <v>33969</v>
          </cell>
          <cell r="BG132">
            <v>30600</v>
          </cell>
          <cell r="BH132" t="str">
            <v>Year-end</v>
          </cell>
          <cell r="BI132" t="str">
            <v>Distribution</v>
          </cell>
          <cell r="BJ132" t="str">
            <v>Fully Litigated</v>
          </cell>
          <cell r="BK132" t="str">
            <v>No</v>
          </cell>
          <cell r="BL132" t="str">
            <v>No</v>
          </cell>
          <cell r="BW132" t="str">
            <v>Lone Star Transmission, LLC</v>
          </cell>
        </row>
        <row r="133">
          <cell r="AE133">
            <v>7</v>
          </cell>
          <cell r="AF133">
            <v>0</v>
          </cell>
          <cell r="AG133">
            <v>1</v>
          </cell>
          <cell r="AH133">
            <v>1</v>
          </cell>
          <cell r="AI133">
            <v>1</v>
          </cell>
          <cell r="AJ133">
            <v>1</v>
          </cell>
          <cell r="AL133">
            <v>13</v>
          </cell>
          <cell r="AM133">
            <v>17</v>
          </cell>
          <cell r="AO133" t="str">
            <v>D-G-01551A-00-0309</v>
          </cell>
          <cell r="AP133">
            <v>-224</v>
          </cell>
          <cell r="AQ133" t="str">
            <v>AZ</v>
          </cell>
          <cell r="AR133" t="str">
            <v>Southwest Gas Corporation</v>
          </cell>
          <cell r="AS133" t="str">
            <v>SWX</v>
          </cell>
          <cell r="AT133" t="str">
            <v>Natural Gas</v>
          </cell>
          <cell r="AU133">
            <v>36651</v>
          </cell>
          <cell r="AV133">
            <v>37100</v>
          </cell>
          <cell r="AW133">
            <v>10.09</v>
          </cell>
          <cell r="AX133">
            <v>12.8</v>
          </cell>
          <cell r="AY133">
            <v>42</v>
          </cell>
          <cell r="AZ133">
            <v>691900</v>
          </cell>
          <cell r="BA133">
            <v>37188</v>
          </cell>
          <cell r="BB133">
            <v>21600</v>
          </cell>
          <cell r="BC133">
            <v>9.19</v>
          </cell>
          <cell r="BD133">
            <v>11</v>
          </cell>
          <cell r="BE133">
            <v>40</v>
          </cell>
          <cell r="BF133">
            <v>36525</v>
          </cell>
          <cell r="BG133">
            <v>688200</v>
          </cell>
          <cell r="BH133" t="str">
            <v>Year-end</v>
          </cell>
          <cell r="BI133" t="str">
            <v>Distribution</v>
          </cell>
          <cell r="BJ133" t="str">
            <v>Fully Litigated</v>
          </cell>
          <cell r="BK133" t="str">
            <v>No</v>
          </cell>
          <cell r="BL133" t="str">
            <v>No</v>
          </cell>
          <cell r="BW133" t="str">
            <v>Long Island Lighting Co. Inc.</v>
          </cell>
        </row>
        <row r="134">
          <cell r="AE134">
            <v>7</v>
          </cell>
          <cell r="AF134">
            <v>0</v>
          </cell>
          <cell r="AG134">
            <v>1</v>
          </cell>
          <cell r="AH134">
            <v>1</v>
          </cell>
          <cell r="AI134">
            <v>1</v>
          </cell>
          <cell r="AJ134">
            <v>1</v>
          </cell>
          <cell r="AL134">
            <v>13</v>
          </cell>
          <cell r="AM134">
            <v>17</v>
          </cell>
          <cell r="AO134" t="str">
            <v>D-G-01032A-02-0598</v>
          </cell>
          <cell r="AP134">
            <v>-223</v>
          </cell>
          <cell r="AQ134" t="str">
            <v>AZ</v>
          </cell>
          <cell r="AR134" t="str">
            <v>UNS Gas, Inc.</v>
          </cell>
          <cell r="AS134" t="str">
            <v>FTS</v>
          </cell>
          <cell r="AT134" t="str">
            <v>Natural Gas</v>
          </cell>
          <cell r="AU134">
            <v>37474</v>
          </cell>
          <cell r="AV134">
            <v>17000</v>
          </cell>
          <cell r="AW134">
            <v>8.85</v>
          </cell>
          <cell r="AX134">
            <v>11</v>
          </cell>
          <cell r="AY134">
            <v>50</v>
          </cell>
          <cell r="AZ134" t="str">
            <v>NA</v>
          </cell>
          <cell r="BA134">
            <v>37803</v>
          </cell>
          <cell r="BB134">
            <v>15200</v>
          </cell>
          <cell r="BC134" t="str">
            <v>NA</v>
          </cell>
          <cell r="BD134">
            <v>11</v>
          </cell>
          <cell r="BE134" t="str">
            <v>NA</v>
          </cell>
          <cell r="BF134">
            <v>37256</v>
          </cell>
          <cell r="BG134" t="str">
            <v>NA</v>
          </cell>
          <cell r="BH134" t="str">
            <v>Year-end</v>
          </cell>
          <cell r="BI134" t="str">
            <v>Distribution</v>
          </cell>
          <cell r="BJ134" t="str">
            <v>Settled</v>
          </cell>
          <cell r="BK134" t="str">
            <v>No</v>
          </cell>
          <cell r="BL134" t="str">
            <v>No</v>
          </cell>
          <cell r="BW134" t="str">
            <v>Louisville Gas and Electric Company</v>
          </cell>
        </row>
        <row r="135">
          <cell r="AE135">
            <v>7</v>
          </cell>
          <cell r="AF135">
            <v>0</v>
          </cell>
          <cell r="AG135">
            <v>1</v>
          </cell>
          <cell r="AH135">
            <v>1</v>
          </cell>
          <cell r="AI135">
            <v>1</v>
          </cell>
          <cell r="AJ135">
            <v>0</v>
          </cell>
          <cell r="AL135">
            <v>13</v>
          </cell>
          <cell r="AM135">
            <v>18</v>
          </cell>
          <cell r="AO135" t="str">
            <v>D-E-1032-95-433</v>
          </cell>
          <cell r="AP135">
            <v>-210</v>
          </cell>
          <cell r="AQ135" t="str">
            <v>AZ</v>
          </cell>
          <cell r="AR135" t="str">
            <v>UNS Electric, Inc.</v>
          </cell>
          <cell r="AS135" t="str">
            <v>FTS</v>
          </cell>
          <cell r="AT135" t="str">
            <v>Electric</v>
          </cell>
          <cell r="AU135">
            <v>34955</v>
          </cell>
          <cell r="AV135">
            <v>3100</v>
          </cell>
          <cell r="AW135">
            <v>10.35</v>
          </cell>
          <cell r="AX135">
            <v>12.5</v>
          </cell>
          <cell r="AY135">
            <v>59.2</v>
          </cell>
          <cell r="AZ135" t="str">
            <v>NA</v>
          </cell>
          <cell r="BA135">
            <v>35433</v>
          </cell>
          <cell r="BB135">
            <v>500</v>
          </cell>
          <cell r="BC135">
            <v>8.8800000000000008</v>
          </cell>
          <cell r="BD135">
            <v>10.7</v>
          </cell>
          <cell r="BE135">
            <v>51</v>
          </cell>
          <cell r="BF135">
            <v>34789</v>
          </cell>
          <cell r="BG135" t="str">
            <v>NA</v>
          </cell>
          <cell r="BH135" t="str">
            <v>Year-end</v>
          </cell>
          <cell r="BI135" t="str">
            <v>Vertically Integrated</v>
          </cell>
          <cell r="BJ135" t="str">
            <v>Fully Litigated</v>
          </cell>
          <cell r="BK135" t="str">
            <v>No</v>
          </cell>
          <cell r="BL135" t="str">
            <v>No</v>
          </cell>
          <cell r="BW135" t="str">
            <v>Madison Gas and Electric Company</v>
          </cell>
        </row>
        <row r="136">
          <cell r="AE136">
            <v>7</v>
          </cell>
          <cell r="AF136">
            <v>0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L136">
            <v>13</v>
          </cell>
          <cell r="AM136">
            <v>18</v>
          </cell>
          <cell r="AO136" t="str">
            <v>D-E-1032-92-073</v>
          </cell>
          <cell r="AP136">
            <v>-209</v>
          </cell>
          <cell r="AQ136" t="str">
            <v>AZ</v>
          </cell>
          <cell r="AR136" t="str">
            <v>UNS Electric, Inc.</v>
          </cell>
          <cell r="AS136" t="str">
            <v>FTS</v>
          </cell>
          <cell r="AT136" t="str">
            <v>Electric</v>
          </cell>
          <cell r="AU136">
            <v>33675</v>
          </cell>
          <cell r="AV136">
            <v>7800</v>
          </cell>
          <cell r="AW136">
            <v>10.24</v>
          </cell>
          <cell r="AX136">
            <v>12</v>
          </cell>
          <cell r="AY136">
            <v>61.3</v>
          </cell>
          <cell r="AZ136">
            <v>75100</v>
          </cell>
          <cell r="BA136">
            <v>34173</v>
          </cell>
          <cell r="BB136">
            <v>2600</v>
          </cell>
          <cell r="BC136">
            <v>9.1999999999999993</v>
          </cell>
          <cell r="BD136">
            <v>10.46</v>
          </cell>
          <cell r="BE136">
            <v>60.6</v>
          </cell>
          <cell r="BF136">
            <v>33511</v>
          </cell>
          <cell r="BG136">
            <v>70400</v>
          </cell>
          <cell r="BH136" t="str">
            <v>Year-end</v>
          </cell>
          <cell r="BI136" t="str">
            <v>Vertically Integrated</v>
          </cell>
          <cell r="BJ136" t="str">
            <v>Fully Litigated</v>
          </cell>
          <cell r="BK136" t="str">
            <v>No</v>
          </cell>
          <cell r="BL136" t="str">
            <v>No</v>
          </cell>
          <cell r="BW136" t="str">
            <v>Maine Natural Gas Corporation</v>
          </cell>
        </row>
        <row r="137">
          <cell r="AE137">
            <v>7</v>
          </cell>
          <cell r="AF137">
            <v>0</v>
          </cell>
          <cell r="AG137">
            <v>1</v>
          </cell>
          <cell r="AH137">
            <v>1</v>
          </cell>
          <cell r="AI137">
            <v>1</v>
          </cell>
          <cell r="AJ137">
            <v>0</v>
          </cell>
          <cell r="AL137">
            <v>13</v>
          </cell>
          <cell r="AM137">
            <v>18</v>
          </cell>
          <cell r="AO137" t="str">
            <v>D-E-04204A-06-0783</v>
          </cell>
          <cell r="AP137">
            <v>83</v>
          </cell>
          <cell r="AQ137" t="str">
            <v>AZ</v>
          </cell>
          <cell r="AR137" t="str">
            <v>UNS Electric, Inc.</v>
          </cell>
          <cell r="AS137" t="str">
            <v>FTS</v>
          </cell>
          <cell r="AT137" t="str">
            <v>Electric</v>
          </cell>
          <cell r="AU137">
            <v>39065</v>
          </cell>
          <cell r="AV137">
            <v>8468.6380000000008</v>
          </cell>
          <cell r="AW137">
            <v>9.89</v>
          </cell>
          <cell r="AX137">
            <v>11.8</v>
          </cell>
          <cell r="AY137">
            <v>48.85</v>
          </cell>
          <cell r="AZ137">
            <v>141036.56200000001</v>
          </cell>
          <cell r="BA137">
            <v>39595</v>
          </cell>
          <cell r="BB137">
            <v>4018.6779999999999</v>
          </cell>
          <cell r="BC137">
            <v>9.02</v>
          </cell>
          <cell r="BD137">
            <v>10</v>
          </cell>
          <cell r="BE137">
            <v>48.85</v>
          </cell>
          <cell r="BF137">
            <v>38898</v>
          </cell>
          <cell r="BG137">
            <v>130740.05</v>
          </cell>
          <cell r="BH137" t="str">
            <v>Year-end</v>
          </cell>
          <cell r="BI137" t="str">
            <v>Vertically Integrated</v>
          </cell>
          <cell r="BJ137" t="str">
            <v>Fully Litigated</v>
          </cell>
          <cell r="BK137" t="str">
            <v>No</v>
          </cell>
          <cell r="BL137" t="str">
            <v>No</v>
          </cell>
          <cell r="BW137" t="str">
            <v>Maine Public Service Company</v>
          </cell>
        </row>
        <row r="138">
          <cell r="AE138">
            <v>7</v>
          </cell>
          <cell r="AF138">
            <v>0</v>
          </cell>
          <cell r="AG138">
            <v>1</v>
          </cell>
          <cell r="AH138">
            <v>1</v>
          </cell>
          <cell r="AI138">
            <v>1</v>
          </cell>
          <cell r="AJ138">
            <v>1</v>
          </cell>
          <cell r="AL138">
            <v>13</v>
          </cell>
          <cell r="AM138">
            <v>18</v>
          </cell>
          <cell r="AO138" t="str">
            <v>D-G-04204A-06-0463</v>
          </cell>
          <cell r="AP138">
            <v>84</v>
          </cell>
          <cell r="AQ138" t="str">
            <v>AZ</v>
          </cell>
          <cell r="AR138" t="str">
            <v>UNS Gas, Inc.</v>
          </cell>
          <cell r="AS138" t="str">
            <v>FTS</v>
          </cell>
          <cell r="AT138" t="str">
            <v>Natural Gas</v>
          </cell>
          <cell r="AU138">
            <v>38911</v>
          </cell>
          <cell r="AV138">
            <v>9459.023000000001</v>
          </cell>
          <cell r="AW138">
            <v>8.8000000000000007</v>
          </cell>
          <cell r="AX138">
            <v>11</v>
          </cell>
          <cell r="AY138">
            <v>50</v>
          </cell>
          <cell r="AZ138">
            <v>162358.856</v>
          </cell>
          <cell r="BA138">
            <v>39413</v>
          </cell>
          <cell r="BB138">
            <v>5257.4980000000005</v>
          </cell>
          <cell r="BC138">
            <v>8.3000000000000007</v>
          </cell>
          <cell r="BD138">
            <v>10</v>
          </cell>
          <cell r="BE138">
            <v>50</v>
          </cell>
          <cell r="BF138">
            <v>38717</v>
          </cell>
          <cell r="BG138">
            <v>154604.408</v>
          </cell>
          <cell r="BH138" t="str">
            <v>Year-end</v>
          </cell>
          <cell r="BI138" t="str">
            <v>Distribution</v>
          </cell>
          <cell r="BJ138" t="str">
            <v>Fully Litigated</v>
          </cell>
          <cell r="BK138" t="str">
            <v>No</v>
          </cell>
          <cell r="BL138" t="str">
            <v>No</v>
          </cell>
          <cell r="BW138" t="str">
            <v>Massachusetts Electric Company</v>
          </cell>
        </row>
        <row r="139">
          <cell r="AE139">
            <v>7</v>
          </cell>
          <cell r="AF139">
            <v>0</v>
          </cell>
          <cell r="AG139">
            <v>1</v>
          </cell>
          <cell r="AH139">
            <v>1</v>
          </cell>
          <cell r="AI139">
            <v>1</v>
          </cell>
          <cell r="AJ139">
            <v>0</v>
          </cell>
          <cell r="AL139">
            <v>13</v>
          </cell>
          <cell r="AM139">
            <v>18</v>
          </cell>
          <cell r="AO139" t="str">
            <v>D-E-01933A-07-0402</v>
          </cell>
          <cell r="AP139">
            <v>139</v>
          </cell>
          <cell r="AQ139" t="str">
            <v>AZ</v>
          </cell>
          <cell r="AR139" t="str">
            <v>Tucson Electric Power Company</v>
          </cell>
          <cell r="AS139" t="str">
            <v>FTS</v>
          </cell>
          <cell r="AT139" t="str">
            <v>Electric</v>
          </cell>
          <cell r="AU139">
            <v>39265</v>
          </cell>
          <cell r="AV139">
            <v>158186</v>
          </cell>
          <cell r="AW139">
            <v>8.35</v>
          </cell>
          <cell r="AX139">
            <v>10.75</v>
          </cell>
          <cell r="AY139">
            <v>45</v>
          </cell>
          <cell r="AZ139">
            <v>982734</v>
          </cell>
          <cell r="BA139">
            <v>39783</v>
          </cell>
          <cell r="BB139">
            <v>136758</v>
          </cell>
          <cell r="BC139">
            <v>8.0299999999999994</v>
          </cell>
          <cell r="BD139">
            <v>10.25</v>
          </cell>
          <cell r="BE139">
            <v>42.5</v>
          </cell>
          <cell r="BF139">
            <v>39082</v>
          </cell>
          <cell r="BG139">
            <v>1020207</v>
          </cell>
          <cell r="BH139" t="str">
            <v>Year-end</v>
          </cell>
          <cell r="BI139" t="str">
            <v>Vertically Integrated</v>
          </cell>
          <cell r="BJ139" t="str">
            <v>Settled</v>
          </cell>
          <cell r="BK139" t="str">
            <v>No</v>
          </cell>
          <cell r="BL139" t="str">
            <v>No</v>
          </cell>
          <cell r="BW139" t="str">
            <v>Maui Electric Company, Ltd.</v>
          </cell>
        </row>
        <row r="140">
          <cell r="AE140">
            <v>7</v>
          </cell>
          <cell r="AF140">
            <v>0</v>
          </cell>
          <cell r="AG140">
            <v>1</v>
          </cell>
          <cell r="AH140">
            <v>1</v>
          </cell>
          <cell r="AI140">
            <v>1</v>
          </cell>
          <cell r="AJ140">
            <v>1</v>
          </cell>
          <cell r="AL140">
            <v>13</v>
          </cell>
          <cell r="AM140">
            <v>18</v>
          </cell>
          <cell r="AO140" t="str">
            <v>D-G-01551A-07-0504</v>
          </cell>
          <cell r="AP140">
            <v>225</v>
          </cell>
          <cell r="AQ140" t="str">
            <v>AZ</v>
          </cell>
          <cell r="AR140" t="str">
            <v>Southwest Gas Corporation</v>
          </cell>
          <cell r="AS140" t="str">
            <v>SWX</v>
          </cell>
          <cell r="AT140" t="str">
            <v>Natural Gas</v>
          </cell>
          <cell r="AU140">
            <v>39325</v>
          </cell>
          <cell r="AV140">
            <v>46402.923999999999</v>
          </cell>
          <cell r="AW140">
            <v>9.4499999999999993</v>
          </cell>
          <cell r="AX140">
            <v>11.25</v>
          </cell>
          <cell r="AY140">
            <v>45</v>
          </cell>
          <cell r="AZ140">
            <v>1069743.402</v>
          </cell>
          <cell r="BA140">
            <v>39806</v>
          </cell>
          <cell r="BB140">
            <v>33533.843999999997</v>
          </cell>
          <cell r="BC140">
            <v>8.86</v>
          </cell>
          <cell r="BD140">
            <v>10</v>
          </cell>
          <cell r="BE140">
            <v>43.44</v>
          </cell>
          <cell r="BF140">
            <v>39202</v>
          </cell>
          <cell r="BG140">
            <v>1066107.8260000001</v>
          </cell>
          <cell r="BH140" t="str">
            <v>Year-end</v>
          </cell>
          <cell r="BI140" t="str">
            <v>Distribution</v>
          </cell>
          <cell r="BJ140" t="str">
            <v>Fully Litigated</v>
          </cell>
          <cell r="BK140" t="str">
            <v>No</v>
          </cell>
          <cell r="BL140" t="str">
            <v>No</v>
          </cell>
          <cell r="BW140" t="str">
            <v>MDU Resources Group, Inc.</v>
          </cell>
        </row>
        <row r="141">
          <cell r="AE141">
            <v>7</v>
          </cell>
          <cell r="AF141">
            <v>0</v>
          </cell>
          <cell r="AG141">
            <v>1</v>
          </cell>
          <cell r="AH141">
            <v>1</v>
          </cell>
          <cell r="AI141">
            <v>1</v>
          </cell>
          <cell r="AJ141">
            <v>0</v>
          </cell>
          <cell r="AL141">
            <v>13</v>
          </cell>
          <cell r="AM141">
            <v>18</v>
          </cell>
          <cell r="AO141" t="str">
            <v>D-E-01345A-08-0172</v>
          </cell>
          <cell r="AP141">
            <v>304</v>
          </cell>
          <cell r="AQ141" t="str">
            <v>AZ</v>
          </cell>
          <cell r="AR141" t="str">
            <v>Arizona Public Service Company</v>
          </cell>
          <cell r="AS141" t="str">
            <v>PNW</v>
          </cell>
          <cell r="AT141" t="str">
            <v>Electric</v>
          </cell>
          <cell r="AU141">
            <v>39531</v>
          </cell>
          <cell r="AV141">
            <v>448194</v>
          </cell>
          <cell r="AW141">
            <v>8.86</v>
          </cell>
          <cell r="AX141">
            <v>11.5</v>
          </cell>
          <cell r="AY141">
            <v>53.8</v>
          </cell>
          <cell r="AZ141">
            <v>5359964</v>
          </cell>
          <cell r="BA141">
            <v>40163</v>
          </cell>
          <cell r="BB141">
            <v>344700</v>
          </cell>
          <cell r="BC141">
            <v>8.58</v>
          </cell>
          <cell r="BD141">
            <v>11</v>
          </cell>
          <cell r="BE141">
            <v>53.79</v>
          </cell>
          <cell r="BF141">
            <v>39447</v>
          </cell>
          <cell r="BG141">
            <v>5582135</v>
          </cell>
          <cell r="BH141" t="str">
            <v>Year-end</v>
          </cell>
          <cell r="BI141" t="str">
            <v>Vertically Integrated</v>
          </cell>
          <cell r="BJ141" t="str">
            <v>Settled</v>
          </cell>
          <cell r="BK141" t="str">
            <v>No</v>
          </cell>
          <cell r="BL141" t="str">
            <v>Yes</v>
          </cell>
          <cell r="BW141" t="str">
            <v>Metropolitan Edison Company</v>
          </cell>
        </row>
        <row r="142">
          <cell r="AE142">
            <v>7</v>
          </cell>
          <cell r="AF142">
            <v>0</v>
          </cell>
          <cell r="AG142">
            <v>1</v>
          </cell>
          <cell r="AH142">
            <v>1</v>
          </cell>
          <cell r="AI142">
            <v>1</v>
          </cell>
          <cell r="AJ142">
            <v>1</v>
          </cell>
          <cell r="AL142">
            <v>13</v>
          </cell>
          <cell r="AM142">
            <v>18</v>
          </cell>
          <cell r="AO142" t="str">
            <v>D-G-04204A-08-0571</v>
          </cell>
          <cell r="AP142">
            <v>408</v>
          </cell>
          <cell r="AQ142" t="str">
            <v>AZ</v>
          </cell>
          <cell r="AR142" t="str">
            <v>UNS Gas, Inc.</v>
          </cell>
          <cell r="AS142" t="str">
            <v>FTS</v>
          </cell>
          <cell r="AT142" t="str">
            <v>Natural Gas</v>
          </cell>
          <cell r="AU142">
            <v>39759</v>
          </cell>
          <cell r="AV142">
            <v>9480.8760000000002</v>
          </cell>
          <cell r="AW142">
            <v>8.75</v>
          </cell>
          <cell r="AX142">
            <v>11</v>
          </cell>
          <cell r="AY142">
            <v>49.99</v>
          </cell>
          <cell r="AZ142">
            <v>184379.08600000001</v>
          </cell>
          <cell r="BA142">
            <v>40269</v>
          </cell>
          <cell r="BB142">
            <v>3462.4450000000002</v>
          </cell>
          <cell r="BC142">
            <v>8</v>
          </cell>
          <cell r="BD142">
            <v>9.5</v>
          </cell>
          <cell r="BE142">
            <v>49.9</v>
          </cell>
          <cell r="BF142">
            <v>39629</v>
          </cell>
          <cell r="BG142">
            <v>180054.851</v>
          </cell>
          <cell r="BH142" t="str">
            <v>Year-end</v>
          </cell>
          <cell r="BI142" t="str">
            <v>Distribution</v>
          </cell>
          <cell r="BJ142" t="str">
            <v>Fully Litigated</v>
          </cell>
          <cell r="BK142" t="str">
            <v>No</v>
          </cell>
          <cell r="BL142" t="str">
            <v>No</v>
          </cell>
          <cell r="BW142" t="str">
            <v>Michigan Gas Utilities Corporation</v>
          </cell>
        </row>
        <row r="143">
          <cell r="AE143">
            <v>7</v>
          </cell>
          <cell r="AF143">
            <v>0</v>
          </cell>
          <cell r="AG143">
            <v>1</v>
          </cell>
          <cell r="AH143">
            <v>1</v>
          </cell>
          <cell r="AI143">
            <v>1</v>
          </cell>
          <cell r="AJ143">
            <v>0</v>
          </cell>
          <cell r="AL143">
            <v>13</v>
          </cell>
          <cell r="AM143">
            <v>18</v>
          </cell>
          <cell r="AO143" t="str">
            <v>D-E-04204A-09-0206</v>
          </cell>
          <cell r="AP143">
            <v>549</v>
          </cell>
          <cell r="AQ143" t="str">
            <v>AZ</v>
          </cell>
          <cell r="AR143" t="str">
            <v>UNS Electric, Inc.</v>
          </cell>
          <cell r="AS143" t="str">
            <v>FTS</v>
          </cell>
          <cell r="AT143" t="str">
            <v>Electric</v>
          </cell>
          <cell r="AU143">
            <v>39933</v>
          </cell>
          <cell r="AV143">
            <v>13500</v>
          </cell>
          <cell r="AW143">
            <v>9.0399999999999991</v>
          </cell>
          <cell r="AX143">
            <v>11.4</v>
          </cell>
          <cell r="AY143">
            <v>45.76</v>
          </cell>
          <cell r="AZ143">
            <v>175818.913</v>
          </cell>
          <cell r="BA143">
            <v>40451</v>
          </cell>
          <cell r="BB143">
            <v>7400</v>
          </cell>
          <cell r="BC143">
            <v>8.2799999999999994</v>
          </cell>
          <cell r="BD143">
            <v>9.75</v>
          </cell>
          <cell r="BE143">
            <v>45.76</v>
          </cell>
          <cell r="BF143">
            <v>39813</v>
          </cell>
          <cell r="BG143">
            <v>168574.818</v>
          </cell>
          <cell r="BH143" t="str">
            <v>Year-end</v>
          </cell>
          <cell r="BI143" t="str">
            <v>Vertically Integrated</v>
          </cell>
          <cell r="BJ143" t="str">
            <v>Fully Litigated</v>
          </cell>
          <cell r="BK143" t="str">
            <v>No</v>
          </cell>
          <cell r="BL143" t="str">
            <v>No</v>
          </cell>
          <cell r="BW143" t="str">
            <v>MidAmerican Energy Company</v>
          </cell>
        </row>
        <row r="144">
          <cell r="AE144">
            <v>7</v>
          </cell>
          <cell r="AF144">
            <v>0</v>
          </cell>
          <cell r="AG144">
            <v>1</v>
          </cell>
          <cell r="AH144">
            <v>1</v>
          </cell>
          <cell r="AI144">
            <v>1</v>
          </cell>
          <cell r="AJ144">
            <v>1</v>
          </cell>
          <cell r="AL144">
            <v>13</v>
          </cell>
          <cell r="AM144">
            <v>18</v>
          </cell>
          <cell r="AO144" t="str">
            <v>D-G-01551A-10-0458</v>
          </cell>
          <cell r="AP144">
            <v>687</v>
          </cell>
          <cell r="AQ144" t="str">
            <v>AZ</v>
          </cell>
          <cell r="AR144" t="str">
            <v>Southwest Gas Corporation</v>
          </cell>
          <cell r="AS144" t="str">
            <v>SWX</v>
          </cell>
          <cell r="AT144" t="str">
            <v>Natural Gas</v>
          </cell>
          <cell r="AU144">
            <v>40494</v>
          </cell>
          <cell r="AV144">
            <v>73200</v>
          </cell>
          <cell r="AW144">
            <v>9.73</v>
          </cell>
          <cell r="AX144">
            <v>11</v>
          </cell>
          <cell r="AY144">
            <v>52.3</v>
          </cell>
          <cell r="AZ144">
            <v>1073700.6329999999</v>
          </cell>
          <cell r="BA144">
            <v>40890</v>
          </cell>
          <cell r="BB144">
            <v>52607.414000000004</v>
          </cell>
          <cell r="BC144">
            <v>8.9499999999999993</v>
          </cell>
          <cell r="BD144">
            <v>9.5</v>
          </cell>
          <cell r="BE144">
            <v>52.3</v>
          </cell>
          <cell r="BF144">
            <v>40359</v>
          </cell>
          <cell r="BG144">
            <v>1070115.558</v>
          </cell>
          <cell r="BH144" t="str">
            <v>Year-end</v>
          </cell>
          <cell r="BI144" t="str">
            <v>Distribution</v>
          </cell>
          <cell r="BJ144" t="str">
            <v>Settled</v>
          </cell>
          <cell r="BK144" t="str">
            <v>No</v>
          </cell>
          <cell r="BL144" t="str">
            <v>No</v>
          </cell>
          <cell r="BW144" t="str">
            <v>Minnesota Energy Resources Corporation</v>
          </cell>
        </row>
        <row r="145">
          <cell r="AE145">
            <v>7</v>
          </cell>
          <cell r="AF145">
            <v>0</v>
          </cell>
          <cell r="AG145">
            <v>1</v>
          </cell>
          <cell r="AH145">
            <v>1</v>
          </cell>
          <cell r="AI145">
            <v>1</v>
          </cell>
          <cell r="AJ145">
            <v>1</v>
          </cell>
          <cell r="AL145">
            <v>13</v>
          </cell>
          <cell r="AM145">
            <v>18</v>
          </cell>
          <cell r="AO145" t="str">
            <v>D-U-1551 De-53237</v>
          </cell>
          <cell r="AP145">
            <v>718</v>
          </cell>
          <cell r="AQ145" t="str">
            <v>AZ</v>
          </cell>
          <cell r="AR145" t="str">
            <v>Southwest Gas Corporation</v>
          </cell>
          <cell r="AS145" t="str">
            <v>SWX</v>
          </cell>
          <cell r="AT145" t="str">
            <v>Natural Gas</v>
          </cell>
          <cell r="AU145">
            <v>30012</v>
          </cell>
          <cell r="AV145">
            <v>9400</v>
          </cell>
          <cell r="AW145">
            <v>13.54</v>
          </cell>
          <cell r="AX145">
            <v>19.48</v>
          </cell>
          <cell r="AY145">
            <v>34.76</v>
          </cell>
          <cell r="AZ145" t="str">
            <v>NA</v>
          </cell>
          <cell r="BA145">
            <v>30224</v>
          </cell>
          <cell r="BB145">
            <v>7800</v>
          </cell>
          <cell r="BC145">
            <v>12.67</v>
          </cell>
          <cell r="BD145">
            <v>16.5</v>
          </cell>
          <cell r="BE145">
            <v>33.14</v>
          </cell>
          <cell r="BF145">
            <v>29951</v>
          </cell>
          <cell r="BG145" t="str">
            <v>NA</v>
          </cell>
          <cell r="BH145" t="str">
            <v>Year-end</v>
          </cell>
          <cell r="BI145" t="str">
            <v>Distribution</v>
          </cell>
          <cell r="BJ145" t="str">
            <v>Fully Litigated</v>
          </cell>
          <cell r="BK145" t="str">
            <v>No</v>
          </cell>
          <cell r="BL145" t="str">
            <v>No</v>
          </cell>
          <cell r="BW145" t="str">
            <v>Minnesota Power Enterprises, Inc.</v>
          </cell>
        </row>
        <row r="146">
          <cell r="AE146">
            <v>7</v>
          </cell>
          <cell r="AF146">
            <v>0</v>
          </cell>
          <cell r="AG146">
            <v>1</v>
          </cell>
          <cell r="AH146">
            <v>1</v>
          </cell>
          <cell r="AI146">
            <v>1</v>
          </cell>
          <cell r="AJ146">
            <v>0</v>
          </cell>
          <cell r="AL146">
            <v>13</v>
          </cell>
          <cell r="AM146">
            <v>18</v>
          </cell>
          <cell r="AO146" t="str">
            <v>D-U-1345 De-51009-E</v>
          </cell>
          <cell r="AP146">
            <v>730</v>
          </cell>
          <cell r="AQ146" t="str">
            <v>AZ</v>
          </cell>
          <cell r="AR146" t="str">
            <v>Arizona Public Service Company</v>
          </cell>
          <cell r="AS146" t="str">
            <v>PNW</v>
          </cell>
          <cell r="AT146" t="str">
            <v>Electric</v>
          </cell>
          <cell r="AU146">
            <v>29161</v>
          </cell>
          <cell r="AV146">
            <v>97400</v>
          </cell>
          <cell r="AW146">
            <v>10.49</v>
          </cell>
          <cell r="AX146">
            <v>13.5</v>
          </cell>
          <cell r="AY146">
            <v>37.200000000000003</v>
          </cell>
          <cell r="AZ146" t="str">
            <v>NA</v>
          </cell>
          <cell r="BA146">
            <v>29370</v>
          </cell>
          <cell r="BB146">
            <v>33100</v>
          </cell>
          <cell r="BC146">
            <v>8.9499999999999993</v>
          </cell>
          <cell r="BD146">
            <v>16</v>
          </cell>
          <cell r="BE146">
            <v>37.21</v>
          </cell>
          <cell r="BF146">
            <v>29067</v>
          </cell>
          <cell r="BG146" t="str">
            <v>NA</v>
          </cell>
          <cell r="BI146" t="str">
            <v>Vertically Integrated</v>
          </cell>
          <cell r="BJ146" t="str">
            <v>Fully Litigated</v>
          </cell>
          <cell r="BK146" t="str">
            <v>No</v>
          </cell>
          <cell r="BL146" t="str">
            <v>No</v>
          </cell>
          <cell r="BW146" t="str">
            <v>Mississippi Power Company</v>
          </cell>
        </row>
        <row r="147">
          <cell r="AE147">
            <v>7</v>
          </cell>
          <cell r="AF147">
            <v>0</v>
          </cell>
          <cell r="AG147">
            <v>1</v>
          </cell>
          <cell r="AH147">
            <v>1</v>
          </cell>
          <cell r="AI147">
            <v>1</v>
          </cell>
          <cell r="AJ147">
            <v>1</v>
          </cell>
          <cell r="AL147">
            <v>13</v>
          </cell>
          <cell r="AM147">
            <v>18</v>
          </cell>
          <cell r="AO147" t="str">
            <v>D-U-1345 De-51009-G</v>
          </cell>
          <cell r="AP147">
            <v>734</v>
          </cell>
          <cell r="AQ147" t="str">
            <v>AZ</v>
          </cell>
          <cell r="AR147" t="str">
            <v>Arizona Public Service Company</v>
          </cell>
          <cell r="AS147" t="str">
            <v>PNW</v>
          </cell>
          <cell r="AT147" t="str">
            <v>Natural Gas</v>
          </cell>
          <cell r="AU147">
            <v>29161</v>
          </cell>
          <cell r="AV147">
            <v>17000</v>
          </cell>
          <cell r="AW147">
            <v>10.49</v>
          </cell>
          <cell r="AX147">
            <v>13.5</v>
          </cell>
          <cell r="AY147">
            <v>37.21</v>
          </cell>
          <cell r="AZ147" t="str">
            <v>NA</v>
          </cell>
          <cell r="BA147">
            <v>29370</v>
          </cell>
          <cell r="BB147">
            <v>4400</v>
          </cell>
          <cell r="BC147">
            <v>6.51</v>
          </cell>
          <cell r="BD147">
            <v>16</v>
          </cell>
          <cell r="BE147">
            <v>37.21</v>
          </cell>
          <cell r="BF147">
            <v>29067</v>
          </cell>
          <cell r="BG147" t="str">
            <v>NA</v>
          </cell>
          <cell r="BI147" t="str">
            <v>Distribution</v>
          </cell>
          <cell r="BJ147" t="str">
            <v>Fully Litigated</v>
          </cell>
          <cell r="BK147" t="str">
            <v>No</v>
          </cell>
          <cell r="BL147" t="str">
            <v>No</v>
          </cell>
          <cell r="BW147" t="str">
            <v>Missouri Gas Energy</v>
          </cell>
        </row>
        <row r="148">
          <cell r="AE148">
            <v>7</v>
          </cell>
          <cell r="AF148">
            <v>0</v>
          </cell>
          <cell r="AG148">
            <v>1</v>
          </cell>
          <cell r="AH148">
            <v>1</v>
          </cell>
          <cell r="AI148">
            <v>1</v>
          </cell>
          <cell r="AJ148">
            <v>0</v>
          </cell>
          <cell r="AL148">
            <v>13</v>
          </cell>
          <cell r="AM148">
            <v>18</v>
          </cell>
          <cell r="AO148" t="str">
            <v>D-U-1345 De-52558-E</v>
          </cell>
          <cell r="AP148">
            <v>737</v>
          </cell>
          <cell r="AQ148" t="str">
            <v>AZ</v>
          </cell>
          <cell r="AR148" t="str">
            <v>Arizona Public Service Company</v>
          </cell>
          <cell r="AS148" t="str">
            <v>PNW</v>
          </cell>
          <cell r="AT148" t="str">
            <v>Electric</v>
          </cell>
          <cell r="AU148">
            <v>29543</v>
          </cell>
          <cell r="AV148">
            <v>164600</v>
          </cell>
          <cell r="AW148">
            <v>8.58</v>
          </cell>
          <cell r="AX148">
            <v>18</v>
          </cell>
          <cell r="AY148">
            <v>38.799999999999997</v>
          </cell>
          <cell r="AZ148" t="str">
            <v>NA</v>
          </cell>
          <cell r="BA148">
            <v>29888</v>
          </cell>
          <cell r="BB148">
            <v>148200</v>
          </cell>
          <cell r="BC148">
            <v>9.2799999999999994</v>
          </cell>
          <cell r="BD148">
            <v>16.5</v>
          </cell>
          <cell r="BE148">
            <v>40.35</v>
          </cell>
          <cell r="BF148">
            <v>29767</v>
          </cell>
          <cell r="BG148" t="str">
            <v>NA</v>
          </cell>
          <cell r="BI148" t="str">
            <v>Vertically Integrated</v>
          </cell>
          <cell r="BJ148" t="str">
            <v>Fully Litigated</v>
          </cell>
          <cell r="BK148" t="str">
            <v>No</v>
          </cell>
          <cell r="BL148" t="str">
            <v>No</v>
          </cell>
          <cell r="BW148" t="str">
            <v>Monongahela Power Company</v>
          </cell>
        </row>
        <row r="149">
          <cell r="AE149">
            <v>7</v>
          </cell>
          <cell r="AF149">
            <v>0</v>
          </cell>
          <cell r="AG149">
            <v>1</v>
          </cell>
          <cell r="AH149">
            <v>1</v>
          </cell>
          <cell r="AI149">
            <v>1</v>
          </cell>
          <cell r="AJ149">
            <v>1</v>
          </cell>
          <cell r="AL149">
            <v>13</v>
          </cell>
          <cell r="AM149">
            <v>18</v>
          </cell>
          <cell r="AO149" t="str">
            <v>D-U-1345 De-54056</v>
          </cell>
          <cell r="AP149">
            <v>746</v>
          </cell>
          <cell r="AQ149" t="str">
            <v>AZ</v>
          </cell>
          <cell r="AR149" t="str">
            <v>Arizona Public Service Company</v>
          </cell>
          <cell r="AS149" t="str">
            <v>PNW</v>
          </cell>
          <cell r="AT149" t="str">
            <v>Natural Gas</v>
          </cell>
          <cell r="AU149">
            <v>30498</v>
          </cell>
          <cell r="AV149">
            <v>41400</v>
          </cell>
          <cell r="AW149">
            <v>13.88</v>
          </cell>
          <cell r="AX149">
            <v>17.5</v>
          </cell>
          <cell r="AY149">
            <v>38.770000000000003</v>
          </cell>
          <cell r="AZ149" t="str">
            <v>NA</v>
          </cell>
          <cell r="BA149">
            <v>30832</v>
          </cell>
          <cell r="BB149">
            <v>28000</v>
          </cell>
          <cell r="BC149">
            <v>13.39</v>
          </cell>
          <cell r="BD149" t="str">
            <v>NA</v>
          </cell>
          <cell r="BE149">
            <v>38.770000000000003</v>
          </cell>
          <cell r="BF149">
            <v>30497</v>
          </cell>
          <cell r="BG149" t="str">
            <v>NA</v>
          </cell>
          <cell r="BI149" t="str">
            <v>Distribution</v>
          </cell>
          <cell r="BJ149" t="str">
            <v>Fully Litigated</v>
          </cell>
          <cell r="BK149" t="str">
            <v>No</v>
          </cell>
          <cell r="BL149" t="str">
            <v>No</v>
          </cell>
          <cell r="BW149" t="str">
            <v>Mountaineer Gas Company</v>
          </cell>
        </row>
        <row r="150">
          <cell r="AE150">
            <v>7</v>
          </cell>
          <cell r="AF150">
            <v>0</v>
          </cell>
          <cell r="AG150">
            <v>1</v>
          </cell>
          <cell r="AH150">
            <v>1</v>
          </cell>
          <cell r="AI150">
            <v>1</v>
          </cell>
          <cell r="AJ150">
            <v>0</v>
          </cell>
          <cell r="AL150">
            <v>13</v>
          </cell>
          <cell r="AM150">
            <v>18</v>
          </cell>
          <cell r="AO150" t="str">
            <v>D-U-1345 De-54204/47</v>
          </cell>
          <cell r="AP150">
            <v>749</v>
          </cell>
          <cell r="AQ150" t="str">
            <v>AZ</v>
          </cell>
          <cell r="AR150" t="str">
            <v>Arizona Public Service Company</v>
          </cell>
          <cell r="AS150" t="str">
            <v>PNW</v>
          </cell>
          <cell r="AT150" t="str">
            <v>Electric</v>
          </cell>
          <cell r="AU150">
            <v>30498</v>
          </cell>
          <cell r="AV150">
            <v>201100</v>
          </cell>
          <cell r="AW150">
            <v>13.88</v>
          </cell>
          <cell r="AX150">
            <v>17.5</v>
          </cell>
          <cell r="AY150">
            <v>38.770000000000003</v>
          </cell>
          <cell r="AZ150" t="str">
            <v>NA</v>
          </cell>
          <cell r="BA150">
            <v>31014</v>
          </cell>
          <cell r="BB150">
            <v>111900</v>
          </cell>
          <cell r="BC150">
            <v>12.88</v>
          </cell>
          <cell r="BD150">
            <v>16.149999999999999</v>
          </cell>
          <cell r="BE150">
            <v>40.799999999999997</v>
          </cell>
          <cell r="BF150">
            <v>30497</v>
          </cell>
          <cell r="BG150" t="str">
            <v>NA</v>
          </cell>
          <cell r="BI150" t="str">
            <v>Vertically Integrated</v>
          </cell>
          <cell r="BJ150" t="str">
            <v>Fully Litigated</v>
          </cell>
          <cell r="BK150" t="str">
            <v>Yes</v>
          </cell>
          <cell r="BL150" t="str">
            <v>Yes</v>
          </cell>
          <cell r="BW150" t="str">
            <v>Nantahala Power &amp; Light Company</v>
          </cell>
        </row>
        <row r="151">
          <cell r="AE151">
            <v>7</v>
          </cell>
          <cell r="AF151">
            <v>0</v>
          </cell>
          <cell r="AG151">
            <v>1</v>
          </cell>
          <cell r="AH151">
            <v>1</v>
          </cell>
          <cell r="AI151">
            <v>1</v>
          </cell>
          <cell r="AJ151">
            <v>0</v>
          </cell>
          <cell r="AL151">
            <v>13</v>
          </cell>
          <cell r="AM151">
            <v>18</v>
          </cell>
          <cell r="AO151" t="str">
            <v>D-U-1345 De-55228</v>
          </cell>
          <cell r="AP151">
            <v>750</v>
          </cell>
          <cell r="AQ151" t="str">
            <v>AZ</v>
          </cell>
          <cell r="AR151" t="str">
            <v>Arizona Public Service Company</v>
          </cell>
          <cell r="AS151" t="str">
            <v>PNW</v>
          </cell>
          <cell r="AT151" t="str">
            <v>Electric</v>
          </cell>
          <cell r="AU151">
            <v>31191</v>
          </cell>
          <cell r="AV151">
            <v>54600</v>
          </cell>
          <cell r="AW151">
            <v>12.34</v>
          </cell>
          <cell r="AX151">
            <v>15</v>
          </cell>
          <cell r="AY151">
            <v>40.08</v>
          </cell>
          <cell r="AZ151">
            <v>2533100</v>
          </cell>
          <cell r="BA151">
            <v>31686</v>
          </cell>
          <cell r="BB151">
            <v>1600</v>
          </cell>
          <cell r="BC151">
            <v>11.4</v>
          </cell>
          <cell r="BD151">
            <v>14</v>
          </cell>
          <cell r="BE151">
            <v>39.58</v>
          </cell>
          <cell r="BF151">
            <v>31047</v>
          </cell>
          <cell r="BG151">
            <v>2486400</v>
          </cell>
          <cell r="BH151" t="str">
            <v>Year-end</v>
          </cell>
          <cell r="BI151" t="str">
            <v>Vertically Integrated</v>
          </cell>
          <cell r="BJ151" t="str">
            <v>Fully Litigated</v>
          </cell>
          <cell r="BK151" t="str">
            <v>No</v>
          </cell>
          <cell r="BL151" t="str">
            <v>No</v>
          </cell>
          <cell r="BW151" t="str">
            <v>National Fuel Gas Distribution Corporation</v>
          </cell>
        </row>
        <row r="152">
          <cell r="AE152">
            <v>7</v>
          </cell>
          <cell r="AF152">
            <v>0</v>
          </cell>
          <cell r="AG152">
            <v>1</v>
          </cell>
          <cell r="AH152">
            <v>1</v>
          </cell>
          <cell r="AI152">
            <v>1</v>
          </cell>
          <cell r="AJ152">
            <v>0</v>
          </cell>
          <cell r="AL152">
            <v>13</v>
          </cell>
          <cell r="AM152">
            <v>18</v>
          </cell>
          <cell r="AO152" t="str">
            <v>D-U-1345-85-367</v>
          </cell>
          <cell r="AP152">
            <v>756</v>
          </cell>
          <cell r="AQ152" t="str">
            <v>AZ</v>
          </cell>
          <cell r="AR152" t="str">
            <v>Arizona Public Service Company</v>
          </cell>
          <cell r="AS152" t="str">
            <v>PNW</v>
          </cell>
          <cell r="AT152" t="str">
            <v>Electric</v>
          </cell>
          <cell r="AU152">
            <v>31399</v>
          </cell>
          <cell r="AV152">
            <v>183400</v>
          </cell>
          <cell r="AW152">
            <v>10.94</v>
          </cell>
          <cell r="AX152">
            <v>13.5</v>
          </cell>
          <cell r="AY152">
            <v>41.01</v>
          </cell>
          <cell r="AZ152">
            <v>3311200</v>
          </cell>
          <cell r="BA152">
            <v>32234</v>
          </cell>
          <cell r="BB152">
            <v>90800</v>
          </cell>
          <cell r="BC152">
            <v>10.53</v>
          </cell>
          <cell r="BD152">
            <v>12.5</v>
          </cell>
          <cell r="BE152">
            <v>41.01</v>
          </cell>
          <cell r="BF152">
            <v>31685</v>
          </cell>
          <cell r="BG152">
            <v>3298100</v>
          </cell>
          <cell r="BH152" t="str">
            <v>Year-end</v>
          </cell>
          <cell r="BI152" t="str">
            <v>Vertically Integrated</v>
          </cell>
          <cell r="BJ152" t="str">
            <v>Fully Litigated</v>
          </cell>
          <cell r="BK152" t="str">
            <v>No</v>
          </cell>
          <cell r="BL152" t="str">
            <v>No</v>
          </cell>
          <cell r="BW152" t="str">
            <v>Nevada Power Company</v>
          </cell>
        </row>
        <row r="153">
          <cell r="AE153">
            <v>7</v>
          </cell>
          <cell r="AF153">
            <v>0</v>
          </cell>
          <cell r="AG153">
            <v>1</v>
          </cell>
          <cell r="AH153">
            <v>1</v>
          </cell>
          <cell r="AI153">
            <v>1</v>
          </cell>
          <cell r="AJ153">
            <v>1</v>
          </cell>
          <cell r="AL153">
            <v>13</v>
          </cell>
          <cell r="AM153">
            <v>18</v>
          </cell>
          <cell r="AO153" t="str">
            <v>D-U-1345 De-52558-G</v>
          </cell>
          <cell r="AP153">
            <v>758</v>
          </cell>
          <cell r="AQ153" t="str">
            <v>AZ</v>
          </cell>
          <cell r="AR153" t="str">
            <v>Arizona Public Service Company</v>
          </cell>
          <cell r="AS153" t="str">
            <v>PNW</v>
          </cell>
          <cell r="AT153" t="str">
            <v>Natural Gas</v>
          </cell>
          <cell r="AU153">
            <v>29543</v>
          </cell>
          <cell r="AV153">
            <v>10200</v>
          </cell>
          <cell r="AW153">
            <v>8.58</v>
          </cell>
          <cell r="AX153">
            <v>18</v>
          </cell>
          <cell r="AY153">
            <v>38.799999999999997</v>
          </cell>
          <cell r="AZ153" t="str">
            <v>NA</v>
          </cell>
          <cell r="BA153">
            <v>29888</v>
          </cell>
          <cell r="BB153">
            <v>10200</v>
          </cell>
          <cell r="BC153">
            <v>6.04</v>
          </cell>
          <cell r="BD153">
            <v>16.5</v>
          </cell>
          <cell r="BE153">
            <v>40.35</v>
          </cell>
          <cell r="BF153">
            <v>29767</v>
          </cell>
          <cell r="BG153" t="str">
            <v>NA</v>
          </cell>
          <cell r="BI153" t="str">
            <v>Distribution</v>
          </cell>
          <cell r="BJ153" t="str">
            <v>Fully Litigated</v>
          </cell>
          <cell r="BK153" t="str">
            <v>No</v>
          </cell>
          <cell r="BL153" t="str">
            <v>No</v>
          </cell>
          <cell r="BW153" t="str">
            <v>New Jersey Natural Gas Company</v>
          </cell>
        </row>
        <row r="154">
          <cell r="AE154">
            <v>7</v>
          </cell>
          <cell r="AF154">
            <v>0</v>
          </cell>
          <cell r="AG154">
            <v>1</v>
          </cell>
          <cell r="AH154">
            <v>1</v>
          </cell>
          <cell r="AI154">
            <v>1</v>
          </cell>
          <cell r="AJ154">
            <v>0</v>
          </cell>
          <cell r="AL154">
            <v>13</v>
          </cell>
          <cell r="AM154">
            <v>18</v>
          </cell>
          <cell r="AO154" t="str">
            <v>D-U-1345 De-53761-E</v>
          </cell>
          <cell r="AP154">
            <v>761</v>
          </cell>
          <cell r="AQ154" t="str">
            <v>AZ</v>
          </cell>
          <cell r="AR154" t="str">
            <v>Arizona Public Service Company</v>
          </cell>
          <cell r="AS154" t="str">
            <v>PNW</v>
          </cell>
          <cell r="AT154" t="str">
            <v>Electric</v>
          </cell>
          <cell r="AU154">
            <v>30190</v>
          </cell>
          <cell r="AV154">
            <v>89200</v>
          </cell>
          <cell r="AW154">
            <v>13.59</v>
          </cell>
          <cell r="AX154">
            <v>16.5</v>
          </cell>
          <cell r="AY154">
            <v>40.85</v>
          </cell>
          <cell r="AZ154" t="str">
            <v>NA</v>
          </cell>
          <cell r="BA154">
            <v>30589</v>
          </cell>
          <cell r="BB154">
            <v>6900</v>
          </cell>
          <cell r="BC154">
            <v>12.83</v>
          </cell>
          <cell r="BD154">
            <v>16.149999999999999</v>
          </cell>
          <cell r="BE154">
            <v>42.5</v>
          </cell>
          <cell r="BF154">
            <v>30132</v>
          </cell>
          <cell r="BG154" t="str">
            <v>NA</v>
          </cell>
          <cell r="BI154" t="str">
            <v>Vertically Integrated</v>
          </cell>
          <cell r="BJ154" t="str">
            <v>Fully Litigated</v>
          </cell>
          <cell r="BK154" t="str">
            <v>No</v>
          </cell>
          <cell r="BL154" t="str">
            <v>No</v>
          </cell>
          <cell r="BW154" t="str">
            <v>New Mexico Gas Company, Inc.</v>
          </cell>
        </row>
        <row r="155">
          <cell r="AE155">
            <v>7</v>
          </cell>
          <cell r="AF155">
            <v>0</v>
          </cell>
          <cell r="AG155">
            <v>1</v>
          </cell>
          <cell r="AH155">
            <v>1</v>
          </cell>
          <cell r="AI155">
            <v>1</v>
          </cell>
          <cell r="AJ155">
            <v>1</v>
          </cell>
          <cell r="AL155">
            <v>13</v>
          </cell>
          <cell r="AM155">
            <v>18</v>
          </cell>
          <cell r="AO155" t="str">
            <v>D-U-1345 De-53761-G</v>
          </cell>
          <cell r="AP155">
            <v>762</v>
          </cell>
          <cell r="AQ155" t="str">
            <v>AZ</v>
          </cell>
          <cell r="AR155" t="str">
            <v>Arizona Public Service Company</v>
          </cell>
          <cell r="AS155" t="str">
            <v>PNW</v>
          </cell>
          <cell r="AT155" t="str">
            <v>Natural Gas</v>
          </cell>
          <cell r="AU155">
            <v>30190</v>
          </cell>
          <cell r="AV155">
            <v>12200</v>
          </cell>
          <cell r="AW155">
            <v>13.59</v>
          </cell>
          <cell r="AX155">
            <v>16.5</v>
          </cell>
          <cell r="AY155">
            <v>42.5</v>
          </cell>
          <cell r="AZ155" t="str">
            <v>NA</v>
          </cell>
          <cell r="BA155">
            <v>30589</v>
          </cell>
          <cell r="BB155">
            <v>10500</v>
          </cell>
          <cell r="BC155">
            <v>12.83</v>
          </cell>
          <cell r="BD155">
            <v>16.149999999999999</v>
          </cell>
          <cell r="BE155">
            <v>42.5</v>
          </cell>
          <cell r="BF155">
            <v>30132</v>
          </cell>
          <cell r="BG155" t="str">
            <v>NA</v>
          </cell>
          <cell r="BI155" t="str">
            <v>Distribution</v>
          </cell>
          <cell r="BJ155" t="str">
            <v>Fully Litigated</v>
          </cell>
          <cell r="BK155" t="str">
            <v>No</v>
          </cell>
          <cell r="BL155" t="str">
            <v>No</v>
          </cell>
          <cell r="BW155" t="str">
            <v>New York State Electric &amp; Gas Corporation</v>
          </cell>
        </row>
        <row r="156">
          <cell r="AE156">
            <v>7</v>
          </cell>
          <cell r="AF156">
            <v>0</v>
          </cell>
          <cell r="AG156">
            <v>1</v>
          </cell>
          <cell r="AH156">
            <v>1</v>
          </cell>
          <cell r="AI156">
            <v>1</v>
          </cell>
          <cell r="AJ156">
            <v>0</v>
          </cell>
          <cell r="AL156">
            <v>13</v>
          </cell>
          <cell r="AM156">
            <v>18</v>
          </cell>
          <cell r="AO156" t="str">
            <v>D-U-1933 De-52632</v>
          </cell>
          <cell r="AP156">
            <v>766</v>
          </cell>
          <cell r="AQ156" t="str">
            <v>AZ</v>
          </cell>
          <cell r="AR156" t="str">
            <v>Tucson Electric Power Company</v>
          </cell>
          <cell r="AS156" t="str">
            <v>FTS</v>
          </cell>
          <cell r="AT156" t="str">
            <v>Electric</v>
          </cell>
          <cell r="AU156">
            <v>29661</v>
          </cell>
          <cell r="AV156">
            <v>28000</v>
          </cell>
          <cell r="AW156">
            <v>11.29</v>
          </cell>
          <cell r="AX156">
            <v>17</v>
          </cell>
          <cell r="AY156">
            <v>37.299999999999997</v>
          </cell>
          <cell r="AZ156" t="str">
            <v>NA</v>
          </cell>
          <cell r="BA156">
            <v>29921</v>
          </cell>
          <cell r="BB156">
            <v>21100</v>
          </cell>
          <cell r="BC156">
            <v>11.09</v>
          </cell>
          <cell r="BD156">
            <v>16.5</v>
          </cell>
          <cell r="BE156">
            <v>37.299999999999997</v>
          </cell>
          <cell r="BF156">
            <v>29586</v>
          </cell>
          <cell r="BG156" t="str">
            <v>NA</v>
          </cell>
          <cell r="BH156" t="str">
            <v>Year-end</v>
          </cell>
          <cell r="BI156" t="str">
            <v>Vertically Integrated</v>
          </cell>
          <cell r="BJ156" t="str">
            <v>Fully Litigated</v>
          </cell>
          <cell r="BK156" t="str">
            <v>No</v>
          </cell>
          <cell r="BL156" t="str">
            <v>No</v>
          </cell>
          <cell r="BW156" t="str">
            <v>Niagara Mohawk Power Corporation</v>
          </cell>
        </row>
        <row r="157">
          <cell r="AE157">
            <v>7</v>
          </cell>
          <cell r="AF157">
            <v>0</v>
          </cell>
          <cell r="AG157">
            <v>1</v>
          </cell>
          <cell r="AH157">
            <v>1</v>
          </cell>
          <cell r="AI157">
            <v>1</v>
          </cell>
          <cell r="AJ157">
            <v>0</v>
          </cell>
          <cell r="AL157">
            <v>13</v>
          </cell>
          <cell r="AM157">
            <v>18</v>
          </cell>
          <cell r="AO157" t="str">
            <v>D-U-1933 De-56659</v>
          </cell>
          <cell r="AP157">
            <v>768</v>
          </cell>
          <cell r="AQ157" t="str">
            <v>AZ</v>
          </cell>
          <cell r="AR157" t="str">
            <v>Tucson Electric Power Company</v>
          </cell>
          <cell r="AS157" t="str">
            <v>FTS</v>
          </cell>
          <cell r="AT157" t="str">
            <v>Electric</v>
          </cell>
          <cell r="AU157">
            <v>32457</v>
          </cell>
          <cell r="AV157">
            <v>122100</v>
          </cell>
          <cell r="AW157">
            <v>10.41</v>
          </cell>
          <cell r="AX157">
            <v>14.25</v>
          </cell>
          <cell r="AY157">
            <v>44.69</v>
          </cell>
          <cell r="AZ157">
            <v>859100</v>
          </cell>
          <cell r="BA157">
            <v>32805</v>
          </cell>
          <cell r="BB157">
            <v>43200</v>
          </cell>
          <cell r="BC157">
            <v>9.17</v>
          </cell>
          <cell r="BD157">
            <v>12.5</v>
          </cell>
          <cell r="BE157">
            <v>44.07</v>
          </cell>
          <cell r="BF157">
            <v>32324</v>
          </cell>
          <cell r="BG157">
            <v>788000</v>
          </cell>
          <cell r="BH157" t="str">
            <v>Year-end</v>
          </cell>
          <cell r="BI157" t="str">
            <v>Vertically Integrated</v>
          </cell>
          <cell r="BJ157" t="str">
            <v>Fully Litigated</v>
          </cell>
          <cell r="BK157" t="str">
            <v>No</v>
          </cell>
          <cell r="BL157" t="str">
            <v>No</v>
          </cell>
          <cell r="BW157" t="str">
            <v>North Carolina Natural Gas Corp.</v>
          </cell>
        </row>
        <row r="158">
          <cell r="AE158">
            <v>7</v>
          </cell>
          <cell r="AF158">
            <v>0</v>
          </cell>
          <cell r="AG158">
            <v>1</v>
          </cell>
          <cell r="AH158">
            <v>1</v>
          </cell>
          <cell r="AI158">
            <v>1</v>
          </cell>
          <cell r="AJ158">
            <v>1</v>
          </cell>
          <cell r="AL158">
            <v>13</v>
          </cell>
          <cell r="AM158">
            <v>18</v>
          </cell>
          <cell r="AO158" t="str">
            <v>D-U-1551 De-52099</v>
          </cell>
          <cell r="AP158">
            <v>770</v>
          </cell>
          <cell r="AQ158" t="str">
            <v>AZ</v>
          </cell>
          <cell r="AR158" t="str">
            <v>Southwest Gas Corporation</v>
          </cell>
          <cell r="AS158" t="str">
            <v>SWX</v>
          </cell>
          <cell r="AT158" t="str">
            <v>Natural Gas</v>
          </cell>
          <cell r="AU158">
            <v>29374</v>
          </cell>
          <cell r="AV158">
            <v>8000</v>
          </cell>
          <cell r="AW158">
            <v>12.74</v>
          </cell>
          <cell r="AX158">
            <v>17.5</v>
          </cell>
          <cell r="AY158" t="str">
            <v>NA</v>
          </cell>
          <cell r="AZ158" t="str">
            <v>NA</v>
          </cell>
          <cell r="BA158">
            <v>29706</v>
          </cell>
          <cell r="BB158">
            <v>8000</v>
          </cell>
          <cell r="BC158">
            <v>9.85</v>
          </cell>
          <cell r="BD158">
            <v>15</v>
          </cell>
          <cell r="BE158" t="str">
            <v>NA</v>
          </cell>
          <cell r="BF158">
            <v>29311</v>
          </cell>
          <cell r="BG158" t="str">
            <v>NA</v>
          </cell>
          <cell r="BH158" t="str">
            <v>Year-end</v>
          </cell>
          <cell r="BI158" t="str">
            <v>Distribution</v>
          </cell>
          <cell r="BJ158" t="str">
            <v>Fully Litigated</v>
          </cell>
          <cell r="BK158" t="str">
            <v>No</v>
          </cell>
          <cell r="BL158" t="str">
            <v>No</v>
          </cell>
          <cell r="BW158" t="str">
            <v>North Shore Gas Company</v>
          </cell>
        </row>
        <row r="159">
          <cell r="AE159">
            <v>7</v>
          </cell>
          <cell r="AF159">
            <v>0</v>
          </cell>
          <cell r="AG159">
            <v>1</v>
          </cell>
          <cell r="AH159">
            <v>1</v>
          </cell>
          <cell r="AI159">
            <v>1</v>
          </cell>
          <cell r="AJ159">
            <v>1</v>
          </cell>
          <cell r="AL159">
            <v>13</v>
          </cell>
          <cell r="AM159">
            <v>18</v>
          </cell>
          <cell r="AO159" t="str">
            <v>D-U-1551 De-52631</v>
          </cell>
          <cell r="AP159">
            <v>771</v>
          </cell>
          <cell r="AQ159" t="str">
            <v>AZ</v>
          </cell>
          <cell r="AR159" t="str">
            <v>Southwest Gas Corporation</v>
          </cell>
          <cell r="AS159" t="str">
            <v>SWX</v>
          </cell>
          <cell r="AT159" t="str">
            <v>Natural Gas</v>
          </cell>
          <cell r="AU159">
            <v>29749</v>
          </cell>
          <cell r="AV159">
            <v>6600</v>
          </cell>
          <cell r="AW159" t="str">
            <v>NA</v>
          </cell>
          <cell r="AX159" t="str">
            <v>NA</v>
          </cell>
          <cell r="AY159">
            <v>37.5</v>
          </cell>
          <cell r="AZ159" t="str">
            <v>NA</v>
          </cell>
          <cell r="BA159">
            <v>29920</v>
          </cell>
          <cell r="BB159">
            <v>4500</v>
          </cell>
          <cell r="BC159" t="str">
            <v>NA</v>
          </cell>
          <cell r="BD159">
            <v>16.75</v>
          </cell>
          <cell r="BE159">
            <v>35.6</v>
          </cell>
          <cell r="BF159">
            <v>29676</v>
          </cell>
          <cell r="BG159" t="str">
            <v>NA</v>
          </cell>
          <cell r="BH159" t="str">
            <v>Year-end</v>
          </cell>
          <cell r="BI159" t="str">
            <v>Distribution</v>
          </cell>
          <cell r="BJ159" t="str">
            <v>Fully Litigated</v>
          </cell>
          <cell r="BK159" t="str">
            <v>No</v>
          </cell>
          <cell r="BL159" t="str">
            <v>No</v>
          </cell>
          <cell r="BW159" t="str">
            <v>Northeast Ohio Natural Gas Corp.</v>
          </cell>
        </row>
        <row r="160">
          <cell r="AE160">
            <v>7</v>
          </cell>
          <cell r="AF160">
            <v>0</v>
          </cell>
          <cell r="AG160">
            <v>1</v>
          </cell>
          <cell r="AH160">
            <v>1</v>
          </cell>
          <cell r="AI160">
            <v>1</v>
          </cell>
          <cell r="AJ160">
            <v>1</v>
          </cell>
          <cell r="AL160">
            <v>13</v>
          </cell>
          <cell r="AM160">
            <v>18</v>
          </cell>
          <cell r="AO160" t="str">
            <v>D-U-1551 De-54073</v>
          </cell>
          <cell r="AP160">
            <v>772</v>
          </cell>
          <cell r="AQ160" t="str">
            <v>AZ</v>
          </cell>
          <cell r="AR160" t="str">
            <v>Southwest Gas Corporation</v>
          </cell>
          <cell r="AS160" t="str">
            <v>SWX</v>
          </cell>
          <cell r="AT160" t="str">
            <v>Natural Gas</v>
          </cell>
          <cell r="AU160">
            <v>30582</v>
          </cell>
          <cell r="AV160">
            <v>14500</v>
          </cell>
          <cell r="AW160">
            <v>13.1</v>
          </cell>
          <cell r="AX160">
            <v>17</v>
          </cell>
          <cell r="AY160">
            <v>41.9</v>
          </cell>
          <cell r="AZ160">
            <v>94000</v>
          </cell>
          <cell r="BA160">
            <v>30846</v>
          </cell>
          <cell r="BB160">
            <v>9600</v>
          </cell>
          <cell r="BC160">
            <v>12.63</v>
          </cell>
          <cell r="BD160">
            <v>15.5</v>
          </cell>
          <cell r="BE160">
            <v>44.6</v>
          </cell>
          <cell r="BF160">
            <v>30497</v>
          </cell>
          <cell r="BG160">
            <v>85900</v>
          </cell>
          <cell r="BH160" t="str">
            <v>Year-end</v>
          </cell>
          <cell r="BI160" t="str">
            <v>Distribution</v>
          </cell>
          <cell r="BJ160" t="str">
            <v>Fully Litigated</v>
          </cell>
          <cell r="BK160" t="str">
            <v>No</v>
          </cell>
          <cell r="BL160" t="str">
            <v>No</v>
          </cell>
          <cell r="BW160" t="str">
            <v>Northern Illinois Gas Company</v>
          </cell>
        </row>
        <row r="161">
          <cell r="AE161">
            <v>7</v>
          </cell>
          <cell r="AF161">
            <v>0</v>
          </cell>
          <cell r="AG161">
            <v>1</v>
          </cell>
          <cell r="AH161">
            <v>1</v>
          </cell>
          <cell r="AI161">
            <v>1</v>
          </cell>
          <cell r="AJ161">
            <v>1</v>
          </cell>
          <cell r="AL161">
            <v>13</v>
          </cell>
          <cell r="AM161">
            <v>18</v>
          </cell>
          <cell r="AO161" t="str">
            <v>D-U-1551 De-55707</v>
          </cell>
          <cell r="AP161">
            <v>773</v>
          </cell>
          <cell r="AQ161" t="str">
            <v>AZ</v>
          </cell>
          <cell r="AR161" t="str">
            <v>Southwest Gas Corporation</v>
          </cell>
          <cell r="AS161" t="str">
            <v>SWX</v>
          </cell>
          <cell r="AT161" t="str">
            <v>Natural Gas</v>
          </cell>
          <cell r="AU161">
            <v>31735</v>
          </cell>
          <cell r="AV161">
            <v>9000</v>
          </cell>
          <cell r="AW161">
            <v>12.08</v>
          </cell>
          <cell r="AX161">
            <v>14</v>
          </cell>
          <cell r="AY161">
            <v>45</v>
          </cell>
          <cell r="AZ161" t="str">
            <v>NA</v>
          </cell>
          <cell r="BA161">
            <v>32021</v>
          </cell>
          <cell r="BB161">
            <v>6500</v>
          </cell>
          <cell r="BC161" t="str">
            <v>NA</v>
          </cell>
          <cell r="BD161" t="str">
            <v>NA</v>
          </cell>
          <cell r="BE161" t="str">
            <v>NA</v>
          </cell>
          <cell r="BG161" t="str">
            <v>NA</v>
          </cell>
          <cell r="BI161" t="str">
            <v>Distribution</v>
          </cell>
          <cell r="BJ161" t="str">
            <v>Settled</v>
          </cell>
          <cell r="BK161" t="str">
            <v>No</v>
          </cell>
          <cell r="BL161" t="str">
            <v>No</v>
          </cell>
          <cell r="BW161" t="str">
            <v>Northern Indiana Public Service Company, LLC</v>
          </cell>
        </row>
        <row r="162">
          <cell r="AE162">
            <v>7</v>
          </cell>
          <cell r="AF162">
            <v>0</v>
          </cell>
          <cell r="AG162">
            <v>1</v>
          </cell>
          <cell r="AH162">
            <v>1</v>
          </cell>
          <cell r="AI162">
            <v>1</v>
          </cell>
          <cell r="AJ162">
            <v>1</v>
          </cell>
          <cell r="AL162">
            <v>13</v>
          </cell>
          <cell r="AM162">
            <v>18</v>
          </cell>
          <cell r="AO162" t="str">
            <v>D-U-1551 De-55708</v>
          </cell>
          <cell r="AP162">
            <v>774</v>
          </cell>
          <cell r="AQ162" t="str">
            <v>AZ</v>
          </cell>
          <cell r="AR162" t="str">
            <v>Southwest Gas Corporation</v>
          </cell>
          <cell r="AS162" t="str">
            <v>SWX</v>
          </cell>
          <cell r="AT162" t="str">
            <v>Natural Gas</v>
          </cell>
          <cell r="AU162">
            <v>31735</v>
          </cell>
          <cell r="AV162">
            <v>43600</v>
          </cell>
          <cell r="AW162">
            <v>11.38</v>
          </cell>
          <cell r="AX162">
            <v>14</v>
          </cell>
          <cell r="AY162">
            <v>45</v>
          </cell>
          <cell r="AZ162" t="str">
            <v>NA</v>
          </cell>
          <cell r="BA162">
            <v>32021</v>
          </cell>
          <cell r="BB162">
            <v>32600</v>
          </cell>
          <cell r="BC162" t="str">
            <v>NA</v>
          </cell>
          <cell r="BD162" t="str">
            <v>NA</v>
          </cell>
          <cell r="BE162" t="str">
            <v>NA</v>
          </cell>
          <cell r="BG162" t="str">
            <v>NA</v>
          </cell>
          <cell r="BI162" t="str">
            <v>Distribution</v>
          </cell>
          <cell r="BJ162" t="str">
            <v>Settled</v>
          </cell>
          <cell r="BK162" t="str">
            <v>No</v>
          </cell>
          <cell r="BL162" t="str">
            <v>No</v>
          </cell>
          <cell r="BW162" t="str">
            <v>Northern States Power Company</v>
          </cell>
        </row>
        <row r="163">
          <cell r="AE163">
            <v>7</v>
          </cell>
          <cell r="AF163">
            <v>0</v>
          </cell>
          <cell r="AG163">
            <v>1</v>
          </cell>
          <cell r="AH163">
            <v>1</v>
          </cell>
          <cell r="AI163">
            <v>1</v>
          </cell>
          <cell r="AJ163">
            <v>1</v>
          </cell>
          <cell r="AL163">
            <v>13</v>
          </cell>
          <cell r="AM163">
            <v>18</v>
          </cell>
          <cell r="AO163" t="str">
            <v>D-G-04204A-11-0158</v>
          </cell>
          <cell r="AP163">
            <v>2163</v>
          </cell>
          <cell r="AQ163" t="str">
            <v>AZ</v>
          </cell>
          <cell r="AR163" t="str">
            <v>UNS Gas, Inc.</v>
          </cell>
          <cell r="AS163" t="str">
            <v>FTS</v>
          </cell>
          <cell r="AT163" t="str">
            <v>Natural Gas</v>
          </cell>
          <cell r="AU163">
            <v>40641</v>
          </cell>
          <cell r="AV163">
            <v>5621.7359999999999</v>
          </cell>
          <cell r="AW163">
            <v>8.65</v>
          </cell>
          <cell r="AX163">
            <v>10.5</v>
          </cell>
          <cell r="AY163">
            <v>50.82</v>
          </cell>
          <cell r="AZ163">
            <v>183540.21</v>
          </cell>
          <cell r="BA163">
            <v>41023</v>
          </cell>
          <cell r="BB163">
            <v>2701.8040000000001</v>
          </cell>
          <cell r="BC163">
            <v>8.27</v>
          </cell>
          <cell r="BD163">
            <v>9.75</v>
          </cell>
          <cell r="BE163">
            <v>50.82</v>
          </cell>
          <cell r="BF163">
            <v>40543</v>
          </cell>
          <cell r="BG163">
            <v>183074.39499999999</v>
          </cell>
          <cell r="BH163" t="str">
            <v>Year-end</v>
          </cell>
          <cell r="BI163" t="str">
            <v>Distribution</v>
          </cell>
          <cell r="BJ163" t="str">
            <v>Fully Litigated</v>
          </cell>
          <cell r="BK163" t="str">
            <v>No</v>
          </cell>
          <cell r="BL163" t="str">
            <v>No</v>
          </cell>
          <cell r="BW163" t="str">
            <v>Northern Utilities, Inc.</v>
          </cell>
        </row>
        <row r="164">
          <cell r="AE164">
            <v>7</v>
          </cell>
          <cell r="AF164">
            <v>0</v>
          </cell>
          <cell r="AG164">
            <v>1</v>
          </cell>
          <cell r="AH164">
            <v>1</v>
          </cell>
          <cell r="AI164">
            <v>1</v>
          </cell>
          <cell r="AJ164">
            <v>0</v>
          </cell>
          <cell r="AL164">
            <v>13</v>
          </cell>
          <cell r="AM164">
            <v>18</v>
          </cell>
          <cell r="AO164" t="str">
            <v>D-E-01345A-11-0224</v>
          </cell>
          <cell r="AP164">
            <v>2182</v>
          </cell>
          <cell r="AQ164" t="str">
            <v>AZ</v>
          </cell>
          <cell r="AR164" t="str">
            <v>Arizona Public Service Company</v>
          </cell>
          <cell r="AS164" t="str">
            <v>PNW</v>
          </cell>
          <cell r="AT164" t="str">
            <v>Electric</v>
          </cell>
          <cell r="AU164">
            <v>40695</v>
          </cell>
          <cell r="AV164">
            <v>95500</v>
          </cell>
          <cell r="AW164">
            <v>8.8699999999999992</v>
          </cell>
          <cell r="AX164">
            <v>11</v>
          </cell>
          <cell r="AY164">
            <v>53.9</v>
          </cell>
          <cell r="AZ164">
            <v>5720277</v>
          </cell>
          <cell r="BA164">
            <v>41044</v>
          </cell>
          <cell r="BB164">
            <v>0</v>
          </cell>
          <cell r="BC164">
            <v>8.33</v>
          </cell>
          <cell r="BD164">
            <v>10</v>
          </cell>
          <cell r="BE164">
            <v>53.94</v>
          </cell>
          <cell r="BF164">
            <v>40543</v>
          </cell>
          <cell r="BG164">
            <v>5662998</v>
          </cell>
          <cell r="BH164" t="str">
            <v>Year-end</v>
          </cell>
          <cell r="BI164" t="str">
            <v>Vertically Integrated</v>
          </cell>
          <cell r="BJ164" t="str">
            <v>Settled</v>
          </cell>
          <cell r="BK164" t="str">
            <v>No</v>
          </cell>
          <cell r="BL164" t="str">
            <v>No</v>
          </cell>
          <cell r="BW164" t="str">
            <v>Northwest Natural Gas Company</v>
          </cell>
        </row>
        <row r="165">
          <cell r="AE165">
            <v>7</v>
          </cell>
          <cell r="AF165">
            <v>0</v>
          </cell>
          <cell r="AG165">
            <v>1</v>
          </cell>
          <cell r="AH165">
            <v>1</v>
          </cell>
          <cell r="AI165">
            <v>1</v>
          </cell>
          <cell r="AJ165">
            <v>0</v>
          </cell>
          <cell r="AL165">
            <v>13</v>
          </cell>
          <cell r="AM165">
            <v>18</v>
          </cell>
          <cell r="AO165" t="str">
            <v>D-E-01933A-12-0291</v>
          </cell>
          <cell r="AP165">
            <v>2350</v>
          </cell>
          <cell r="AQ165" t="str">
            <v>AZ</v>
          </cell>
          <cell r="AR165" t="str">
            <v>Tucson Electric Power Company</v>
          </cell>
          <cell r="AS165" t="str">
            <v>FTS</v>
          </cell>
          <cell r="AT165" t="str">
            <v>Electric</v>
          </cell>
          <cell r="AU165">
            <v>41092</v>
          </cell>
          <cell r="AV165">
            <v>127760</v>
          </cell>
          <cell r="AW165">
            <v>7.74</v>
          </cell>
          <cell r="AX165">
            <v>10.75</v>
          </cell>
          <cell r="AY165">
            <v>46</v>
          </cell>
          <cell r="AZ165">
            <v>1519073</v>
          </cell>
          <cell r="BA165">
            <v>41436</v>
          </cell>
          <cell r="BB165">
            <v>76194.256999999998</v>
          </cell>
          <cell r="BC165">
            <v>7.26</v>
          </cell>
          <cell r="BD165">
            <v>10</v>
          </cell>
          <cell r="BE165">
            <v>43.5</v>
          </cell>
          <cell r="BF165">
            <v>40908</v>
          </cell>
          <cell r="BG165">
            <v>1507062.648</v>
          </cell>
          <cell r="BH165" t="str">
            <v>Year-end</v>
          </cell>
          <cell r="BI165" t="str">
            <v>Vertically Integrated</v>
          </cell>
          <cell r="BJ165" t="str">
            <v>Settled</v>
          </cell>
          <cell r="BK165" t="str">
            <v>No</v>
          </cell>
          <cell r="BL165" t="str">
            <v>No</v>
          </cell>
          <cell r="BW165" t="str">
            <v>NorthWestern Energy Group, Inc.</v>
          </cell>
        </row>
        <row r="166">
          <cell r="AE166">
            <v>7</v>
          </cell>
          <cell r="AF166">
            <v>0</v>
          </cell>
          <cell r="AG166">
            <v>1</v>
          </cell>
          <cell r="AH166">
            <v>1</v>
          </cell>
          <cell r="AI166">
            <v>1</v>
          </cell>
          <cell r="AJ166">
            <v>0</v>
          </cell>
          <cell r="AL166">
            <v>13</v>
          </cell>
          <cell r="AM166">
            <v>18</v>
          </cell>
          <cell r="AO166" t="str">
            <v>D-E-04204A-12-0504</v>
          </cell>
          <cell r="AP166">
            <v>2471</v>
          </cell>
          <cell r="AQ166" t="str">
            <v>AZ</v>
          </cell>
          <cell r="AR166" t="str">
            <v>UNS Electric, Inc.</v>
          </cell>
          <cell r="AS166" t="str">
            <v>FTS</v>
          </cell>
          <cell r="AT166" t="str">
            <v>Electric</v>
          </cell>
          <cell r="AU166">
            <v>41274</v>
          </cell>
          <cell r="AV166">
            <v>7500</v>
          </cell>
          <cell r="AW166">
            <v>8.35</v>
          </cell>
          <cell r="AX166">
            <v>10.5</v>
          </cell>
          <cell r="AY166">
            <v>52.6</v>
          </cell>
          <cell r="AZ166">
            <v>216600</v>
          </cell>
          <cell r="BA166">
            <v>41625</v>
          </cell>
          <cell r="BB166">
            <v>3186</v>
          </cell>
          <cell r="BC166">
            <v>7.83</v>
          </cell>
          <cell r="BD166">
            <v>9.5</v>
          </cell>
          <cell r="BE166">
            <v>52.6</v>
          </cell>
          <cell r="BF166">
            <v>41090</v>
          </cell>
          <cell r="BG166">
            <v>212948.28100000002</v>
          </cell>
          <cell r="BH166" t="str">
            <v>Year-end</v>
          </cell>
          <cell r="BI166" t="str">
            <v>Vertically Integrated</v>
          </cell>
          <cell r="BJ166" t="str">
            <v>Settled</v>
          </cell>
          <cell r="BK166" t="str">
            <v>No</v>
          </cell>
          <cell r="BL166" t="str">
            <v>No</v>
          </cell>
          <cell r="BW166" t="str">
            <v>NSTAR Electric Company</v>
          </cell>
        </row>
        <row r="167">
          <cell r="AE167">
            <v>7</v>
          </cell>
          <cell r="AF167">
            <v>0</v>
          </cell>
          <cell r="AG167">
            <v>1</v>
          </cell>
          <cell r="AH167">
            <v>1</v>
          </cell>
          <cell r="AI167">
            <v>1</v>
          </cell>
          <cell r="AJ167">
            <v>0</v>
          </cell>
          <cell r="AL167">
            <v>13</v>
          </cell>
          <cell r="AM167">
            <v>18</v>
          </cell>
          <cell r="AO167" t="str">
            <v>D-E-01345A-11-0224 (Four Cnrs)</v>
          </cell>
          <cell r="AP167">
            <v>2627</v>
          </cell>
          <cell r="AQ167" t="str">
            <v>AZ</v>
          </cell>
          <cell r="AR167" t="str">
            <v>Arizona Public Service Company</v>
          </cell>
          <cell r="AS167" t="str">
            <v>PNW</v>
          </cell>
          <cell r="AT167" t="str">
            <v>Electric</v>
          </cell>
          <cell r="AU167">
            <v>41638</v>
          </cell>
          <cell r="AV167">
            <v>65436</v>
          </cell>
          <cell r="AW167">
            <v>8.33</v>
          </cell>
          <cell r="AX167" t="str">
            <v>NA</v>
          </cell>
          <cell r="AY167" t="str">
            <v>NA</v>
          </cell>
          <cell r="AZ167">
            <v>225934</v>
          </cell>
          <cell r="BA167">
            <v>41991</v>
          </cell>
          <cell r="BB167">
            <v>57052.279000000002</v>
          </cell>
          <cell r="BC167">
            <v>6.09</v>
          </cell>
          <cell r="BD167" t="str">
            <v>NA</v>
          </cell>
          <cell r="BE167" t="str">
            <v>NA</v>
          </cell>
          <cell r="BG167">
            <v>225933.91099999999</v>
          </cell>
          <cell r="BI167" t="str">
            <v>Limited-Issue Rider</v>
          </cell>
          <cell r="BJ167" t="str">
            <v>Fully Litigated</v>
          </cell>
          <cell r="BK167" t="str">
            <v>No</v>
          </cell>
          <cell r="BL167" t="str">
            <v>No</v>
          </cell>
          <cell r="BW167" t="str">
            <v>NSTAR Gas Company</v>
          </cell>
        </row>
        <row r="168">
          <cell r="AE168">
            <v>7</v>
          </cell>
          <cell r="AF168">
            <v>0</v>
          </cell>
          <cell r="AG168">
            <v>1</v>
          </cell>
          <cell r="AH168">
            <v>1</v>
          </cell>
          <cell r="AI168">
            <v>1</v>
          </cell>
          <cell r="AJ168">
            <v>0</v>
          </cell>
          <cell r="AL168">
            <v>13</v>
          </cell>
          <cell r="AM168">
            <v>18</v>
          </cell>
          <cell r="AO168" t="str">
            <v>D-E-04204A-15-0142</v>
          </cell>
          <cell r="AP168">
            <v>2821</v>
          </cell>
          <cell r="AQ168" t="str">
            <v>AZ</v>
          </cell>
          <cell r="AR168" t="str">
            <v>UNS Electric, Inc.</v>
          </cell>
          <cell r="AS168" t="str">
            <v>FTS</v>
          </cell>
          <cell r="AT168" t="str">
            <v>Electric</v>
          </cell>
          <cell r="AU168">
            <v>42129</v>
          </cell>
          <cell r="AV168">
            <v>15100</v>
          </cell>
          <cell r="AW168">
            <v>7.22</v>
          </cell>
          <cell r="AX168">
            <v>9.5</v>
          </cell>
          <cell r="AY168">
            <v>52.83</v>
          </cell>
          <cell r="AZ168">
            <v>270292.78000000003</v>
          </cell>
          <cell r="BA168">
            <v>42600</v>
          </cell>
          <cell r="BB168">
            <v>15100</v>
          </cell>
          <cell r="BC168">
            <v>7.22</v>
          </cell>
          <cell r="BD168">
            <v>9.5</v>
          </cell>
          <cell r="BE168">
            <v>52.83</v>
          </cell>
          <cell r="BF168">
            <v>42004</v>
          </cell>
          <cell r="BG168">
            <v>270293</v>
          </cell>
          <cell r="BH168" t="str">
            <v>Year-end</v>
          </cell>
          <cell r="BI168" t="str">
            <v>Vertically Integrated</v>
          </cell>
          <cell r="BJ168" t="str">
            <v>Fully Litigated</v>
          </cell>
          <cell r="BK168" t="str">
            <v>No</v>
          </cell>
          <cell r="BL168" t="str">
            <v>No</v>
          </cell>
          <cell r="BW168" t="str">
            <v>Ohio Edison Company</v>
          </cell>
        </row>
        <row r="169">
          <cell r="AE169">
            <v>7</v>
          </cell>
          <cell r="AF169">
            <v>0</v>
          </cell>
          <cell r="AG169">
            <v>1</v>
          </cell>
          <cell r="AH169">
            <v>1</v>
          </cell>
          <cell r="AI169">
            <v>1</v>
          </cell>
          <cell r="AJ169">
            <v>0</v>
          </cell>
          <cell r="AL169">
            <v>13</v>
          </cell>
          <cell r="AM169">
            <v>18</v>
          </cell>
          <cell r="AO169" t="str">
            <v>D-E-01933A-15-0322</v>
          </cell>
          <cell r="AP169">
            <v>2867</v>
          </cell>
          <cell r="AQ169" t="str">
            <v>AZ</v>
          </cell>
          <cell r="AR169" t="str">
            <v>Tucson Electric Power Company</v>
          </cell>
          <cell r="AS169" t="str">
            <v>FTS</v>
          </cell>
          <cell r="AT169" t="str">
            <v>Electric</v>
          </cell>
          <cell r="AU169">
            <v>42313</v>
          </cell>
          <cell r="AV169">
            <v>109534</v>
          </cell>
          <cell r="AW169">
            <v>7.34</v>
          </cell>
          <cell r="AX169">
            <v>10.35</v>
          </cell>
          <cell r="AY169">
            <v>50.03</v>
          </cell>
          <cell r="AZ169">
            <v>2104678</v>
          </cell>
          <cell r="BA169">
            <v>42790</v>
          </cell>
          <cell r="BB169">
            <v>81500</v>
          </cell>
          <cell r="BC169">
            <v>7.04</v>
          </cell>
          <cell r="BD169">
            <v>9.75</v>
          </cell>
          <cell r="BE169">
            <v>50.03</v>
          </cell>
          <cell r="BF169">
            <v>42185</v>
          </cell>
          <cell r="BG169">
            <v>2045203.46</v>
          </cell>
          <cell r="BH169" t="str">
            <v>Year-end</v>
          </cell>
          <cell r="BI169" t="str">
            <v>Vertically Integrated</v>
          </cell>
          <cell r="BJ169" t="str">
            <v>Settled</v>
          </cell>
          <cell r="BK169" t="str">
            <v>No</v>
          </cell>
          <cell r="BL169" t="str">
            <v>No</v>
          </cell>
          <cell r="BW169" t="str">
            <v>Ohio Power Company</v>
          </cell>
        </row>
        <row r="170">
          <cell r="AE170">
            <v>7</v>
          </cell>
          <cell r="AF170">
            <v>0</v>
          </cell>
          <cell r="AG170">
            <v>1</v>
          </cell>
          <cell r="AH170">
            <v>1</v>
          </cell>
          <cell r="AI170">
            <v>1</v>
          </cell>
          <cell r="AJ170">
            <v>1</v>
          </cell>
          <cell r="AL170">
            <v>13</v>
          </cell>
          <cell r="AM170">
            <v>18</v>
          </cell>
          <cell r="AO170" t="str">
            <v>D-G-01551A-16-0107</v>
          </cell>
          <cell r="AP170">
            <v>2949</v>
          </cell>
          <cell r="AQ170" t="str">
            <v>AZ</v>
          </cell>
          <cell r="AR170" t="str">
            <v>Southwest Gas Corporation</v>
          </cell>
          <cell r="AS170" t="str">
            <v>SWX</v>
          </cell>
          <cell r="AT170" t="str">
            <v>Natural Gas</v>
          </cell>
          <cell r="AU170">
            <v>42492</v>
          </cell>
          <cell r="AV170">
            <v>31926.895</v>
          </cell>
          <cell r="AW170">
            <v>7.82</v>
          </cell>
          <cell r="AX170">
            <v>10.25</v>
          </cell>
          <cell r="AY170">
            <v>51.69</v>
          </cell>
          <cell r="AZ170">
            <v>1336049.26</v>
          </cell>
          <cell r="BA170">
            <v>42836</v>
          </cell>
          <cell r="BB170">
            <v>16000</v>
          </cell>
          <cell r="BC170">
            <v>7.42</v>
          </cell>
          <cell r="BD170">
            <v>9.5</v>
          </cell>
          <cell r="BE170">
            <v>51.7</v>
          </cell>
          <cell r="BF170">
            <v>42338</v>
          </cell>
          <cell r="BG170">
            <v>1324902.3929999999</v>
          </cell>
          <cell r="BH170" t="str">
            <v>Year-end</v>
          </cell>
          <cell r="BI170" t="str">
            <v>Distribution</v>
          </cell>
          <cell r="BJ170" t="str">
            <v>Settled</v>
          </cell>
          <cell r="BK170" t="str">
            <v>No</v>
          </cell>
          <cell r="BL170" t="str">
            <v>No</v>
          </cell>
          <cell r="BW170" t="str">
            <v>Ohio Valley Gas Inc</v>
          </cell>
        </row>
        <row r="171">
          <cell r="AE171">
            <v>7</v>
          </cell>
          <cell r="AF171">
            <v>0</v>
          </cell>
          <cell r="AG171">
            <v>1</v>
          </cell>
          <cell r="AH171">
            <v>1</v>
          </cell>
          <cell r="AI171">
            <v>1</v>
          </cell>
          <cell r="AJ171">
            <v>0</v>
          </cell>
          <cell r="AL171">
            <v>13</v>
          </cell>
          <cell r="AM171">
            <v>18</v>
          </cell>
          <cell r="AO171" t="str">
            <v>D-E-01345A-16-0036</v>
          </cell>
          <cell r="AP171">
            <v>2968</v>
          </cell>
          <cell r="AQ171" t="str">
            <v>AZ</v>
          </cell>
          <cell r="AR171" t="str">
            <v>Arizona Public Service Company</v>
          </cell>
          <cell r="AS171" t="str">
            <v>PNW</v>
          </cell>
          <cell r="AT171" t="str">
            <v>Electric</v>
          </cell>
          <cell r="AU171">
            <v>42522</v>
          </cell>
          <cell r="AV171">
            <v>433434</v>
          </cell>
          <cell r="AW171">
            <v>8.1300000000000008</v>
          </cell>
          <cell r="AX171">
            <v>10.5</v>
          </cell>
          <cell r="AY171">
            <v>55.8</v>
          </cell>
          <cell r="AZ171">
            <v>6771151</v>
          </cell>
          <cell r="BA171">
            <v>42962</v>
          </cell>
          <cell r="BB171">
            <v>362577</v>
          </cell>
          <cell r="BC171">
            <v>7.85</v>
          </cell>
          <cell r="BD171">
            <v>10</v>
          </cell>
          <cell r="BE171">
            <v>55.8</v>
          </cell>
          <cell r="BF171">
            <v>42369</v>
          </cell>
          <cell r="BG171" t="str">
            <v>NA</v>
          </cell>
          <cell r="BH171" t="str">
            <v>Year-end</v>
          </cell>
          <cell r="BI171" t="str">
            <v>Vertically Integrated</v>
          </cell>
          <cell r="BJ171" t="str">
            <v>Settled</v>
          </cell>
          <cell r="BK171" t="str">
            <v>Yes</v>
          </cell>
          <cell r="BL171" t="str">
            <v>No</v>
          </cell>
          <cell r="BW171" t="str">
            <v>Oklahoma Gas and Electric Company</v>
          </cell>
        </row>
        <row r="172">
          <cell r="AE172">
            <v>7</v>
          </cell>
          <cell r="AF172">
            <v>1</v>
          </cell>
          <cell r="AG172">
            <v>1</v>
          </cell>
          <cell r="AH172">
            <v>1</v>
          </cell>
          <cell r="AI172">
            <v>1</v>
          </cell>
          <cell r="AJ172">
            <v>0</v>
          </cell>
          <cell r="AL172">
            <v>13</v>
          </cell>
          <cell r="AM172">
            <v>18</v>
          </cell>
          <cell r="AO172" t="str">
            <v>D-E-01933A-19-0028</v>
          </cell>
          <cell r="AP172">
            <v>3462</v>
          </cell>
          <cell r="AQ172" t="str">
            <v>AZ</v>
          </cell>
          <cell r="AR172" t="str">
            <v>Tucson Electric Power Company</v>
          </cell>
          <cell r="AS172" t="str">
            <v>FTS</v>
          </cell>
          <cell r="AT172" t="str">
            <v>Electric</v>
          </cell>
          <cell r="AU172">
            <v>43556</v>
          </cell>
          <cell r="AV172">
            <v>99004</v>
          </cell>
          <cell r="AW172">
            <v>7.49</v>
          </cell>
          <cell r="AX172">
            <v>10</v>
          </cell>
          <cell r="AY172">
            <v>53.08</v>
          </cell>
          <cell r="AZ172">
            <v>2707039</v>
          </cell>
          <cell r="BA172">
            <v>44187</v>
          </cell>
          <cell r="BB172">
            <v>57910</v>
          </cell>
          <cell r="BC172">
            <v>7.04</v>
          </cell>
          <cell r="BD172">
            <v>9.15</v>
          </cell>
          <cell r="BE172">
            <v>53.08</v>
          </cell>
          <cell r="BF172">
            <v>43465</v>
          </cell>
          <cell r="BG172">
            <v>2703682</v>
          </cell>
          <cell r="BH172" t="str">
            <v>Year-end</v>
          </cell>
          <cell r="BI172" t="str">
            <v>Vertically Integrated</v>
          </cell>
          <cell r="BJ172" t="str">
            <v>Fully Litigated</v>
          </cell>
          <cell r="BK172" t="str">
            <v>No</v>
          </cell>
          <cell r="BL172" t="str">
            <v>No</v>
          </cell>
          <cell r="BW172" t="str">
            <v>Oklahoma Natural Gas Company</v>
          </cell>
        </row>
        <row r="173">
          <cell r="AE173">
            <v>8</v>
          </cell>
          <cell r="AF173">
            <v>1</v>
          </cell>
          <cell r="AG173">
            <v>1</v>
          </cell>
          <cell r="AH173">
            <v>1</v>
          </cell>
          <cell r="AI173">
            <v>1</v>
          </cell>
          <cell r="AJ173">
            <v>1</v>
          </cell>
          <cell r="AL173">
            <v>13</v>
          </cell>
          <cell r="AM173">
            <v>18</v>
          </cell>
          <cell r="AO173" t="str">
            <v>D-G-01551A-19-0055</v>
          </cell>
          <cell r="AP173">
            <v>3525</v>
          </cell>
          <cell r="AQ173" t="str">
            <v>AZ</v>
          </cell>
          <cell r="AR173" t="str">
            <v>Southwest Gas Corporation</v>
          </cell>
          <cell r="AS173" t="str">
            <v>SWX</v>
          </cell>
          <cell r="AT173" t="str">
            <v>Natural Gas</v>
          </cell>
          <cell r="AU173">
            <v>43586</v>
          </cell>
          <cell r="AV173">
            <v>80770.070000000007</v>
          </cell>
          <cell r="AW173">
            <v>7.57</v>
          </cell>
          <cell r="AX173">
            <v>10.15</v>
          </cell>
          <cell r="AY173">
            <v>51.1</v>
          </cell>
          <cell r="AZ173">
            <v>2065822.5090000001</v>
          </cell>
          <cell r="BA173">
            <v>44174</v>
          </cell>
          <cell r="BB173">
            <v>36798.900999999998</v>
          </cell>
          <cell r="BC173">
            <v>7.02</v>
          </cell>
          <cell r="BD173">
            <v>9.1</v>
          </cell>
          <cell r="BE173">
            <v>51.1</v>
          </cell>
          <cell r="BF173">
            <v>43496</v>
          </cell>
          <cell r="BG173">
            <v>1930611.851</v>
          </cell>
          <cell r="BH173" t="str">
            <v>Year-end</v>
          </cell>
          <cell r="BI173" t="str">
            <v>Distribution</v>
          </cell>
          <cell r="BJ173" t="str">
            <v>Fully Litigated</v>
          </cell>
          <cell r="BK173" t="str">
            <v>No</v>
          </cell>
          <cell r="BL173" t="str">
            <v>No</v>
          </cell>
          <cell r="BW173" t="str">
            <v>Oncor Electric Delivery Company LLC</v>
          </cell>
        </row>
        <row r="174">
          <cell r="AE174">
            <v>8</v>
          </cell>
          <cell r="AF174">
            <v>1</v>
          </cell>
          <cell r="AG174">
            <v>1</v>
          </cell>
          <cell r="AH174">
            <v>1</v>
          </cell>
          <cell r="AI174">
            <v>1</v>
          </cell>
          <cell r="AJ174">
            <v>0</v>
          </cell>
          <cell r="AL174">
            <v>13</v>
          </cell>
          <cell r="AM174">
            <v>18</v>
          </cell>
          <cell r="AO174" t="str">
            <v>D-E-01345A-19-0236</v>
          </cell>
          <cell r="AP174">
            <v>3565</v>
          </cell>
          <cell r="AQ174" t="str">
            <v>AZ</v>
          </cell>
          <cell r="AR174" t="str">
            <v>Arizona Public Service Company</v>
          </cell>
          <cell r="AS174" t="str">
            <v>PNW</v>
          </cell>
          <cell r="AT174" t="str">
            <v>Electric</v>
          </cell>
          <cell r="AU174">
            <v>43769</v>
          </cell>
          <cell r="AV174">
            <v>40226</v>
          </cell>
          <cell r="AW174">
            <v>7.33</v>
          </cell>
          <cell r="AX174">
            <v>10</v>
          </cell>
          <cell r="AY174">
            <v>54.67</v>
          </cell>
          <cell r="AZ174">
            <v>8896268</v>
          </cell>
          <cell r="BA174">
            <v>44502</v>
          </cell>
          <cell r="BB174">
            <v>-119821</v>
          </cell>
          <cell r="BC174">
            <v>6.72</v>
          </cell>
          <cell r="BD174">
            <v>8.9</v>
          </cell>
          <cell r="BE174">
            <v>54.67</v>
          </cell>
          <cell r="BF174">
            <v>43646</v>
          </cell>
          <cell r="BG174">
            <v>8822603</v>
          </cell>
          <cell r="BH174" t="str">
            <v>Year-end</v>
          </cell>
          <cell r="BI174" t="str">
            <v>Vertically Integrated</v>
          </cell>
          <cell r="BJ174" t="str">
            <v>Fully Litigated</v>
          </cell>
          <cell r="BK174" t="str">
            <v>No</v>
          </cell>
          <cell r="BL174" t="str">
            <v>No</v>
          </cell>
          <cell r="BW174" t="str">
            <v>Orange and Rockland Utilities, Inc.</v>
          </cell>
        </row>
        <row r="175">
          <cell r="AE175">
            <v>9</v>
          </cell>
          <cell r="AF175">
            <v>1</v>
          </cell>
          <cell r="AG175">
            <v>1</v>
          </cell>
          <cell r="AH175">
            <v>1</v>
          </cell>
          <cell r="AI175">
            <v>1</v>
          </cell>
          <cell r="AJ175">
            <v>1</v>
          </cell>
          <cell r="AL175">
            <v>13</v>
          </cell>
          <cell r="AM175">
            <v>18</v>
          </cell>
          <cell r="AO175" t="str">
            <v>D-G-01551A-21-0368</v>
          </cell>
          <cell r="AP175">
            <v>3926</v>
          </cell>
          <cell r="AQ175" t="str">
            <v>AZ</v>
          </cell>
          <cell r="AR175" t="str">
            <v>Southwest Gas Corporation</v>
          </cell>
          <cell r="AS175" t="str">
            <v>SWX</v>
          </cell>
          <cell r="AT175" t="str">
            <v>Natural Gas</v>
          </cell>
          <cell r="AU175">
            <v>44533</v>
          </cell>
          <cell r="AV175">
            <v>90730.183000000005</v>
          </cell>
          <cell r="AW175">
            <v>7.08</v>
          </cell>
          <cell r="AX175">
            <v>9.9</v>
          </cell>
          <cell r="AY175">
            <v>51</v>
          </cell>
          <cell r="AZ175">
            <v>2642067.9380000001</v>
          </cell>
          <cell r="BA175">
            <v>44949</v>
          </cell>
          <cell r="BB175">
            <v>54283.434999999998</v>
          </cell>
          <cell r="BC175">
            <v>6.73</v>
          </cell>
          <cell r="BD175">
            <v>9.3000000000000007</v>
          </cell>
          <cell r="BE175">
            <v>50</v>
          </cell>
          <cell r="BF175">
            <v>44439</v>
          </cell>
          <cell r="BG175">
            <v>2607568.0619999999</v>
          </cell>
          <cell r="BH175" t="str">
            <v>Year-end</v>
          </cell>
          <cell r="BI175" t="str">
            <v>Distribution</v>
          </cell>
          <cell r="BJ175" t="str">
            <v>Settled</v>
          </cell>
          <cell r="BK175" t="str">
            <v>No</v>
          </cell>
          <cell r="BL175" t="str">
            <v>No</v>
          </cell>
          <cell r="BW175" t="str">
            <v>Otter Tail Power Company</v>
          </cell>
        </row>
        <row r="176">
          <cell r="AE176">
            <v>9</v>
          </cell>
          <cell r="AF176">
            <v>1</v>
          </cell>
          <cell r="AG176">
            <v>1</v>
          </cell>
          <cell r="AH176">
            <v>1</v>
          </cell>
          <cell r="AI176">
            <v>1</v>
          </cell>
          <cell r="AJ176">
            <v>0</v>
          </cell>
          <cell r="AL176">
            <v>13</v>
          </cell>
          <cell r="AM176">
            <v>18</v>
          </cell>
          <cell r="AO176" t="str">
            <v>D-E-01345A-22-0144</v>
          </cell>
          <cell r="AP176">
            <v>4016</v>
          </cell>
          <cell r="AQ176" t="str">
            <v>AZ</v>
          </cell>
          <cell r="AR176" t="str">
            <v>Arizona Public Service Company</v>
          </cell>
          <cell r="AS176" t="str">
            <v>PNW</v>
          </cell>
          <cell r="AT176" t="str">
            <v>Electric</v>
          </cell>
          <cell r="AU176">
            <v>44862</v>
          </cell>
          <cell r="AV176">
            <v>690430</v>
          </cell>
          <cell r="AW176">
            <v>7.17</v>
          </cell>
          <cell r="AX176">
            <v>10.25</v>
          </cell>
          <cell r="AY176">
            <v>51.93</v>
          </cell>
          <cell r="AZ176">
            <v>10359616</v>
          </cell>
          <cell r="BA176">
            <v>45356</v>
          </cell>
          <cell r="BB176">
            <v>491678</v>
          </cell>
          <cell r="BC176">
            <v>6.81</v>
          </cell>
          <cell r="BD176">
            <v>9.5500000000000007</v>
          </cell>
          <cell r="BE176">
            <v>51.93</v>
          </cell>
          <cell r="BF176">
            <v>44742</v>
          </cell>
          <cell r="BG176">
            <v>10355411</v>
          </cell>
          <cell r="BH176" t="str">
            <v>Year-end</v>
          </cell>
          <cell r="BI176" t="str">
            <v>Vertically Integrated</v>
          </cell>
          <cell r="BJ176" t="str">
            <v>Fully Litigated</v>
          </cell>
          <cell r="BK176" t="str">
            <v>No</v>
          </cell>
          <cell r="BL176" t="str">
            <v>No</v>
          </cell>
          <cell r="BW176" t="str">
            <v>Pacific Gas and Electric Company</v>
          </cell>
        </row>
        <row r="177">
          <cell r="AE177">
            <v>9</v>
          </cell>
          <cell r="AF177">
            <v>1</v>
          </cell>
          <cell r="AG177">
            <v>1</v>
          </cell>
          <cell r="AH177">
            <v>1</v>
          </cell>
          <cell r="AI177">
            <v>1</v>
          </cell>
          <cell r="AJ177">
            <v>0</v>
          </cell>
          <cell r="AL177">
            <v>13</v>
          </cell>
          <cell r="AM177">
            <v>18</v>
          </cell>
          <cell r="AO177" t="str">
            <v>D-E-01933A-22-0107</v>
          </cell>
          <cell r="AP177">
            <v>4031</v>
          </cell>
          <cell r="AQ177" t="str">
            <v>AZ</v>
          </cell>
          <cell r="AR177" t="str">
            <v>Tucson Electric Power Company</v>
          </cell>
          <cell r="AS177" t="str">
            <v>FTS</v>
          </cell>
          <cell r="AT177" t="str">
            <v>Electric</v>
          </cell>
          <cell r="AU177">
            <v>44729</v>
          </cell>
          <cell r="AV177">
            <v>123001</v>
          </cell>
          <cell r="AW177">
            <v>7.04</v>
          </cell>
          <cell r="AX177">
            <v>9.75</v>
          </cell>
          <cell r="AY177">
            <v>54.32</v>
          </cell>
          <cell r="AZ177">
            <v>3570647</v>
          </cell>
          <cell r="BA177">
            <v>45163</v>
          </cell>
          <cell r="BB177">
            <v>100130.22900000001</v>
          </cell>
          <cell r="BC177">
            <v>6.93</v>
          </cell>
          <cell r="BD177">
            <v>9.5500000000000007</v>
          </cell>
          <cell r="BE177">
            <v>54.32</v>
          </cell>
          <cell r="BF177">
            <v>44561</v>
          </cell>
          <cell r="BG177">
            <v>3567575</v>
          </cell>
          <cell r="BH177" t="str">
            <v>Year-end</v>
          </cell>
          <cell r="BI177" t="str">
            <v>Vertically Integrated</v>
          </cell>
          <cell r="BJ177" t="str">
            <v>Fully Litigated</v>
          </cell>
          <cell r="BK177" t="str">
            <v>No</v>
          </cell>
          <cell r="BL177" t="str">
            <v>No</v>
          </cell>
          <cell r="BW177" t="str">
            <v>PacifiCorp</v>
          </cell>
        </row>
        <row r="178">
          <cell r="AE178">
            <v>9</v>
          </cell>
          <cell r="AF178">
            <v>1</v>
          </cell>
          <cell r="AG178">
            <v>1</v>
          </cell>
          <cell r="AH178">
            <v>1</v>
          </cell>
          <cell r="AI178">
            <v>1</v>
          </cell>
          <cell r="AJ178">
            <v>0</v>
          </cell>
          <cell r="AL178">
            <v>13</v>
          </cell>
          <cell r="AM178">
            <v>18</v>
          </cell>
          <cell r="AO178" t="str">
            <v>D-E-04204A-22-0251</v>
          </cell>
          <cell r="AP178">
            <v>4085</v>
          </cell>
          <cell r="AQ178" t="str">
            <v>AZ</v>
          </cell>
          <cell r="AR178" t="str">
            <v>UNS Electric, Inc.</v>
          </cell>
          <cell r="AS178" t="str">
            <v>FTS</v>
          </cell>
          <cell r="AT178" t="str">
            <v>Electric</v>
          </cell>
          <cell r="AU178">
            <v>44883</v>
          </cell>
          <cell r="AV178">
            <v>12355</v>
          </cell>
          <cell r="AW178">
            <v>7.28</v>
          </cell>
          <cell r="AX178">
            <v>9.9499999999999993</v>
          </cell>
          <cell r="AY178">
            <v>53.72</v>
          </cell>
          <cell r="AZ178">
            <v>388200</v>
          </cell>
          <cell r="BA178">
            <v>45321</v>
          </cell>
          <cell r="BB178">
            <v>9763.6720000000005</v>
          </cell>
          <cell r="BC178">
            <v>7.18</v>
          </cell>
          <cell r="BD178">
            <v>9.75</v>
          </cell>
          <cell r="BE178">
            <v>53.72</v>
          </cell>
          <cell r="BF178">
            <v>44742</v>
          </cell>
          <cell r="BG178">
            <v>388200</v>
          </cell>
          <cell r="BH178" t="str">
            <v>Year-end</v>
          </cell>
          <cell r="BI178" t="str">
            <v>Vertically Integrated</v>
          </cell>
          <cell r="BJ178" t="str">
            <v>Fully Litigated</v>
          </cell>
          <cell r="BK178" t="str">
            <v>No</v>
          </cell>
          <cell r="BL178" t="str">
            <v>No</v>
          </cell>
          <cell r="BW178" t="str">
            <v>PECO Energy Company</v>
          </cell>
        </row>
        <row r="179">
          <cell r="AE179">
            <v>10</v>
          </cell>
          <cell r="AF179">
            <v>1</v>
          </cell>
          <cell r="AG179">
            <v>1</v>
          </cell>
          <cell r="AH179">
            <v>1</v>
          </cell>
          <cell r="AI179">
            <v>1</v>
          </cell>
          <cell r="AJ179">
            <v>1</v>
          </cell>
          <cell r="AL179">
            <v>13</v>
          </cell>
          <cell r="AM179">
            <v>18</v>
          </cell>
          <cell r="AO179" t="str">
            <v>D-G-01551A-23-0341</v>
          </cell>
          <cell r="AP179">
            <v>4376</v>
          </cell>
          <cell r="AQ179" t="str">
            <v>AZ</v>
          </cell>
          <cell r="AR179" t="str">
            <v>Southwest Gas Corporation</v>
          </cell>
          <cell r="AS179" t="str">
            <v>SWX</v>
          </cell>
          <cell r="AT179" t="str">
            <v>Natural Gas</v>
          </cell>
          <cell r="AU179">
            <v>45324</v>
          </cell>
          <cell r="AV179">
            <v>95910.146000000008</v>
          </cell>
          <cell r="AW179">
            <v>6.94</v>
          </cell>
          <cell r="AX179">
            <v>9.65</v>
          </cell>
          <cell r="AY179">
            <v>48.5</v>
          </cell>
          <cell r="AZ179">
            <v>3179335.7660000003</v>
          </cell>
          <cell r="BA179">
            <v>45743</v>
          </cell>
          <cell r="BB179">
            <v>80241.737000000008</v>
          </cell>
          <cell r="BC179">
            <v>7.03</v>
          </cell>
          <cell r="BD179">
            <v>9.84</v>
          </cell>
          <cell r="BE179">
            <v>48.5</v>
          </cell>
          <cell r="BF179">
            <v>45230</v>
          </cell>
          <cell r="BG179">
            <v>3175484.0180000002</v>
          </cell>
          <cell r="BH179" t="str">
            <v>Year-end</v>
          </cell>
          <cell r="BI179" t="str">
            <v>Distribution</v>
          </cell>
          <cell r="BJ179" t="str">
            <v>Settled</v>
          </cell>
          <cell r="BK179" t="str">
            <v>No</v>
          </cell>
          <cell r="BL179" t="str">
            <v>No</v>
          </cell>
          <cell r="BW179" t="str">
            <v>Pennsylvania Electric Company</v>
          </cell>
        </row>
        <row r="180">
          <cell r="AE180">
            <v>10</v>
          </cell>
          <cell r="AF180">
            <v>0</v>
          </cell>
          <cell r="AG180">
            <v>1</v>
          </cell>
          <cell r="AH180">
            <v>1</v>
          </cell>
          <cell r="AI180">
            <v>1</v>
          </cell>
          <cell r="AJ180">
            <v>0</v>
          </cell>
          <cell r="AL180">
            <v>14</v>
          </cell>
          <cell r="AM180">
            <v>19</v>
          </cell>
          <cell r="AO180" t="str">
            <v>Ap-04-12-014</v>
          </cell>
          <cell r="AP180">
            <v>-957</v>
          </cell>
          <cell r="AQ180" t="str">
            <v>CA</v>
          </cell>
          <cell r="AR180" t="str">
            <v>Southern California Edison Company</v>
          </cell>
          <cell r="AS180" t="str">
            <v>EIX</v>
          </cell>
          <cell r="AT180" t="str">
            <v>Electric</v>
          </cell>
          <cell r="AU180">
            <v>38342</v>
          </cell>
          <cell r="AV180">
            <v>324900</v>
          </cell>
          <cell r="AW180">
            <v>9.07</v>
          </cell>
          <cell r="AX180">
            <v>11.4</v>
          </cell>
          <cell r="AY180">
            <v>48</v>
          </cell>
          <cell r="AZ180">
            <v>9301900</v>
          </cell>
          <cell r="BA180">
            <v>38854</v>
          </cell>
          <cell r="BB180">
            <v>133900</v>
          </cell>
          <cell r="BC180">
            <v>8.77</v>
          </cell>
          <cell r="BD180">
            <v>11.6</v>
          </cell>
          <cell r="BE180">
            <v>48</v>
          </cell>
          <cell r="BF180">
            <v>39082</v>
          </cell>
          <cell r="BG180">
            <v>9112900</v>
          </cell>
          <cell r="BH180" t="str">
            <v>Average</v>
          </cell>
          <cell r="BI180" t="str">
            <v>Vertically Integrated</v>
          </cell>
          <cell r="BJ180" t="str">
            <v>Fully Litigated</v>
          </cell>
          <cell r="BK180" t="str">
            <v>Yes</v>
          </cell>
          <cell r="BL180" t="str">
            <v>No</v>
          </cell>
          <cell r="BW180" t="str">
            <v>Pennsylvania Power Company</v>
          </cell>
        </row>
        <row r="181">
          <cell r="AE181">
            <v>10</v>
          </cell>
          <cell r="AF181">
            <v>0</v>
          </cell>
          <cell r="AG181">
            <v>1</v>
          </cell>
          <cell r="AH181">
            <v>1</v>
          </cell>
          <cell r="AI181">
            <v>1</v>
          </cell>
          <cell r="AJ181">
            <v>1</v>
          </cell>
          <cell r="AL181">
            <v>15</v>
          </cell>
          <cell r="AM181">
            <v>20</v>
          </cell>
          <cell r="AO181" t="str">
            <v>AP-0512002 De-0703044(gas)</v>
          </cell>
          <cell r="AP181">
            <v>-918</v>
          </cell>
          <cell r="AQ181" t="str">
            <v>CA</v>
          </cell>
          <cell r="AR181" t="str">
            <v>Pacific Gas and Electric Company</v>
          </cell>
          <cell r="AS181" t="str">
            <v>PCG</v>
          </cell>
          <cell r="AT181" t="str">
            <v>Natural Gas</v>
          </cell>
          <cell r="AU181">
            <v>38688</v>
          </cell>
          <cell r="AV181">
            <v>35500</v>
          </cell>
          <cell r="AW181">
            <v>8.7899999999999991</v>
          </cell>
          <cell r="AX181">
            <v>11.35</v>
          </cell>
          <cell r="AY181">
            <v>52</v>
          </cell>
          <cell r="AZ181">
            <v>2197400</v>
          </cell>
          <cell r="BA181">
            <v>39162</v>
          </cell>
          <cell r="BB181">
            <v>20500</v>
          </cell>
          <cell r="BC181">
            <v>8.7899999999999991</v>
          </cell>
          <cell r="BD181">
            <v>11.35</v>
          </cell>
          <cell r="BE181">
            <v>52</v>
          </cell>
          <cell r="BF181">
            <v>39447</v>
          </cell>
          <cell r="BG181">
            <v>2195800</v>
          </cell>
          <cell r="BH181" t="str">
            <v>Average</v>
          </cell>
          <cell r="BI181" t="str">
            <v>Distribution</v>
          </cell>
          <cell r="BJ181" t="str">
            <v>Settled</v>
          </cell>
          <cell r="BK181" t="str">
            <v>Yes</v>
          </cell>
          <cell r="BL181" t="str">
            <v>No</v>
          </cell>
          <cell r="BW181" t="str">
            <v>Peoples Gas System</v>
          </cell>
        </row>
        <row r="182">
          <cell r="AE182">
            <v>10</v>
          </cell>
          <cell r="AF182">
            <v>0</v>
          </cell>
          <cell r="AG182">
            <v>1</v>
          </cell>
          <cell r="AH182">
            <v>1</v>
          </cell>
          <cell r="AI182">
            <v>1</v>
          </cell>
          <cell r="AJ182">
            <v>0</v>
          </cell>
          <cell r="AL182">
            <v>15</v>
          </cell>
          <cell r="AM182">
            <v>20</v>
          </cell>
          <cell r="AO182" t="str">
            <v>AP-0512002 De-0703044(elec)</v>
          </cell>
          <cell r="AP182">
            <v>-917</v>
          </cell>
          <cell r="AQ182" t="str">
            <v>CA</v>
          </cell>
          <cell r="AR182" t="str">
            <v>Pacific Gas and Electric Company</v>
          </cell>
          <cell r="AS182" t="str">
            <v>PCG</v>
          </cell>
          <cell r="AT182" t="str">
            <v>Electric</v>
          </cell>
          <cell r="AU182">
            <v>38688</v>
          </cell>
          <cell r="AV182">
            <v>359100</v>
          </cell>
          <cell r="AW182">
            <v>8.7899999999999991</v>
          </cell>
          <cell r="AX182">
            <v>11.35</v>
          </cell>
          <cell r="AY182">
            <v>52</v>
          </cell>
          <cell r="AZ182">
            <v>10548600</v>
          </cell>
          <cell r="BA182">
            <v>39162</v>
          </cell>
          <cell r="BB182">
            <v>192200</v>
          </cell>
          <cell r="BC182">
            <v>8.7899999999999991</v>
          </cell>
          <cell r="BD182">
            <v>11.35</v>
          </cell>
          <cell r="BE182">
            <v>52</v>
          </cell>
          <cell r="BF182">
            <v>39447</v>
          </cell>
          <cell r="BG182">
            <v>10354300</v>
          </cell>
          <cell r="BH182" t="str">
            <v>Average</v>
          </cell>
          <cell r="BI182" t="str">
            <v>Vertically Integrated</v>
          </cell>
          <cell r="BJ182" t="str">
            <v>Settled</v>
          </cell>
          <cell r="BK182" t="str">
            <v>Yes</v>
          </cell>
          <cell r="BL182" t="str">
            <v>No</v>
          </cell>
          <cell r="BW182" t="str">
            <v>Peoples Natural Gas Company LLC</v>
          </cell>
        </row>
        <row r="183">
          <cell r="AE183">
            <v>10</v>
          </cell>
          <cell r="AF183">
            <v>0</v>
          </cell>
          <cell r="AG183">
            <v>1</v>
          </cell>
          <cell r="AH183">
            <v>1</v>
          </cell>
          <cell r="AI183">
            <v>1</v>
          </cell>
          <cell r="AJ183">
            <v>0</v>
          </cell>
          <cell r="AL183">
            <v>16</v>
          </cell>
          <cell r="AM183">
            <v>21</v>
          </cell>
          <cell r="AO183" t="str">
            <v>AP-9801014 De-9812038 (elec.)</v>
          </cell>
          <cell r="AP183">
            <v>-297</v>
          </cell>
          <cell r="AQ183" t="str">
            <v>CA</v>
          </cell>
          <cell r="AR183" t="str">
            <v>San Diego Gas &amp; Electric Company</v>
          </cell>
          <cell r="AS183" t="str">
            <v>SRE</v>
          </cell>
          <cell r="AT183" t="str">
            <v>Electric</v>
          </cell>
          <cell r="AU183">
            <v>35811</v>
          </cell>
          <cell r="AV183">
            <v>35000</v>
          </cell>
          <cell r="AW183" t="str">
            <v>NA</v>
          </cell>
          <cell r="AX183" t="str">
            <v>NA</v>
          </cell>
          <cell r="AY183" t="str">
            <v>NA</v>
          </cell>
          <cell r="AZ183" t="str">
            <v>NA</v>
          </cell>
          <cell r="BA183">
            <v>36146</v>
          </cell>
          <cell r="BB183">
            <v>-14200</v>
          </cell>
          <cell r="BC183" t="str">
            <v>NA</v>
          </cell>
          <cell r="BD183" t="str">
            <v>NA</v>
          </cell>
          <cell r="BE183" t="str">
            <v>NA</v>
          </cell>
          <cell r="BF183">
            <v>36525</v>
          </cell>
          <cell r="BG183" t="str">
            <v>NA</v>
          </cell>
          <cell r="BI183" t="str">
            <v>Vertically Integrated</v>
          </cell>
          <cell r="BJ183" t="str">
            <v>Settled</v>
          </cell>
          <cell r="BK183" t="str">
            <v>Yes</v>
          </cell>
          <cell r="BL183" t="str">
            <v>No</v>
          </cell>
          <cell r="BW183" t="str">
            <v>Peoples TWP LLC</v>
          </cell>
        </row>
        <row r="184">
          <cell r="AE184">
            <v>10</v>
          </cell>
          <cell r="AF184">
            <v>0</v>
          </cell>
          <cell r="AG184">
            <v>1</v>
          </cell>
          <cell r="AH184">
            <v>1</v>
          </cell>
          <cell r="AI184">
            <v>1</v>
          </cell>
          <cell r="AJ184">
            <v>0</v>
          </cell>
          <cell r="AL184">
            <v>16</v>
          </cell>
          <cell r="AM184">
            <v>21</v>
          </cell>
          <cell r="AO184" t="str">
            <v>AP-9712020 De-0002046 (elec.)</v>
          </cell>
          <cell r="AP184">
            <v>-295</v>
          </cell>
          <cell r="AQ184" t="str">
            <v>CA</v>
          </cell>
          <cell r="AR184" t="str">
            <v>Pacific Gas and Electric Company</v>
          </cell>
          <cell r="AS184" t="str">
            <v>PCG</v>
          </cell>
          <cell r="AT184" t="str">
            <v>Electric</v>
          </cell>
          <cell r="AU184">
            <v>35776</v>
          </cell>
          <cell r="AV184">
            <v>445000</v>
          </cell>
          <cell r="AW184">
            <v>9.17</v>
          </cell>
          <cell r="AX184">
            <v>11.2</v>
          </cell>
          <cell r="AY184">
            <v>48</v>
          </cell>
          <cell r="AZ184">
            <v>7045400</v>
          </cell>
          <cell r="BA184">
            <v>36573</v>
          </cell>
          <cell r="BB184">
            <v>163000</v>
          </cell>
          <cell r="BC184">
            <v>8.75</v>
          </cell>
          <cell r="BD184">
            <v>10.6</v>
          </cell>
          <cell r="BE184">
            <v>48</v>
          </cell>
          <cell r="BF184">
            <v>36525</v>
          </cell>
          <cell r="BG184">
            <v>6939400</v>
          </cell>
          <cell r="BH184" t="str">
            <v>Average</v>
          </cell>
          <cell r="BI184" t="str">
            <v>Vertically Integrated</v>
          </cell>
          <cell r="BJ184" t="str">
            <v>Fully Litigated</v>
          </cell>
          <cell r="BK184" t="str">
            <v>Yes</v>
          </cell>
          <cell r="BL184" t="str">
            <v>No</v>
          </cell>
          <cell r="BW184" t="str">
            <v>Piedmont Natural Gas Company, Inc.</v>
          </cell>
        </row>
        <row r="185">
          <cell r="AE185">
            <v>10</v>
          </cell>
          <cell r="AF185">
            <v>0</v>
          </cell>
          <cell r="AG185">
            <v>1</v>
          </cell>
          <cell r="AH185">
            <v>1</v>
          </cell>
          <cell r="AI185">
            <v>1</v>
          </cell>
          <cell r="AJ185">
            <v>1</v>
          </cell>
          <cell r="AL185">
            <v>16</v>
          </cell>
          <cell r="AM185">
            <v>21</v>
          </cell>
          <cell r="AO185" t="str">
            <v>AP-9412005 De-9512055 (gas)</v>
          </cell>
          <cell r="AP185">
            <v>-293</v>
          </cell>
          <cell r="AQ185" t="str">
            <v>CA</v>
          </cell>
          <cell r="AR185" t="str">
            <v>Pacific Gas and Electric Company</v>
          </cell>
          <cell r="AS185" t="str">
            <v>PCG</v>
          </cell>
          <cell r="AT185" t="str">
            <v>Natural Gas</v>
          </cell>
          <cell r="AU185">
            <v>34677</v>
          </cell>
          <cell r="AV185">
            <v>-203600</v>
          </cell>
          <cell r="AW185">
            <v>9.49</v>
          </cell>
          <cell r="AX185">
            <v>11.6</v>
          </cell>
          <cell r="AY185">
            <v>48</v>
          </cell>
          <cell r="AZ185">
            <v>2810300</v>
          </cell>
          <cell r="BA185">
            <v>35053</v>
          </cell>
          <cell r="BB185">
            <v>-269900</v>
          </cell>
          <cell r="BC185">
            <v>9.49</v>
          </cell>
          <cell r="BD185">
            <v>11.6</v>
          </cell>
          <cell r="BE185">
            <v>48</v>
          </cell>
          <cell r="BF185">
            <v>35430</v>
          </cell>
          <cell r="BG185">
            <v>2767300</v>
          </cell>
          <cell r="BH185" t="str">
            <v>Average</v>
          </cell>
          <cell r="BI185" t="str">
            <v>Distribution</v>
          </cell>
          <cell r="BJ185" t="str">
            <v>Fully Litigated</v>
          </cell>
          <cell r="BK185" t="str">
            <v>Yes</v>
          </cell>
          <cell r="BL185" t="str">
            <v>No</v>
          </cell>
          <cell r="BW185" t="str">
            <v>Pivotal Utility Holdings, Inc.</v>
          </cell>
        </row>
        <row r="186">
          <cell r="AE186">
            <v>10</v>
          </cell>
          <cell r="AF186">
            <v>0</v>
          </cell>
          <cell r="AG186">
            <v>1</v>
          </cell>
          <cell r="AH186">
            <v>1</v>
          </cell>
          <cell r="AI186">
            <v>1</v>
          </cell>
          <cell r="AJ186">
            <v>0</v>
          </cell>
          <cell r="AL186">
            <v>16</v>
          </cell>
          <cell r="AM186">
            <v>21</v>
          </cell>
          <cell r="AO186" t="str">
            <v>AP-9312025 De-9601011</v>
          </cell>
          <cell r="AP186">
            <v>-292</v>
          </cell>
          <cell r="AQ186" t="str">
            <v>CA</v>
          </cell>
          <cell r="AR186" t="str">
            <v>Southern California Edison Company</v>
          </cell>
          <cell r="AS186" t="str">
            <v>EIX</v>
          </cell>
          <cell r="AT186" t="str">
            <v>Electric</v>
          </cell>
          <cell r="AU186">
            <v>34326</v>
          </cell>
          <cell r="AV186">
            <v>117300</v>
          </cell>
          <cell r="AW186">
            <v>9.17</v>
          </cell>
          <cell r="AX186">
            <v>11</v>
          </cell>
          <cell r="AY186">
            <v>47.25</v>
          </cell>
          <cell r="AZ186" t="str">
            <v>NA</v>
          </cell>
          <cell r="BA186">
            <v>35074</v>
          </cell>
          <cell r="BB186">
            <v>-76000</v>
          </cell>
          <cell r="BC186" t="str">
            <v>NA</v>
          </cell>
          <cell r="BD186" t="str">
            <v>NA</v>
          </cell>
          <cell r="BE186" t="str">
            <v>NA</v>
          </cell>
          <cell r="BF186">
            <v>35064</v>
          </cell>
          <cell r="BG186" t="str">
            <v>NA</v>
          </cell>
          <cell r="BI186" t="str">
            <v>Vertically Integrated</v>
          </cell>
          <cell r="BJ186" t="str">
            <v>Settled</v>
          </cell>
          <cell r="BK186" t="str">
            <v>Yes</v>
          </cell>
          <cell r="BL186" t="str">
            <v>No</v>
          </cell>
          <cell r="BW186" t="str">
            <v>Portland General Electric Company</v>
          </cell>
        </row>
        <row r="187">
          <cell r="AE187">
            <v>10</v>
          </cell>
          <cell r="AF187">
            <v>0</v>
          </cell>
          <cell r="AG187">
            <v>1</v>
          </cell>
          <cell r="AH187">
            <v>1</v>
          </cell>
          <cell r="AI187">
            <v>1</v>
          </cell>
          <cell r="AJ187">
            <v>1</v>
          </cell>
          <cell r="AL187">
            <v>16</v>
          </cell>
          <cell r="AM187">
            <v>22</v>
          </cell>
          <cell r="AO187" t="str">
            <v>AP-9211017 De-9312043</v>
          </cell>
          <cell r="AP187">
            <v>-291</v>
          </cell>
          <cell r="AQ187" t="str">
            <v>CA</v>
          </cell>
          <cell r="AR187" t="str">
            <v>Southern California Gas Company</v>
          </cell>
          <cell r="AS187" t="str">
            <v>SRE</v>
          </cell>
          <cell r="AT187" t="str">
            <v>Natural Gas</v>
          </cell>
          <cell r="AU187">
            <v>33924</v>
          </cell>
          <cell r="AV187">
            <v>-7000</v>
          </cell>
          <cell r="AW187">
            <v>9.99</v>
          </cell>
          <cell r="AX187">
            <v>11.9</v>
          </cell>
          <cell r="AY187">
            <v>46.5</v>
          </cell>
          <cell r="AZ187" t="str">
            <v>NA</v>
          </cell>
          <cell r="BA187">
            <v>34325</v>
          </cell>
          <cell r="BB187">
            <v>-132000</v>
          </cell>
          <cell r="BC187">
            <v>9.2200000000000006</v>
          </cell>
          <cell r="BD187">
            <v>11</v>
          </cell>
          <cell r="BE187">
            <v>46.8</v>
          </cell>
          <cell r="BF187">
            <v>34699</v>
          </cell>
          <cell r="BG187">
            <v>2915700</v>
          </cell>
          <cell r="BH187" t="str">
            <v>Average</v>
          </cell>
          <cell r="BI187" t="str">
            <v>Distribution</v>
          </cell>
          <cell r="BJ187" t="str">
            <v>Fully Litigated</v>
          </cell>
          <cell r="BK187" t="str">
            <v>Yes</v>
          </cell>
          <cell r="BL187" t="str">
            <v>No</v>
          </cell>
          <cell r="BW187" t="str">
            <v>Potomac Electric Power Company</v>
          </cell>
        </row>
        <row r="188">
          <cell r="AE188">
            <v>10</v>
          </cell>
          <cell r="AF188">
            <v>0</v>
          </cell>
          <cell r="AG188">
            <v>1</v>
          </cell>
          <cell r="AH188">
            <v>1</v>
          </cell>
          <cell r="AI188">
            <v>1</v>
          </cell>
          <cell r="AJ188">
            <v>1</v>
          </cell>
          <cell r="AL188">
            <v>16</v>
          </cell>
          <cell r="AM188">
            <v>22</v>
          </cell>
          <cell r="AO188" t="str">
            <v>AP-9111036 De-9212057 (gas)</v>
          </cell>
          <cell r="AP188">
            <v>-289</v>
          </cell>
          <cell r="AQ188" t="str">
            <v>CA</v>
          </cell>
          <cell r="AR188" t="str">
            <v>Pacific Gas and Electric Company</v>
          </cell>
          <cell r="AS188" t="str">
            <v>PCG</v>
          </cell>
          <cell r="AT188" t="str">
            <v>Natural Gas</v>
          </cell>
          <cell r="AU188">
            <v>33568</v>
          </cell>
          <cell r="AV188">
            <v>104000</v>
          </cell>
          <cell r="AW188">
            <v>10.130000000000001</v>
          </cell>
          <cell r="AX188">
            <v>11.9</v>
          </cell>
          <cell r="AY188">
            <v>46.75</v>
          </cell>
          <cell r="AZ188">
            <v>2753700</v>
          </cell>
          <cell r="BA188">
            <v>33954</v>
          </cell>
          <cell r="BB188">
            <v>68300</v>
          </cell>
          <cell r="BC188">
            <v>10.130000000000001</v>
          </cell>
          <cell r="BD188">
            <v>11.9</v>
          </cell>
          <cell r="BE188">
            <v>46.75</v>
          </cell>
          <cell r="BF188">
            <v>34334</v>
          </cell>
          <cell r="BG188">
            <v>2748100</v>
          </cell>
          <cell r="BH188" t="str">
            <v>Average</v>
          </cell>
          <cell r="BI188" t="str">
            <v>Distribution</v>
          </cell>
          <cell r="BJ188" t="str">
            <v>Fully Litigated</v>
          </cell>
          <cell r="BK188" t="str">
            <v>Yes</v>
          </cell>
          <cell r="BL188" t="str">
            <v>No</v>
          </cell>
          <cell r="BW188" t="str">
            <v>PPL Electric Utilities Corporation</v>
          </cell>
        </row>
        <row r="189">
          <cell r="AE189">
            <v>10</v>
          </cell>
          <cell r="AF189">
            <v>0</v>
          </cell>
          <cell r="AG189">
            <v>1</v>
          </cell>
          <cell r="AH189">
            <v>1</v>
          </cell>
          <cell r="AI189">
            <v>1</v>
          </cell>
          <cell r="AJ189">
            <v>1</v>
          </cell>
          <cell r="AL189">
            <v>16</v>
          </cell>
          <cell r="AM189">
            <v>22</v>
          </cell>
          <cell r="AO189" t="str">
            <v>AP-9111024 De-9212019 (gas)</v>
          </cell>
          <cell r="AP189">
            <v>-287</v>
          </cell>
          <cell r="AQ189" t="str">
            <v>CA</v>
          </cell>
          <cell r="AR189" t="str">
            <v>San Diego Gas &amp; Electric Company</v>
          </cell>
          <cell r="AS189" t="str">
            <v>SRE</v>
          </cell>
          <cell r="AT189" t="str">
            <v>Natural Gas</v>
          </cell>
          <cell r="AU189">
            <v>33557</v>
          </cell>
          <cell r="AV189">
            <v>14800</v>
          </cell>
          <cell r="AW189">
            <v>9.94</v>
          </cell>
          <cell r="AX189">
            <v>11.85</v>
          </cell>
          <cell r="AY189">
            <v>49.5</v>
          </cell>
          <cell r="AZ189" t="str">
            <v>NA</v>
          </cell>
          <cell r="BA189">
            <v>33941</v>
          </cell>
          <cell r="BB189">
            <v>12100</v>
          </cell>
          <cell r="BC189">
            <v>9.94</v>
          </cell>
          <cell r="BD189">
            <v>11.85</v>
          </cell>
          <cell r="BE189">
            <v>49.5</v>
          </cell>
          <cell r="BF189">
            <v>34334</v>
          </cell>
          <cell r="BG189" t="str">
            <v>NA</v>
          </cell>
          <cell r="BI189" t="str">
            <v>Distribution</v>
          </cell>
          <cell r="BJ189" t="str">
            <v>Fully Litigated</v>
          </cell>
          <cell r="BK189" t="str">
            <v>Yes</v>
          </cell>
          <cell r="BL189" t="str">
            <v>No</v>
          </cell>
          <cell r="BW189" t="str">
            <v>Public Service Company of Colorado</v>
          </cell>
        </row>
        <row r="190">
          <cell r="AE190">
            <v>10</v>
          </cell>
          <cell r="AF190">
            <v>0</v>
          </cell>
          <cell r="AG190">
            <v>1</v>
          </cell>
          <cell r="AH190">
            <v>1</v>
          </cell>
          <cell r="AI190">
            <v>1</v>
          </cell>
          <cell r="AJ190">
            <v>0</v>
          </cell>
          <cell r="AL190">
            <v>16</v>
          </cell>
          <cell r="AM190">
            <v>22</v>
          </cell>
          <cell r="AO190" t="str">
            <v>AP-9012018 De-9112076</v>
          </cell>
          <cell r="AP190">
            <v>-286</v>
          </cell>
          <cell r="AQ190" t="str">
            <v>CA</v>
          </cell>
          <cell r="AR190" t="str">
            <v>Southern California Edison Company</v>
          </cell>
          <cell r="AS190" t="str">
            <v>EIX</v>
          </cell>
          <cell r="AT190" t="str">
            <v>Electric</v>
          </cell>
          <cell r="AU190">
            <v>33214</v>
          </cell>
          <cell r="AV190">
            <v>180000</v>
          </cell>
          <cell r="AW190">
            <v>10.59</v>
          </cell>
          <cell r="AX190">
            <v>12.65</v>
          </cell>
          <cell r="AY190">
            <v>46</v>
          </cell>
          <cell r="AZ190">
            <v>11169100</v>
          </cell>
          <cell r="BA190">
            <v>33592</v>
          </cell>
          <cell r="BB190">
            <v>42000</v>
          </cell>
          <cell r="BC190">
            <v>10.59</v>
          </cell>
          <cell r="BD190">
            <v>12.65</v>
          </cell>
          <cell r="BE190">
            <v>46</v>
          </cell>
          <cell r="BF190">
            <v>33969</v>
          </cell>
          <cell r="BG190">
            <v>11023900</v>
          </cell>
          <cell r="BH190" t="str">
            <v>Average</v>
          </cell>
          <cell r="BI190" t="str">
            <v>Vertically Integrated</v>
          </cell>
          <cell r="BJ190" t="str">
            <v>Fully Litigated</v>
          </cell>
          <cell r="BK190" t="str">
            <v>Yes</v>
          </cell>
          <cell r="BL190" t="str">
            <v>No</v>
          </cell>
          <cell r="BW190" t="str">
            <v>Public Service Company of New Hampshire</v>
          </cell>
        </row>
        <row r="191">
          <cell r="AE191">
            <v>10</v>
          </cell>
          <cell r="AF191">
            <v>0</v>
          </cell>
          <cell r="AG191">
            <v>1</v>
          </cell>
          <cell r="AH191">
            <v>1</v>
          </cell>
          <cell r="AI191">
            <v>1</v>
          </cell>
          <cell r="AJ191">
            <v>1</v>
          </cell>
          <cell r="AL191">
            <v>16</v>
          </cell>
          <cell r="AM191">
            <v>22</v>
          </cell>
          <cell r="AO191" t="str">
            <v>AP-8812047 De-900116</v>
          </cell>
          <cell r="AP191">
            <v>-285</v>
          </cell>
          <cell r="AQ191" t="str">
            <v>CA</v>
          </cell>
          <cell r="AR191" t="str">
            <v>Southern California Gas Company</v>
          </cell>
          <cell r="AS191" t="str">
            <v>SRE</v>
          </cell>
          <cell r="AT191" t="str">
            <v>Natural Gas</v>
          </cell>
          <cell r="AU191">
            <v>32504</v>
          </cell>
          <cell r="AV191">
            <v>167000</v>
          </cell>
          <cell r="AW191">
            <v>11.22</v>
          </cell>
          <cell r="AX191">
            <v>14</v>
          </cell>
          <cell r="AY191">
            <v>45.3</v>
          </cell>
          <cell r="AZ191">
            <v>2589700</v>
          </cell>
          <cell r="BA191">
            <v>32882</v>
          </cell>
          <cell r="BB191">
            <v>121400</v>
          </cell>
          <cell r="BC191">
            <v>10.75</v>
          </cell>
          <cell r="BD191">
            <v>13</v>
          </cell>
          <cell r="BE191">
            <v>45.3</v>
          </cell>
          <cell r="BF191">
            <v>33238</v>
          </cell>
          <cell r="BG191">
            <v>2566000</v>
          </cell>
          <cell r="BH191" t="str">
            <v>Average</v>
          </cell>
          <cell r="BI191" t="str">
            <v>Distribution</v>
          </cell>
          <cell r="BJ191" t="str">
            <v>Fully Litigated</v>
          </cell>
          <cell r="BK191" t="str">
            <v>Yes</v>
          </cell>
          <cell r="BL191" t="str">
            <v>No</v>
          </cell>
          <cell r="BW191" t="str">
            <v>Public Service Company of New Mexico</v>
          </cell>
        </row>
        <row r="192">
          <cell r="AE192">
            <v>10</v>
          </cell>
          <cell r="AF192">
            <v>0</v>
          </cell>
          <cell r="AG192">
            <v>1</v>
          </cell>
          <cell r="AH192">
            <v>1</v>
          </cell>
          <cell r="AI192">
            <v>1</v>
          </cell>
          <cell r="AJ192">
            <v>0</v>
          </cell>
          <cell r="AL192">
            <v>16</v>
          </cell>
          <cell r="AM192">
            <v>22</v>
          </cell>
          <cell r="AO192" t="str">
            <v>AP-0212028 De-0412015 (elec)</v>
          </cell>
          <cell r="AP192">
            <v>-283</v>
          </cell>
          <cell r="AQ192" t="str">
            <v>CA</v>
          </cell>
          <cell r="AR192" t="str">
            <v>San Diego Gas &amp; Electric Company</v>
          </cell>
          <cell r="AS192" t="str">
            <v>SRE</v>
          </cell>
          <cell r="AT192" t="str">
            <v>Electric</v>
          </cell>
          <cell r="AU192">
            <v>37610</v>
          </cell>
          <cell r="AV192">
            <v>58900</v>
          </cell>
          <cell r="AW192" t="str">
            <v>NA</v>
          </cell>
          <cell r="AX192" t="str">
            <v>NA</v>
          </cell>
          <cell r="AY192" t="str">
            <v>NA</v>
          </cell>
          <cell r="AZ192" t="str">
            <v>NA</v>
          </cell>
          <cell r="BA192">
            <v>38329</v>
          </cell>
          <cell r="BB192">
            <v>-8200</v>
          </cell>
          <cell r="BC192" t="str">
            <v>NA</v>
          </cell>
          <cell r="BD192" t="str">
            <v>NA</v>
          </cell>
          <cell r="BE192" t="str">
            <v>NA</v>
          </cell>
          <cell r="BF192">
            <v>38352</v>
          </cell>
          <cell r="BG192" t="str">
            <v>NA</v>
          </cell>
          <cell r="BI192" t="str">
            <v>Vertically Integrated</v>
          </cell>
          <cell r="BJ192" t="str">
            <v>Settled</v>
          </cell>
          <cell r="BK192" t="str">
            <v>No</v>
          </cell>
          <cell r="BL192" t="str">
            <v>No</v>
          </cell>
          <cell r="BW192" t="str">
            <v>Public Service Company of North Carolina, Incorporated</v>
          </cell>
        </row>
        <row r="193">
          <cell r="AE193">
            <v>10</v>
          </cell>
          <cell r="AF193">
            <v>0</v>
          </cell>
          <cell r="AG193">
            <v>1</v>
          </cell>
          <cell r="AH193">
            <v>1</v>
          </cell>
          <cell r="AI193">
            <v>1</v>
          </cell>
          <cell r="AJ193">
            <v>1</v>
          </cell>
          <cell r="AL193">
            <v>16</v>
          </cell>
          <cell r="AM193">
            <v>22</v>
          </cell>
          <cell r="AO193" t="str">
            <v>AP-0212027 De-0412015</v>
          </cell>
          <cell r="AP193">
            <v>-282</v>
          </cell>
          <cell r="AQ193" t="str">
            <v>CA</v>
          </cell>
          <cell r="AR193" t="str">
            <v>Southern California Gas Company</v>
          </cell>
          <cell r="AS193" t="str">
            <v>SRE</v>
          </cell>
          <cell r="AT193" t="str">
            <v>Natural Gas</v>
          </cell>
          <cell r="AU193">
            <v>37610</v>
          </cell>
          <cell r="AV193">
            <v>130000</v>
          </cell>
          <cell r="AW193" t="str">
            <v>NA</v>
          </cell>
          <cell r="AX193" t="str">
            <v>NA</v>
          </cell>
          <cell r="AY193" t="str">
            <v>NA</v>
          </cell>
          <cell r="AZ193" t="str">
            <v>NA</v>
          </cell>
          <cell r="BA193">
            <v>38329</v>
          </cell>
          <cell r="BB193">
            <v>-33000</v>
          </cell>
          <cell r="BC193" t="str">
            <v>NA</v>
          </cell>
          <cell r="BD193" t="str">
            <v>NA</v>
          </cell>
          <cell r="BE193" t="str">
            <v>NA</v>
          </cell>
          <cell r="BF193">
            <v>38352</v>
          </cell>
          <cell r="BG193" t="str">
            <v>NA</v>
          </cell>
          <cell r="BI193" t="str">
            <v>Distribution</v>
          </cell>
          <cell r="BJ193" t="str">
            <v>Settled</v>
          </cell>
          <cell r="BK193" t="str">
            <v>No</v>
          </cell>
          <cell r="BL193" t="str">
            <v>No</v>
          </cell>
          <cell r="BW193" t="str">
            <v>Public Service Company of Oklahoma</v>
          </cell>
        </row>
        <row r="194">
          <cell r="AE194">
            <v>10</v>
          </cell>
          <cell r="AF194">
            <v>0</v>
          </cell>
          <cell r="AG194">
            <v>1</v>
          </cell>
          <cell r="AH194">
            <v>1</v>
          </cell>
          <cell r="AI194">
            <v>1</v>
          </cell>
          <cell r="AJ194">
            <v>0</v>
          </cell>
          <cell r="AL194">
            <v>16</v>
          </cell>
          <cell r="AM194">
            <v>22</v>
          </cell>
          <cell r="AO194" t="str">
            <v>AP-0211017 De-0405055 (elec)</v>
          </cell>
          <cell r="AP194">
            <v>-280</v>
          </cell>
          <cell r="AQ194" t="str">
            <v>CA</v>
          </cell>
          <cell r="AR194" t="str">
            <v>Pacific Gas and Electric Company</v>
          </cell>
          <cell r="AS194" t="str">
            <v>PCG</v>
          </cell>
          <cell r="AT194" t="str">
            <v>Electric</v>
          </cell>
          <cell r="AU194">
            <v>37568</v>
          </cell>
          <cell r="AV194">
            <v>602000</v>
          </cell>
          <cell r="AW194">
            <v>9.24</v>
          </cell>
          <cell r="AX194">
            <v>11.22</v>
          </cell>
          <cell r="AY194">
            <v>48</v>
          </cell>
          <cell r="AZ194">
            <v>9410000</v>
          </cell>
          <cell r="BA194">
            <v>38140</v>
          </cell>
          <cell r="BB194">
            <v>274000</v>
          </cell>
          <cell r="BC194">
            <v>9.24</v>
          </cell>
          <cell r="BD194">
            <v>11.22</v>
          </cell>
          <cell r="BE194">
            <v>48</v>
          </cell>
          <cell r="BF194">
            <v>37986</v>
          </cell>
          <cell r="BG194">
            <v>9321000</v>
          </cell>
          <cell r="BH194" t="str">
            <v>Average</v>
          </cell>
          <cell r="BI194" t="str">
            <v>Vertically Integrated</v>
          </cell>
          <cell r="BJ194" t="str">
            <v>Settled</v>
          </cell>
          <cell r="BK194" t="str">
            <v>No</v>
          </cell>
          <cell r="BL194" t="str">
            <v>No</v>
          </cell>
          <cell r="BW194" t="str">
            <v>Public Service Electric and Gas Company</v>
          </cell>
        </row>
        <row r="195">
          <cell r="AE195">
            <v>10</v>
          </cell>
          <cell r="AF195">
            <v>0</v>
          </cell>
          <cell r="AG195">
            <v>1</v>
          </cell>
          <cell r="AH195">
            <v>1</v>
          </cell>
          <cell r="AI195">
            <v>1</v>
          </cell>
          <cell r="AJ195">
            <v>0</v>
          </cell>
          <cell r="AL195">
            <v>16</v>
          </cell>
          <cell r="AM195">
            <v>22</v>
          </cell>
          <cell r="AO195" t="str">
            <v>AP-0205004 De-0407022</v>
          </cell>
          <cell r="AP195">
            <v>-279</v>
          </cell>
          <cell r="AQ195" t="str">
            <v>CA</v>
          </cell>
          <cell r="AR195" t="str">
            <v>Southern California Edison Company</v>
          </cell>
          <cell r="AS195" t="str">
            <v>EIX</v>
          </cell>
          <cell r="AT195" t="str">
            <v>Electric</v>
          </cell>
          <cell r="AU195">
            <v>37379</v>
          </cell>
          <cell r="AV195">
            <v>251000</v>
          </cell>
          <cell r="AW195">
            <v>9.39</v>
          </cell>
          <cell r="AX195">
            <v>11.6</v>
          </cell>
          <cell r="AY195">
            <v>48</v>
          </cell>
          <cell r="AZ195">
            <v>7836000</v>
          </cell>
          <cell r="BA195">
            <v>38184</v>
          </cell>
          <cell r="BB195">
            <v>73000</v>
          </cell>
          <cell r="BC195">
            <v>9.39</v>
          </cell>
          <cell r="BD195">
            <v>11.6</v>
          </cell>
          <cell r="BE195">
            <v>48</v>
          </cell>
          <cell r="BF195">
            <v>37986</v>
          </cell>
          <cell r="BG195">
            <v>7756000</v>
          </cell>
          <cell r="BH195" t="str">
            <v>Average</v>
          </cell>
          <cell r="BI195" t="str">
            <v>Vertically Integrated</v>
          </cell>
          <cell r="BJ195" t="str">
            <v>Fully Litigated</v>
          </cell>
          <cell r="BK195" t="str">
            <v>No</v>
          </cell>
          <cell r="BL195" t="str">
            <v>No</v>
          </cell>
          <cell r="BW195" t="str">
            <v>Puget Sound Energy, Inc.</v>
          </cell>
        </row>
        <row r="196">
          <cell r="AE196">
            <v>10</v>
          </cell>
          <cell r="AF196">
            <v>0</v>
          </cell>
          <cell r="AG196">
            <v>1</v>
          </cell>
          <cell r="AH196">
            <v>1</v>
          </cell>
          <cell r="AI196">
            <v>1</v>
          </cell>
          <cell r="AJ196">
            <v>1</v>
          </cell>
          <cell r="AL196">
            <v>16</v>
          </cell>
          <cell r="AM196">
            <v>22</v>
          </cell>
          <cell r="AO196" t="str">
            <v>AP-02-02-012 (So.Div)</v>
          </cell>
          <cell r="AP196">
            <v>-278</v>
          </cell>
          <cell r="AQ196" t="str">
            <v>CA</v>
          </cell>
          <cell r="AR196" t="str">
            <v>Southwest Gas Corporation</v>
          </cell>
          <cell r="AS196" t="str">
            <v>SWX</v>
          </cell>
          <cell r="AT196" t="str">
            <v>Natural Gas</v>
          </cell>
          <cell r="AU196">
            <v>37300</v>
          </cell>
          <cell r="AV196">
            <v>5700</v>
          </cell>
          <cell r="AW196">
            <v>9.57</v>
          </cell>
          <cell r="AX196">
            <v>11.6</v>
          </cell>
          <cell r="AY196">
            <v>45</v>
          </cell>
          <cell r="AZ196">
            <v>109800</v>
          </cell>
          <cell r="BA196">
            <v>38062</v>
          </cell>
          <cell r="BB196">
            <v>3600</v>
          </cell>
          <cell r="BC196">
            <v>9.17</v>
          </cell>
          <cell r="BD196">
            <v>10.9</v>
          </cell>
          <cell r="BE196">
            <v>42</v>
          </cell>
          <cell r="BF196">
            <v>37986</v>
          </cell>
          <cell r="BG196">
            <v>102700</v>
          </cell>
          <cell r="BH196" t="str">
            <v>Average</v>
          </cell>
          <cell r="BI196" t="str">
            <v>Distribution</v>
          </cell>
          <cell r="BJ196" t="str">
            <v>Fully Litigated</v>
          </cell>
          <cell r="BK196" t="str">
            <v>No</v>
          </cell>
          <cell r="BL196" t="str">
            <v>No</v>
          </cell>
          <cell r="BW196" t="str">
            <v>Questar Gas Company</v>
          </cell>
        </row>
        <row r="197">
          <cell r="AE197">
            <v>10</v>
          </cell>
          <cell r="AF197">
            <v>0</v>
          </cell>
          <cell r="AG197">
            <v>1</v>
          </cell>
          <cell r="AH197">
            <v>1</v>
          </cell>
          <cell r="AI197">
            <v>1</v>
          </cell>
          <cell r="AJ197">
            <v>1</v>
          </cell>
          <cell r="AL197">
            <v>16</v>
          </cell>
          <cell r="AM197">
            <v>22</v>
          </cell>
          <cell r="AO197" t="str">
            <v>AP-02-02-012 (No.Div)</v>
          </cell>
          <cell r="AP197">
            <v>-277</v>
          </cell>
          <cell r="AQ197" t="str">
            <v>CA</v>
          </cell>
          <cell r="AR197" t="str">
            <v>Southwest Gas Corporation</v>
          </cell>
          <cell r="AS197" t="str">
            <v>SWX</v>
          </cell>
          <cell r="AT197" t="str">
            <v>Natural Gas</v>
          </cell>
          <cell r="AU197">
            <v>37300</v>
          </cell>
          <cell r="AV197">
            <v>4400</v>
          </cell>
          <cell r="AW197">
            <v>9.57</v>
          </cell>
          <cell r="AX197">
            <v>11.6</v>
          </cell>
          <cell r="AY197">
            <v>45</v>
          </cell>
          <cell r="AZ197">
            <v>49100</v>
          </cell>
          <cell r="BA197">
            <v>38062</v>
          </cell>
          <cell r="BB197">
            <v>3800</v>
          </cell>
          <cell r="BC197">
            <v>9.17</v>
          </cell>
          <cell r="BD197">
            <v>10.9</v>
          </cell>
          <cell r="BE197">
            <v>42</v>
          </cell>
          <cell r="BF197">
            <v>37986</v>
          </cell>
          <cell r="BG197">
            <v>45700</v>
          </cell>
          <cell r="BH197" t="str">
            <v>Average</v>
          </cell>
          <cell r="BI197" t="str">
            <v>Distribution</v>
          </cell>
          <cell r="BJ197" t="str">
            <v>Fully Litigated</v>
          </cell>
          <cell r="BK197" t="str">
            <v>No</v>
          </cell>
          <cell r="BL197" t="str">
            <v>No</v>
          </cell>
          <cell r="BW197" t="str">
            <v>Roanoke Gas Company</v>
          </cell>
        </row>
        <row r="198">
          <cell r="AE198">
            <v>10</v>
          </cell>
          <cell r="AF198">
            <v>0</v>
          </cell>
          <cell r="AG198">
            <v>1</v>
          </cell>
          <cell r="AH198">
            <v>1</v>
          </cell>
          <cell r="AI198">
            <v>1</v>
          </cell>
          <cell r="AJ198">
            <v>1</v>
          </cell>
          <cell r="AL198">
            <v>16</v>
          </cell>
          <cell r="AM198">
            <v>22</v>
          </cell>
          <cell r="AO198" t="str">
            <v>AP-06-12-010</v>
          </cell>
          <cell r="AP198">
            <v>21</v>
          </cell>
          <cell r="AQ198" t="str">
            <v>CA</v>
          </cell>
          <cell r="AR198" t="str">
            <v>Southern California Gas Company</v>
          </cell>
          <cell r="AS198" t="str">
            <v>SRE</v>
          </cell>
          <cell r="AT198" t="str">
            <v>Natural Gas</v>
          </cell>
          <cell r="AU198">
            <v>39059</v>
          </cell>
          <cell r="AV198">
            <v>139300</v>
          </cell>
          <cell r="AW198">
            <v>8.68</v>
          </cell>
          <cell r="AX198">
            <v>10.82</v>
          </cell>
          <cell r="AY198">
            <v>48</v>
          </cell>
          <cell r="AZ198">
            <v>2887087</v>
          </cell>
          <cell r="BA198">
            <v>39660</v>
          </cell>
          <cell r="BB198">
            <v>59000</v>
          </cell>
          <cell r="BC198">
            <v>8.68</v>
          </cell>
          <cell r="BD198">
            <v>10.82</v>
          </cell>
          <cell r="BE198">
            <v>48</v>
          </cell>
          <cell r="BF198">
            <v>39813</v>
          </cell>
          <cell r="BG198">
            <v>2800852</v>
          </cell>
          <cell r="BH198" t="str">
            <v>Average</v>
          </cell>
          <cell r="BI198" t="str">
            <v>Distribution</v>
          </cell>
          <cell r="BJ198" t="str">
            <v>Settled</v>
          </cell>
          <cell r="BK198" t="str">
            <v>Yes</v>
          </cell>
          <cell r="BL198" t="str">
            <v>No</v>
          </cell>
          <cell r="BW198" t="str">
            <v>Rochester Gas and Electric Corporation</v>
          </cell>
        </row>
        <row r="199">
          <cell r="AE199">
            <v>10</v>
          </cell>
          <cell r="AF199">
            <v>0</v>
          </cell>
          <cell r="AG199">
            <v>1</v>
          </cell>
          <cell r="AH199">
            <v>1</v>
          </cell>
          <cell r="AI199">
            <v>1</v>
          </cell>
          <cell r="AJ199">
            <v>0</v>
          </cell>
          <cell r="AL199">
            <v>16</v>
          </cell>
          <cell r="AM199">
            <v>22</v>
          </cell>
          <cell r="AO199" t="str">
            <v>Ap-06-12-009 (elec)</v>
          </cell>
          <cell r="AP199">
            <v>22</v>
          </cell>
          <cell r="AQ199" t="str">
            <v>CA</v>
          </cell>
          <cell r="AR199" t="str">
            <v>San Diego Gas &amp; Electric Company</v>
          </cell>
          <cell r="AS199" t="str">
            <v>SRE</v>
          </cell>
          <cell r="AT199" t="str">
            <v>Electric</v>
          </cell>
          <cell r="AU199">
            <v>39059</v>
          </cell>
          <cell r="AV199">
            <v>197900</v>
          </cell>
          <cell r="AW199">
            <v>8.23</v>
          </cell>
          <cell r="AX199">
            <v>10.7</v>
          </cell>
          <cell r="AY199">
            <v>49</v>
          </cell>
          <cell r="AZ199">
            <v>2989300</v>
          </cell>
          <cell r="BA199">
            <v>39660</v>
          </cell>
          <cell r="BB199">
            <v>131000</v>
          </cell>
          <cell r="BC199">
            <v>8.23</v>
          </cell>
          <cell r="BD199">
            <v>10.7</v>
          </cell>
          <cell r="BE199">
            <v>49</v>
          </cell>
          <cell r="BF199">
            <v>39813</v>
          </cell>
          <cell r="BG199">
            <v>2938200</v>
          </cell>
          <cell r="BH199" t="str">
            <v>Average</v>
          </cell>
          <cell r="BI199" t="str">
            <v>Vertically Integrated</v>
          </cell>
          <cell r="BJ199" t="str">
            <v>Settled</v>
          </cell>
          <cell r="BK199" t="str">
            <v>Yes</v>
          </cell>
          <cell r="BL199" t="str">
            <v>No</v>
          </cell>
          <cell r="BW199" t="str">
            <v>Rockland Electric Company</v>
          </cell>
        </row>
        <row r="200">
          <cell r="AE200">
            <v>10</v>
          </cell>
          <cell r="AF200">
            <v>0</v>
          </cell>
          <cell r="AG200">
            <v>1</v>
          </cell>
          <cell r="AH200">
            <v>1</v>
          </cell>
          <cell r="AI200">
            <v>1</v>
          </cell>
          <cell r="AJ200">
            <v>1</v>
          </cell>
          <cell r="AL200">
            <v>16</v>
          </cell>
          <cell r="AM200">
            <v>22</v>
          </cell>
          <cell r="AO200" t="str">
            <v>AP-06-12-009 (gas)</v>
          </cell>
          <cell r="AP200">
            <v>23</v>
          </cell>
          <cell r="AQ200" t="str">
            <v>CA</v>
          </cell>
          <cell r="AR200" t="str">
            <v>San Diego Gas &amp; Electric Company</v>
          </cell>
          <cell r="AS200" t="str">
            <v>SRE</v>
          </cell>
          <cell r="AT200" t="str">
            <v>Natural Gas</v>
          </cell>
          <cell r="AU200">
            <v>39059</v>
          </cell>
          <cell r="AV200">
            <v>33800</v>
          </cell>
          <cell r="AW200">
            <v>8.23</v>
          </cell>
          <cell r="AX200">
            <v>10.7</v>
          </cell>
          <cell r="AY200">
            <v>49</v>
          </cell>
          <cell r="AZ200">
            <v>429200</v>
          </cell>
          <cell r="BA200">
            <v>39660</v>
          </cell>
          <cell r="BB200">
            <v>7000</v>
          </cell>
          <cell r="BC200">
            <v>8.23</v>
          </cell>
          <cell r="BD200">
            <v>10.7</v>
          </cell>
          <cell r="BE200">
            <v>49</v>
          </cell>
          <cell r="BF200">
            <v>39813</v>
          </cell>
          <cell r="BG200">
            <v>409400</v>
          </cell>
          <cell r="BH200" t="str">
            <v>Average</v>
          </cell>
          <cell r="BI200" t="str">
            <v>Distribution</v>
          </cell>
          <cell r="BJ200" t="str">
            <v>Settled</v>
          </cell>
          <cell r="BK200" t="str">
            <v>Yes</v>
          </cell>
          <cell r="BL200" t="str">
            <v>No</v>
          </cell>
          <cell r="BW200" t="str">
            <v>San Diego Gas &amp; Electric Company</v>
          </cell>
        </row>
        <row r="201">
          <cell r="AE201">
            <v>10</v>
          </cell>
          <cell r="AF201">
            <v>0</v>
          </cell>
          <cell r="AG201">
            <v>1</v>
          </cell>
          <cell r="AH201">
            <v>1</v>
          </cell>
          <cell r="AI201">
            <v>1</v>
          </cell>
          <cell r="AJ201">
            <v>0</v>
          </cell>
          <cell r="AL201">
            <v>16</v>
          </cell>
          <cell r="AM201">
            <v>22</v>
          </cell>
          <cell r="AO201" t="str">
            <v>Ap-07-11-011</v>
          </cell>
          <cell r="AP201">
            <v>153</v>
          </cell>
          <cell r="AQ201" t="str">
            <v>CA</v>
          </cell>
          <cell r="AR201" t="str">
            <v>Southern California Edison Company</v>
          </cell>
          <cell r="AS201" t="str">
            <v>EIX</v>
          </cell>
          <cell r="AT201" t="str">
            <v>Electric</v>
          </cell>
          <cell r="AU201">
            <v>39405</v>
          </cell>
          <cell r="AV201">
            <v>738700</v>
          </cell>
          <cell r="AW201">
            <v>8.75</v>
          </cell>
          <cell r="AX201">
            <v>11.5</v>
          </cell>
          <cell r="AY201">
            <v>48</v>
          </cell>
          <cell r="AZ201">
            <v>13242000</v>
          </cell>
          <cell r="BA201">
            <v>39884</v>
          </cell>
          <cell r="BB201">
            <v>308050</v>
          </cell>
          <cell r="BC201">
            <v>8.75</v>
          </cell>
          <cell r="BD201">
            <v>11.5</v>
          </cell>
          <cell r="BE201">
            <v>48</v>
          </cell>
          <cell r="BF201">
            <v>40178</v>
          </cell>
          <cell r="BG201">
            <v>12766518</v>
          </cell>
          <cell r="BH201" t="str">
            <v>Average</v>
          </cell>
          <cell r="BI201" t="str">
            <v>Vertically Integrated</v>
          </cell>
          <cell r="BJ201" t="str">
            <v>Fully Litigated</v>
          </cell>
          <cell r="BK201" t="str">
            <v>Yes</v>
          </cell>
          <cell r="BL201" t="str">
            <v>No</v>
          </cell>
          <cell r="BW201" t="str">
            <v>Savannah Electric and Power Company</v>
          </cell>
        </row>
        <row r="202">
          <cell r="AE202">
            <v>10</v>
          </cell>
          <cell r="AF202">
            <v>0</v>
          </cell>
          <cell r="AG202">
            <v>1</v>
          </cell>
          <cell r="AH202">
            <v>1</v>
          </cell>
          <cell r="AI202">
            <v>1</v>
          </cell>
          <cell r="AJ202">
            <v>0</v>
          </cell>
          <cell r="AL202">
            <v>16</v>
          </cell>
          <cell r="AM202">
            <v>22</v>
          </cell>
          <cell r="AO202" t="str">
            <v>AP-9412005 De-9512055 (elec)</v>
          </cell>
          <cell r="AP202">
            <v>174</v>
          </cell>
          <cell r="AQ202" t="str">
            <v>CA</v>
          </cell>
          <cell r="AR202" t="str">
            <v>Pacific Gas and Electric Company</v>
          </cell>
          <cell r="AS202" t="str">
            <v>PCG</v>
          </cell>
          <cell r="AT202" t="str">
            <v>Electric</v>
          </cell>
          <cell r="AU202">
            <v>34677</v>
          </cell>
          <cell r="AV202">
            <v>-128700</v>
          </cell>
          <cell r="AW202">
            <v>9.49</v>
          </cell>
          <cell r="AX202">
            <v>11.6</v>
          </cell>
          <cell r="AY202">
            <v>48</v>
          </cell>
          <cell r="AZ202">
            <v>8981700</v>
          </cell>
          <cell r="BA202">
            <v>35053</v>
          </cell>
          <cell r="BB202">
            <v>-300500</v>
          </cell>
          <cell r="BC202">
            <v>9.49</v>
          </cell>
          <cell r="BD202">
            <v>11.6</v>
          </cell>
          <cell r="BE202">
            <v>48</v>
          </cell>
          <cell r="BF202">
            <v>35430</v>
          </cell>
          <cell r="BG202">
            <v>8945600</v>
          </cell>
          <cell r="BH202" t="str">
            <v>Average</v>
          </cell>
          <cell r="BI202" t="str">
            <v>Vertically Integrated</v>
          </cell>
          <cell r="BJ202" t="str">
            <v>Fully Litigated</v>
          </cell>
          <cell r="BK202" t="str">
            <v>Yes</v>
          </cell>
          <cell r="BL202" t="str">
            <v>No</v>
          </cell>
          <cell r="BW202" t="str">
            <v>SEMCO Energy, Inc.</v>
          </cell>
        </row>
        <row r="203">
          <cell r="AE203">
            <v>10</v>
          </cell>
          <cell r="AF203">
            <v>0</v>
          </cell>
          <cell r="AG203">
            <v>1</v>
          </cell>
          <cell r="AH203">
            <v>1</v>
          </cell>
          <cell r="AI203">
            <v>1</v>
          </cell>
          <cell r="AJ203">
            <v>1</v>
          </cell>
          <cell r="AL203">
            <v>16</v>
          </cell>
          <cell r="AM203">
            <v>22</v>
          </cell>
          <cell r="AO203" t="str">
            <v>AP-0211017 De-0405055 (gas)</v>
          </cell>
          <cell r="AP203">
            <v>177</v>
          </cell>
          <cell r="AQ203" t="str">
            <v>CA</v>
          </cell>
          <cell r="AR203" t="str">
            <v>Pacific Gas and Electric Company</v>
          </cell>
          <cell r="AS203" t="str">
            <v>PCG</v>
          </cell>
          <cell r="AT203" t="str">
            <v>Natural Gas</v>
          </cell>
          <cell r="AU203">
            <v>37568</v>
          </cell>
          <cell r="AV203">
            <v>107000</v>
          </cell>
          <cell r="AW203">
            <v>9.24</v>
          </cell>
          <cell r="AX203">
            <v>11.22</v>
          </cell>
          <cell r="AY203">
            <v>48</v>
          </cell>
          <cell r="AZ203">
            <v>2134000</v>
          </cell>
          <cell r="BA203">
            <v>38140</v>
          </cell>
          <cell r="BB203">
            <v>52000</v>
          </cell>
          <cell r="BC203">
            <v>9.24</v>
          </cell>
          <cell r="BD203">
            <v>11.22</v>
          </cell>
          <cell r="BE203">
            <v>48</v>
          </cell>
          <cell r="BF203">
            <v>37986</v>
          </cell>
          <cell r="BG203">
            <v>2078000</v>
          </cell>
          <cell r="BH203" t="str">
            <v>Average</v>
          </cell>
          <cell r="BI203" t="str">
            <v>Distribution</v>
          </cell>
          <cell r="BJ203" t="str">
            <v>Settled</v>
          </cell>
          <cell r="BK203" t="str">
            <v>No</v>
          </cell>
          <cell r="BL203" t="str">
            <v>No</v>
          </cell>
          <cell r="BW203" t="str">
            <v>Sharyland Utilities, L.L.C.</v>
          </cell>
        </row>
        <row r="204">
          <cell r="AE204">
            <v>10</v>
          </cell>
          <cell r="AF204">
            <v>0</v>
          </cell>
          <cell r="AG204">
            <v>1</v>
          </cell>
          <cell r="AH204">
            <v>1</v>
          </cell>
          <cell r="AI204">
            <v>1</v>
          </cell>
          <cell r="AJ204">
            <v>1</v>
          </cell>
          <cell r="AL204">
            <v>16</v>
          </cell>
          <cell r="AM204">
            <v>22</v>
          </cell>
          <cell r="AO204" t="str">
            <v>AP-0212028 De-0412015 (gas)</v>
          </cell>
          <cell r="AP204">
            <v>178</v>
          </cell>
          <cell r="AQ204" t="str">
            <v>CA</v>
          </cell>
          <cell r="AR204" t="str">
            <v>San Diego Gas &amp; Electric Company</v>
          </cell>
          <cell r="AS204" t="str">
            <v>SRE</v>
          </cell>
          <cell r="AT204" t="str">
            <v>Natural Gas</v>
          </cell>
          <cell r="AU204">
            <v>37610</v>
          </cell>
          <cell r="AV204">
            <v>21600</v>
          </cell>
          <cell r="AW204" t="str">
            <v>NA</v>
          </cell>
          <cell r="AX204" t="str">
            <v>NA</v>
          </cell>
          <cell r="AY204" t="str">
            <v>NA</v>
          </cell>
          <cell r="AZ204" t="str">
            <v>NA</v>
          </cell>
          <cell r="BA204">
            <v>38329</v>
          </cell>
          <cell r="BB204">
            <v>1600</v>
          </cell>
          <cell r="BC204" t="str">
            <v>NA</v>
          </cell>
          <cell r="BD204" t="str">
            <v>NA</v>
          </cell>
          <cell r="BE204" t="str">
            <v>NA</v>
          </cell>
          <cell r="BF204">
            <v>38352</v>
          </cell>
          <cell r="BG204" t="str">
            <v>NA</v>
          </cell>
          <cell r="BI204" t="str">
            <v>Distribution</v>
          </cell>
          <cell r="BJ204" t="str">
            <v>Settled</v>
          </cell>
          <cell r="BK204" t="str">
            <v>No</v>
          </cell>
          <cell r="BL204" t="str">
            <v>No</v>
          </cell>
          <cell r="BW204" t="str">
            <v>Sierra Pacific Power Company</v>
          </cell>
        </row>
        <row r="205">
          <cell r="AE205">
            <v>10</v>
          </cell>
          <cell r="AF205">
            <v>0</v>
          </cell>
          <cell r="AG205">
            <v>1</v>
          </cell>
          <cell r="AH205">
            <v>1</v>
          </cell>
          <cell r="AI205">
            <v>1</v>
          </cell>
          <cell r="AJ205">
            <v>1</v>
          </cell>
          <cell r="AL205">
            <v>16</v>
          </cell>
          <cell r="AM205">
            <v>22</v>
          </cell>
          <cell r="AO205" t="str">
            <v>AP-9712020 De-0002046 (gas)</v>
          </cell>
          <cell r="AP205">
            <v>186</v>
          </cell>
          <cell r="AQ205" t="str">
            <v>CA</v>
          </cell>
          <cell r="AR205" t="str">
            <v>Pacific Gas and Electric Company</v>
          </cell>
          <cell r="AS205" t="str">
            <v>PCG</v>
          </cell>
          <cell r="AT205" t="str">
            <v>Natural Gas</v>
          </cell>
          <cell r="AU205">
            <v>35776</v>
          </cell>
          <cell r="AV205">
            <v>377000</v>
          </cell>
          <cell r="AW205">
            <v>9.17</v>
          </cell>
          <cell r="AX205">
            <v>11.2</v>
          </cell>
          <cell r="AY205">
            <v>48</v>
          </cell>
          <cell r="AZ205">
            <v>2179700</v>
          </cell>
          <cell r="BA205">
            <v>36573</v>
          </cell>
          <cell r="BB205">
            <v>93000</v>
          </cell>
          <cell r="BC205">
            <v>8.75</v>
          </cell>
          <cell r="BD205">
            <v>10.6</v>
          </cell>
          <cell r="BE205">
            <v>48</v>
          </cell>
          <cell r="BF205">
            <v>36525</v>
          </cell>
          <cell r="BG205">
            <v>2203400</v>
          </cell>
          <cell r="BH205" t="str">
            <v>Average</v>
          </cell>
          <cell r="BI205" t="str">
            <v>Distribution</v>
          </cell>
          <cell r="BJ205" t="str">
            <v>Fully Litigated</v>
          </cell>
          <cell r="BK205" t="str">
            <v>Yes</v>
          </cell>
          <cell r="BL205" t="str">
            <v>No</v>
          </cell>
          <cell r="BW205" t="str">
            <v>South Jersey Gas Company</v>
          </cell>
        </row>
        <row r="206">
          <cell r="AE206">
            <v>10</v>
          </cell>
          <cell r="AF206">
            <v>0</v>
          </cell>
          <cell r="AG206">
            <v>1</v>
          </cell>
          <cell r="AH206">
            <v>1</v>
          </cell>
          <cell r="AI206">
            <v>1</v>
          </cell>
          <cell r="AJ206">
            <v>1</v>
          </cell>
          <cell r="AL206">
            <v>16</v>
          </cell>
          <cell r="AM206">
            <v>22</v>
          </cell>
          <cell r="AO206" t="str">
            <v>AP-9801014 De-9812038 (gas)</v>
          </cell>
          <cell r="AP206">
            <v>198</v>
          </cell>
          <cell r="AQ206" t="str">
            <v>CA</v>
          </cell>
          <cell r="AR206" t="str">
            <v>San Diego Gas &amp; Electric Company</v>
          </cell>
          <cell r="AS206" t="str">
            <v>SRE</v>
          </cell>
          <cell r="AT206" t="str">
            <v>Natural Gas</v>
          </cell>
          <cell r="AU206">
            <v>35811</v>
          </cell>
          <cell r="AV206">
            <v>36000</v>
          </cell>
          <cell r="AW206" t="str">
            <v>NA</v>
          </cell>
          <cell r="AX206" t="str">
            <v>NA</v>
          </cell>
          <cell r="AY206" t="str">
            <v>NA</v>
          </cell>
          <cell r="AZ206" t="str">
            <v>NA</v>
          </cell>
          <cell r="BA206">
            <v>36146</v>
          </cell>
          <cell r="BB206">
            <v>3900</v>
          </cell>
          <cell r="BC206" t="str">
            <v>NA</v>
          </cell>
          <cell r="BD206" t="str">
            <v>NA</v>
          </cell>
          <cell r="BE206" t="str">
            <v>NA</v>
          </cell>
          <cell r="BF206">
            <v>36525</v>
          </cell>
          <cell r="BG206" t="str">
            <v>NA</v>
          </cell>
          <cell r="BI206" t="str">
            <v>Distribution</v>
          </cell>
          <cell r="BJ206" t="str">
            <v>Settled</v>
          </cell>
          <cell r="BK206" t="str">
            <v>Yes</v>
          </cell>
          <cell r="BL206" t="str">
            <v>No</v>
          </cell>
          <cell r="BW206" t="str">
            <v>Southern California Edison Company</v>
          </cell>
        </row>
        <row r="207">
          <cell r="AE207">
            <v>10</v>
          </cell>
          <cell r="AF207">
            <v>0</v>
          </cell>
          <cell r="AG207">
            <v>1</v>
          </cell>
          <cell r="AH207">
            <v>1</v>
          </cell>
          <cell r="AI207">
            <v>1</v>
          </cell>
          <cell r="AJ207">
            <v>0</v>
          </cell>
          <cell r="AL207">
            <v>16</v>
          </cell>
          <cell r="AM207">
            <v>22</v>
          </cell>
          <cell r="AO207" t="str">
            <v>AP-9111036 De-9212057 (elec)</v>
          </cell>
          <cell r="AP207">
            <v>207</v>
          </cell>
          <cell r="AQ207" t="str">
            <v>CA</v>
          </cell>
          <cell r="AR207" t="str">
            <v>Pacific Gas and Electric Company</v>
          </cell>
          <cell r="AS207" t="str">
            <v>PCG</v>
          </cell>
          <cell r="AT207" t="str">
            <v>Electric</v>
          </cell>
          <cell r="AU207">
            <v>33568</v>
          </cell>
          <cell r="AV207">
            <v>393000</v>
          </cell>
          <cell r="AW207">
            <v>10.130000000000001</v>
          </cell>
          <cell r="AX207">
            <v>11.9</v>
          </cell>
          <cell r="AY207">
            <v>46.75</v>
          </cell>
          <cell r="AZ207">
            <v>9173000</v>
          </cell>
          <cell r="BA207">
            <v>33954</v>
          </cell>
          <cell r="BB207">
            <v>254400</v>
          </cell>
          <cell r="BC207">
            <v>10.130000000000001</v>
          </cell>
          <cell r="BD207">
            <v>11.9</v>
          </cell>
          <cell r="BE207">
            <v>46.75</v>
          </cell>
          <cell r="BF207">
            <v>34334</v>
          </cell>
          <cell r="BG207">
            <v>9120500</v>
          </cell>
          <cell r="BH207" t="str">
            <v>Average</v>
          </cell>
          <cell r="BI207" t="str">
            <v>Vertically Integrated</v>
          </cell>
          <cell r="BJ207" t="str">
            <v>Fully Litigated</v>
          </cell>
          <cell r="BK207" t="str">
            <v>Yes</v>
          </cell>
          <cell r="BL207" t="str">
            <v>No</v>
          </cell>
          <cell r="BW207" t="str">
            <v>Southern California Gas Company</v>
          </cell>
        </row>
        <row r="208">
          <cell r="AE208">
            <v>10</v>
          </cell>
          <cell r="AF208">
            <v>0</v>
          </cell>
          <cell r="AG208">
            <v>1</v>
          </cell>
          <cell r="AH208">
            <v>1</v>
          </cell>
          <cell r="AI208">
            <v>1</v>
          </cell>
          <cell r="AJ208">
            <v>0</v>
          </cell>
          <cell r="AL208">
            <v>16</v>
          </cell>
          <cell r="AM208">
            <v>22</v>
          </cell>
          <cell r="AO208" t="str">
            <v>AP-9111024 De-9212019 (elec)</v>
          </cell>
          <cell r="AP208">
            <v>208</v>
          </cell>
          <cell r="AQ208" t="str">
            <v>CA</v>
          </cell>
          <cell r="AR208" t="str">
            <v>San Diego Gas &amp; Electric Company</v>
          </cell>
          <cell r="AS208" t="str">
            <v>SRE</v>
          </cell>
          <cell r="AT208" t="str">
            <v>Electric</v>
          </cell>
          <cell r="AU208">
            <v>33557</v>
          </cell>
          <cell r="AV208">
            <v>48000</v>
          </cell>
          <cell r="AW208">
            <v>9.94</v>
          </cell>
          <cell r="AX208">
            <v>11.85</v>
          </cell>
          <cell r="AY208">
            <v>49.5</v>
          </cell>
          <cell r="AZ208">
            <v>2394000</v>
          </cell>
          <cell r="BA208">
            <v>33941</v>
          </cell>
          <cell r="BB208">
            <v>33500</v>
          </cell>
          <cell r="BC208">
            <v>9.94</v>
          </cell>
          <cell r="BD208">
            <v>11.85</v>
          </cell>
          <cell r="BE208">
            <v>49.5</v>
          </cell>
          <cell r="BF208">
            <v>34334</v>
          </cell>
          <cell r="BG208">
            <v>2394000</v>
          </cell>
          <cell r="BH208" t="str">
            <v>Average</v>
          </cell>
          <cell r="BI208" t="str">
            <v>Vertically Integrated</v>
          </cell>
          <cell r="BJ208" t="str">
            <v>Fully Litigated</v>
          </cell>
          <cell r="BK208" t="str">
            <v>Yes</v>
          </cell>
          <cell r="BL208" t="str">
            <v>No</v>
          </cell>
          <cell r="BW208" t="str">
            <v>Southern Indiana Gas and Electric Company</v>
          </cell>
        </row>
        <row r="209">
          <cell r="AE209">
            <v>10</v>
          </cell>
          <cell r="AF209">
            <v>0</v>
          </cell>
          <cell r="AG209">
            <v>1</v>
          </cell>
          <cell r="AH209">
            <v>1</v>
          </cell>
          <cell r="AI209">
            <v>1</v>
          </cell>
          <cell r="AJ209">
            <v>1</v>
          </cell>
          <cell r="AL209">
            <v>16</v>
          </cell>
          <cell r="AM209">
            <v>22</v>
          </cell>
          <cell r="AO209" t="str">
            <v>A-07-12-022 (SoCalDiv)</v>
          </cell>
          <cell r="AP209">
            <v>300</v>
          </cell>
          <cell r="AQ209" t="str">
            <v>CA</v>
          </cell>
          <cell r="AR209" t="str">
            <v>Southwest Gas Corporation</v>
          </cell>
          <cell r="AS209" t="str">
            <v>SWX</v>
          </cell>
          <cell r="AT209" t="str">
            <v>Natural Gas</v>
          </cell>
          <cell r="AU209">
            <v>39437</v>
          </cell>
          <cell r="AV209">
            <v>7100</v>
          </cell>
          <cell r="AW209">
            <v>8.49</v>
          </cell>
          <cell r="AX209">
            <v>11.5</v>
          </cell>
          <cell r="AY209">
            <v>47</v>
          </cell>
          <cell r="AZ209">
            <v>155248.20500000002</v>
          </cell>
          <cell r="BA209">
            <v>39773</v>
          </cell>
          <cell r="BB209">
            <v>2442.9790000000003</v>
          </cell>
          <cell r="BC209">
            <v>7.87</v>
          </cell>
          <cell r="BD209">
            <v>10.5</v>
          </cell>
          <cell r="BE209">
            <v>47</v>
          </cell>
          <cell r="BF209">
            <v>40178</v>
          </cell>
          <cell r="BG209">
            <v>143850.71799999999</v>
          </cell>
          <cell r="BH209" t="str">
            <v>Average</v>
          </cell>
          <cell r="BI209" t="str">
            <v>Distribution</v>
          </cell>
          <cell r="BJ209" t="str">
            <v>Settled</v>
          </cell>
          <cell r="BK209" t="str">
            <v>Yes</v>
          </cell>
          <cell r="BL209" t="str">
            <v>No</v>
          </cell>
          <cell r="BW209" t="str">
            <v>Southwest Gas Corporation</v>
          </cell>
        </row>
        <row r="210">
          <cell r="AE210">
            <v>10</v>
          </cell>
          <cell r="AF210">
            <v>0</v>
          </cell>
          <cell r="AG210">
            <v>1</v>
          </cell>
          <cell r="AH210">
            <v>1</v>
          </cell>
          <cell r="AI210">
            <v>1</v>
          </cell>
          <cell r="AJ210">
            <v>1</v>
          </cell>
          <cell r="AL210">
            <v>16</v>
          </cell>
          <cell r="AM210">
            <v>22</v>
          </cell>
          <cell r="AO210" t="str">
            <v>A-07-12-022 (NoCalDiv)</v>
          </cell>
          <cell r="AP210">
            <v>301</v>
          </cell>
          <cell r="AQ210" t="str">
            <v>CA</v>
          </cell>
          <cell r="AR210" t="str">
            <v>Southwest Gas Corporation</v>
          </cell>
          <cell r="AS210" t="str">
            <v>SWX</v>
          </cell>
          <cell r="AT210" t="str">
            <v>Natural Gas</v>
          </cell>
          <cell r="AU210">
            <v>39437</v>
          </cell>
          <cell r="AV210">
            <v>-100</v>
          </cell>
          <cell r="AW210">
            <v>9.5</v>
          </cell>
          <cell r="AX210">
            <v>11.5</v>
          </cell>
          <cell r="AY210">
            <v>47</v>
          </cell>
          <cell r="AZ210">
            <v>54500</v>
          </cell>
          <cell r="BA210">
            <v>39773</v>
          </cell>
          <cell r="BB210">
            <v>-1035.876</v>
          </cell>
          <cell r="BC210">
            <v>8.99</v>
          </cell>
          <cell r="BD210">
            <v>10.5</v>
          </cell>
          <cell r="BE210">
            <v>47</v>
          </cell>
          <cell r="BF210">
            <v>40178</v>
          </cell>
          <cell r="BG210">
            <v>52284.779000000002</v>
          </cell>
          <cell r="BH210" t="str">
            <v>Average</v>
          </cell>
          <cell r="BI210" t="str">
            <v>Distribution</v>
          </cell>
          <cell r="BJ210" t="str">
            <v>Settled</v>
          </cell>
          <cell r="BK210" t="str">
            <v>Yes</v>
          </cell>
          <cell r="BL210" t="str">
            <v>No</v>
          </cell>
          <cell r="BW210" t="str">
            <v>Southwestern Electric Power Company</v>
          </cell>
        </row>
        <row r="211">
          <cell r="AE211">
            <v>10</v>
          </cell>
          <cell r="AF211">
            <v>0</v>
          </cell>
          <cell r="AG211">
            <v>1</v>
          </cell>
          <cell r="AH211">
            <v>1</v>
          </cell>
          <cell r="AI211">
            <v>1</v>
          </cell>
          <cell r="AJ211">
            <v>1</v>
          </cell>
          <cell r="AL211">
            <v>16</v>
          </cell>
          <cell r="AM211">
            <v>22</v>
          </cell>
          <cell r="AO211" t="str">
            <v>A-07-12-022 (LkTah)</v>
          </cell>
          <cell r="AP211">
            <v>302</v>
          </cell>
          <cell r="AQ211" t="str">
            <v>CA</v>
          </cell>
          <cell r="AR211" t="str">
            <v>Southwest Gas Corporation</v>
          </cell>
          <cell r="AS211" t="str">
            <v>SWX</v>
          </cell>
          <cell r="AT211" t="str">
            <v>Natural Gas</v>
          </cell>
          <cell r="AU211">
            <v>39437</v>
          </cell>
          <cell r="AV211">
            <v>2100</v>
          </cell>
          <cell r="AW211">
            <v>9.5</v>
          </cell>
          <cell r="AX211">
            <v>11.5</v>
          </cell>
          <cell r="AY211">
            <v>47</v>
          </cell>
          <cell r="AZ211">
            <v>12418.019</v>
          </cell>
          <cell r="BA211">
            <v>39773</v>
          </cell>
          <cell r="BB211">
            <v>1823.145</v>
          </cell>
          <cell r="BC211">
            <v>8.99</v>
          </cell>
          <cell r="BD211">
            <v>10.5</v>
          </cell>
          <cell r="BE211">
            <v>47</v>
          </cell>
          <cell r="BF211">
            <v>40178</v>
          </cell>
          <cell r="BG211">
            <v>11814.967000000001</v>
          </cell>
          <cell r="BH211" t="str">
            <v>Average</v>
          </cell>
          <cell r="BI211" t="str">
            <v>Distribution</v>
          </cell>
          <cell r="BJ211" t="str">
            <v>Settled</v>
          </cell>
          <cell r="BK211" t="str">
            <v>Yes</v>
          </cell>
          <cell r="BL211" t="str">
            <v>No</v>
          </cell>
          <cell r="BW211" t="str">
            <v>Southwestern Public Service Company</v>
          </cell>
        </row>
        <row r="212">
          <cell r="AE212">
            <v>10</v>
          </cell>
          <cell r="AF212">
            <v>0</v>
          </cell>
          <cell r="AG212">
            <v>1</v>
          </cell>
          <cell r="AH212">
            <v>1</v>
          </cell>
          <cell r="AI212">
            <v>1</v>
          </cell>
          <cell r="AJ212">
            <v>0</v>
          </cell>
          <cell r="AL212">
            <v>16</v>
          </cell>
          <cell r="AM212">
            <v>22</v>
          </cell>
          <cell r="AO212" t="str">
            <v>AP-09-12-020 (elec)</v>
          </cell>
          <cell r="AP212">
            <v>512</v>
          </cell>
          <cell r="AQ212" t="str">
            <v>CA</v>
          </cell>
          <cell r="AR212" t="str">
            <v>Pacific Gas and Electric Company</v>
          </cell>
          <cell r="AS212" t="str">
            <v>PCG</v>
          </cell>
          <cell r="AT212" t="str">
            <v>Electric</v>
          </cell>
          <cell r="AU212">
            <v>40168</v>
          </cell>
          <cell r="AV212">
            <v>856000</v>
          </cell>
          <cell r="AW212" t="str">
            <v>NA</v>
          </cell>
          <cell r="AX212" t="str">
            <v>NA</v>
          </cell>
          <cell r="AY212" t="str">
            <v>NA</v>
          </cell>
          <cell r="AZ212">
            <v>14783000</v>
          </cell>
          <cell r="BA212">
            <v>40676</v>
          </cell>
          <cell r="BB212">
            <v>403000</v>
          </cell>
          <cell r="BC212" t="str">
            <v>NA</v>
          </cell>
          <cell r="BD212" t="str">
            <v>NA</v>
          </cell>
          <cell r="BE212" t="str">
            <v>NA</v>
          </cell>
          <cell r="BF212">
            <v>40908</v>
          </cell>
          <cell r="BG212">
            <v>14174949</v>
          </cell>
          <cell r="BH212" t="str">
            <v>Average</v>
          </cell>
          <cell r="BI212" t="str">
            <v>Vertically Integrated</v>
          </cell>
          <cell r="BJ212" t="str">
            <v>Settled</v>
          </cell>
          <cell r="BK212" t="str">
            <v>Yes</v>
          </cell>
          <cell r="BL212" t="str">
            <v>No</v>
          </cell>
          <cell r="BW212" t="str">
            <v>Spire Alabama Inc.</v>
          </cell>
        </row>
        <row r="213">
          <cell r="AE213">
            <v>10</v>
          </cell>
          <cell r="AF213">
            <v>0</v>
          </cell>
          <cell r="AG213">
            <v>1</v>
          </cell>
          <cell r="AH213">
            <v>1</v>
          </cell>
          <cell r="AI213">
            <v>1</v>
          </cell>
          <cell r="AJ213">
            <v>1</v>
          </cell>
          <cell r="AL213">
            <v>16</v>
          </cell>
          <cell r="AM213">
            <v>22</v>
          </cell>
          <cell r="AO213" t="str">
            <v>AP-09-12-020 (gas)</v>
          </cell>
          <cell r="AP213">
            <v>513</v>
          </cell>
          <cell r="AQ213" t="str">
            <v>CA</v>
          </cell>
          <cell r="AR213" t="str">
            <v>Pacific Gas and Electric Company</v>
          </cell>
          <cell r="AS213" t="str">
            <v>PCG</v>
          </cell>
          <cell r="AT213" t="str">
            <v>Natural Gas</v>
          </cell>
          <cell r="AU213">
            <v>40168</v>
          </cell>
          <cell r="AV213">
            <v>208678</v>
          </cell>
          <cell r="AW213" t="str">
            <v>NA</v>
          </cell>
          <cell r="AX213" t="str">
            <v>NA</v>
          </cell>
          <cell r="AY213" t="str">
            <v>NA</v>
          </cell>
          <cell r="AZ213">
            <v>2458553</v>
          </cell>
          <cell r="BA213">
            <v>40676</v>
          </cell>
          <cell r="BB213">
            <v>47363</v>
          </cell>
          <cell r="BC213" t="str">
            <v>NA</v>
          </cell>
          <cell r="BD213" t="str">
            <v>NA</v>
          </cell>
          <cell r="BE213" t="str">
            <v>NA</v>
          </cell>
          <cell r="BF213">
            <v>40908</v>
          </cell>
          <cell r="BG213">
            <v>2448519</v>
          </cell>
          <cell r="BH213" t="str">
            <v>Average</v>
          </cell>
          <cell r="BI213" t="str">
            <v>Distribution</v>
          </cell>
          <cell r="BJ213" t="str">
            <v>Settled</v>
          </cell>
          <cell r="BK213" t="str">
            <v>Yes</v>
          </cell>
          <cell r="BL213" t="str">
            <v>No</v>
          </cell>
          <cell r="BW213" t="str">
            <v>Spire Gulf Inc.</v>
          </cell>
        </row>
        <row r="214">
          <cell r="AE214">
            <v>10</v>
          </cell>
          <cell r="AF214">
            <v>0</v>
          </cell>
          <cell r="AG214">
            <v>1</v>
          </cell>
          <cell r="AH214">
            <v>1</v>
          </cell>
          <cell r="AI214">
            <v>1</v>
          </cell>
          <cell r="AJ214">
            <v>0</v>
          </cell>
          <cell r="AL214">
            <v>17</v>
          </cell>
          <cell r="AM214">
            <v>23</v>
          </cell>
          <cell r="AO214" t="str">
            <v>AP-08-08-004</v>
          </cell>
          <cell r="AP214">
            <v>565</v>
          </cell>
          <cell r="AQ214" t="str">
            <v>CA</v>
          </cell>
          <cell r="AR214" t="str">
            <v>Sierra Pacific Power Company</v>
          </cell>
          <cell r="AS214" t="str">
            <v>BRK.A</v>
          </cell>
          <cell r="AT214" t="str">
            <v>Electric</v>
          </cell>
          <cell r="AU214">
            <v>39661</v>
          </cell>
          <cell r="AV214">
            <v>8911</v>
          </cell>
          <cell r="AW214">
            <v>8.81</v>
          </cell>
          <cell r="AX214">
            <v>11.4</v>
          </cell>
          <cell r="AY214">
            <v>43.71</v>
          </cell>
          <cell r="AZ214">
            <v>146517</v>
          </cell>
          <cell r="BA214">
            <v>40120</v>
          </cell>
          <cell r="BB214">
            <v>5500</v>
          </cell>
          <cell r="BC214">
            <v>8.51</v>
          </cell>
          <cell r="BD214">
            <v>10.7</v>
          </cell>
          <cell r="BE214">
            <v>43.71</v>
          </cell>
          <cell r="BF214">
            <v>40178</v>
          </cell>
          <cell r="BG214">
            <v>141459</v>
          </cell>
          <cell r="BH214" t="str">
            <v>Average</v>
          </cell>
          <cell r="BI214" t="str">
            <v>Vertically Integrated</v>
          </cell>
          <cell r="BJ214" t="str">
            <v>Settled</v>
          </cell>
          <cell r="BK214" t="str">
            <v>No</v>
          </cell>
          <cell r="BL214" t="str">
            <v>No</v>
          </cell>
          <cell r="BW214" t="str">
            <v>Spire Missouri Inc.</v>
          </cell>
        </row>
        <row r="215">
          <cell r="AE215">
            <v>10</v>
          </cell>
          <cell r="AF215">
            <v>0</v>
          </cell>
          <cell r="AG215">
            <v>1</v>
          </cell>
          <cell r="AH215">
            <v>1</v>
          </cell>
          <cell r="AI215">
            <v>1</v>
          </cell>
          <cell r="AJ215">
            <v>0</v>
          </cell>
          <cell r="AL215">
            <v>17</v>
          </cell>
          <cell r="AM215">
            <v>23</v>
          </cell>
          <cell r="AO215" t="str">
            <v>AP-10-11-015</v>
          </cell>
          <cell r="AP215">
            <v>657</v>
          </cell>
          <cell r="AQ215" t="str">
            <v>CA</v>
          </cell>
          <cell r="AR215" t="str">
            <v>Southern California Edison Company</v>
          </cell>
          <cell r="AS215" t="str">
            <v>EIX</v>
          </cell>
          <cell r="AT215" t="str">
            <v>Electric</v>
          </cell>
          <cell r="AU215">
            <v>40505</v>
          </cell>
          <cell r="AV215">
            <v>809000</v>
          </cell>
          <cell r="AW215" t="str">
            <v>NA</v>
          </cell>
          <cell r="AX215" t="str">
            <v>NA</v>
          </cell>
          <cell r="AY215" t="str">
            <v>NA</v>
          </cell>
          <cell r="AZ215">
            <v>16224212</v>
          </cell>
          <cell r="BA215">
            <v>41242</v>
          </cell>
          <cell r="BB215">
            <v>271908</v>
          </cell>
          <cell r="BC215" t="str">
            <v>NA</v>
          </cell>
          <cell r="BD215" t="str">
            <v>NA</v>
          </cell>
          <cell r="BE215" t="str">
            <v>NA</v>
          </cell>
          <cell r="BF215">
            <v>41274</v>
          </cell>
          <cell r="BG215">
            <v>15072221</v>
          </cell>
          <cell r="BH215" t="str">
            <v>Average</v>
          </cell>
          <cell r="BI215" t="str">
            <v>Vertically Integrated</v>
          </cell>
          <cell r="BJ215" t="str">
            <v>Fully Litigated</v>
          </cell>
          <cell r="BK215" t="str">
            <v>Yes</v>
          </cell>
          <cell r="BL215" t="str">
            <v>No</v>
          </cell>
          <cell r="BW215" t="str">
            <v>Summit Natural Gas of Missouri, Inc.</v>
          </cell>
        </row>
        <row r="216">
          <cell r="AE216">
            <v>10</v>
          </cell>
          <cell r="AF216">
            <v>0</v>
          </cell>
          <cell r="AG216">
            <v>1</v>
          </cell>
          <cell r="AH216">
            <v>1</v>
          </cell>
          <cell r="AI216">
            <v>1</v>
          </cell>
          <cell r="AJ216">
            <v>1</v>
          </cell>
          <cell r="AL216">
            <v>17</v>
          </cell>
          <cell r="AM216">
            <v>23</v>
          </cell>
          <cell r="AO216" t="str">
            <v>AP-10-12-006</v>
          </cell>
          <cell r="AP216">
            <v>668</v>
          </cell>
          <cell r="AQ216" t="str">
            <v>CA</v>
          </cell>
          <cell r="AR216" t="str">
            <v>Southern California Gas Company</v>
          </cell>
          <cell r="AS216" t="str">
            <v>SRE</v>
          </cell>
          <cell r="AT216" t="str">
            <v>Natural Gas</v>
          </cell>
          <cell r="AU216">
            <v>40527</v>
          </cell>
          <cell r="AV216">
            <v>239039</v>
          </cell>
          <cell r="AW216" t="str">
            <v>NA</v>
          </cell>
          <cell r="AX216" t="str">
            <v>NA</v>
          </cell>
          <cell r="AY216" t="str">
            <v>NA</v>
          </cell>
          <cell r="AZ216">
            <v>3622427</v>
          </cell>
          <cell r="BA216">
            <v>41403</v>
          </cell>
          <cell r="BB216">
            <v>84831</v>
          </cell>
          <cell r="BC216" t="str">
            <v>NA</v>
          </cell>
          <cell r="BD216" t="str">
            <v>NA</v>
          </cell>
          <cell r="BE216" t="str">
            <v>NA</v>
          </cell>
          <cell r="BF216">
            <v>41274</v>
          </cell>
          <cell r="BG216">
            <v>3443860</v>
          </cell>
          <cell r="BH216" t="str">
            <v>Average</v>
          </cell>
          <cell r="BI216" t="str">
            <v>Distribution</v>
          </cell>
          <cell r="BJ216" t="str">
            <v>Fully Litigated</v>
          </cell>
          <cell r="BK216" t="str">
            <v>Yes</v>
          </cell>
          <cell r="BL216" t="str">
            <v>No</v>
          </cell>
          <cell r="BW216" t="str">
            <v>Summit Utilities Arkansas, Inc.</v>
          </cell>
        </row>
        <row r="217">
          <cell r="AE217">
            <v>10</v>
          </cell>
          <cell r="AF217">
            <v>0</v>
          </cell>
          <cell r="AG217">
            <v>1</v>
          </cell>
          <cell r="AH217">
            <v>1</v>
          </cell>
          <cell r="AI217">
            <v>1</v>
          </cell>
          <cell r="AJ217">
            <v>0</v>
          </cell>
          <cell r="AL217">
            <v>17</v>
          </cell>
          <cell r="AM217">
            <v>23</v>
          </cell>
          <cell r="AO217" t="str">
            <v>AP-60153 De-93887-E</v>
          </cell>
          <cell r="AP217">
            <v>755</v>
          </cell>
          <cell r="AQ217" t="str">
            <v>CA</v>
          </cell>
          <cell r="AR217" t="str">
            <v>Pacific Gas and Electric Company</v>
          </cell>
          <cell r="AS217" t="str">
            <v>PCG</v>
          </cell>
          <cell r="AT217" t="str">
            <v>Electric</v>
          </cell>
          <cell r="AU217">
            <v>29578</v>
          </cell>
          <cell r="AV217">
            <v>1005000</v>
          </cell>
          <cell r="AW217">
            <v>13</v>
          </cell>
          <cell r="AX217">
            <v>18</v>
          </cell>
          <cell r="AY217">
            <v>41</v>
          </cell>
          <cell r="AZ217" t="str">
            <v>NA</v>
          </cell>
          <cell r="BA217">
            <v>29950</v>
          </cell>
          <cell r="BB217">
            <v>632000</v>
          </cell>
          <cell r="BC217">
            <v>12.2</v>
          </cell>
          <cell r="BD217">
            <v>16</v>
          </cell>
          <cell r="BE217">
            <v>41</v>
          </cell>
          <cell r="BF217">
            <v>30316</v>
          </cell>
          <cell r="BG217" t="str">
            <v>NA</v>
          </cell>
          <cell r="BI217" t="str">
            <v>Vertically Integrated</v>
          </cell>
          <cell r="BJ217" t="str">
            <v>Fully Litigated</v>
          </cell>
          <cell r="BK217" t="str">
            <v>Yes</v>
          </cell>
          <cell r="BL217" t="str">
            <v>Yes</v>
          </cell>
          <cell r="BW217" t="str">
            <v>Summit Utilities, Inc.</v>
          </cell>
        </row>
        <row r="218">
          <cell r="AE218">
            <v>10</v>
          </cell>
          <cell r="AF218">
            <v>0</v>
          </cell>
          <cell r="AG218">
            <v>1</v>
          </cell>
          <cell r="AH218">
            <v>1</v>
          </cell>
          <cell r="AI218">
            <v>1</v>
          </cell>
          <cell r="AJ218">
            <v>1</v>
          </cell>
          <cell r="AL218">
            <v>17</v>
          </cell>
          <cell r="AM218">
            <v>23</v>
          </cell>
          <cell r="AO218" t="str">
            <v>AP-60153 De-93887-G</v>
          </cell>
          <cell r="AP218">
            <v>760</v>
          </cell>
          <cell r="AQ218" t="str">
            <v>CA</v>
          </cell>
          <cell r="AR218" t="str">
            <v>Pacific Gas and Electric Company</v>
          </cell>
          <cell r="AS218" t="str">
            <v>PCG</v>
          </cell>
          <cell r="AT218" t="str">
            <v>Natural Gas</v>
          </cell>
          <cell r="AU218">
            <v>29578</v>
          </cell>
          <cell r="AV218">
            <v>256000</v>
          </cell>
          <cell r="AW218">
            <v>13</v>
          </cell>
          <cell r="AX218">
            <v>18</v>
          </cell>
          <cell r="AY218">
            <v>41</v>
          </cell>
          <cell r="AZ218" t="str">
            <v>NA</v>
          </cell>
          <cell r="BA218">
            <v>29950</v>
          </cell>
          <cell r="BB218">
            <v>202000</v>
          </cell>
          <cell r="BC218">
            <v>12.2</v>
          </cell>
          <cell r="BD218">
            <v>16</v>
          </cell>
          <cell r="BE218">
            <v>41</v>
          </cell>
          <cell r="BF218">
            <v>30316</v>
          </cell>
          <cell r="BG218" t="str">
            <v>NA</v>
          </cell>
          <cell r="BI218" t="str">
            <v>Distribution</v>
          </cell>
          <cell r="BJ218" t="str">
            <v>Fully Litigated</v>
          </cell>
          <cell r="BK218" t="str">
            <v>Yes</v>
          </cell>
          <cell r="BL218" t="str">
            <v>Yes</v>
          </cell>
          <cell r="BW218" t="str">
            <v>Tampa Electric Company</v>
          </cell>
        </row>
        <row r="219">
          <cell r="AE219">
            <v>10</v>
          </cell>
          <cell r="AF219">
            <v>0</v>
          </cell>
          <cell r="AG219">
            <v>1</v>
          </cell>
          <cell r="AH219">
            <v>1</v>
          </cell>
          <cell r="AI219">
            <v>1</v>
          </cell>
          <cell r="AJ219">
            <v>0</v>
          </cell>
          <cell r="AL219">
            <v>17</v>
          </cell>
          <cell r="AM219">
            <v>23</v>
          </cell>
          <cell r="AO219" t="str">
            <v>AP-821248 De-8312068-E</v>
          </cell>
          <cell r="AP219">
            <v>764</v>
          </cell>
          <cell r="AQ219" t="str">
            <v>CA</v>
          </cell>
          <cell r="AR219" t="str">
            <v>Pacific Gas and Electric Company</v>
          </cell>
          <cell r="AS219" t="str">
            <v>PCG</v>
          </cell>
          <cell r="AT219" t="str">
            <v>Electric</v>
          </cell>
          <cell r="AU219">
            <v>30305</v>
          </cell>
          <cell r="AV219">
            <v>493000</v>
          </cell>
          <cell r="AW219">
            <v>13.19</v>
          </cell>
          <cell r="AX219">
            <v>17.5</v>
          </cell>
          <cell r="AY219">
            <v>42.25</v>
          </cell>
          <cell r="AZ219">
            <v>5400000</v>
          </cell>
          <cell r="BA219">
            <v>30672</v>
          </cell>
          <cell r="BB219">
            <v>228700</v>
          </cell>
          <cell r="BC219">
            <v>12.45</v>
          </cell>
          <cell r="BD219">
            <v>15.75</v>
          </cell>
          <cell r="BE219">
            <v>42.25</v>
          </cell>
          <cell r="BF219">
            <v>31047</v>
          </cell>
          <cell r="BG219">
            <v>5335400</v>
          </cell>
          <cell r="BH219" t="str">
            <v>Average</v>
          </cell>
          <cell r="BI219" t="str">
            <v>Vertically Integrated</v>
          </cell>
          <cell r="BJ219" t="str">
            <v>Fully Litigated</v>
          </cell>
          <cell r="BK219" t="str">
            <v>Yes</v>
          </cell>
          <cell r="BL219" t="str">
            <v>No</v>
          </cell>
          <cell r="BW219" t="str">
            <v>Texas Gas Service Company, Inc.</v>
          </cell>
        </row>
        <row r="220">
          <cell r="AE220">
            <v>10</v>
          </cell>
          <cell r="AF220">
            <v>0</v>
          </cell>
          <cell r="AG220">
            <v>1</v>
          </cell>
          <cell r="AH220">
            <v>1</v>
          </cell>
          <cell r="AI220">
            <v>1</v>
          </cell>
          <cell r="AJ220">
            <v>1</v>
          </cell>
          <cell r="AL220">
            <v>17</v>
          </cell>
          <cell r="AM220">
            <v>23</v>
          </cell>
          <cell r="AO220" t="str">
            <v>AP-821248 De-8312068-G</v>
          </cell>
          <cell r="AP220">
            <v>765</v>
          </cell>
          <cell r="AQ220" t="str">
            <v>CA</v>
          </cell>
          <cell r="AR220" t="str">
            <v>Pacific Gas and Electric Company</v>
          </cell>
          <cell r="AS220" t="str">
            <v>PCG</v>
          </cell>
          <cell r="AT220" t="str">
            <v>Natural Gas</v>
          </cell>
          <cell r="AU220">
            <v>30305</v>
          </cell>
          <cell r="AV220">
            <v>145700</v>
          </cell>
          <cell r="AW220">
            <v>13.19</v>
          </cell>
          <cell r="AX220">
            <v>17.5</v>
          </cell>
          <cell r="AY220">
            <v>42.25</v>
          </cell>
          <cell r="AZ220">
            <v>1721600</v>
          </cell>
          <cell r="BA220">
            <v>30672</v>
          </cell>
          <cell r="BB220">
            <v>78800</v>
          </cell>
          <cell r="BC220">
            <v>12.45</v>
          </cell>
          <cell r="BD220">
            <v>15.75</v>
          </cell>
          <cell r="BE220">
            <v>42.25</v>
          </cell>
          <cell r="BF220">
            <v>31047</v>
          </cell>
          <cell r="BG220">
            <v>1712000</v>
          </cell>
          <cell r="BH220" t="str">
            <v>Average</v>
          </cell>
          <cell r="BI220" t="str">
            <v>Distribution</v>
          </cell>
          <cell r="BJ220" t="str">
            <v>Fully Litigated</v>
          </cell>
          <cell r="BK220" t="str">
            <v>Yes</v>
          </cell>
          <cell r="BL220" t="str">
            <v>No</v>
          </cell>
          <cell r="BW220" t="str">
            <v>Texas-New Mexico Power Company</v>
          </cell>
        </row>
        <row r="221">
          <cell r="AE221">
            <v>10</v>
          </cell>
          <cell r="AF221">
            <v>0</v>
          </cell>
          <cell r="AG221">
            <v>1</v>
          </cell>
          <cell r="AH221">
            <v>1</v>
          </cell>
          <cell r="AI221">
            <v>1</v>
          </cell>
          <cell r="AJ221">
            <v>0</v>
          </cell>
          <cell r="AL221">
            <v>17</v>
          </cell>
          <cell r="AM221">
            <v>23</v>
          </cell>
          <cell r="AO221" t="str">
            <v>AP-851250 De-8612095-E</v>
          </cell>
          <cell r="AP221">
            <v>769</v>
          </cell>
          <cell r="AQ221" t="str">
            <v>CA</v>
          </cell>
          <cell r="AR221" t="str">
            <v>Pacific Gas and Electric Company</v>
          </cell>
          <cell r="AS221" t="str">
            <v>PCG</v>
          </cell>
          <cell r="AT221" t="str">
            <v>Electric</v>
          </cell>
          <cell r="AU221">
            <v>31408</v>
          </cell>
          <cell r="AV221">
            <v>276800</v>
          </cell>
          <cell r="AW221">
            <v>12.16</v>
          </cell>
          <cell r="AX221">
            <v>15.25</v>
          </cell>
          <cell r="AY221">
            <v>45</v>
          </cell>
          <cell r="AZ221" t="str">
            <v>NA</v>
          </cell>
          <cell r="BA221">
            <v>31768</v>
          </cell>
          <cell r="BB221">
            <v>108200</v>
          </cell>
          <cell r="BC221">
            <v>11.44</v>
          </cell>
          <cell r="BD221">
            <v>13.8</v>
          </cell>
          <cell r="BE221">
            <v>44.5</v>
          </cell>
          <cell r="BF221">
            <v>32142</v>
          </cell>
          <cell r="BG221" t="str">
            <v>NA</v>
          </cell>
          <cell r="BI221" t="str">
            <v>Vertically Integrated</v>
          </cell>
          <cell r="BJ221" t="str">
            <v>Fully Litigated</v>
          </cell>
          <cell r="BK221" t="str">
            <v>Yes</v>
          </cell>
          <cell r="BL221" t="str">
            <v>No</v>
          </cell>
          <cell r="BW221" t="str">
            <v>The Berkshire Gas Company</v>
          </cell>
        </row>
        <row r="222">
          <cell r="AE222">
            <v>10</v>
          </cell>
          <cell r="AF222">
            <v>0</v>
          </cell>
          <cell r="AG222">
            <v>1</v>
          </cell>
          <cell r="AH222">
            <v>1</v>
          </cell>
          <cell r="AI222">
            <v>1</v>
          </cell>
          <cell r="AJ222">
            <v>1</v>
          </cell>
          <cell r="AL222">
            <v>17</v>
          </cell>
          <cell r="AM222">
            <v>23</v>
          </cell>
          <cell r="AO222" t="str">
            <v>AP-851250 De-8612095-G</v>
          </cell>
          <cell r="AP222">
            <v>777</v>
          </cell>
          <cell r="AQ222" t="str">
            <v>CA</v>
          </cell>
          <cell r="AR222" t="str">
            <v>Pacific Gas and Electric Company</v>
          </cell>
          <cell r="AS222" t="str">
            <v>PCG</v>
          </cell>
          <cell r="AT222" t="str">
            <v>Natural Gas</v>
          </cell>
          <cell r="AU222">
            <v>31408</v>
          </cell>
          <cell r="AV222">
            <v>82700</v>
          </cell>
          <cell r="AW222">
            <v>12.16</v>
          </cell>
          <cell r="AX222">
            <v>15.25</v>
          </cell>
          <cell r="AY222">
            <v>45</v>
          </cell>
          <cell r="AZ222" t="str">
            <v>NA</v>
          </cell>
          <cell r="BA222">
            <v>31768</v>
          </cell>
          <cell r="BB222">
            <v>-700</v>
          </cell>
          <cell r="BC222">
            <v>11.44</v>
          </cell>
          <cell r="BD222">
            <v>13.8</v>
          </cell>
          <cell r="BE222">
            <v>44.5</v>
          </cell>
          <cell r="BF222">
            <v>32142</v>
          </cell>
          <cell r="BG222" t="str">
            <v>NA</v>
          </cell>
          <cell r="BI222" t="str">
            <v>Distribution</v>
          </cell>
          <cell r="BJ222" t="str">
            <v>Fully Litigated</v>
          </cell>
          <cell r="BK222" t="str">
            <v>Yes</v>
          </cell>
          <cell r="BL222" t="str">
            <v>No</v>
          </cell>
          <cell r="BW222" t="str">
            <v>The Brooklyn Union Gas Company</v>
          </cell>
        </row>
        <row r="223">
          <cell r="AE223">
            <v>10</v>
          </cell>
          <cell r="AF223">
            <v>0</v>
          </cell>
          <cell r="AG223">
            <v>1</v>
          </cell>
          <cell r="AH223">
            <v>1</v>
          </cell>
          <cell r="AI223">
            <v>1</v>
          </cell>
          <cell r="AJ223">
            <v>0</v>
          </cell>
          <cell r="AL223">
            <v>17</v>
          </cell>
          <cell r="AM223">
            <v>23</v>
          </cell>
          <cell r="AO223" t="str">
            <v>AP-8812005 De-8912057-E</v>
          </cell>
          <cell r="AP223">
            <v>780</v>
          </cell>
          <cell r="AQ223" t="str">
            <v>CA</v>
          </cell>
          <cell r="AR223" t="str">
            <v>Pacific Gas and Electric Company</v>
          </cell>
          <cell r="AS223" t="str">
            <v>PCG</v>
          </cell>
          <cell r="AT223" t="str">
            <v>Electric</v>
          </cell>
          <cell r="AU223">
            <v>32482</v>
          </cell>
          <cell r="AV223">
            <v>195500</v>
          </cell>
          <cell r="AW223">
            <v>11.04</v>
          </cell>
          <cell r="AX223">
            <v>13</v>
          </cell>
          <cell r="AY223">
            <v>46.75</v>
          </cell>
          <cell r="AZ223" t="str">
            <v>NA</v>
          </cell>
          <cell r="BA223">
            <v>32862</v>
          </cell>
          <cell r="BB223">
            <v>174200</v>
          </cell>
          <cell r="BC223">
            <v>10.96</v>
          </cell>
          <cell r="BD223">
            <v>12.9</v>
          </cell>
          <cell r="BE223">
            <v>46.75</v>
          </cell>
          <cell r="BF223">
            <v>33238</v>
          </cell>
          <cell r="BG223" t="str">
            <v>NA</v>
          </cell>
          <cell r="BI223" t="str">
            <v>Vertically Integrated</v>
          </cell>
          <cell r="BJ223" t="str">
            <v>Fully Litigated</v>
          </cell>
          <cell r="BK223" t="str">
            <v>Yes</v>
          </cell>
          <cell r="BL223" t="str">
            <v>No</v>
          </cell>
          <cell r="BW223" t="str">
            <v>The Cleveland Electric Illuminating Company</v>
          </cell>
        </row>
        <row r="224">
          <cell r="AE224">
            <v>10</v>
          </cell>
          <cell r="AF224">
            <v>0</v>
          </cell>
          <cell r="AG224">
            <v>1</v>
          </cell>
          <cell r="AH224">
            <v>1</v>
          </cell>
          <cell r="AI224">
            <v>1</v>
          </cell>
          <cell r="AJ224">
            <v>1</v>
          </cell>
          <cell r="AL224">
            <v>17</v>
          </cell>
          <cell r="AM224">
            <v>23</v>
          </cell>
          <cell r="AO224" t="str">
            <v>AP-8812005 De-8912057-G</v>
          </cell>
          <cell r="AP224">
            <v>782</v>
          </cell>
          <cell r="AQ224" t="str">
            <v>CA</v>
          </cell>
          <cell r="AR224" t="str">
            <v>Pacific Gas and Electric Company</v>
          </cell>
          <cell r="AS224" t="str">
            <v>PCG</v>
          </cell>
          <cell r="AT224" t="str">
            <v>Natural Gas</v>
          </cell>
          <cell r="AU224">
            <v>32482</v>
          </cell>
          <cell r="AV224">
            <v>80200</v>
          </cell>
          <cell r="AW224">
            <v>11.04</v>
          </cell>
          <cell r="AX224">
            <v>13</v>
          </cell>
          <cell r="AY224">
            <v>46.75</v>
          </cell>
          <cell r="AZ224" t="str">
            <v>NA</v>
          </cell>
          <cell r="BA224">
            <v>32862</v>
          </cell>
          <cell r="BB224">
            <v>43100</v>
          </cell>
          <cell r="BC224">
            <v>10.96</v>
          </cell>
          <cell r="BD224">
            <v>12.9</v>
          </cell>
          <cell r="BE224">
            <v>46.75</v>
          </cell>
          <cell r="BF224">
            <v>33238</v>
          </cell>
          <cell r="BG224" t="str">
            <v>NA</v>
          </cell>
          <cell r="BI224" t="str">
            <v>Distribution</v>
          </cell>
          <cell r="BJ224" t="str">
            <v>Fully Litigated</v>
          </cell>
          <cell r="BK224" t="str">
            <v>Yes</v>
          </cell>
          <cell r="BL224" t="str">
            <v>No</v>
          </cell>
          <cell r="BW224" t="str">
            <v>The Connecticut Light and Power Company</v>
          </cell>
        </row>
        <row r="225">
          <cell r="AE225">
            <v>10</v>
          </cell>
          <cell r="AF225">
            <v>0</v>
          </cell>
          <cell r="AG225">
            <v>1</v>
          </cell>
          <cell r="AH225">
            <v>1</v>
          </cell>
          <cell r="AI225">
            <v>1</v>
          </cell>
          <cell r="AJ225">
            <v>0</v>
          </cell>
          <cell r="AL225">
            <v>17</v>
          </cell>
          <cell r="AM225">
            <v>24</v>
          </cell>
          <cell r="AO225" t="str">
            <v>AP-58605 De-92411</v>
          </cell>
          <cell r="AP225">
            <v>784</v>
          </cell>
          <cell r="AQ225" t="str">
            <v>CA</v>
          </cell>
          <cell r="AR225" t="str">
            <v>PacifiCorp</v>
          </cell>
          <cell r="AS225" t="str">
            <v>BRK.A</v>
          </cell>
          <cell r="AT225" t="str">
            <v>Electric</v>
          </cell>
          <cell r="AU225">
            <v>28872</v>
          </cell>
          <cell r="AV225">
            <v>6000</v>
          </cell>
          <cell r="AW225">
            <v>10.26</v>
          </cell>
          <cell r="AX225">
            <v>14.5</v>
          </cell>
          <cell r="AY225">
            <v>36</v>
          </cell>
          <cell r="AZ225" t="str">
            <v>NA</v>
          </cell>
          <cell r="BA225">
            <v>29543</v>
          </cell>
          <cell r="BB225">
            <v>5800</v>
          </cell>
          <cell r="BC225">
            <v>10.09</v>
          </cell>
          <cell r="BD225">
            <v>14</v>
          </cell>
          <cell r="BE225">
            <v>34.94</v>
          </cell>
          <cell r="BF225">
            <v>29220</v>
          </cell>
          <cell r="BG225" t="str">
            <v>NA</v>
          </cell>
          <cell r="BI225" t="str">
            <v>Vertically Integrated</v>
          </cell>
          <cell r="BJ225" t="str">
            <v>Fully Litigated</v>
          </cell>
          <cell r="BK225" t="str">
            <v>No</v>
          </cell>
          <cell r="BL225" t="str">
            <v>No</v>
          </cell>
          <cell r="BW225" t="str">
            <v>The Dayton Power and Light Company</v>
          </cell>
        </row>
        <row r="226">
          <cell r="AE226">
            <v>10</v>
          </cell>
          <cell r="AF226">
            <v>0</v>
          </cell>
          <cell r="AG226">
            <v>1</v>
          </cell>
          <cell r="AH226">
            <v>1</v>
          </cell>
          <cell r="AI226">
            <v>1</v>
          </cell>
          <cell r="AJ226">
            <v>0</v>
          </cell>
          <cell r="AL226">
            <v>17</v>
          </cell>
          <cell r="AM226">
            <v>24</v>
          </cell>
          <cell r="AO226" t="str">
            <v>AP-60560 De-8205042</v>
          </cell>
          <cell r="AP226">
            <v>785</v>
          </cell>
          <cell r="AQ226" t="str">
            <v>CA</v>
          </cell>
          <cell r="AR226" t="str">
            <v>PacifiCorp</v>
          </cell>
          <cell r="AS226" t="str">
            <v>BRK.A</v>
          </cell>
          <cell r="AT226" t="str">
            <v>Electric</v>
          </cell>
          <cell r="AU226">
            <v>29724</v>
          </cell>
          <cell r="AV226">
            <v>10300</v>
          </cell>
          <cell r="AW226">
            <v>12.19</v>
          </cell>
          <cell r="AX226">
            <v>16.25</v>
          </cell>
          <cell r="AY226">
            <v>36</v>
          </cell>
          <cell r="AZ226" t="str">
            <v>NA</v>
          </cell>
          <cell r="BA226">
            <v>30075</v>
          </cell>
          <cell r="BB226">
            <v>7100</v>
          </cell>
          <cell r="BC226">
            <v>12.08</v>
          </cell>
          <cell r="BD226">
            <v>16</v>
          </cell>
          <cell r="BE226">
            <v>36</v>
          </cell>
          <cell r="BF226">
            <v>30316</v>
          </cell>
          <cell r="BG226" t="str">
            <v>NA</v>
          </cell>
          <cell r="BI226" t="str">
            <v>Vertically Integrated</v>
          </cell>
          <cell r="BJ226" t="str">
            <v>Fully Litigated</v>
          </cell>
          <cell r="BK226" t="str">
            <v>Yes</v>
          </cell>
          <cell r="BL226" t="str">
            <v>No</v>
          </cell>
          <cell r="BW226" t="str">
            <v>The East Ohio Gas Company</v>
          </cell>
        </row>
        <row r="227">
          <cell r="AE227">
            <v>10</v>
          </cell>
          <cell r="AF227">
            <v>0</v>
          </cell>
          <cell r="AG227">
            <v>1</v>
          </cell>
          <cell r="AH227">
            <v>1</v>
          </cell>
          <cell r="AI227">
            <v>1</v>
          </cell>
          <cell r="AJ227">
            <v>0</v>
          </cell>
          <cell r="AL227">
            <v>17</v>
          </cell>
          <cell r="AM227">
            <v>24</v>
          </cell>
          <cell r="AO227" t="str">
            <v>AP-83-0552 De-830717</v>
          </cell>
          <cell r="AP227">
            <v>787</v>
          </cell>
          <cell r="AQ227" t="str">
            <v>CA</v>
          </cell>
          <cell r="AR227" t="str">
            <v>PacifiCorp</v>
          </cell>
          <cell r="AS227" t="str">
            <v>BRK.A</v>
          </cell>
          <cell r="AT227" t="str">
            <v>Electric</v>
          </cell>
          <cell r="AU227">
            <v>30461</v>
          </cell>
          <cell r="AV227">
            <v>10900</v>
          </cell>
          <cell r="AW227">
            <v>12.41</v>
          </cell>
          <cell r="AX227">
            <v>16</v>
          </cell>
          <cell r="AY227">
            <v>36</v>
          </cell>
          <cell r="AZ227" t="str">
            <v>NA</v>
          </cell>
          <cell r="BA227">
            <v>30881</v>
          </cell>
          <cell r="BB227">
            <v>6700</v>
          </cell>
          <cell r="BC227">
            <v>12.02</v>
          </cell>
          <cell r="BD227">
            <v>15.5</v>
          </cell>
          <cell r="BE227">
            <v>36</v>
          </cell>
          <cell r="BF227">
            <v>31047</v>
          </cell>
          <cell r="BG227" t="str">
            <v>NA</v>
          </cell>
          <cell r="BI227" t="str">
            <v>Vertically Integrated</v>
          </cell>
          <cell r="BJ227" t="str">
            <v>Fully Litigated</v>
          </cell>
          <cell r="BK227" t="str">
            <v>Yes</v>
          </cell>
          <cell r="BL227" t="str">
            <v>No</v>
          </cell>
          <cell r="BW227" t="str">
            <v>The Empire District Electric Company</v>
          </cell>
        </row>
        <row r="228">
          <cell r="AE228">
            <v>10</v>
          </cell>
          <cell r="AF228">
            <v>0</v>
          </cell>
          <cell r="AG228">
            <v>1</v>
          </cell>
          <cell r="AH228">
            <v>1</v>
          </cell>
          <cell r="AI228">
            <v>1</v>
          </cell>
          <cell r="AJ228">
            <v>0</v>
          </cell>
          <cell r="AL228">
            <v>17</v>
          </cell>
          <cell r="AM228">
            <v>24</v>
          </cell>
          <cell r="AO228" t="str">
            <v>AP-59788 De-92557-E</v>
          </cell>
          <cell r="AP228">
            <v>789</v>
          </cell>
          <cell r="AQ228" t="str">
            <v>CA</v>
          </cell>
          <cell r="AR228" t="str">
            <v>San Diego Gas &amp; Electric Company</v>
          </cell>
          <cell r="AS228" t="str">
            <v>SRE</v>
          </cell>
          <cell r="AT228" t="str">
            <v>Electric</v>
          </cell>
          <cell r="AU228">
            <v>29403</v>
          </cell>
          <cell r="AV228">
            <v>91200</v>
          </cell>
          <cell r="AW228">
            <v>11.44</v>
          </cell>
          <cell r="AX228">
            <v>14.5</v>
          </cell>
          <cell r="AY228">
            <v>36.869999999999997</v>
          </cell>
          <cell r="AZ228" t="str">
            <v>NA</v>
          </cell>
          <cell r="BA228">
            <v>29585</v>
          </cell>
          <cell r="BB228">
            <v>81000</v>
          </cell>
          <cell r="BC228">
            <v>11.36</v>
          </cell>
          <cell r="BD228">
            <v>14.5</v>
          </cell>
          <cell r="BE228">
            <v>36.25</v>
          </cell>
          <cell r="BF228">
            <v>29951</v>
          </cell>
          <cell r="BG228" t="str">
            <v>NA</v>
          </cell>
          <cell r="BI228" t="str">
            <v>Vertically Integrated</v>
          </cell>
          <cell r="BJ228" t="str">
            <v>Fully Litigated</v>
          </cell>
          <cell r="BK228" t="str">
            <v>No</v>
          </cell>
          <cell r="BL228" t="str">
            <v>No</v>
          </cell>
          <cell r="BW228" t="str">
            <v>The Gas Company, LLC</v>
          </cell>
        </row>
        <row r="229">
          <cell r="AE229">
            <v>10</v>
          </cell>
          <cell r="AF229">
            <v>0</v>
          </cell>
          <cell r="AG229">
            <v>1</v>
          </cell>
          <cell r="AH229">
            <v>1</v>
          </cell>
          <cell r="AI229">
            <v>1</v>
          </cell>
          <cell r="AJ229">
            <v>1</v>
          </cell>
          <cell r="AL229">
            <v>17</v>
          </cell>
          <cell r="AM229">
            <v>24</v>
          </cell>
          <cell r="AO229" t="str">
            <v>AP-59788 De-92557-G</v>
          </cell>
          <cell r="AP229">
            <v>790</v>
          </cell>
          <cell r="AQ229" t="str">
            <v>CA</v>
          </cell>
          <cell r="AR229" t="str">
            <v>San Diego Gas &amp; Electric Company</v>
          </cell>
          <cell r="AS229" t="str">
            <v>SRE</v>
          </cell>
          <cell r="AT229" t="str">
            <v>Natural Gas</v>
          </cell>
          <cell r="AU229">
            <v>29403</v>
          </cell>
          <cell r="AV229">
            <v>16500</v>
          </cell>
          <cell r="AW229">
            <v>11.44</v>
          </cell>
          <cell r="AX229">
            <v>14.5</v>
          </cell>
          <cell r="AY229">
            <v>36.869999999999997</v>
          </cell>
          <cell r="AZ229" t="str">
            <v>NA</v>
          </cell>
          <cell r="BA229">
            <v>29585</v>
          </cell>
          <cell r="BB229">
            <v>15000</v>
          </cell>
          <cell r="BC229">
            <v>11.36</v>
          </cell>
          <cell r="BD229">
            <v>14.5</v>
          </cell>
          <cell r="BE229">
            <v>36.25</v>
          </cell>
          <cell r="BF229">
            <v>29951</v>
          </cell>
          <cell r="BG229" t="str">
            <v>NA</v>
          </cell>
          <cell r="BI229" t="str">
            <v>Distribution</v>
          </cell>
          <cell r="BJ229" t="str">
            <v>Fully Litigated</v>
          </cell>
          <cell r="BK229" t="str">
            <v>No</v>
          </cell>
          <cell r="BL229" t="str">
            <v>No</v>
          </cell>
          <cell r="BW229" t="str">
            <v>The Narragansett Electric Company</v>
          </cell>
        </row>
        <row r="230">
          <cell r="AE230">
            <v>10</v>
          </cell>
          <cell r="AF230">
            <v>0</v>
          </cell>
          <cell r="AG230">
            <v>1</v>
          </cell>
          <cell r="AH230">
            <v>1</v>
          </cell>
          <cell r="AI230">
            <v>1</v>
          </cell>
          <cell r="AJ230">
            <v>0</v>
          </cell>
          <cell r="AL230">
            <v>17</v>
          </cell>
          <cell r="AM230">
            <v>24</v>
          </cell>
          <cell r="AO230" t="str">
            <v>AP-59788 De-93892-E</v>
          </cell>
          <cell r="AP230">
            <v>792</v>
          </cell>
          <cell r="AQ230" t="str">
            <v>CA</v>
          </cell>
          <cell r="AR230" t="str">
            <v>San Diego Gas &amp; Electric Company</v>
          </cell>
          <cell r="AS230" t="str">
            <v>SRE</v>
          </cell>
          <cell r="AT230" t="str">
            <v>Electric</v>
          </cell>
          <cell r="AU230">
            <v>29577</v>
          </cell>
          <cell r="AV230">
            <v>206300</v>
          </cell>
          <cell r="AW230">
            <v>13.88</v>
          </cell>
          <cell r="AX230">
            <v>19</v>
          </cell>
          <cell r="AY230">
            <v>37.04</v>
          </cell>
          <cell r="AZ230" t="str">
            <v>NA</v>
          </cell>
          <cell r="BA230">
            <v>29950</v>
          </cell>
          <cell r="BB230">
            <v>144600</v>
          </cell>
          <cell r="BC230">
            <v>12.92</v>
          </cell>
          <cell r="BD230">
            <v>16.25</v>
          </cell>
          <cell r="BE230">
            <v>37.25</v>
          </cell>
          <cell r="BF230">
            <v>30316</v>
          </cell>
          <cell r="BG230" t="str">
            <v>NA</v>
          </cell>
          <cell r="BI230" t="str">
            <v>Vertically Integrated</v>
          </cell>
          <cell r="BJ230" t="str">
            <v>Fully Litigated</v>
          </cell>
          <cell r="BK230" t="str">
            <v>Yes</v>
          </cell>
          <cell r="BL230" t="str">
            <v>No</v>
          </cell>
          <cell r="BW230" t="str">
            <v>The Peoples Gas Light and Coke Company</v>
          </cell>
        </row>
        <row r="231">
          <cell r="AE231">
            <v>10</v>
          </cell>
          <cell r="AF231">
            <v>0</v>
          </cell>
          <cell r="AG231">
            <v>1</v>
          </cell>
          <cell r="AH231">
            <v>1</v>
          </cell>
          <cell r="AI231">
            <v>1</v>
          </cell>
          <cell r="AJ231">
            <v>1</v>
          </cell>
          <cell r="AL231">
            <v>17</v>
          </cell>
          <cell r="AM231">
            <v>24</v>
          </cell>
          <cell r="AO231" t="str">
            <v>AP-59788 De-93892-G</v>
          </cell>
          <cell r="AP231">
            <v>793</v>
          </cell>
          <cell r="AQ231" t="str">
            <v>CA</v>
          </cell>
          <cell r="AR231" t="str">
            <v>San Diego Gas &amp; Electric Company</v>
          </cell>
          <cell r="AS231" t="str">
            <v>SRE</v>
          </cell>
          <cell r="AT231" t="str">
            <v>Natural Gas</v>
          </cell>
          <cell r="AU231">
            <v>29577</v>
          </cell>
          <cell r="AV231">
            <v>28900</v>
          </cell>
          <cell r="AW231">
            <v>13.88</v>
          </cell>
          <cell r="AX231">
            <v>19</v>
          </cell>
          <cell r="AY231">
            <v>37.04</v>
          </cell>
          <cell r="AZ231" t="str">
            <v>NA</v>
          </cell>
          <cell r="BA231">
            <v>29950</v>
          </cell>
          <cell r="BB231">
            <v>21600</v>
          </cell>
          <cell r="BC231">
            <v>12.92</v>
          </cell>
          <cell r="BD231">
            <v>16.25</v>
          </cell>
          <cell r="BE231">
            <v>37.25</v>
          </cell>
          <cell r="BF231">
            <v>30316</v>
          </cell>
          <cell r="BG231" t="str">
            <v>NA</v>
          </cell>
          <cell r="BI231" t="str">
            <v>Distribution</v>
          </cell>
          <cell r="BJ231" t="str">
            <v>Fully Litigated</v>
          </cell>
          <cell r="BK231" t="str">
            <v>Yes</v>
          </cell>
          <cell r="BL231" t="str">
            <v>No</v>
          </cell>
          <cell r="BW231" t="str">
            <v>The Potomac Edison Company</v>
          </cell>
        </row>
        <row r="232">
          <cell r="AE232">
            <v>10</v>
          </cell>
          <cell r="AF232">
            <v>0</v>
          </cell>
          <cell r="AG232">
            <v>1</v>
          </cell>
          <cell r="AH232">
            <v>1</v>
          </cell>
          <cell r="AI232">
            <v>1</v>
          </cell>
          <cell r="AJ232">
            <v>0</v>
          </cell>
          <cell r="AL232">
            <v>17</v>
          </cell>
          <cell r="AM232">
            <v>24</v>
          </cell>
          <cell r="AO232" t="str">
            <v>AP-821257 De-8312065-E</v>
          </cell>
          <cell r="AP232">
            <v>795</v>
          </cell>
          <cell r="AQ232" t="str">
            <v>CA</v>
          </cell>
          <cell r="AR232" t="str">
            <v>San Diego Gas &amp; Electric Company</v>
          </cell>
          <cell r="AS232" t="str">
            <v>SRE</v>
          </cell>
          <cell r="AT232" t="str">
            <v>Electric</v>
          </cell>
          <cell r="AU232">
            <v>30309</v>
          </cell>
          <cell r="AV232">
            <v>54500</v>
          </cell>
          <cell r="AW232">
            <v>13.44</v>
          </cell>
          <cell r="AX232">
            <v>17.5</v>
          </cell>
          <cell r="AY232">
            <v>42.62</v>
          </cell>
          <cell r="AZ232" t="str">
            <v>NA</v>
          </cell>
          <cell r="BA232">
            <v>30670</v>
          </cell>
          <cell r="BB232">
            <v>10000</v>
          </cell>
          <cell r="BC232">
            <v>12.82</v>
          </cell>
          <cell r="BD232">
            <v>16</v>
          </cell>
          <cell r="BE232">
            <v>43</v>
          </cell>
          <cell r="BF232">
            <v>31047</v>
          </cell>
          <cell r="BG232" t="str">
            <v>NA</v>
          </cell>
          <cell r="BI232" t="str">
            <v>Vertically Integrated</v>
          </cell>
          <cell r="BJ232" t="str">
            <v>Fully Litigated</v>
          </cell>
          <cell r="BK232" t="str">
            <v>Yes</v>
          </cell>
          <cell r="BL232" t="str">
            <v>No</v>
          </cell>
          <cell r="BW232" t="str">
            <v>The Southern Connecticut Gas Company</v>
          </cell>
        </row>
        <row r="233">
          <cell r="AE233">
            <v>10</v>
          </cell>
          <cell r="AF233">
            <v>0</v>
          </cell>
          <cell r="AG233">
            <v>1</v>
          </cell>
          <cell r="AH233">
            <v>1</v>
          </cell>
          <cell r="AI233">
            <v>1</v>
          </cell>
          <cell r="AJ233">
            <v>1</v>
          </cell>
          <cell r="AL233">
            <v>17</v>
          </cell>
          <cell r="AM233">
            <v>24</v>
          </cell>
          <cell r="AO233" t="str">
            <v>AP-821257 De-8312065-G</v>
          </cell>
          <cell r="AP233">
            <v>798</v>
          </cell>
          <cell r="AQ233" t="str">
            <v>CA</v>
          </cell>
          <cell r="AR233" t="str">
            <v>San Diego Gas &amp; Electric Company</v>
          </cell>
          <cell r="AS233" t="str">
            <v>SRE</v>
          </cell>
          <cell r="AT233" t="str">
            <v>Natural Gas</v>
          </cell>
          <cell r="AU233">
            <v>30309</v>
          </cell>
          <cell r="AV233">
            <v>10700</v>
          </cell>
          <cell r="AW233">
            <v>13.44</v>
          </cell>
          <cell r="AX233">
            <v>17.5</v>
          </cell>
          <cell r="AY233">
            <v>42.62</v>
          </cell>
          <cell r="AZ233" t="str">
            <v>NA</v>
          </cell>
          <cell r="BA233">
            <v>30670</v>
          </cell>
          <cell r="BB233">
            <v>4200</v>
          </cell>
          <cell r="BC233">
            <v>12.82</v>
          </cell>
          <cell r="BD233">
            <v>16</v>
          </cell>
          <cell r="BE233">
            <v>43</v>
          </cell>
          <cell r="BF233">
            <v>31047</v>
          </cell>
          <cell r="BG233" t="str">
            <v>NA</v>
          </cell>
          <cell r="BI233" t="str">
            <v>Distribution</v>
          </cell>
          <cell r="BJ233" t="str">
            <v>Fully Litigated</v>
          </cell>
          <cell r="BK233" t="str">
            <v>Yes</v>
          </cell>
          <cell r="BL233" t="str">
            <v>No</v>
          </cell>
          <cell r="BW233" t="str">
            <v>The Toledo Edison Company</v>
          </cell>
        </row>
        <row r="234">
          <cell r="AE234">
            <v>10</v>
          </cell>
          <cell r="AF234">
            <v>0</v>
          </cell>
          <cell r="AG234">
            <v>1</v>
          </cell>
          <cell r="AH234">
            <v>1</v>
          </cell>
          <cell r="AI234">
            <v>1</v>
          </cell>
          <cell r="AJ234">
            <v>0</v>
          </cell>
          <cell r="AL234">
            <v>17</v>
          </cell>
          <cell r="AM234">
            <v>24</v>
          </cell>
          <cell r="AO234" t="str">
            <v>AP-841215 De-8512108-E</v>
          </cell>
          <cell r="AP234">
            <v>800</v>
          </cell>
          <cell r="AQ234" t="str">
            <v>CA</v>
          </cell>
          <cell r="AR234" t="str">
            <v>San Diego Gas &amp; Electric Company</v>
          </cell>
          <cell r="AS234" t="str">
            <v>SRE</v>
          </cell>
          <cell r="AT234" t="str">
            <v>Electric</v>
          </cell>
          <cell r="AU234">
            <v>31033</v>
          </cell>
          <cell r="AV234">
            <v>55400</v>
          </cell>
          <cell r="AW234">
            <v>13.24</v>
          </cell>
          <cell r="AX234">
            <v>16.5</v>
          </cell>
          <cell r="AY234">
            <v>48.45</v>
          </cell>
          <cell r="AZ234">
            <v>1317900</v>
          </cell>
          <cell r="BA234">
            <v>31401</v>
          </cell>
          <cell r="BB234">
            <v>9600</v>
          </cell>
          <cell r="BC234">
            <v>12.37</v>
          </cell>
          <cell r="BD234">
            <v>15</v>
          </cell>
          <cell r="BE234">
            <v>48</v>
          </cell>
          <cell r="BF234">
            <v>31777</v>
          </cell>
          <cell r="BG234">
            <v>1304700</v>
          </cell>
          <cell r="BH234" t="str">
            <v>Average</v>
          </cell>
          <cell r="BI234" t="str">
            <v>Vertically Integrated</v>
          </cell>
          <cell r="BJ234" t="str">
            <v>Fully Litigated</v>
          </cell>
          <cell r="BK234" t="str">
            <v>Yes</v>
          </cell>
          <cell r="BL234" t="str">
            <v>No</v>
          </cell>
          <cell r="BW234" t="str">
            <v>The United Illuminating Company</v>
          </cell>
        </row>
        <row r="235">
          <cell r="AE235">
            <v>10</v>
          </cell>
          <cell r="AF235">
            <v>0</v>
          </cell>
          <cell r="AG235">
            <v>1</v>
          </cell>
          <cell r="AH235">
            <v>1</v>
          </cell>
          <cell r="AI235">
            <v>1</v>
          </cell>
          <cell r="AJ235">
            <v>1</v>
          </cell>
          <cell r="AL235">
            <v>17</v>
          </cell>
          <cell r="AM235">
            <v>24</v>
          </cell>
          <cell r="AO235" t="str">
            <v>AP-841215 De-8512108-G</v>
          </cell>
          <cell r="AP235">
            <v>801</v>
          </cell>
          <cell r="AQ235" t="str">
            <v>CA</v>
          </cell>
          <cell r="AR235" t="str">
            <v>San Diego Gas &amp; Electric Company</v>
          </cell>
          <cell r="AS235" t="str">
            <v>SRE</v>
          </cell>
          <cell r="AT235" t="str">
            <v>Natural Gas</v>
          </cell>
          <cell r="AU235">
            <v>31033</v>
          </cell>
          <cell r="AV235">
            <v>21700</v>
          </cell>
          <cell r="AW235">
            <v>13.24</v>
          </cell>
          <cell r="AX235">
            <v>16.5</v>
          </cell>
          <cell r="AY235">
            <v>48.45</v>
          </cell>
          <cell r="AZ235">
            <v>200400</v>
          </cell>
          <cell r="BA235">
            <v>31401</v>
          </cell>
          <cell r="BB235">
            <v>3300</v>
          </cell>
          <cell r="BC235">
            <v>12.37</v>
          </cell>
          <cell r="BD235">
            <v>15</v>
          </cell>
          <cell r="BE235">
            <v>48</v>
          </cell>
          <cell r="BF235">
            <v>31777</v>
          </cell>
          <cell r="BG235">
            <v>193500</v>
          </cell>
          <cell r="BH235" t="str">
            <v>Average</v>
          </cell>
          <cell r="BI235" t="str">
            <v>Distribution</v>
          </cell>
          <cell r="BJ235" t="str">
            <v>Fully Litigated</v>
          </cell>
          <cell r="BK235" t="str">
            <v>Yes</v>
          </cell>
          <cell r="BL235" t="str">
            <v>No</v>
          </cell>
          <cell r="BW235" t="str">
            <v>Tucson Electric Power Company</v>
          </cell>
        </row>
        <row r="236">
          <cell r="AE236">
            <v>10</v>
          </cell>
          <cell r="AF236">
            <v>0</v>
          </cell>
          <cell r="AG236">
            <v>1</v>
          </cell>
          <cell r="AH236">
            <v>1</v>
          </cell>
          <cell r="AI236">
            <v>1</v>
          </cell>
          <cell r="AJ236">
            <v>0</v>
          </cell>
          <cell r="AL236">
            <v>17</v>
          </cell>
          <cell r="AM236">
            <v>24</v>
          </cell>
          <cell r="AO236" t="str">
            <v>AP-8712003 De-8812085-E</v>
          </cell>
          <cell r="AP236">
            <v>802</v>
          </cell>
          <cell r="AQ236" t="str">
            <v>CA</v>
          </cell>
          <cell r="AR236" t="str">
            <v>San Diego Gas &amp; Electric Company</v>
          </cell>
          <cell r="AS236" t="str">
            <v>SRE</v>
          </cell>
          <cell r="AT236" t="str">
            <v>Electric</v>
          </cell>
          <cell r="AU236">
            <v>32112</v>
          </cell>
          <cell r="AV236">
            <v>-57300</v>
          </cell>
          <cell r="AW236">
            <v>11.15</v>
          </cell>
          <cell r="AX236">
            <v>13.25</v>
          </cell>
          <cell r="AY236">
            <v>51</v>
          </cell>
          <cell r="AZ236">
            <v>2178500</v>
          </cell>
          <cell r="BA236">
            <v>32496</v>
          </cell>
          <cell r="BB236">
            <v>-91300</v>
          </cell>
          <cell r="BC236">
            <v>10.9</v>
          </cell>
          <cell r="BD236">
            <v>13</v>
          </cell>
          <cell r="BE236">
            <v>48</v>
          </cell>
          <cell r="BF236">
            <v>32873</v>
          </cell>
          <cell r="BG236">
            <v>2178500</v>
          </cell>
          <cell r="BH236" t="str">
            <v>Average</v>
          </cell>
          <cell r="BI236" t="str">
            <v>Vertically Integrated</v>
          </cell>
          <cell r="BJ236" t="str">
            <v>Fully Litigated</v>
          </cell>
          <cell r="BK236" t="str">
            <v>Yes</v>
          </cell>
          <cell r="BL236" t="str">
            <v>No</v>
          </cell>
          <cell r="BW236" t="str">
            <v>UGI Central Penn Gas, Inc.</v>
          </cell>
        </row>
        <row r="237">
          <cell r="AE237">
            <v>10</v>
          </cell>
          <cell r="AF237">
            <v>0</v>
          </cell>
          <cell r="AG237">
            <v>1</v>
          </cell>
          <cell r="AH237">
            <v>1</v>
          </cell>
          <cell r="AI237">
            <v>1</v>
          </cell>
          <cell r="AJ237">
            <v>1</v>
          </cell>
          <cell r="AL237">
            <v>17</v>
          </cell>
          <cell r="AM237">
            <v>24</v>
          </cell>
          <cell r="AO237" t="str">
            <v>AP-8712003 De-8812085-G</v>
          </cell>
          <cell r="AP237">
            <v>803</v>
          </cell>
          <cell r="AQ237" t="str">
            <v>CA</v>
          </cell>
          <cell r="AR237" t="str">
            <v>San Diego Gas &amp; Electric Company</v>
          </cell>
          <cell r="AS237" t="str">
            <v>SRE</v>
          </cell>
          <cell r="AT237" t="str">
            <v>Natural Gas</v>
          </cell>
          <cell r="AU237">
            <v>32112</v>
          </cell>
          <cell r="AV237">
            <v>4500</v>
          </cell>
          <cell r="AW237">
            <v>11.15</v>
          </cell>
          <cell r="AX237">
            <v>13.25</v>
          </cell>
          <cell r="AY237">
            <v>51</v>
          </cell>
          <cell r="AZ237" t="str">
            <v>NA</v>
          </cell>
          <cell r="BA237">
            <v>32496</v>
          </cell>
          <cell r="BB237">
            <v>9600</v>
          </cell>
          <cell r="BC237">
            <v>10.9</v>
          </cell>
          <cell r="BD237">
            <v>13</v>
          </cell>
          <cell r="BE237">
            <v>48</v>
          </cell>
          <cell r="BF237">
            <v>32873</v>
          </cell>
          <cell r="BG237" t="str">
            <v>NA</v>
          </cell>
          <cell r="BI237" t="str">
            <v>Distribution</v>
          </cell>
          <cell r="BJ237" t="str">
            <v>Fully Litigated</v>
          </cell>
          <cell r="BK237" t="str">
            <v>Yes</v>
          </cell>
          <cell r="BL237" t="str">
            <v>No</v>
          </cell>
          <cell r="BW237" t="str">
            <v>UGI Penn Natural Gas, Inc.</v>
          </cell>
        </row>
        <row r="238">
          <cell r="AE238">
            <v>10</v>
          </cell>
          <cell r="AF238">
            <v>0</v>
          </cell>
          <cell r="AG238">
            <v>1</v>
          </cell>
          <cell r="AH238">
            <v>1</v>
          </cell>
          <cell r="AI238">
            <v>1</v>
          </cell>
          <cell r="AJ238">
            <v>0</v>
          </cell>
          <cell r="AL238">
            <v>17</v>
          </cell>
          <cell r="AM238">
            <v>24</v>
          </cell>
          <cell r="AO238" t="str">
            <v>AP-820843 De-8304066</v>
          </cell>
          <cell r="AP238">
            <v>808</v>
          </cell>
          <cell r="AQ238" t="str">
            <v>CA</v>
          </cell>
          <cell r="AR238" t="str">
            <v>Sierra Pacific Power Company</v>
          </cell>
          <cell r="AS238" t="str">
            <v>BRK.A</v>
          </cell>
          <cell r="AT238" t="str">
            <v>Electric</v>
          </cell>
          <cell r="AU238">
            <v>30088</v>
          </cell>
          <cell r="AV238">
            <v>6300</v>
          </cell>
          <cell r="AW238">
            <v>13.55</v>
          </cell>
          <cell r="AX238">
            <v>18</v>
          </cell>
          <cell r="AY238">
            <v>41.14</v>
          </cell>
          <cell r="AZ238" t="str">
            <v>NA</v>
          </cell>
          <cell r="BA238">
            <v>30426</v>
          </cell>
          <cell r="BB238">
            <v>5000</v>
          </cell>
          <cell r="BC238">
            <v>12.57</v>
          </cell>
          <cell r="BD238">
            <v>16</v>
          </cell>
          <cell r="BE238">
            <v>38.5</v>
          </cell>
          <cell r="BF238">
            <v>30681</v>
          </cell>
          <cell r="BG238" t="str">
            <v>NA</v>
          </cell>
          <cell r="BI238" t="str">
            <v>Vertically Integrated</v>
          </cell>
          <cell r="BJ238" t="str">
            <v>Fully Litigated</v>
          </cell>
          <cell r="BK238" t="str">
            <v>Yes</v>
          </cell>
          <cell r="BL238" t="str">
            <v>No</v>
          </cell>
          <cell r="BW238" t="str">
            <v>UGI Utilities, Inc.</v>
          </cell>
        </row>
        <row r="239">
          <cell r="AE239">
            <v>10</v>
          </cell>
          <cell r="AF239">
            <v>0</v>
          </cell>
          <cell r="AG239">
            <v>1</v>
          </cell>
          <cell r="AH239">
            <v>1</v>
          </cell>
          <cell r="AI239">
            <v>1</v>
          </cell>
          <cell r="AJ239">
            <v>0</v>
          </cell>
          <cell r="AL239">
            <v>17</v>
          </cell>
          <cell r="AM239">
            <v>24</v>
          </cell>
          <cell r="AO239" t="str">
            <v>AP-850517 De-860230</v>
          </cell>
          <cell r="AP239">
            <v>809</v>
          </cell>
          <cell r="AQ239" t="str">
            <v>CA</v>
          </cell>
          <cell r="AR239" t="str">
            <v>Sierra Pacific Power Company</v>
          </cell>
          <cell r="AS239" t="str">
            <v>BRK.A</v>
          </cell>
          <cell r="AT239" t="str">
            <v>Electric</v>
          </cell>
          <cell r="AU239">
            <v>31170</v>
          </cell>
          <cell r="AV239">
            <v>5300</v>
          </cell>
          <cell r="AW239">
            <v>12.58</v>
          </cell>
          <cell r="AX239">
            <v>16.75</v>
          </cell>
          <cell r="AY239">
            <v>38.46</v>
          </cell>
          <cell r="AZ239" t="str">
            <v>NA</v>
          </cell>
          <cell r="BA239">
            <v>31448</v>
          </cell>
          <cell r="BB239">
            <v>4500</v>
          </cell>
          <cell r="BC239">
            <v>11.67</v>
          </cell>
          <cell r="BD239">
            <v>15</v>
          </cell>
          <cell r="BE239">
            <v>38.950000000000003</v>
          </cell>
          <cell r="BF239">
            <v>31777</v>
          </cell>
          <cell r="BG239" t="str">
            <v>NA</v>
          </cell>
          <cell r="BI239" t="str">
            <v>Vertically Integrated</v>
          </cell>
          <cell r="BJ239" t="str">
            <v>Fully Litigated</v>
          </cell>
          <cell r="BK239" t="str">
            <v>Yes</v>
          </cell>
          <cell r="BL239" t="str">
            <v>No</v>
          </cell>
          <cell r="BW239" t="str">
            <v>Union Electric Company</v>
          </cell>
        </row>
        <row r="240">
          <cell r="AE240">
            <v>10</v>
          </cell>
          <cell r="AF240">
            <v>0</v>
          </cell>
          <cell r="AG240">
            <v>1</v>
          </cell>
          <cell r="AH240">
            <v>1</v>
          </cell>
          <cell r="AI240">
            <v>1</v>
          </cell>
          <cell r="AJ240">
            <v>0</v>
          </cell>
          <cell r="AL240">
            <v>17</v>
          </cell>
          <cell r="AM240">
            <v>24</v>
          </cell>
          <cell r="AO240" t="str">
            <v>AP-59351 De-92549</v>
          </cell>
          <cell r="AP240">
            <v>811</v>
          </cell>
          <cell r="AQ240" t="str">
            <v>CA</v>
          </cell>
          <cell r="AR240" t="str">
            <v>Southern California Edison Company</v>
          </cell>
          <cell r="AS240" t="str">
            <v>EIX</v>
          </cell>
          <cell r="AT240" t="str">
            <v>Electric</v>
          </cell>
          <cell r="AU240">
            <v>29215</v>
          </cell>
          <cell r="AV240">
            <v>393200</v>
          </cell>
          <cell r="AW240">
            <v>11.13</v>
          </cell>
          <cell r="AX240">
            <v>15</v>
          </cell>
          <cell r="AY240">
            <v>40</v>
          </cell>
          <cell r="AZ240" t="str">
            <v>NA</v>
          </cell>
          <cell r="BA240">
            <v>29585</v>
          </cell>
          <cell r="BB240">
            <v>294200</v>
          </cell>
          <cell r="BC240">
            <v>11.2</v>
          </cell>
          <cell r="BD240">
            <v>14.95</v>
          </cell>
          <cell r="BE240">
            <v>40</v>
          </cell>
          <cell r="BF240">
            <v>29951</v>
          </cell>
          <cell r="BG240" t="str">
            <v>NA</v>
          </cell>
          <cell r="BI240" t="str">
            <v>Vertically Integrated</v>
          </cell>
          <cell r="BJ240" t="str">
            <v>Fully Litigated</v>
          </cell>
          <cell r="BK240" t="str">
            <v>Yes</v>
          </cell>
          <cell r="BL240" t="str">
            <v>No</v>
          </cell>
          <cell r="BW240" t="str">
            <v>Unitil Energy Systems, Inc.</v>
          </cell>
        </row>
        <row r="241">
          <cell r="AE241">
            <v>10</v>
          </cell>
          <cell r="AF241">
            <v>0</v>
          </cell>
          <cell r="AG241">
            <v>1</v>
          </cell>
          <cell r="AH241">
            <v>1</v>
          </cell>
          <cell r="AI241">
            <v>1</v>
          </cell>
          <cell r="AJ241">
            <v>0</v>
          </cell>
          <cell r="AL241">
            <v>17</v>
          </cell>
          <cell r="AM241">
            <v>24</v>
          </cell>
          <cell r="AO241" t="str">
            <v>AP-61138 De-8212055</v>
          </cell>
          <cell r="AP241">
            <v>813</v>
          </cell>
          <cell r="AQ241" t="str">
            <v>CA</v>
          </cell>
          <cell r="AR241" t="str">
            <v>Southern California Edison Company</v>
          </cell>
          <cell r="AS241" t="str">
            <v>EIX</v>
          </cell>
          <cell r="AT241" t="str">
            <v>Electric</v>
          </cell>
          <cell r="AU241">
            <v>29938</v>
          </cell>
          <cell r="AV241">
            <v>816700</v>
          </cell>
          <cell r="AW241">
            <v>13.82</v>
          </cell>
          <cell r="AX241">
            <v>19</v>
          </cell>
          <cell r="AY241">
            <v>42</v>
          </cell>
          <cell r="AZ241">
            <v>4785200</v>
          </cell>
          <cell r="BA241">
            <v>30298</v>
          </cell>
          <cell r="BB241">
            <v>566800</v>
          </cell>
          <cell r="BC241">
            <v>12.55</v>
          </cell>
          <cell r="BD241">
            <v>16</v>
          </cell>
          <cell r="BE241">
            <v>42</v>
          </cell>
          <cell r="BF241">
            <v>30681</v>
          </cell>
          <cell r="BG241">
            <v>4768200</v>
          </cell>
          <cell r="BH241" t="str">
            <v>Average</v>
          </cell>
          <cell r="BI241" t="str">
            <v>Vertically Integrated</v>
          </cell>
          <cell r="BJ241" t="str">
            <v>Fully Litigated</v>
          </cell>
          <cell r="BK241" t="str">
            <v>Yes</v>
          </cell>
          <cell r="BL241" t="str">
            <v>No</v>
          </cell>
          <cell r="BW241" t="str">
            <v>UNS Electric, Inc.</v>
          </cell>
        </row>
        <row r="242">
          <cell r="AE242">
            <v>10</v>
          </cell>
          <cell r="AF242">
            <v>0</v>
          </cell>
          <cell r="AG242">
            <v>1</v>
          </cell>
          <cell r="AH242">
            <v>1</v>
          </cell>
          <cell r="AI242">
            <v>1</v>
          </cell>
          <cell r="AJ242">
            <v>0</v>
          </cell>
          <cell r="AL242">
            <v>17</v>
          </cell>
          <cell r="AM242">
            <v>24</v>
          </cell>
          <cell r="AO242" t="str">
            <v>AP-831253 De-8412068</v>
          </cell>
          <cell r="AP242">
            <v>814</v>
          </cell>
          <cell r="AQ242" t="str">
            <v>CA</v>
          </cell>
          <cell r="AR242" t="str">
            <v>Southern California Edison Company</v>
          </cell>
          <cell r="AS242" t="str">
            <v>EIX</v>
          </cell>
          <cell r="AT242" t="str">
            <v>Electric</v>
          </cell>
          <cell r="AU242">
            <v>30679</v>
          </cell>
          <cell r="AV242">
            <v>-15000</v>
          </cell>
          <cell r="AW242">
            <v>13.05</v>
          </cell>
          <cell r="AX242">
            <v>16.75</v>
          </cell>
          <cell r="AY242">
            <v>45</v>
          </cell>
          <cell r="AZ242">
            <v>5172500</v>
          </cell>
          <cell r="BA242">
            <v>31044</v>
          </cell>
          <cell r="BB242">
            <v>-115800</v>
          </cell>
          <cell r="BC242">
            <v>12.7</v>
          </cell>
          <cell r="BD242">
            <v>16</v>
          </cell>
          <cell r="BE242">
            <v>45</v>
          </cell>
          <cell r="BF242">
            <v>31412</v>
          </cell>
          <cell r="BG242">
            <v>5133600</v>
          </cell>
          <cell r="BH242" t="str">
            <v>Average</v>
          </cell>
          <cell r="BI242" t="str">
            <v>Vertically Integrated</v>
          </cell>
          <cell r="BJ242" t="str">
            <v>Fully Litigated</v>
          </cell>
          <cell r="BK242" t="str">
            <v>Yes</v>
          </cell>
          <cell r="BL242" t="str">
            <v>No</v>
          </cell>
          <cell r="BW242" t="str">
            <v>UNS Gas, Inc.</v>
          </cell>
        </row>
        <row r="243">
          <cell r="AE243">
            <v>10</v>
          </cell>
          <cell r="AF243">
            <v>0</v>
          </cell>
          <cell r="AG243">
            <v>1</v>
          </cell>
          <cell r="AH243">
            <v>1</v>
          </cell>
          <cell r="AI243">
            <v>1</v>
          </cell>
          <cell r="AJ243">
            <v>0</v>
          </cell>
          <cell r="AL243">
            <v>17</v>
          </cell>
          <cell r="AM243">
            <v>24</v>
          </cell>
          <cell r="AO243" t="str">
            <v>AP-8612047 De-8712066</v>
          </cell>
          <cell r="AP243">
            <v>815</v>
          </cell>
          <cell r="AQ243" t="str">
            <v>CA</v>
          </cell>
          <cell r="AR243" t="str">
            <v>Southern California Edison Company</v>
          </cell>
          <cell r="AS243" t="str">
            <v>EIX</v>
          </cell>
          <cell r="AT243" t="str">
            <v>Electric</v>
          </cell>
          <cell r="AU243">
            <v>31772</v>
          </cell>
          <cell r="AV243">
            <v>59000</v>
          </cell>
          <cell r="AW243">
            <v>11.23</v>
          </cell>
          <cell r="AX243">
            <v>13.75</v>
          </cell>
          <cell r="AY243">
            <v>46</v>
          </cell>
          <cell r="AZ243" t="str">
            <v>NA</v>
          </cell>
          <cell r="BA243">
            <v>32133</v>
          </cell>
          <cell r="BB243">
            <v>-48500</v>
          </cell>
          <cell r="BC243">
            <v>10.77</v>
          </cell>
          <cell r="BD243">
            <v>12.75</v>
          </cell>
          <cell r="BE243">
            <v>46</v>
          </cell>
          <cell r="BF243">
            <v>32508</v>
          </cell>
          <cell r="BG243" t="str">
            <v>NA</v>
          </cell>
          <cell r="BI243" t="str">
            <v>Vertically Integrated</v>
          </cell>
          <cell r="BJ243" t="str">
            <v>Fully Litigated</v>
          </cell>
          <cell r="BK243" t="str">
            <v>Yes</v>
          </cell>
          <cell r="BL243" t="str">
            <v>No</v>
          </cell>
          <cell r="BW243" t="str">
            <v>Upper Michigan Energy Resources Corporation</v>
          </cell>
        </row>
        <row r="244">
          <cell r="AE244">
            <v>10</v>
          </cell>
          <cell r="AF244">
            <v>0</v>
          </cell>
          <cell r="AG244">
            <v>1</v>
          </cell>
          <cell r="AH244">
            <v>1</v>
          </cell>
          <cell r="AI244">
            <v>1</v>
          </cell>
          <cell r="AJ244">
            <v>1</v>
          </cell>
          <cell r="AL244">
            <v>17</v>
          </cell>
          <cell r="AM244">
            <v>24</v>
          </cell>
          <cell r="AO244" t="str">
            <v>AP-59316 De-92497</v>
          </cell>
          <cell r="AP244">
            <v>816</v>
          </cell>
          <cell r="AQ244" t="str">
            <v>CA</v>
          </cell>
          <cell r="AR244" t="str">
            <v>Southern California Gas Company</v>
          </cell>
          <cell r="AS244" t="str">
            <v>SRE</v>
          </cell>
          <cell r="AT244" t="str">
            <v>Natural Gas</v>
          </cell>
          <cell r="AU244">
            <v>29199</v>
          </cell>
          <cell r="AV244">
            <v>155200</v>
          </cell>
          <cell r="AW244">
            <v>10.7</v>
          </cell>
          <cell r="AX244">
            <v>15.1</v>
          </cell>
          <cell r="AY244">
            <v>38.799999999999997</v>
          </cell>
          <cell r="AZ244" t="str">
            <v>NA</v>
          </cell>
          <cell r="BA244">
            <v>29560</v>
          </cell>
          <cell r="BB244">
            <v>142700</v>
          </cell>
          <cell r="BC244">
            <v>10.75</v>
          </cell>
          <cell r="BD244">
            <v>14.6</v>
          </cell>
          <cell r="BE244">
            <v>39.65</v>
          </cell>
          <cell r="BF244">
            <v>29951</v>
          </cell>
          <cell r="BG244" t="str">
            <v>NA</v>
          </cell>
          <cell r="BI244" t="str">
            <v>Distribution</v>
          </cell>
          <cell r="BJ244" t="str">
            <v>Fully Litigated</v>
          </cell>
          <cell r="BK244" t="str">
            <v>Yes</v>
          </cell>
          <cell r="BL244" t="str">
            <v>No</v>
          </cell>
          <cell r="BW244" t="str">
            <v>Upper Peninsula Power Company</v>
          </cell>
        </row>
        <row r="245">
          <cell r="AE245">
            <v>10</v>
          </cell>
          <cell r="AF245">
            <v>0</v>
          </cell>
          <cell r="AG245">
            <v>1</v>
          </cell>
          <cell r="AH245">
            <v>1</v>
          </cell>
          <cell r="AI245">
            <v>1</v>
          </cell>
          <cell r="AJ245">
            <v>1</v>
          </cell>
          <cell r="AL245">
            <v>17</v>
          </cell>
          <cell r="AM245">
            <v>24</v>
          </cell>
          <cell r="AO245" t="str">
            <v>AP-61081 De-82-12054</v>
          </cell>
          <cell r="AP245">
            <v>817</v>
          </cell>
          <cell r="AQ245" t="str">
            <v>CA</v>
          </cell>
          <cell r="AR245" t="str">
            <v>Southern California Gas Company</v>
          </cell>
          <cell r="AS245" t="str">
            <v>SRE</v>
          </cell>
          <cell r="AT245" t="str">
            <v>Natural Gas</v>
          </cell>
          <cell r="AU245">
            <v>29920</v>
          </cell>
          <cell r="AV245">
            <v>414000</v>
          </cell>
          <cell r="AW245">
            <v>14.8</v>
          </cell>
          <cell r="AX245">
            <v>20</v>
          </cell>
          <cell r="AY245">
            <v>41.2</v>
          </cell>
          <cell r="AZ245">
            <v>1813600</v>
          </cell>
          <cell r="BA245">
            <v>30293</v>
          </cell>
          <cell r="BB245">
            <v>219800</v>
          </cell>
          <cell r="BC245">
            <v>12.8</v>
          </cell>
          <cell r="BD245">
            <v>15.75</v>
          </cell>
          <cell r="BE245">
            <v>42</v>
          </cell>
          <cell r="BF245">
            <v>30681</v>
          </cell>
          <cell r="BG245">
            <v>1777400</v>
          </cell>
          <cell r="BH245" t="str">
            <v>Average</v>
          </cell>
          <cell r="BI245" t="str">
            <v>Distribution</v>
          </cell>
          <cell r="BJ245" t="str">
            <v>Fully Litigated</v>
          </cell>
          <cell r="BK245" t="str">
            <v>Yes</v>
          </cell>
          <cell r="BL245" t="str">
            <v>No</v>
          </cell>
          <cell r="BW245" t="str">
            <v>Vectren Energy Delivery of Ohio, Inc.</v>
          </cell>
        </row>
        <row r="246">
          <cell r="AE246">
            <v>10</v>
          </cell>
          <cell r="AF246">
            <v>0</v>
          </cell>
          <cell r="AG246">
            <v>1</v>
          </cell>
          <cell r="AH246">
            <v>1</v>
          </cell>
          <cell r="AI246">
            <v>1</v>
          </cell>
          <cell r="AJ246">
            <v>1</v>
          </cell>
          <cell r="AL246">
            <v>17</v>
          </cell>
          <cell r="AM246">
            <v>24</v>
          </cell>
          <cell r="AO246" t="str">
            <v>AP-0840225 De-8412069</v>
          </cell>
          <cell r="AP246">
            <v>818</v>
          </cell>
          <cell r="AQ246" t="str">
            <v>CA</v>
          </cell>
          <cell r="AR246" t="str">
            <v>Southern California Gas Company</v>
          </cell>
          <cell r="AS246" t="str">
            <v>SRE</v>
          </cell>
          <cell r="AT246" t="str">
            <v>Natural Gas</v>
          </cell>
          <cell r="AU246">
            <v>30727</v>
          </cell>
          <cell r="AV246">
            <v>158600</v>
          </cell>
          <cell r="AW246">
            <v>13.8</v>
          </cell>
          <cell r="AX246">
            <v>17.5</v>
          </cell>
          <cell r="AY246">
            <v>42.2</v>
          </cell>
          <cell r="AZ246">
            <v>1970000</v>
          </cell>
          <cell r="BA246">
            <v>31044</v>
          </cell>
          <cell r="BB246">
            <v>78900</v>
          </cell>
          <cell r="BC246">
            <v>13.04</v>
          </cell>
          <cell r="BD246">
            <v>15.75</v>
          </cell>
          <cell r="BE246">
            <v>42.2</v>
          </cell>
          <cell r="BF246">
            <v>31412</v>
          </cell>
          <cell r="BG246">
            <v>1937700</v>
          </cell>
          <cell r="BH246" t="str">
            <v>Average</v>
          </cell>
          <cell r="BI246" t="str">
            <v>Distribution</v>
          </cell>
          <cell r="BJ246" t="str">
            <v>Fully Litigated</v>
          </cell>
          <cell r="BK246" t="str">
            <v>Yes</v>
          </cell>
          <cell r="BL246" t="str">
            <v>No</v>
          </cell>
          <cell r="BW246" t="str">
            <v>Versant Power</v>
          </cell>
        </row>
        <row r="247">
          <cell r="AE247">
            <v>10</v>
          </cell>
          <cell r="AF247">
            <v>0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  <cell r="AL247">
            <v>17</v>
          </cell>
          <cell r="AM247">
            <v>24</v>
          </cell>
          <cell r="AO247" t="str">
            <v>AP-82-0705 De-8211061</v>
          </cell>
          <cell r="AP247">
            <v>819</v>
          </cell>
          <cell r="AQ247" t="str">
            <v>CA</v>
          </cell>
          <cell r="AR247" t="str">
            <v>Southwest Gas Corporation</v>
          </cell>
          <cell r="AS247" t="str">
            <v>SWX</v>
          </cell>
          <cell r="AT247" t="str">
            <v>Natural Gas</v>
          </cell>
          <cell r="AU247">
            <v>30134</v>
          </cell>
          <cell r="AV247">
            <v>8600</v>
          </cell>
          <cell r="AW247">
            <v>14.53</v>
          </cell>
          <cell r="AX247">
            <v>19</v>
          </cell>
          <cell r="AY247">
            <v>41.66</v>
          </cell>
          <cell r="AZ247" t="str">
            <v>NA</v>
          </cell>
          <cell r="BA247">
            <v>30272</v>
          </cell>
          <cell r="BB247">
            <v>5800</v>
          </cell>
          <cell r="BC247">
            <v>12.93</v>
          </cell>
          <cell r="BD247">
            <v>16</v>
          </cell>
          <cell r="BE247">
            <v>40.5</v>
          </cell>
          <cell r="BF247">
            <v>30681</v>
          </cell>
          <cell r="BG247" t="str">
            <v>NA</v>
          </cell>
          <cell r="BI247" t="str">
            <v>Distribution</v>
          </cell>
          <cell r="BJ247" t="str">
            <v>Fully Litigated</v>
          </cell>
          <cell r="BK247" t="str">
            <v>No</v>
          </cell>
          <cell r="BL247" t="str">
            <v>No</v>
          </cell>
          <cell r="BW247" t="str">
            <v>Virginia Electric and Power Company</v>
          </cell>
        </row>
        <row r="248">
          <cell r="AE248">
            <v>10</v>
          </cell>
          <cell r="AF248">
            <v>0</v>
          </cell>
          <cell r="AG248">
            <v>1</v>
          </cell>
          <cell r="AH248">
            <v>1</v>
          </cell>
          <cell r="AI248">
            <v>1</v>
          </cell>
          <cell r="AJ248">
            <v>0</v>
          </cell>
          <cell r="AL248">
            <v>17</v>
          </cell>
          <cell r="AM248">
            <v>24</v>
          </cell>
          <cell r="AO248" t="str">
            <v>AP-10-12-005 (elec)</v>
          </cell>
          <cell r="AP248">
            <v>1476</v>
          </cell>
          <cell r="AQ248" t="str">
            <v>CA</v>
          </cell>
          <cell r="AR248" t="str">
            <v>San Diego Gas &amp; Electric Company</v>
          </cell>
          <cell r="AS248" t="str">
            <v>SRE</v>
          </cell>
          <cell r="AT248" t="str">
            <v>Electric</v>
          </cell>
          <cell r="AU248">
            <v>40527</v>
          </cell>
          <cell r="AV248">
            <v>201753</v>
          </cell>
          <cell r="AW248" t="str">
            <v>NA</v>
          </cell>
          <cell r="AX248" t="str">
            <v>NA</v>
          </cell>
          <cell r="AY248" t="str">
            <v>NA</v>
          </cell>
          <cell r="AZ248">
            <v>3743249</v>
          </cell>
          <cell r="BA248">
            <v>41403</v>
          </cell>
          <cell r="BB248">
            <v>115186</v>
          </cell>
          <cell r="BC248" t="str">
            <v>NA</v>
          </cell>
          <cell r="BD248" t="str">
            <v>NA</v>
          </cell>
          <cell r="BE248" t="str">
            <v>NA</v>
          </cell>
          <cell r="BF248">
            <v>41274</v>
          </cell>
          <cell r="BG248">
            <v>3574122</v>
          </cell>
          <cell r="BH248" t="str">
            <v>Average</v>
          </cell>
          <cell r="BI248" t="str">
            <v>Vertically Integrated</v>
          </cell>
          <cell r="BJ248" t="str">
            <v>Fully Litigated</v>
          </cell>
          <cell r="BK248" t="str">
            <v>Yes</v>
          </cell>
          <cell r="BL248" t="str">
            <v>No</v>
          </cell>
          <cell r="BW248" t="str">
            <v>Virginia Natural Gas, Inc.</v>
          </cell>
        </row>
        <row r="249">
          <cell r="AE249">
            <v>10</v>
          </cell>
          <cell r="AF249">
            <v>0</v>
          </cell>
          <cell r="AG249">
            <v>1</v>
          </cell>
          <cell r="AH249">
            <v>1</v>
          </cell>
          <cell r="AI249">
            <v>1</v>
          </cell>
          <cell r="AJ249">
            <v>1</v>
          </cell>
          <cell r="AL249">
            <v>17</v>
          </cell>
          <cell r="AM249">
            <v>24</v>
          </cell>
          <cell r="AO249" t="str">
            <v>AP-10-12-005 (gas)</v>
          </cell>
          <cell r="AP249">
            <v>1477</v>
          </cell>
          <cell r="AQ249" t="str">
            <v>CA</v>
          </cell>
          <cell r="AR249" t="str">
            <v>San Diego Gas &amp; Electric Company</v>
          </cell>
          <cell r="AS249" t="str">
            <v>SRE</v>
          </cell>
          <cell r="AT249" t="str">
            <v>Natural Gas</v>
          </cell>
          <cell r="AU249">
            <v>40527</v>
          </cell>
          <cell r="AV249">
            <v>37276</v>
          </cell>
          <cell r="AW249" t="str">
            <v>NA</v>
          </cell>
          <cell r="AX249" t="str">
            <v>NA</v>
          </cell>
          <cell r="AY249" t="str">
            <v>NA</v>
          </cell>
          <cell r="AZ249">
            <v>524585</v>
          </cell>
          <cell r="BA249">
            <v>41403</v>
          </cell>
          <cell r="BB249">
            <v>8194</v>
          </cell>
          <cell r="BC249" t="str">
            <v>NA</v>
          </cell>
          <cell r="BD249" t="str">
            <v>NA</v>
          </cell>
          <cell r="BE249" t="str">
            <v>NA</v>
          </cell>
          <cell r="BF249">
            <v>41274</v>
          </cell>
          <cell r="BG249">
            <v>497576</v>
          </cell>
          <cell r="BH249" t="str">
            <v>Average</v>
          </cell>
          <cell r="BI249" t="str">
            <v>Distribution</v>
          </cell>
          <cell r="BJ249" t="str">
            <v>Fully Litigated</v>
          </cell>
          <cell r="BK249" t="str">
            <v>Yes</v>
          </cell>
          <cell r="BL249" t="str">
            <v>No</v>
          </cell>
          <cell r="BW249" t="str">
            <v>Washington Gas Light Company</v>
          </cell>
        </row>
        <row r="250">
          <cell r="AE250">
            <v>10</v>
          </cell>
          <cell r="AF250">
            <v>0</v>
          </cell>
          <cell r="AG250">
            <v>1</v>
          </cell>
          <cell r="AH250">
            <v>1</v>
          </cell>
          <cell r="AI250">
            <v>1</v>
          </cell>
          <cell r="AJ250">
            <v>0</v>
          </cell>
          <cell r="AL250">
            <v>17</v>
          </cell>
          <cell r="AM250">
            <v>24</v>
          </cell>
          <cell r="AO250" t="str">
            <v>A-09-11-015</v>
          </cell>
          <cell r="AP250">
            <v>2226</v>
          </cell>
          <cell r="AQ250" t="str">
            <v>CA</v>
          </cell>
          <cell r="AR250" t="str">
            <v>PacifiCorp</v>
          </cell>
          <cell r="AS250" t="str">
            <v>BRK.A</v>
          </cell>
          <cell r="AT250" t="str">
            <v>Electric</v>
          </cell>
          <cell r="AU250">
            <v>40137</v>
          </cell>
          <cell r="AV250">
            <v>8364</v>
          </cell>
          <cell r="AW250">
            <v>8.69</v>
          </cell>
          <cell r="AX250">
            <v>11</v>
          </cell>
          <cell r="AY250">
            <v>54.41</v>
          </cell>
          <cell r="AZ250">
            <v>274795</v>
          </cell>
          <cell r="BA250">
            <v>40424</v>
          </cell>
          <cell r="BB250">
            <v>4058.2020000000002</v>
          </cell>
          <cell r="BC250">
            <v>8.3699999999999992</v>
          </cell>
          <cell r="BD250">
            <v>10.6</v>
          </cell>
          <cell r="BE250">
            <v>52.2</v>
          </cell>
          <cell r="BF250">
            <v>40908</v>
          </cell>
          <cell r="BG250">
            <v>270781</v>
          </cell>
          <cell r="BH250" t="str">
            <v>Average</v>
          </cell>
          <cell r="BI250" t="str">
            <v>Vertically Integrated</v>
          </cell>
          <cell r="BJ250" t="str">
            <v>Settled</v>
          </cell>
          <cell r="BK250" t="str">
            <v>No</v>
          </cell>
          <cell r="BL250" t="str">
            <v>No</v>
          </cell>
          <cell r="BW250" t="str">
            <v>West Penn Power Company</v>
          </cell>
        </row>
        <row r="251">
          <cell r="AE251">
            <v>10</v>
          </cell>
          <cell r="AF251">
            <v>0</v>
          </cell>
          <cell r="AG251">
            <v>1</v>
          </cell>
          <cell r="AH251">
            <v>1</v>
          </cell>
          <cell r="AI251">
            <v>1</v>
          </cell>
          <cell r="AJ251">
            <v>0</v>
          </cell>
          <cell r="AL251">
            <v>17</v>
          </cell>
          <cell r="AM251">
            <v>25</v>
          </cell>
          <cell r="AO251" t="str">
            <v>A-12-02-014</v>
          </cell>
          <cell r="AP251">
            <v>2310</v>
          </cell>
          <cell r="AQ251" t="str">
            <v>CA</v>
          </cell>
          <cell r="AR251" t="str">
            <v>Liberty Utilities (CalPeco Electric) LLC</v>
          </cell>
          <cell r="AS251" t="str">
            <v>AQN</v>
          </cell>
          <cell r="AT251" t="str">
            <v>Electric</v>
          </cell>
          <cell r="AU251">
            <v>40956</v>
          </cell>
          <cell r="AV251">
            <v>16229</v>
          </cell>
          <cell r="AW251">
            <v>8.24</v>
          </cell>
          <cell r="AX251">
            <v>10.5</v>
          </cell>
          <cell r="AY251">
            <v>54.99</v>
          </cell>
          <cell r="AZ251">
            <v>120878</v>
          </cell>
          <cell r="BA251">
            <v>41242</v>
          </cell>
          <cell r="BB251">
            <v>12475</v>
          </cell>
          <cell r="BC251">
            <v>7.75</v>
          </cell>
          <cell r="BD251">
            <v>9.8800000000000008</v>
          </cell>
          <cell r="BE251">
            <v>51.5</v>
          </cell>
          <cell r="BF251">
            <v>41639</v>
          </cell>
          <cell r="BG251">
            <v>119181</v>
          </cell>
          <cell r="BH251" t="str">
            <v>Average</v>
          </cell>
          <cell r="BI251" t="str">
            <v>Vertically Integrated</v>
          </cell>
          <cell r="BJ251" t="str">
            <v>Settled</v>
          </cell>
          <cell r="BK251" t="str">
            <v>No</v>
          </cell>
          <cell r="BL251" t="str">
            <v>No</v>
          </cell>
          <cell r="BW251" t="str">
            <v>Western Massachusetts Electric Company</v>
          </cell>
        </row>
        <row r="252">
          <cell r="AE252">
            <v>10</v>
          </cell>
          <cell r="AF252">
            <v>0</v>
          </cell>
          <cell r="AG252">
            <v>1</v>
          </cell>
          <cell r="AH252">
            <v>1</v>
          </cell>
          <cell r="AI252">
            <v>1</v>
          </cell>
          <cell r="AJ252">
            <v>0</v>
          </cell>
          <cell r="AL252">
            <v>17</v>
          </cell>
          <cell r="AM252">
            <v>25</v>
          </cell>
          <cell r="AO252" t="str">
            <v>Ap-12-04-018 (Elec)</v>
          </cell>
          <cell r="AP252">
            <v>2326</v>
          </cell>
          <cell r="AQ252" t="str">
            <v>CA</v>
          </cell>
          <cell r="AR252" t="str">
            <v>Pacific Gas and Electric Company</v>
          </cell>
          <cell r="AS252" t="str">
            <v>PCG</v>
          </cell>
          <cell r="AT252" t="str">
            <v>Electric</v>
          </cell>
          <cell r="AU252">
            <v>41019</v>
          </cell>
          <cell r="AV252">
            <v>-75000</v>
          </cell>
          <cell r="AW252">
            <v>8.4499999999999993</v>
          </cell>
          <cell r="AX252">
            <v>11</v>
          </cell>
          <cell r="AY252">
            <v>52</v>
          </cell>
          <cell r="AZ252" t="str">
            <v>NA</v>
          </cell>
          <cell r="BA252">
            <v>41263</v>
          </cell>
          <cell r="BB252">
            <v>-181200</v>
          </cell>
          <cell r="BC252">
            <v>8.06</v>
          </cell>
          <cell r="BD252">
            <v>10.4</v>
          </cell>
          <cell r="BE252">
            <v>52</v>
          </cell>
          <cell r="BF252">
            <v>41639</v>
          </cell>
          <cell r="BG252" t="str">
            <v>NA</v>
          </cell>
          <cell r="BI252" t="str">
            <v>Vertically Integrated</v>
          </cell>
          <cell r="BJ252" t="str">
            <v>Fully Litigated</v>
          </cell>
          <cell r="BK252" t="str">
            <v>No</v>
          </cell>
          <cell r="BL252" t="str">
            <v>No</v>
          </cell>
          <cell r="BW252" t="str">
            <v>Wheeling Power Company</v>
          </cell>
        </row>
        <row r="253">
          <cell r="AE253">
            <v>10</v>
          </cell>
          <cell r="AF253">
            <v>0</v>
          </cell>
          <cell r="AG253">
            <v>1</v>
          </cell>
          <cell r="AH253">
            <v>1</v>
          </cell>
          <cell r="AI253">
            <v>1</v>
          </cell>
          <cell r="AJ253">
            <v>1</v>
          </cell>
          <cell r="AL253">
            <v>17</v>
          </cell>
          <cell r="AM253">
            <v>25</v>
          </cell>
          <cell r="AO253" t="str">
            <v>Ap-12-04-018 (Gas)</v>
          </cell>
          <cell r="AP253">
            <v>2327</v>
          </cell>
          <cell r="AQ253" t="str">
            <v>CA</v>
          </cell>
          <cell r="AR253" t="str">
            <v>Pacific Gas and Electric Company</v>
          </cell>
          <cell r="AS253" t="str">
            <v>PCG</v>
          </cell>
          <cell r="AT253" t="str">
            <v>Natural Gas</v>
          </cell>
          <cell r="AU253">
            <v>41019</v>
          </cell>
          <cell r="AV253">
            <v>-23000</v>
          </cell>
          <cell r="AW253">
            <v>8.4499999999999993</v>
          </cell>
          <cell r="AX253">
            <v>11</v>
          </cell>
          <cell r="AY253">
            <v>52</v>
          </cell>
          <cell r="AZ253" t="str">
            <v>NA</v>
          </cell>
          <cell r="BA253">
            <v>41263</v>
          </cell>
          <cell r="BB253">
            <v>-55800</v>
          </cell>
          <cell r="BC253">
            <v>8.06</v>
          </cell>
          <cell r="BD253">
            <v>10.4</v>
          </cell>
          <cell r="BE253">
            <v>52</v>
          </cell>
          <cell r="BF253">
            <v>41639</v>
          </cell>
          <cell r="BG253" t="str">
            <v>NA</v>
          </cell>
          <cell r="BI253" t="str">
            <v>Distribution</v>
          </cell>
          <cell r="BJ253" t="str">
            <v>Fully Litigated</v>
          </cell>
          <cell r="BK253" t="str">
            <v>No</v>
          </cell>
          <cell r="BL253" t="str">
            <v>No</v>
          </cell>
          <cell r="BW253" t="str">
            <v>Wind Energy Transmission Texas, LLC</v>
          </cell>
        </row>
        <row r="254">
          <cell r="AE254">
            <v>10</v>
          </cell>
          <cell r="AF254">
            <v>0</v>
          </cell>
          <cell r="AG254">
            <v>1</v>
          </cell>
          <cell r="AH254">
            <v>1</v>
          </cell>
          <cell r="AI254">
            <v>1</v>
          </cell>
          <cell r="AJ254">
            <v>0</v>
          </cell>
          <cell r="AL254">
            <v>17</v>
          </cell>
          <cell r="AM254">
            <v>25</v>
          </cell>
          <cell r="AO254" t="str">
            <v>Ap-12-04-015</v>
          </cell>
          <cell r="AP254">
            <v>2328</v>
          </cell>
          <cell r="AQ254" t="str">
            <v>CA</v>
          </cell>
          <cell r="AR254" t="str">
            <v>Southern California Edison Company</v>
          </cell>
          <cell r="AS254" t="str">
            <v>EIX</v>
          </cell>
          <cell r="AT254" t="str">
            <v>Electric</v>
          </cell>
          <cell r="AU254">
            <v>41019</v>
          </cell>
          <cell r="AV254">
            <v>-128000</v>
          </cell>
          <cell r="AW254">
            <v>8.24</v>
          </cell>
          <cell r="AX254">
            <v>11.1</v>
          </cell>
          <cell r="AY254">
            <v>48</v>
          </cell>
          <cell r="AZ254" t="str">
            <v>NA</v>
          </cell>
          <cell r="BA254">
            <v>41263</v>
          </cell>
          <cell r="BB254">
            <v>-217000</v>
          </cell>
          <cell r="BC254">
            <v>7.9</v>
          </cell>
          <cell r="BD254">
            <v>10.45</v>
          </cell>
          <cell r="BE254">
            <v>48</v>
          </cell>
          <cell r="BF254">
            <v>41639</v>
          </cell>
          <cell r="BG254" t="str">
            <v>NA</v>
          </cell>
          <cell r="BI254" t="str">
            <v>Vertically Integrated</v>
          </cell>
          <cell r="BJ254" t="str">
            <v>Fully Litigated</v>
          </cell>
          <cell r="BK254" t="str">
            <v>No</v>
          </cell>
          <cell r="BL254" t="str">
            <v>No</v>
          </cell>
          <cell r="BW254" t="str">
            <v>Wisconsin Electric Power Company</v>
          </cell>
        </row>
        <row r="255">
          <cell r="AE255">
            <v>10</v>
          </cell>
          <cell r="AF255">
            <v>0</v>
          </cell>
          <cell r="AG255">
            <v>1</v>
          </cell>
          <cell r="AH255">
            <v>1</v>
          </cell>
          <cell r="AI255">
            <v>1</v>
          </cell>
          <cell r="AJ255">
            <v>1</v>
          </cell>
          <cell r="AL255">
            <v>17</v>
          </cell>
          <cell r="AM255">
            <v>25</v>
          </cell>
          <cell r="AO255" t="str">
            <v>Ap-12-04-017</v>
          </cell>
          <cell r="AP255">
            <v>2329</v>
          </cell>
          <cell r="AQ255" t="str">
            <v>CA</v>
          </cell>
          <cell r="AR255" t="str">
            <v>Southern California Gas Company</v>
          </cell>
          <cell r="AS255" t="str">
            <v>SRE</v>
          </cell>
          <cell r="AT255" t="str">
            <v>Natural Gas</v>
          </cell>
          <cell r="AU255">
            <v>41019</v>
          </cell>
          <cell r="AV255">
            <v>-1430</v>
          </cell>
          <cell r="AW255">
            <v>8.42</v>
          </cell>
          <cell r="AX255">
            <v>10.9</v>
          </cell>
          <cell r="AY255">
            <v>52</v>
          </cell>
          <cell r="AZ255" t="str">
            <v>NA</v>
          </cell>
          <cell r="BA255">
            <v>41263</v>
          </cell>
          <cell r="BB255">
            <v>-22000</v>
          </cell>
          <cell r="BC255">
            <v>8.02</v>
          </cell>
          <cell r="BD255">
            <v>10.1</v>
          </cell>
          <cell r="BE255">
            <v>52</v>
          </cell>
          <cell r="BF255">
            <v>41639</v>
          </cell>
          <cell r="BG255" t="str">
            <v>NA</v>
          </cell>
          <cell r="BI255" t="str">
            <v>Distribution</v>
          </cell>
          <cell r="BJ255" t="str">
            <v>Fully Litigated</v>
          </cell>
          <cell r="BK255" t="str">
            <v>No</v>
          </cell>
          <cell r="BL255" t="str">
            <v>No</v>
          </cell>
          <cell r="BW255" t="str">
            <v>Wisconsin Gas LLC</v>
          </cell>
        </row>
        <row r="256">
          <cell r="AE256">
            <v>10</v>
          </cell>
          <cell r="AF256">
            <v>0</v>
          </cell>
          <cell r="AG256">
            <v>1</v>
          </cell>
          <cell r="AH256">
            <v>1</v>
          </cell>
          <cell r="AI256">
            <v>1</v>
          </cell>
          <cell r="AJ256">
            <v>0</v>
          </cell>
          <cell r="AL256">
            <v>17</v>
          </cell>
          <cell r="AM256">
            <v>25</v>
          </cell>
          <cell r="AO256" t="str">
            <v>Ap-12-04-016 (Elec)</v>
          </cell>
          <cell r="AP256">
            <v>2330</v>
          </cell>
          <cell r="AQ256" t="str">
            <v>CA</v>
          </cell>
          <cell r="AR256" t="str">
            <v>San Diego Gas &amp; Electric Company</v>
          </cell>
          <cell r="AS256" t="str">
            <v>SRE</v>
          </cell>
          <cell r="AT256" t="str">
            <v>Electric</v>
          </cell>
          <cell r="AU256">
            <v>41019</v>
          </cell>
          <cell r="AV256">
            <v>-6900</v>
          </cell>
          <cell r="AW256">
            <v>8.1999999999999993</v>
          </cell>
          <cell r="AX256">
            <v>11</v>
          </cell>
          <cell r="AY256">
            <v>52</v>
          </cell>
          <cell r="AZ256" t="str">
            <v>NA</v>
          </cell>
          <cell r="BA256">
            <v>41263</v>
          </cell>
          <cell r="BB256">
            <v>-28000</v>
          </cell>
          <cell r="BC256">
            <v>7.79</v>
          </cell>
          <cell r="BD256">
            <v>10.3</v>
          </cell>
          <cell r="BE256">
            <v>52</v>
          </cell>
          <cell r="BF256">
            <v>41639</v>
          </cell>
          <cell r="BG256" t="str">
            <v>NA</v>
          </cell>
          <cell r="BI256" t="str">
            <v>Vertically Integrated</v>
          </cell>
          <cell r="BJ256" t="str">
            <v>Fully Litigated</v>
          </cell>
          <cell r="BK256" t="str">
            <v>No</v>
          </cell>
          <cell r="BL256" t="str">
            <v>No</v>
          </cell>
          <cell r="BW256" t="str">
            <v>Wisconsin Natural Gas Company</v>
          </cell>
        </row>
        <row r="257">
          <cell r="AE257">
            <v>10</v>
          </cell>
          <cell r="AF257">
            <v>0</v>
          </cell>
          <cell r="AG257">
            <v>1</v>
          </cell>
          <cell r="AH257">
            <v>1</v>
          </cell>
          <cell r="AI257">
            <v>1</v>
          </cell>
          <cell r="AJ257">
            <v>1</v>
          </cell>
          <cell r="AL257">
            <v>17</v>
          </cell>
          <cell r="AM257">
            <v>25</v>
          </cell>
          <cell r="AO257" t="str">
            <v>Ap-12-04-016 (Gas)</v>
          </cell>
          <cell r="AP257">
            <v>2331</v>
          </cell>
          <cell r="AQ257" t="str">
            <v>CA</v>
          </cell>
          <cell r="AR257" t="str">
            <v>San Diego Gas &amp; Electric Company</v>
          </cell>
          <cell r="AS257" t="str">
            <v>SRE</v>
          </cell>
          <cell r="AT257" t="str">
            <v>Natural Gas</v>
          </cell>
          <cell r="AU257">
            <v>41019</v>
          </cell>
          <cell r="AV257">
            <v>-760</v>
          </cell>
          <cell r="AW257">
            <v>8.1999999999999993</v>
          </cell>
          <cell r="AX257">
            <v>11</v>
          </cell>
          <cell r="AY257">
            <v>52</v>
          </cell>
          <cell r="AZ257" t="str">
            <v>NA</v>
          </cell>
          <cell r="BA257">
            <v>41263</v>
          </cell>
          <cell r="BB257">
            <v>-6000</v>
          </cell>
          <cell r="BC257">
            <v>7.79</v>
          </cell>
          <cell r="BD257">
            <v>10.3</v>
          </cell>
          <cell r="BE257">
            <v>52</v>
          </cell>
          <cell r="BF257">
            <v>41639</v>
          </cell>
          <cell r="BG257" t="str">
            <v>NA</v>
          </cell>
          <cell r="BI257" t="str">
            <v>Distribution</v>
          </cell>
          <cell r="BJ257" t="str">
            <v>Fully Litigated</v>
          </cell>
          <cell r="BK257" t="str">
            <v>No</v>
          </cell>
          <cell r="BL257" t="str">
            <v>No</v>
          </cell>
          <cell r="BW257" t="str">
            <v>Wisconsin Power and Light Company</v>
          </cell>
        </row>
        <row r="258">
          <cell r="AE258">
            <v>10</v>
          </cell>
          <cell r="AF258">
            <v>0</v>
          </cell>
          <cell r="AG258">
            <v>1</v>
          </cell>
          <cell r="AH258">
            <v>1</v>
          </cell>
          <cell r="AI258">
            <v>1</v>
          </cell>
          <cell r="AJ258">
            <v>0</v>
          </cell>
          <cell r="AL258">
            <v>17</v>
          </cell>
          <cell r="AM258">
            <v>25</v>
          </cell>
          <cell r="AO258" t="str">
            <v>AP-12-11-009 (Elec)</v>
          </cell>
          <cell r="AP258">
            <v>2365</v>
          </cell>
          <cell r="AQ258" t="str">
            <v>CA</v>
          </cell>
          <cell r="AR258" t="str">
            <v>Pacific Gas and Electric Company</v>
          </cell>
          <cell r="AS258" t="str">
            <v>PCG</v>
          </cell>
          <cell r="AT258" t="str">
            <v>Electric</v>
          </cell>
          <cell r="AU258">
            <v>41228</v>
          </cell>
          <cell r="AV258">
            <v>713000</v>
          </cell>
          <cell r="AW258" t="str">
            <v>NA</v>
          </cell>
          <cell r="AX258" t="str">
            <v>NA</v>
          </cell>
          <cell r="AY258" t="str">
            <v>NA</v>
          </cell>
          <cell r="AZ258">
            <v>17299245</v>
          </cell>
          <cell r="BA258">
            <v>41865</v>
          </cell>
          <cell r="BB258">
            <v>196000</v>
          </cell>
          <cell r="BC258" t="str">
            <v>NA</v>
          </cell>
          <cell r="BD258" t="str">
            <v>NA</v>
          </cell>
          <cell r="BE258" t="str">
            <v>NA</v>
          </cell>
          <cell r="BF258">
            <v>42004</v>
          </cell>
          <cell r="BG258">
            <v>16822528</v>
          </cell>
          <cell r="BH258" t="str">
            <v>Average</v>
          </cell>
          <cell r="BI258" t="str">
            <v>Vertically Integrated</v>
          </cell>
          <cell r="BJ258" t="str">
            <v>Fully Litigated</v>
          </cell>
          <cell r="BK258" t="str">
            <v>Yes</v>
          </cell>
          <cell r="BL258" t="str">
            <v>No</v>
          </cell>
          <cell r="BW258" t="str">
            <v>Wisconsin Public Service Corporation</v>
          </cell>
        </row>
        <row r="259">
          <cell r="AE259">
            <v>10</v>
          </cell>
          <cell r="AF259">
            <v>0</v>
          </cell>
          <cell r="AG259">
            <v>1</v>
          </cell>
          <cell r="AH259">
            <v>1</v>
          </cell>
          <cell r="AI259">
            <v>1</v>
          </cell>
          <cell r="AJ259">
            <v>1</v>
          </cell>
          <cell r="AL259">
            <v>17</v>
          </cell>
          <cell r="AM259">
            <v>25</v>
          </cell>
          <cell r="AO259" t="str">
            <v>AP-12-11-009 (Gas)</v>
          </cell>
          <cell r="AP259">
            <v>2366</v>
          </cell>
          <cell r="AQ259" t="str">
            <v>CA</v>
          </cell>
          <cell r="AR259" t="str">
            <v>Pacific Gas and Electric Company</v>
          </cell>
          <cell r="AS259" t="str">
            <v>PCG</v>
          </cell>
          <cell r="AT259" t="str">
            <v>Natural Gas</v>
          </cell>
          <cell r="AU259">
            <v>41228</v>
          </cell>
          <cell r="AV259">
            <v>446000</v>
          </cell>
          <cell r="AW259" t="str">
            <v>NA</v>
          </cell>
          <cell r="AX259" t="str">
            <v>NA</v>
          </cell>
          <cell r="AY259" t="str">
            <v>NA</v>
          </cell>
          <cell r="AZ259">
            <v>3757938</v>
          </cell>
          <cell r="BA259">
            <v>41865</v>
          </cell>
          <cell r="BB259">
            <v>264000</v>
          </cell>
          <cell r="BC259" t="str">
            <v>NA</v>
          </cell>
          <cell r="BD259" t="str">
            <v>NA</v>
          </cell>
          <cell r="BE259" t="str">
            <v>NA</v>
          </cell>
          <cell r="BF259">
            <v>42004</v>
          </cell>
          <cell r="BG259">
            <v>3706468</v>
          </cell>
          <cell r="BH259" t="str">
            <v>Average</v>
          </cell>
          <cell r="BI259" t="str">
            <v>Distribution</v>
          </cell>
          <cell r="BJ259" t="str">
            <v>Fully Litigated</v>
          </cell>
          <cell r="BK259" t="str">
            <v>Yes</v>
          </cell>
          <cell r="BL259" t="str">
            <v>No</v>
          </cell>
          <cell r="BW259" t="str">
            <v>Yankee Gas Services Company</v>
          </cell>
        </row>
        <row r="260">
          <cell r="AE260">
            <v>10</v>
          </cell>
          <cell r="AF260">
            <v>0</v>
          </cell>
          <cell r="AG260">
            <v>1</v>
          </cell>
          <cell r="AH260">
            <v>1</v>
          </cell>
          <cell r="AI260">
            <v>1</v>
          </cell>
          <cell r="AJ260">
            <v>1</v>
          </cell>
          <cell r="AL260">
            <v>17</v>
          </cell>
          <cell r="AM260">
            <v>25</v>
          </cell>
          <cell r="AO260" t="str">
            <v>A-12-12-024 (SoCal)</v>
          </cell>
          <cell r="AP260">
            <v>2438</v>
          </cell>
          <cell r="AQ260" t="str">
            <v>CA</v>
          </cell>
          <cell r="AR260" t="str">
            <v>Southwest Gas Corporation</v>
          </cell>
          <cell r="AS260" t="str">
            <v>SWX</v>
          </cell>
          <cell r="AT260" t="str">
            <v>Natural Gas</v>
          </cell>
          <cell r="AU260">
            <v>41263</v>
          </cell>
          <cell r="AV260">
            <v>5555.1410000000005</v>
          </cell>
          <cell r="AW260">
            <v>7.32</v>
          </cell>
          <cell r="AX260">
            <v>10.7</v>
          </cell>
          <cell r="AY260">
            <v>57</v>
          </cell>
          <cell r="AZ260">
            <v>170900</v>
          </cell>
          <cell r="BA260">
            <v>41802</v>
          </cell>
          <cell r="BB260">
            <v>1872.5150000000001</v>
          </cell>
          <cell r="BC260">
            <v>6.83</v>
          </cell>
          <cell r="BD260">
            <v>10.1</v>
          </cell>
          <cell r="BE260">
            <v>55</v>
          </cell>
          <cell r="BF260">
            <v>42004</v>
          </cell>
          <cell r="BG260">
            <v>159277.20699999999</v>
          </cell>
          <cell r="BH260" t="str">
            <v>Average</v>
          </cell>
          <cell r="BI260" t="str">
            <v>Distribution</v>
          </cell>
          <cell r="BJ260" t="str">
            <v>Fully Litigated</v>
          </cell>
          <cell r="BK260" t="str">
            <v>Yes</v>
          </cell>
          <cell r="BL260" t="str">
            <v>No</v>
          </cell>
        </row>
        <row r="261">
          <cell r="AE261">
            <v>10</v>
          </cell>
          <cell r="AF261">
            <v>0</v>
          </cell>
          <cell r="AG261">
            <v>1</v>
          </cell>
          <cell r="AH261">
            <v>1</v>
          </cell>
          <cell r="AI261">
            <v>1</v>
          </cell>
          <cell r="AJ261">
            <v>1</v>
          </cell>
          <cell r="AL261">
            <v>17</v>
          </cell>
          <cell r="AM261">
            <v>25</v>
          </cell>
          <cell r="AO261" t="str">
            <v>A-12-12-024 (NoCal)</v>
          </cell>
          <cell r="AP261">
            <v>2439</v>
          </cell>
          <cell r="AQ261" t="str">
            <v>CA</v>
          </cell>
          <cell r="AR261" t="str">
            <v>Southwest Gas Corporation</v>
          </cell>
          <cell r="AS261" t="str">
            <v>SWX</v>
          </cell>
          <cell r="AT261" t="str">
            <v>Natural Gas</v>
          </cell>
          <cell r="AU261">
            <v>41263</v>
          </cell>
          <cell r="AV261">
            <v>3236.38</v>
          </cell>
          <cell r="AW261">
            <v>8.61</v>
          </cell>
          <cell r="AX261">
            <v>10.7</v>
          </cell>
          <cell r="AY261">
            <v>57</v>
          </cell>
          <cell r="AZ261">
            <v>67700</v>
          </cell>
          <cell r="BA261">
            <v>41802</v>
          </cell>
          <cell r="BB261">
            <v>2514.5010000000002</v>
          </cell>
          <cell r="BC261">
            <v>8.18</v>
          </cell>
          <cell r="BD261">
            <v>10.1</v>
          </cell>
          <cell r="BE261">
            <v>55</v>
          </cell>
          <cell r="BF261">
            <v>42004</v>
          </cell>
          <cell r="BG261">
            <v>67619.754000000001</v>
          </cell>
          <cell r="BH261" t="str">
            <v>Average</v>
          </cell>
          <cell r="BI261" t="str">
            <v>Distribution</v>
          </cell>
          <cell r="BJ261" t="str">
            <v>Fully Litigated</v>
          </cell>
          <cell r="BK261" t="str">
            <v>Yes</v>
          </cell>
          <cell r="BL261" t="str">
            <v>No</v>
          </cell>
        </row>
        <row r="262">
          <cell r="AE262">
            <v>10</v>
          </cell>
          <cell r="AF262">
            <v>0</v>
          </cell>
          <cell r="AG262">
            <v>1</v>
          </cell>
          <cell r="AH262">
            <v>1</v>
          </cell>
          <cell r="AI262">
            <v>1</v>
          </cell>
          <cell r="AJ262">
            <v>1</v>
          </cell>
          <cell r="AL262">
            <v>17</v>
          </cell>
          <cell r="AM262">
            <v>25</v>
          </cell>
          <cell r="AO262" t="str">
            <v>A-12-12-024 (LkTah)</v>
          </cell>
          <cell r="AP262">
            <v>2440</v>
          </cell>
          <cell r="AQ262" t="str">
            <v>CA</v>
          </cell>
          <cell r="AR262" t="str">
            <v>Southwest Gas Corporation</v>
          </cell>
          <cell r="AS262" t="str">
            <v>SWX</v>
          </cell>
          <cell r="AT262" t="str">
            <v>Natural Gas</v>
          </cell>
          <cell r="AU262">
            <v>41263</v>
          </cell>
          <cell r="AV262">
            <v>2761.6469999999999</v>
          </cell>
          <cell r="AW262">
            <v>8.61</v>
          </cell>
          <cell r="AX262">
            <v>10.7</v>
          </cell>
          <cell r="AY262">
            <v>57</v>
          </cell>
          <cell r="AZ262">
            <v>23700</v>
          </cell>
          <cell r="BA262">
            <v>41802</v>
          </cell>
          <cell r="BB262">
            <v>2716.37</v>
          </cell>
          <cell r="BC262">
            <v>8.18</v>
          </cell>
          <cell r="BD262">
            <v>10.1</v>
          </cell>
          <cell r="BE262">
            <v>55</v>
          </cell>
          <cell r="BF262">
            <v>42004</v>
          </cell>
          <cell r="BG262">
            <v>25388.779000000002</v>
          </cell>
          <cell r="BH262" t="str">
            <v>Average</v>
          </cell>
          <cell r="BI262" t="str">
            <v>Distribution</v>
          </cell>
          <cell r="BJ262" t="str">
            <v>Fully Litigated</v>
          </cell>
          <cell r="BK262" t="str">
            <v>Yes</v>
          </cell>
          <cell r="BL262" t="str">
            <v>No</v>
          </cell>
        </row>
        <row r="263">
          <cell r="AE263">
            <v>10</v>
          </cell>
          <cell r="AF263">
            <v>0</v>
          </cell>
          <cell r="AG263">
            <v>1</v>
          </cell>
          <cell r="AH263">
            <v>1</v>
          </cell>
          <cell r="AI263">
            <v>1</v>
          </cell>
          <cell r="AJ263">
            <v>0</v>
          </cell>
          <cell r="AL263">
            <v>17</v>
          </cell>
          <cell r="AM263">
            <v>25</v>
          </cell>
          <cell r="AO263" t="str">
            <v>A-13-11-003</v>
          </cell>
          <cell r="AP263">
            <v>2543</v>
          </cell>
          <cell r="AQ263" t="str">
            <v>CA</v>
          </cell>
          <cell r="AR263" t="str">
            <v>Southern California Edison Company</v>
          </cell>
          <cell r="AS263" t="str">
            <v>EIX</v>
          </cell>
          <cell r="AT263" t="str">
            <v>Electric</v>
          </cell>
          <cell r="AU263">
            <v>41590</v>
          </cell>
          <cell r="AV263">
            <v>-120901</v>
          </cell>
          <cell r="AW263" t="str">
            <v>NA</v>
          </cell>
          <cell r="AX263" t="str">
            <v>NA</v>
          </cell>
          <cell r="AY263" t="str">
            <v>NA</v>
          </cell>
          <cell r="AZ263">
            <v>18175824</v>
          </cell>
          <cell r="BA263">
            <v>42313</v>
          </cell>
          <cell r="BB263">
            <v>-450383</v>
          </cell>
          <cell r="BC263" t="str">
            <v>NA</v>
          </cell>
          <cell r="BD263" t="str">
            <v>NA</v>
          </cell>
          <cell r="BE263" t="str">
            <v>NA</v>
          </cell>
          <cell r="BF263">
            <v>42369</v>
          </cell>
          <cell r="BG263">
            <v>17375834</v>
          </cell>
          <cell r="BH263" t="str">
            <v>Average</v>
          </cell>
          <cell r="BI263" t="str">
            <v>Vertically Integrated</v>
          </cell>
          <cell r="BJ263" t="str">
            <v>Fully Litigated</v>
          </cell>
          <cell r="BK263" t="str">
            <v>Yes</v>
          </cell>
          <cell r="BL263" t="str">
            <v>No</v>
          </cell>
        </row>
        <row r="264">
          <cell r="AE264">
            <v>10</v>
          </cell>
          <cell r="AF264">
            <v>0</v>
          </cell>
          <cell r="AG264">
            <v>1</v>
          </cell>
          <cell r="AH264">
            <v>1</v>
          </cell>
          <cell r="AI264">
            <v>1</v>
          </cell>
          <cell r="AJ264">
            <v>1</v>
          </cell>
          <cell r="AL264">
            <v>17</v>
          </cell>
          <cell r="AM264">
            <v>25</v>
          </cell>
          <cell r="AO264" t="str">
            <v>A-13-12-012 (GT&amp;S)</v>
          </cell>
          <cell r="AP264">
            <v>2581</v>
          </cell>
          <cell r="AQ264" t="str">
            <v>CA</v>
          </cell>
          <cell r="AR264" t="str">
            <v>Pacific Gas and Electric Company</v>
          </cell>
          <cell r="AS264" t="str">
            <v>PCG</v>
          </cell>
          <cell r="AT264" t="str">
            <v>Natural Gas</v>
          </cell>
          <cell r="AU264">
            <v>41627</v>
          </cell>
          <cell r="AV264">
            <v>548000</v>
          </cell>
          <cell r="AW264" t="str">
            <v>NA</v>
          </cell>
          <cell r="AX264" t="str">
            <v>NA</v>
          </cell>
          <cell r="AY264" t="str">
            <v>NA</v>
          </cell>
          <cell r="AZ264">
            <v>3454172</v>
          </cell>
          <cell r="BA264">
            <v>42705</v>
          </cell>
          <cell r="BB264">
            <v>100000</v>
          </cell>
          <cell r="BC264" t="str">
            <v>NA</v>
          </cell>
          <cell r="BD264" t="str">
            <v>NA</v>
          </cell>
          <cell r="BE264" t="str">
            <v>NA</v>
          </cell>
          <cell r="BF264">
            <v>42369</v>
          </cell>
          <cell r="BG264">
            <v>2926133</v>
          </cell>
          <cell r="BH264" t="str">
            <v>Average</v>
          </cell>
          <cell r="BI264" t="str">
            <v>Transmission</v>
          </cell>
          <cell r="BJ264" t="str">
            <v>Fully Litigated</v>
          </cell>
          <cell r="BK264" t="str">
            <v>Yes</v>
          </cell>
          <cell r="BL264" t="str">
            <v>Yes</v>
          </cell>
        </row>
        <row r="265">
          <cell r="AE265">
            <v>10</v>
          </cell>
          <cell r="AF265">
            <v>0</v>
          </cell>
          <cell r="AG265">
            <v>1</v>
          </cell>
          <cell r="AH265">
            <v>1</v>
          </cell>
          <cell r="AI265">
            <v>1</v>
          </cell>
          <cell r="AJ265">
            <v>1</v>
          </cell>
          <cell r="AL265">
            <v>17</v>
          </cell>
          <cell r="AM265">
            <v>25</v>
          </cell>
          <cell r="AO265" t="str">
            <v>A-14-11-004</v>
          </cell>
          <cell r="AP265">
            <v>2726</v>
          </cell>
          <cell r="AQ265" t="str">
            <v>CA</v>
          </cell>
          <cell r="AR265" t="str">
            <v>Southern California Gas Company</v>
          </cell>
          <cell r="AS265" t="str">
            <v>SRE</v>
          </cell>
          <cell r="AT265" t="str">
            <v>Natural Gas</v>
          </cell>
          <cell r="AU265">
            <v>41957</v>
          </cell>
          <cell r="AV265">
            <v>234146</v>
          </cell>
          <cell r="AW265" t="str">
            <v>NA</v>
          </cell>
          <cell r="AX265" t="str">
            <v>NA</v>
          </cell>
          <cell r="AY265" t="str">
            <v>NA</v>
          </cell>
          <cell r="AZ265">
            <v>4233180</v>
          </cell>
          <cell r="BA265">
            <v>42544</v>
          </cell>
          <cell r="BB265">
            <v>106925</v>
          </cell>
          <cell r="BC265" t="str">
            <v>NA</v>
          </cell>
          <cell r="BD265" t="str">
            <v>NA</v>
          </cell>
          <cell r="BE265" t="str">
            <v>NA</v>
          </cell>
          <cell r="BF265">
            <v>42735</v>
          </cell>
          <cell r="BG265">
            <v>4006248</v>
          </cell>
          <cell r="BH265" t="str">
            <v>Average</v>
          </cell>
          <cell r="BI265" t="str">
            <v>Distribution</v>
          </cell>
          <cell r="BJ265" t="str">
            <v>Settled</v>
          </cell>
          <cell r="BK265" t="str">
            <v>Yes</v>
          </cell>
          <cell r="BL265" t="str">
            <v>No</v>
          </cell>
        </row>
        <row r="266">
          <cell r="AE266">
            <v>10</v>
          </cell>
          <cell r="AF266">
            <v>0</v>
          </cell>
          <cell r="AG266">
            <v>1</v>
          </cell>
          <cell r="AH266">
            <v>1</v>
          </cell>
          <cell r="AI266">
            <v>1</v>
          </cell>
          <cell r="AJ266">
            <v>0</v>
          </cell>
          <cell r="AL266">
            <v>17</v>
          </cell>
          <cell r="AM266">
            <v>25</v>
          </cell>
          <cell r="AO266" t="str">
            <v>A-14-11-003 (Elec)</v>
          </cell>
          <cell r="AP266">
            <v>2794</v>
          </cell>
          <cell r="AQ266" t="str">
            <v>CA</v>
          </cell>
          <cell r="AR266" t="str">
            <v>San Diego Gas &amp; Electric Company</v>
          </cell>
          <cell r="AS266" t="str">
            <v>SRE</v>
          </cell>
          <cell r="AT266" t="str">
            <v>Electric</v>
          </cell>
          <cell r="AU266">
            <v>41957</v>
          </cell>
          <cell r="AV266">
            <v>91850</v>
          </cell>
          <cell r="AW266" t="str">
            <v>NA</v>
          </cell>
          <cell r="AX266" t="str">
            <v>NA</v>
          </cell>
          <cell r="AY266" t="str">
            <v>NA</v>
          </cell>
          <cell r="AZ266">
            <v>4606766</v>
          </cell>
          <cell r="BA266">
            <v>42544</v>
          </cell>
          <cell r="BB266">
            <v>2997</v>
          </cell>
          <cell r="BC266" t="str">
            <v>NA</v>
          </cell>
          <cell r="BD266" t="str">
            <v>NA</v>
          </cell>
          <cell r="BE266" t="str">
            <v>NA</v>
          </cell>
          <cell r="BF266">
            <v>42735</v>
          </cell>
          <cell r="BG266">
            <v>4299158</v>
          </cell>
          <cell r="BH266" t="str">
            <v>Average</v>
          </cell>
          <cell r="BI266" t="str">
            <v>Vertically Integrated</v>
          </cell>
          <cell r="BJ266" t="str">
            <v>Settled</v>
          </cell>
          <cell r="BK266" t="str">
            <v>Yes</v>
          </cell>
          <cell r="BL266" t="str">
            <v>No</v>
          </cell>
        </row>
        <row r="267">
          <cell r="AE267">
            <v>10</v>
          </cell>
          <cell r="AF267">
            <v>0</v>
          </cell>
          <cell r="AG267">
            <v>1</v>
          </cell>
          <cell r="AH267">
            <v>1</v>
          </cell>
          <cell r="AI267">
            <v>1</v>
          </cell>
          <cell r="AJ267">
            <v>1</v>
          </cell>
          <cell r="AL267">
            <v>17</v>
          </cell>
          <cell r="AM267">
            <v>25</v>
          </cell>
          <cell r="AO267" t="str">
            <v>A-14-11-003 (Gas)</v>
          </cell>
          <cell r="AP267">
            <v>2795</v>
          </cell>
          <cell r="AQ267" t="str">
            <v>CA</v>
          </cell>
          <cell r="AR267" t="str">
            <v>San Diego Gas &amp; Electric Company</v>
          </cell>
          <cell r="AS267" t="str">
            <v>SRE</v>
          </cell>
          <cell r="AT267" t="str">
            <v>Natural Gas</v>
          </cell>
          <cell r="AU267">
            <v>41957</v>
          </cell>
          <cell r="AV267">
            <v>13736</v>
          </cell>
          <cell r="AW267" t="str">
            <v>NA</v>
          </cell>
          <cell r="AX267" t="str">
            <v>NA</v>
          </cell>
          <cell r="AY267" t="str">
            <v>NA</v>
          </cell>
          <cell r="AZ267">
            <v>714773</v>
          </cell>
          <cell r="BA267">
            <v>42544</v>
          </cell>
          <cell r="BB267">
            <v>-1575</v>
          </cell>
          <cell r="BC267" t="str">
            <v>NA</v>
          </cell>
          <cell r="BD267" t="str">
            <v>NA</v>
          </cell>
          <cell r="BE267" t="str">
            <v>NA</v>
          </cell>
          <cell r="BF267">
            <v>42735</v>
          </cell>
          <cell r="BG267">
            <v>691088</v>
          </cell>
          <cell r="BH267" t="str">
            <v>Average</v>
          </cell>
          <cell r="BI267" t="str">
            <v>Distribution</v>
          </cell>
          <cell r="BJ267" t="str">
            <v>Settled</v>
          </cell>
          <cell r="BK267" t="str">
            <v>Yes</v>
          </cell>
          <cell r="BL267" t="str">
            <v>No</v>
          </cell>
        </row>
        <row r="268">
          <cell r="AE268">
            <v>10</v>
          </cell>
          <cell r="AF268">
            <v>0</v>
          </cell>
          <cell r="AG268">
            <v>1</v>
          </cell>
          <cell r="AH268">
            <v>1</v>
          </cell>
          <cell r="AI268">
            <v>1</v>
          </cell>
          <cell r="AJ268">
            <v>0</v>
          </cell>
          <cell r="AL268">
            <v>17</v>
          </cell>
          <cell r="AM268">
            <v>25</v>
          </cell>
          <cell r="AO268" t="str">
            <v>A-15-05-008</v>
          </cell>
          <cell r="AP268">
            <v>2799</v>
          </cell>
          <cell r="AQ268" t="str">
            <v>CA</v>
          </cell>
          <cell r="AR268" t="str">
            <v>Liberty Utilities (CalPeco Electric) LLC</v>
          </cell>
          <cell r="AS268" t="str">
            <v>AQN</v>
          </cell>
          <cell r="AT268" t="str">
            <v>Electric</v>
          </cell>
          <cell r="AU268">
            <v>42125</v>
          </cell>
          <cell r="AV268">
            <v>11400</v>
          </cell>
          <cell r="AW268">
            <v>7.92</v>
          </cell>
          <cell r="AX268">
            <v>10.5</v>
          </cell>
          <cell r="AY268">
            <v>55</v>
          </cell>
          <cell r="AZ268">
            <v>150927</v>
          </cell>
          <cell r="BA268">
            <v>42705</v>
          </cell>
          <cell r="BB268">
            <v>8318</v>
          </cell>
          <cell r="BC268">
            <v>7.51</v>
          </cell>
          <cell r="BD268">
            <v>10</v>
          </cell>
          <cell r="BE268">
            <v>52.5</v>
          </cell>
          <cell r="BF268">
            <v>42735</v>
          </cell>
          <cell r="BG268">
            <v>145662</v>
          </cell>
          <cell r="BH268" t="str">
            <v>Average</v>
          </cell>
          <cell r="BI268" t="str">
            <v>Vertically Integrated</v>
          </cell>
          <cell r="BJ268" t="str">
            <v>Settled</v>
          </cell>
          <cell r="BK268" t="str">
            <v>No</v>
          </cell>
          <cell r="BL268" t="str">
            <v>No</v>
          </cell>
        </row>
        <row r="269">
          <cell r="AE269">
            <v>10</v>
          </cell>
          <cell r="AF269">
            <v>0</v>
          </cell>
          <cell r="AG269">
            <v>1</v>
          </cell>
          <cell r="AH269">
            <v>1</v>
          </cell>
          <cell r="AI269">
            <v>1</v>
          </cell>
          <cell r="AJ269">
            <v>1</v>
          </cell>
          <cell r="AL269">
            <v>17</v>
          </cell>
          <cell r="AM269">
            <v>25</v>
          </cell>
          <cell r="AO269" t="str">
            <v>A-15-09-001 (Gas)</v>
          </cell>
          <cell r="AP269">
            <v>2849</v>
          </cell>
          <cell r="AQ269" t="str">
            <v>CA</v>
          </cell>
          <cell r="AR269" t="str">
            <v>Pacific Gas and Electric Company</v>
          </cell>
          <cell r="AS269" t="str">
            <v>PCG</v>
          </cell>
          <cell r="AT269" t="str">
            <v>Natural Gas</v>
          </cell>
          <cell r="AU269">
            <v>42248</v>
          </cell>
          <cell r="AV269">
            <v>59000</v>
          </cell>
          <cell r="AW269" t="str">
            <v>NA</v>
          </cell>
          <cell r="AX269" t="str">
            <v>NA</v>
          </cell>
          <cell r="AY269" t="str">
            <v>NA</v>
          </cell>
          <cell r="AZ269">
            <v>5240231</v>
          </cell>
          <cell r="BA269">
            <v>42866</v>
          </cell>
          <cell r="BB269">
            <v>-3000</v>
          </cell>
          <cell r="BC269" t="str">
            <v>NA</v>
          </cell>
          <cell r="BD269" t="str">
            <v>NA</v>
          </cell>
          <cell r="BE269" t="str">
            <v>NA</v>
          </cell>
          <cell r="BF269">
            <v>43100</v>
          </cell>
          <cell r="BG269">
            <v>5171234</v>
          </cell>
          <cell r="BH269" t="str">
            <v>Average</v>
          </cell>
          <cell r="BI269" t="str">
            <v>Distribution</v>
          </cell>
          <cell r="BJ269" t="str">
            <v>Settled</v>
          </cell>
          <cell r="BK269" t="str">
            <v>Yes</v>
          </cell>
          <cell r="BL269" t="str">
            <v>No</v>
          </cell>
        </row>
        <row r="270">
          <cell r="AE270">
            <v>10</v>
          </cell>
          <cell r="AF270">
            <v>0</v>
          </cell>
          <cell r="AG270">
            <v>1</v>
          </cell>
          <cell r="AH270">
            <v>1</v>
          </cell>
          <cell r="AI270">
            <v>1</v>
          </cell>
          <cell r="AJ270">
            <v>0</v>
          </cell>
          <cell r="AL270">
            <v>17</v>
          </cell>
          <cell r="AM270">
            <v>25</v>
          </cell>
          <cell r="AO270" t="str">
            <v>A-15-09-001 (Elec)</v>
          </cell>
          <cell r="AP270">
            <v>2850</v>
          </cell>
          <cell r="AQ270" t="str">
            <v>CA</v>
          </cell>
          <cell r="AR270" t="str">
            <v>Pacific Gas and Electric Company</v>
          </cell>
          <cell r="AS270" t="str">
            <v>PCG</v>
          </cell>
          <cell r="AT270" t="str">
            <v>Electric</v>
          </cell>
          <cell r="AU270">
            <v>42248</v>
          </cell>
          <cell r="AV270">
            <v>260000</v>
          </cell>
          <cell r="AW270" t="str">
            <v>NA</v>
          </cell>
          <cell r="AX270" t="str">
            <v>NA</v>
          </cell>
          <cell r="AY270" t="str">
            <v>NA</v>
          </cell>
          <cell r="AZ270">
            <v>19300962</v>
          </cell>
          <cell r="BA270">
            <v>42866</v>
          </cell>
          <cell r="BB270">
            <v>91000</v>
          </cell>
          <cell r="BC270" t="str">
            <v>NA</v>
          </cell>
          <cell r="BD270" t="str">
            <v>NA</v>
          </cell>
          <cell r="BE270" t="str">
            <v>NA</v>
          </cell>
          <cell r="BF270">
            <v>43100</v>
          </cell>
          <cell r="BG270">
            <v>19159420</v>
          </cell>
          <cell r="BH270" t="str">
            <v>Average</v>
          </cell>
          <cell r="BI270" t="str">
            <v>Vertically Integrated</v>
          </cell>
          <cell r="BJ270" t="str">
            <v>Settled</v>
          </cell>
          <cell r="BK270" t="str">
            <v>Yes</v>
          </cell>
          <cell r="BL270" t="str">
            <v>No</v>
          </cell>
        </row>
        <row r="271">
          <cell r="AE271">
            <v>10</v>
          </cell>
          <cell r="AF271">
            <v>1</v>
          </cell>
          <cell r="AG271">
            <v>1</v>
          </cell>
          <cell r="AH271">
            <v>1</v>
          </cell>
          <cell r="AI271">
            <v>1</v>
          </cell>
          <cell r="AJ271">
            <v>0</v>
          </cell>
          <cell r="AL271">
            <v>17</v>
          </cell>
          <cell r="AM271">
            <v>25</v>
          </cell>
          <cell r="AO271" t="str">
            <v>A-16-09-001</v>
          </cell>
          <cell r="AP271">
            <v>3016</v>
          </cell>
          <cell r="AQ271" t="str">
            <v>CA</v>
          </cell>
          <cell r="AR271" t="str">
            <v>Southern California Edison Company</v>
          </cell>
          <cell r="AS271" t="str">
            <v>EIX</v>
          </cell>
          <cell r="AT271" t="str">
            <v>Electric</v>
          </cell>
          <cell r="AU271">
            <v>42614</v>
          </cell>
          <cell r="AV271">
            <v>-106026</v>
          </cell>
          <cell r="AW271">
            <v>7.61</v>
          </cell>
          <cell r="AX271" t="str">
            <v>NA</v>
          </cell>
          <cell r="AY271" t="str">
            <v>NA</v>
          </cell>
          <cell r="AZ271">
            <v>22939281</v>
          </cell>
          <cell r="BA271">
            <v>43601</v>
          </cell>
          <cell r="BB271">
            <v>-523037</v>
          </cell>
          <cell r="BC271">
            <v>7.43</v>
          </cell>
          <cell r="BD271" t="str">
            <v>NA</v>
          </cell>
          <cell r="BE271" t="str">
            <v>NA</v>
          </cell>
          <cell r="BF271">
            <v>43465</v>
          </cell>
          <cell r="BG271">
            <v>22336482</v>
          </cell>
          <cell r="BH271" t="str">
            <v>Average</v>
          </cell>
          <cell r="BI271" t="str">
            <v>Vertically Integrated</v>
          </cell>
          <cell r="BJ271" t="str">
            <v>Fully Litigated</v>
          </cell>
          <cell r="BK271" t="str">
            <v>Yes</v>
          </cell>
          <cell r="BL271" t="str">
            <v>No</v>
          </cell>
        </row>
        <row r="272">
          <cell r="AE272">
            <v>11</v>
          </cell>
          <cell r="AF272">
            <v>1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L272">
            <v>17</v>
          </cell>
          <cell r="AM272">
            <v>25</v>
          </cell>
          <cell r="AO272" t="str">
            <v>A-17-10-008</v>
          </cell>
          <cell r="AP272">
            <v>3204</v>
          </cell>
          <cell r="AQ272" t="str">
            <v>CA</v>
          </cell>
          <cell r="AR272" t="str">
            <v>Southern California Gas Company</v>
          </cell>
          <cell r="AS272" t="str">
            <v>SRE</v>
          </cell>
          <cell r="AT272" t="str">
            <v>Natural Gas</v>
          </cell>
          <cell r="AU272">
            <v>43014</v>
          </cell>
          <cell r="AV272">
            <v>475000</v>
          </cell>
          <cell r="AW272" t="str">
            <v>NA</v>
          </cell>
          <cell r="AX272" t="str">
            <v>NA</v>
          </cell>
          <cell r="AY272" t="str">
            <v>NA</v>
          </cell>
          <cell r="AZ272">
            <v>6996605</v>
          </cell>
          <cell r="BA272">
            <v>43734</v>
          </cell>
          <cell r="BB272">
            <v>314356</v>
          </cell>
          <cell r="BC272" t="str">
            <v>NA</v>
          </cell>
          <cell r="BD272" t="str">
            <v>NA</v>
          </cell>
          <cell r="BE272" t="str">
            <v>NA</v>
          </cell>
          <cell r="BF272">
            <v>43830</v>
          </cell>
          <cell r="BG272">
            <v>6916806</v>
          </cell>
          <cell r="BH272" t="str">
            <v>Average</v>
          </cell>
          <cell r="BI272" t="str">
            <v>Distribution</v>
          </cell>
          <cell r="BJ272" t="str">
            <v>Fully Litigated</v>
          </cell>
          <cell r="BK272" t="str">
            <v>Yes</v>
          </cell>
          <cell r="BL272" t="str">
            <v>No</v>
          </cell>
        </row>
        <row r="273">
          <cell r="AE273">
            <v>11</v>
          </cell>
          <cell r="AF273">
            <v>0</v>
          </cell>
          <cell r="AG273">
            <v>1</v>
          </cell>
          <cell r="AH273">
            <v>1</v>
          </cell>
          <cell r="AI273">
            <v>1</v>
          </cell>
          <cell r="AJ273">
            <v>1</v>
          </cell>
          <cell r="AL273">
            <v>17</v>
          </cell>
          <cell r="AM273">
            <v>25</v>
          </cell>
          <cell r="AO273" t="str">
            <v>Advice No. 5192</v>
          </cell>
          <cell r="AP273">
            <v>3205</v>
          </cell>
          <cell r="AQ273" t="str">
            <v>CA</v>
          </cell>
          <cell r="AR273" t="str">
            <v>Southern California Gas Company</v>
          </cell>
          <cell r="AS273" t="str">
            <v>SRE</v>
          </cell>
          <cell r="AT273" t="str">
            <v>Natural Gas</v>
          </cell>
          <cell r="AU273">
            <v>43007</v>
          </cell>
          <cell r="AV273">
            <v>-35100</v>
          </cell>
          <cell r="AW273">
            <v>7.34</v>
          </cell>
          <cell r="AX273">
            <v>10.050000000000001</v>
          </cell>
          <cell r="AY273">
            <v>52</v>
          </cell>
          <cell r="AZ273" t="str">
            <v>NA</v>
          </cell>
          <cell r="BA273">
            <v>43038</v>
          </cell>
          <cell r="BB273">
            <v>-35100</v>
          </cell>
          <cell r="BC273">
            <v>7.34</v>
          </cell>
          <cell r="BD273">
            <v>10.050000000000001</v>
          </cell>
          <cell r="BE273">
            <v>52</v>
          </cell>
          <cell r="BF273">
            <v>43465</v>
          </cell>
          <cell r="BG273" t="str">
            <v>NA</v>
          </cell>
          <cell r="BI273" t="str">
            <v>Distribution</v>
          </cell>
          <cell r="BJ273" t="str">
            <v>Settled</v>
          </cell>
          <cell r="BK273" t="str">
            <v>No</v>
          </cell>
          <cell r="BL273" t="str">
            <v>No</v>
          </cell>
        </row>
        <row r="274">
          <cell r="AE274">
            <v>11</v>
          </cell>
          <cell r="AF274">
            <v>0</v>
          </cell>
          <cell r="AG274">
            <v>1</v>
          </cell>
          <cell r="AH274">
            <v>1</v>
          </cell>
          <cell r="AI274">
            <v>1</v>
          </cell>
          <cell r="AJ274">
            <v>0</v>
          </cell>
          <cell r="AL274">
            <v>17</v>
          </cell>
          <cell r="AM274">
            <v>25</v>
          </cell>
          <cell r="AO274" t="str">
            <v>Advice No. 3665-E</v>
          </cell>
          <cell r="AP274">
            <v>3206</v>
          </cell>
          <cell r="AQ274" t="str">
            <v>CA</v>
          </cell>
          <cell r="AR274" t="str">
            <v>Southern California Edison Company</v>
          </cell>
          <cell r="AS274" t="str">
            <v>EIX</v>
          </cell>
          <cell r="AT274" t="str">
            <v>Electric</v>
          </cell>
          <cell r="AU274">
            <v>43007</v>
          </cell>
          <cell r="AV274">
            <v>-73000</v>
          </cell>
          <cell r="AW274">
            <v>7.61</v>
          </cell>
          <cell r="AX274">
            <v>10.3</v>
          </cell>
          <cell r="AY274">
            <v>48</v>
          </cell>
          <cell r="AZ274" t="str">
            <v>NA</v>
          </cell>
          <cell r="BA274">
            <v>43034</v>
          </cell>
          <cell r="BB274">
            <v>-73000</v>
          </cell>
          <cell r="BC274">
            <v>7.61</v>
          </cell>
          <cell r="BD274">
            <v>10.3</v>
          </cell>
          <cell r="BE274">
            <v>48</v>
          </cell>
          <cell r="BF274">
            <v>43465</v>
          </cell>
          <cell r="BG274" t="str">
            <v>NA</v>
          </cell>
          <cell r="BI274" t="str">
            <v>Vertically Integrated</v>
          </cell>
          <cell r="BJ274" t="str">
            <v>Settled</v>
          </cell>
          <cell r="BK274" t="str">
            <v>No</v>
          </cell>
          <cell r="BL274" t="str">
            <v>No</v>
          </cell>
        </row>
        <row r="275">
          <cell r="AE275">
            <v>11</v>
          </cell>
          <cell r="AF275">
            <v>0</v>
          </cell>
          <cell r="AG275">
            <v>1</v>
          </cell>
          <cell r="AH275">
            <v>1</v>
          </cell>
          <cell r="AI275">
            <v>1</v>
          </cell>
          <cell r="AJ275">
            <v>0</v>
          </cell>
          <cell r="AL275">
            <v>17</v>
          </cell>
          <cell r="AM275">
            <v>25</v>
          </cell>
          <cell r="AO275" t="str">
            <v>Advice No. 3120-E</v>
          </cell>
          <cell r="AP275">
            <v>3207</v>
          </cell>
          <cell r="AQ275" t="str">
            <v>CA</v>
          </cell>
          <cell r="AR275" t="str">
            <v>San Diego Gas &amp; Electric Company</v>
          </cell>
          <cell r="AS275" t="str">
            <v>SRE</v>
          </cell>
          <cell r="AT275" t="str">
            <v>Electric</v>
          </cell>
          <cell r="AU275">
            <v>43007</v>
          </cell>
          <cell r="AV275">
            <v>-13100</v>
          </cell>
          <cell r="AW275">
            <v>7.55</v>
          </cell>
          <cell r="AX275">
            <v>10.199999999999999</v>
          </cell>
          <cell r="AY275">
            <v>52</v>
          </cell>
          <cell r="AZ275" t="str">
            <v>NA</v>
          </cell>
          <cell r="BA275">
            <v>43034</v>
          </cell>
          <cell r="BB275">
            <v>-13100</v>
          </cell>
          <cell r="BC275">
            <v>7.55</v>
          </cell>
          <cell r="BD275">
            <v>10.199999999999999</v>
          </cell>
          <cell r="BE275">
            <v>52</v>
          </cell>
          <cell r="BF275">
            <v>43465</v>
          </cell>
          <cell r="BG275" t="str">
            <v>NA</v>
          </cell>
          <cell r="BI275" t="str">
            <v>Vertically Integrated</v>
          </cell>
          <cell r="BJ275" t="str">
            <v>Settled</v>
          </cell>
          <cell r="BK275" t="str">
            <v>No</v>
          </cell>
          <cell r="BL275" t="str">
            <v>No</v>
          </cell>
        </row>
        <row r="276">
          <cell r="AE276">
            <v>11</v>
          </cell>
          <cell r="AF276">
            <v>0</v>
          </cell>
          <cell r="AG276">
            <v>1</v>
          </cell>
          <cell r="AH276">
            <v>1</v>
          </cell>
          <cell r="AI276">
            <v>1</v>
          </cell>
          <cell r="AJ276">
            <v>1</v>
          </cell>
          <cell r="AL276">
            <v>17</v>
          </cell>
          <cell r="AM276">
            <v>25</v>
          </cell>
          <cell r="AO276" t="str">
            <v>Advice No. 2611-G</v>
          </cell>
          <cell r="AP276">
            <v>3208</v>
          </cell>
          <cell r="AQ276" t="str">
            <v>CA</v>
          </cell>
          <cell r="AR276" t="str">
            <v>San Diego Gas &amp; Electric Company</v>
          </cell>
          <cell r="AS276" t="str">
            <v>SRE</v>
          </cell>
          <cell r="AT276" t="str">
            <v>Natural Gas</v>
          </cell>
          <cell r="AU276">
            <v>43007</v>
          </cell>
          <cell r="AV276">
            <v>-2000</v>
          </cell>
          <cell r="AW276">
            <v>7.55</v>
          </cell>
          <cell r="AX276">
            <v>10.199999999999999</v>
          </cell>
          <cell r="AY276">
            <v>52</v>
          </cell>
          <cell r="AZ276" t="str">
            <v>NA</v>
          </cell>
          <cell r="BA276">
            <v>43034</v>
          </cell>
          <cell r="BB276">
            <v>-2000</v>
          </cell>
          <cell r="BC276">
            <v>7.55</v>
          </cell>
          <cell r="BD276">
            <v>10.199999999999999</v>
          </cell>
          <cell r="BE276">
            <v>52</v>
          </cell>
          <cell r="BF276">
            <v>43465</v>
          </cell>
          <cell r="BG276" t="str">
            <v>NA</v>
          </cell>
          <cell r="BI276" t="str">
            <v>Distribution</v>
          </cell>
          <cell r="BJ276" t="str">
            <v>Settled</v>
          </cell>
          <cell r="BK276" t="str">
            <v>No</v>
          </cell>
          <cell r="BL276" t="str">
            <v>No</v>
          </cell>
        </row>
        <row r="277">
          <cell r="AE277">
            <v>11</v>
          </cell>
          <cell r="AF277">
            <v>1</v>
          </cell>
          <cell r="AG277">
            <v>1</v>
          </cell>
          <cell r="AH277">
            <v>1</v>
          </cell>
          <cell r="AI277">
            <v>1</v>
          </cell>
          <cell r="AJ277">
            <v>0</v>
          </cell>
          <cell r="AL277">
            <v>17</v>
          </cell>
          <cell r="AM277">
            <v>25</v>
          </cell>
          <cell r="AO277" t="str">
            <v>A-17-10-007 (Elec)</v>
          </cell>
          <cell r="AP277">
            <v>3209</v>
          </cell>
          <cell r="AQ277" t="str">
            <v>CA</v>
          </cell>
          <cell r="AR277" t="str">
            <v>San Diego Gas &amp; Electric Company</v>
          </cell>
          <cell r="AS277" t="str">
            <v>SRE</v>
          </cell>
          <cell r="AT277" t="str">
            <v>Electric</v>
          </cell>
          <cell r="AU277">
            <v>43014</v>
          </cell>
          <cell r="AV277">
            <v>111508</v>
          </cell>
          <cell r="AW277" t="str">
            <v>NA</v>
          </cell>
          <cell r="AX277" t="str">
            <v>NA</v>
          </cell>
          <cell r="AY277" t="str">
            <v>NA</v>
          </cell>
          <cell r="AZ277">
            <v>5303716</v>
          </cell>
          <cell r="BA277">
            <v>43734</v>
          </cell>
          <cell r="BB277">
            <v>35668</v>
          </cell>
          <cell r="BC277" t="str">
            <v>NA</v>
          </cell>
          <cell r="BD277" t="str">
            <v>NA</v>
          </cell>
          <cell r="BE277" t="str">
            <v>NA</v>
          </cell>
          <cell r="BF277">
            <v>43830</v>
          </cell>
          <cell r="BG277">
            <v>5077143</v>
          </cell>
          <cell r="BH277" t="str">
            <v>Average</v>
          </cell>
          <cell r="BI277" t="str">
            <v>Vertically Integrated</v>
          </cell>
          <cell r="BJ277" t="str">
            <v>Fully Litigated</v>
          </cell>
          <cell r="BK277" t="str">
            <v>Yes</v>
          </cell>
          <cell r="BL277" t="str">
            <v>No</v>
          </cell>
        </row>
        <row r="278">
          <cell r="AE278">
            <v>12</v>
          </cell>
          <cell r="AF278">
            <v>1</v>
          </cell>
          <cell r="AG278">
            <v>1</v>
          </cell>
          <cell r="AH278">
            <v>1</v>
          </cell>
          <cell r="AI278">
            <v>1</v>
          </cell>
          <cell r="AJ278">
            <v>1</v>
          </cell>
          <cell r="AL278">
            <v>17</v>
          </cell>
          <cell r="AM278">
            <v>25</v>
          </cell>
          <cell r="AO278" t="str">
            <v>A-17-10-007 (Gas)</v>
          </cell>
          <cell r="AP278">
            <v>3210</v>
          </cell>
          <cell r="AQ278" t="str">
            <v>CA</v>
          </cell>
          <cell r="AR278" t="str">
            <v>San Diego Gas &amp; Electric Company</v>
          </cell>
          <cell r="AS278" t="str">
            <v>SRE</v>
          </cell>
          <cell r="AT278" t="str">
            <v>Natural Gas</v>
          </cell>
          <cell r="AU278">
            <v>43014</v>
          </cell>
          <cell r="AV278">
            <v>104819</v>
          </cell>
          <cell r="AW278" t="str">
            <v>NA</v>
          </cell>
          <cell r="AX278" t="str">
            <v>NA</v>
          </cell>
          <cell r="AY278" t="str">
            <v>NA</v>
          </cell>
          <cell r="AZ278">
            <v>1011885</v>
          </cell>
          <cell r="BA278">
            <v>43734</v>
          </cell>
          <cell r="BB278">
            <v>71710</v>
          </cell>
          <cell r="BC278" t="str">
            <v>NA</v>
          </cell>
          <cell r="BD278" t="str">
            <v>NA</v>
          </cell>
          <cell r="BE278" t="str">
            <v>NA</v>
          </cell>
          <cell r="BF278">
            <v>43830</v>
          </cell>
          <cell r="BG278">
            <v>1015626</v>
          </cell>
          <cell r="BH278" t="str">
            <v>Average</v>
          </cell>
          <cell r="BI278" t="str">
            <v>Distribution</v>
          </cell>
          <cell r="BJ278" t="str">
            <v>Fully Litigated</v>
          </cell>
          <cell r="BK278" t="str">
            <v>Yes</v>
          </cell>
          <cell r="BL278" t="str">
            <v>No</v>
          </cell>
        </row>
        <row r="279">
          <cell r="AE279">
            <v>12</v>
          </cell>
          <cell r="AF279">
            <v>0</v>
          </cell>
          <cell r="AG279">
            <v>1</v>
          </cell>
          <cell r="AH279">
            <v>1</v>
          </cell>
          <cell r="AI279">
            <v>1</v>
          </cell>
          <cell r="AJ279">
            <v>0</v>
          </cell>
          <cell r="AL279">
            <v>17</v>
          </cell>
          <cell r="AM279">
            <v>25</v>
          </cell>
          <cell r="AO279" t="str">
            <v>Advise No. 3887-G/5148-E</v>
          </cell>
          <cell r="AP279">
            <v>3219</v>
          </cell>
          <cell r="AQ279" t="str">
            <v>CA</v>
          </cell>
          <cell r="AR279" t="str">
            <v>Pacific Gas and Electric Company</v>
          </cell>
          <cell r="AS279" t="str">
            <v>PCG</v>
          </cell>
          <cell r="AT279" t="str">
            <v>Electric</v>
          </cell>
          <cell r="AU279">
            <v>43007</v>
          </cell>
          <cell r="AV279">
            <v>-120000</v>
          </cell>
          <cell r="AW279">
            <v>7.69</v>
          </cell>
          <cell r="AX279">
            <v>10.25</v>
          </cell>
          <cell r="AY279">
            <v>52</v>
          </cell>
          <cell r="AZ279" t="str">
            <v>NA</v>
          </cell>
          <cell r="BA279">
            <v>43034</v>
          </cell>
          <cell r="BB279">
            <v>-120000</v>
          </cell>
          <cell r="BC279">
            <v>7.69</v>
          </cell>
          <cell r="BD279">
            <v>10.25</v>
          </cell>
          <cell r="BE279">
            <v>52</v>
          </cell>
          <cell r="BF279">
            <v>43465</v>
          </cell>
          <cell r="BG279" t="str">
            <v>NA</v>
          </cell>
          <cell r="BI279" t="str">
            <v>Vertically Integrated</v>
          </cell>
          <cell r="BJ279" t="str">
            <v>Settled</v>
          </cell>
          <cell r="BK279" t="str">
            <v>No</v>
          </cell>
          <cell r="BL279" t="str">
            <v>No</v>
          </cell>
        </row>
        <row r="280">
          <cell r="AE280">
            <v>13</v>
          </cell>
          <cell r="AF280">
            <v>1</v>
          </cell>
          <cell r="AG280">
            <v>1</v>
          </cell>
          <cell r="AH280">
            <v>1</v>
          </cell>
          <cell r="AI280">
            <v>1</v>
          </cell>
          <cell r="AJ280">
            <v>1</v>
          </cell>
          <cell r="AL280">
            <v>17</v>
          </cell>
          <cell r="AM280">
            <v>25</v>
          </cell>
          <cell r="AO280" t="str">
            <v>A-17-11-009 (GT&amp;S)</v>
          </cell>
          <cell r="AP280">
            <v>3227</v>
          </cell>
          <cell r="AQ280" t="str">
            <v>CA</v>
          </cell>
          <cell r="AR280" t="str">
            <v>Pacific Gas and Electric Company</v>
          </cell>
          <cell r="AS280" t="str">
            <v>PCG</v>
          </cell>
          <cell r="AT280" t="str">
            <v>Natural Gas</v>
          </cell>
          <cell r="AU280">
            <v>43056</v>
          </cell>
          <cell r="AV280">
            <v>184000</v>
          </cell>
          <cell r="AW280" t="str">
            <v>NA</v>
          </cell>
          <cell r="AX280" t="str">
            <v>NA</v>
          </cell>
          <cell r="AY280" t="str">
            <v>NA</v>
          </cell>
          <cell r="AZ280" t="str">
            <v>NA</v>
          </cell>
          <cell r="BA280">
            <v>43720</v>
          </cell>
          <cell r="BB280">
            <v>31299</v>
          </cell>
          <cell r="BC280" t="str">
            <v>NA</v>
          </cell>
          <cell r="BD280" t="str">
            <v>NA</v>
          </cell>
          <cell r="BE280" t="str">
            <v>NA</v>
          </cell>
          <cell r="BF280">
            <v>43830</v>
          </cell>
          <cell r="BG280" t="str">
            <v>NA</v>
          </cell>
          <cell r="BH280" t="str">
            <v>Average</v>
          </cell>
          <cell r="BI280" t="str">
            <v>Transmission</v>
          </cell>
          <cell r="BJ280" t="str">
            <v>Fully Litigated</v>
          </cell>
          <cell r="BK280" t="str">
            <v>Yes</v>
          </cell>
          <cell r="BL280" t="str">
            <v>No</v>
          </cell>
        </row>
        <row r="281">
          <cell r="AE281">
            <v>13</v>
          </cell>
          <cell r="AF281">
            <v>1</v>
          </cell>
          <cell r="AG281">
            <v>1</v>
          </cell>
          <cell r="AH281">
            <v>1</v>
          </cell>
          <cell r="AI281">
            <v>1</v>
          </cell>
          <cell r="AJ281">
            <v>0</v>
          </cell>
          <cell r="AL281">
            <v>17</v>
          </cell>
          <cell r="AM281">
            <v>25</v>
          </cell>
          <cell r="AO281" t="str">
            <v>A-18-12-009 (Elec)</v>
          </cell>
          <cell r="AP281">
            <v>3415</v>
          </cell>
          <cell r="AQ281" t="str">
            <v>CA</v>
          </cell>
          <cell r="AR281" t="str">
            <v>Pacific Gas and Electric Company</v>
          </cell>
          <cell r="AS281" t="str">
            <v>PCG</v>
          </cell>
          <cell r="AT281" t="str">
            <v>Electric</v>
          </cell>
          <cell r="AU281">
            <v>43447</v>
          </cell>
          <cell r="AV281">
            <v>924000</v>
          </cell>
          <cell r="AW281" t="str">
            <v>NA</v>
          </cell>
          <cell r="AX281" t="str">
            <v>NA</v>
          </cell>
          <cell r="AY281" t="str">
            <v>NA</v>
          </cell>
          <cell r="AZ281">
            <v>22508239</v>
          </cell>
          <cell r="BA281">
            <v>44168</v>
          </cell>
          <cell r="BB281">
            <v>534000</v>
          </cell>
          <cell r="BC281" t="str">
            <v>NA</v>
          </cell>
          <cell r="BD281" t="str">
            <v>NA</v>
          </cell>
          <cell r="BE281" t="str">
            <v>NA</v>
          </cell>
          <cell r="BF281">
            <v>44196</v>
          </cell>
          <cell r="BG281">
            <v>22218124</v>
          </cell>
          <cell r="BH281" t="str">
            <v>Average</v>
          </cell>
          <cell r="BI281" t="str">
            <v>Vertically Integrated</v>
          </cell>
          <cell r="BJ281" t="str">
            <v>Settled</v>
          </cell>
          <cell r="BK281" t="str">
            <v>Yes</v>
          </cell>
          <cell r="BL281" t="str">
            <v>No</v>
          </cell>
        </row>
        <row r="282">
          <cell r="AE282">
            <v>14</v>
          </cell>
          <cell r="AF282">
            <v>1</v>
          </cell>
          <cell r="AG282">
            <v>1</v>
          </cell>
          <cell r="AH282">
            <v>1</v>
          </cell>
          <cell r="AI282">
            <v>1</v>
          </cell>
          <cell r="AJ282">
            <v>1</v>
          </cell>
          <cell r="AL282">
            <v>17</v>
          </cell>
          <cell r="AM282">
            <v>25</v>
          </cell>
          <cell r="AO282" t="str">
            <v>A-18-12-009 (Gas)</v>
          </cell>
          <cell r="AP282">
            <v>3416</v>
          </cell>
          <cell r="AQ282" t="str">
            <v>CA</v>
          </cell>
          <cell r="AR282" t="str">
            <v>Pacific Gas and Electric Company</v>
          </cell>
          <cell r="AS282" t="str">
            <v>PCG</v>
          </cell>
          <cell r="AT282" t="str">
            <v>Natural Gas</v>
          </cell>
          <cell r="AU282">
            <v>43447</v>
          </cell>
          <cell r="AV282">
            <v>134000</v>
          </cell>
          <cell r="AW282" t="str">
            <v>NA</v>
          </cell>
          <cell r="AX282" t="str">
            <v>NA</v>
          </cell>
          <cell r="AY282" t="str">
            <v>NA</v>
          </cell>
          <cell r="AZ282">
            <v>7524692</v>
          </cell>
          <cell r="BA282">
            <v>44168</v>
          </cell>
          <cell r="BB282">
            <v>51000</v>
          </cell>
          <cell r="BC282" t="str">
            <v>NA</v>
          </cell>
          <cell r="BD282" t="str">
            <v>NA</v>
          </cell>
          <cell r="BE282" t="str">
            <v>NA</v>
          </cell>
          <cell r="BF282">
            <v>44196</v>
          </cell>
          <cell r="BG282">
            <v>7244388</v>
          </cell>
          <cell r="BH282" t="str">
            <v>Average</v>
          </cell>
          <cell r="BI282" t="str">
            <v>Distribution</v>
          </cell>
          <cell r="BJ282" t="str">
            <v>Settled</v>
          </cell>
          <cell r="BK282" t="str">
            <v>Yes</v>
          </cell>
          <cell r="BL282" t="str">
            <v>No</v>
          </cell>
        </row>
        <row r="283">
          <cell r="AE283">
            <v>14</v>
          </cell>
          <cell r="AF283">
            <v>1</v>
          </cell>
          <cell r="AG283">
            <v>1</v>
          </cell>
          <cell r="AH283">
            <v>1</v>
          </cell>
          <cell r="AI283">
            <v>1</v>
          </cell>
          <cell r="AJ283">
            <v>0</v>
          </cell>
          <cell r="AL283">
            <v>17</v>
          </cell>
          <cell r="AM283">
            <v>25</v>
          </cell>
          <cell r="AO283" t="str">
            <v>A-19-04-015</v>
          </cell>
          <cell r="AP283">
            <v>3470</v>
          </cell>
          <cell r="AQ283" t="str">
            <v>CA</v>
          </cell>
          <cell r="AR283" t="str">
            <v>Pacific Gas and Electric Company</v>
          </cell>
          <cell r="AS283" t="str">
            <v>PCG</v>
          </cell>
          <cell r="AT283" t="str">
            <v>Electric</v>
          </cell>
          <cell r="AU283">
            <v>43577</v>
          </cell>
          <cell r="AV283">
            <v>396000</v>
          </cell>
          <cell r="AW283" t="str">
            <v>NA</v>
          </cell>
          <cell r="AX283">
            <v>12</v>
          </cell>
          <cell r="AY283">
            <v>52</v>
          </cell>
          <cell r="AZ283" t="str">
            <v>NA</v>
          </cell>
          <cell r="BA283">
            <v>43818</v>
          </cell>
          <cell r="BB283">
            <v>46000</v>
          </cell>
          <cell r="BC283">
            <v>7.81</v>
          </cell>
          <cell r="BD283">
            <v>10.25</v>
          </cell>
          <cell r="BE283">
            <v>52</v>
          </cell>
          <cell r="BF283">
            <v>44196</v>
          </cell>
          <cell r="BG283" t="str">
            <v>NA</v>
          </cell>
          <cell r="BI283" t="str">
            <v>Vertically Integrated</v>
          </cell>
          <cell r="BJ283" t="str">
            <v>Fully Litigated</v>
          </cell>
          <cell r="BK283" t="str">
            <v>No</v>
          </cell>
          <cell r="BL283" t="str">
            <v>No</v>
          </cell>
        </row>
        <row r="284">
          <cell r="AE284">
            <v>14</v>
          </cell>
          <cell r="AF284">
            <v>1</v>
          </cell>
          <cell r="AG284">
            <v>1</v>
          </cell>
          <cell r="AH284">
            <v>1</v>
          </cell>
          <cell r="AI284">
            <v>1</v>
          </cell>
          <cell r="AJ284">
            <v>0</v>
          </cell>
          <cell r="AL284">
            <v>17</v>
          </cell>
          <cell r="AM284">
            <v>25</v>
          </cell>
          <cell r="AO284" t="str">
            <v>A-19-04-014</v>
          </cell>
          <cell r="AP284">
            <v>3471</v>
          </cell>
          <cell r="AQ284" t="str">
            <v>CA</v>
          </cell>
          <cell r="AR284" t="str">
            <v>Southern California Edison Company</v>
          </cell>
          <cell r="AS284" t="str">
            <v>EIX</v>
          </cell>
          <cell r="AT284" t="str">
            <v>Electric</v>
          </cell>
          <cell r="AU284">
            <v>43577</v>
          </cell>
          <cell r="AV284">
            <v>204000</v>
          </cell>
          <cell r="AW284">
            <v>8.2799999999999994</v>
          </cell>
          <cell r="AX284">
            <v>11.45</v>
          </cell>
          <cell r="AY284">
            <v>52</v>
          </cell>
          <cell r="AZ284" t="str">
            <v>NA</v>
          </cell>
          <cell r="BA284">
            <v>43818</v>
          </cell>
          <cell r="BB284">
            <v>25000</v>
          </cell>
          <cell r="BC284">
            <v>7.68</v>
          </cell>
          <cell r="BD284">
            <v>10.3</v>
          </cell>
          <cell r="BE284">
            <v>52</v>
          </cell>
          <cell r="BF284">
            <v>44196</v>
          </cell>
          <cell r="BG284" t="str">
            <v>NA</v>
          </cell>
          <cell r="BI284" t="str">
            <v>Vertically Integrated</v>
          </cell>
          <cell r="BJ284" t="str">
            <v>Fully Litigated</v>
          </cell>
          <cell r="BK284" t="str">
            <v>No</v>
          </cell>
          <cell r="BL284" t="str">
            <v>No</v>
          </cell>
        </row>
        <row r="285">
          <cell r="AE285">
            <v>14</v>
          </cell>
          <cell r="AF285">
            <v>1</v>
          </cell>
          <cell r="AG285">
            <v>1</v>
          </cell>
          <cell r="AH285">
            <v>1</v>
          </cell>
          <cell r="AI285">
            <v>1</v>
          </cell>
          <cell r="AJ285">
            <v>0</v>
          </cell>
          <cell r="AL285">
            <v>17</v>
          </cell>
          <cell r="AM285">
            <v>25</v>
          </cell>
          <cell r="AO285" t="str">
            <v>A-19-04-017 (Elec)</v>
          </cell>
          <cell r="AP285">
            <v>3472</v>
          </cell>
          <cell r="AQ285" t="str">
            <v>CA</v>
          </cell>
          <cell r="AR285" t="str">
            <v>San Diego Gas &amp; Electric Company</v>
          </cell>
          <cell r="AS285" t="str">
            <v>SRE</v>
          </cell>
          <cell r="AT285" t="str">
            <v>Electric</v>
          </cell>
          <cell r="AU285">
            <v>43577</v>
          </cell>
          <cell r="AV285" t="str">
            <v>NA</v>
          </cell>
          <cell r="AW285">
            <v>8.9499999999999993</v>
          </cell>
          <cell r="AX285">
            <v>12.38</v>
          </cell>
          <cell r="AY285">
            <v>56</v>
          </cell>
          <cell r="AZ285" t="str">
            <v>NA</v>
          </cell>
          <cell r="BA285">
            <v>43818</v>
          </cell>
          <cell r="BB285" t="str">
            <v>NA</v>
          </cell>
          <cell r="BC285">
            <v>7.55</v>
          </cell>
          <cell r="BD285">
            <v>10.199999999999999</v>
          </cell>
          <cell r="BE285">
            <v>52</v>
          </cell>
          <cell r="BF285">
            <v>44196</v>
          </cell>
          <cell r="BG285" t="str">
            <v>NA</v>
          </cell>
          <cell r="BI285" t="str">
            <v>Vertically Integrated</v>
          </cell>
          <cell r="BJ285" t="str">
            <v>Fully Litigated</v>
          </cell>
          <cell r="BK285" t="str">
            <v>No</v>
          </cell>
          <cell r="BL285" t="str">
            <v>No</v>
          </cell>
        </row>
        <row r="286">
          <cell r="AE286">
            <v>15</v>
          </cell>
          <cell r="AF286">
            <v>1</v>
          </cell>
          <cell r="AG286">
            <v>1</v>
          </cell>
          <cell r="AH286">
            <v>1</v>
          </cell>
          <cell r="AI286">
            <v>1</v>
          </cell>
          <cell r="AJ286">
            <v>1</v>
          </cell>
          <cell r="AL286">
            <v>17</v>
          </cell>
          <cell r="AM286">
            <v>25</v>
          </cell>
          <cell r="AO286" t="str">
            <v>A-19-04-017 (Gas)</v>
          </cell>
          <cell r="AP286">
            <v>3473</v>
          </cell>
          <cell r="AQ286" t="str">
            <v>CA</v>
          </cell>
          <cell r="AR286" t="str">
            <v>San Diego Gas &amp; Electric Company</v>
          </cell>
          <cell r="AS286" t="str">
            <v>SRE</v>
          </cell>
          <cell r="AT286" t="str">
            <v>Natural Gas</v>
          </cell>
          <cell r="AU286">
            <v>43577</v>
          </cell>
          <cell r="AV286" t="str">
            <v>NA</v>
          </cell>
          <cell r="AW286">
            <v>8.9499999999999993</v>
          </cell>
          <cell r="AX286">
            <v>12.38</v>
          </cell>
          <cell r="AY286">
            <v>56</v>
          </cell>
          <cell r="AZ286" t="str">
            <v>NA</v>
          </cell>
          <cell r="BA286">
            <v>43818</v>
          </cell>
          <cell r="BB286" t="str">
            <v>NA</v>
          </cell>
          <cell r="BC286">
            <v>7.55</v>
          </cell>
          <cell r="BD286">
            <v>10.199999999999999</v>
          </cell>
          <cell r="BE286">
            <v>52</v>
          </cell>
          <cell r="BF286">
            <v>44196</v>
          </cell>
          <cell r="BG286" t="str">
            <v>NA</v>
          </cell>
          <cell r="BI286" t="str">
            <v>Distribution</v>
          </cell>
          <cell r="BJ286" t="str">
            <v>Fully Litigated</v>
          </cell>
          <cell r="BK286" t="str">
            <v>No</v>
          </cell>
          <cell r="BL286" t="str">
            <v>No</v>
          </cell>
        </row>
        <row r="287">
          <cell r="AE287">
            <v>16</v>
          </cell>
          <cell r="AF287">
            <v>1</v>
          </cell>
          <cell r="AG287">
            <v>1</v>
          </cell>
          <cell r="AH287">
            <v>1</v>
          </cell>
          <cell r="AI287">
            <v>1</v>
          </cell>
          <cell r="AJ287">
            <v>1</v>
          </cell>
          <cell r="AL287">
            <v>17</v>
          </cell>
          <cell r="AM287">
            <v>25</v>
          </cell>
          <cell r="AO287" t="str">
            <v>A-19-04-018</v>
          </cell>
          <cell r="AP287">
            <v>3474</v>
          </cell>
          <cell r="AQ287" t="str">
            <v>CA</v>
          </cell>
          <cell r="AR287" t="str">
            <v>Southern California Gas Company</v>
          </cell>
          <cell r="AS287" t="str">
            <v>SRE</v>
          </cell>
          <cell r="AT287" t="str">
            <v>Natural Gas</v>
          </cell>
          <cell r="AU287">
            <v>43577</v>
          </cell>
          <cell r="AV287">
            <v>40140</v>
          </cell>
          <cell r="AW287">
            <v>7.85</v>
          </cell>
          <cell r="AX287">
            <v>10.7</v>
          </cell>
          <cell r="AY287">
            <v>56</v>
          </cell>
          <cell r="AZ287" t="str">
            <v>NA</v>
          </cell>
          <cell r="BA287">
            <v>43818</v>
          </cell>
          <cell r="BB287">
            <v>-3000</v>
          </cell>
          <cell r="BC287">
            <v>7.3</v>
          </cell>
          <cell r="BD287">
            <v>10.050000000000001</v>
          </cell>
          <cell r="BE287">
            <v>52</v>
          </cell>
          <cell r="BF287">
            <v>44196</v>
          </cell>
          <cell r="BG287" t="str">
            <v>NA</v>
          </cell>
          <cell r="BI287" t="str">
            <v>Distribution</v>
          </cell>
          <cell r="BJ287" t="str">
            <v>Fully Litigated</v>
          </cell>
          <cell r="BK287" t="str">
            <v>No</v>
          </cell>
          <cell r="BL287" t="str">
            <v>No</v>
          </cell>
        </row>
        <row r="288">
          <cell r="AE288">
            <v>16</v>
          </cell>
          <cell r="AF288">
            <v>1</v>
          </cell>
          <cell r="AG288">
            <v>1</v>
          </cell>
          <cell r="AH288">
            <v>1</v>
          </cell>
          <cell r="AI288">
            <v>1</v>
          </cell>
          <cell r="AJ288">
            <v>0</v>
          </cell>
          <cell r="AL288">
            <v>17</v>
          </cell>
          <cell r="AM288">
            <v>25</v>
          </cell>
          <cell r="AO288" t="str">
            <v>A-18-12-001</v>
          </cell>
          <cell r="AP288">
            <v>3518</v>
          </cell>
          <cell r="AQ288" t="str">
            <v>CA</v>
          </cell>
          <cell r="AR288" t="str">
            <v>Liberty Utilities (CalPeco Electric) LLC</v>
          </cell>
          <cell r="AS288" t="str">
            <v>AQN</v>
          </cell>
          <cell r="AT288" t="str">
            <v>Electric</v>
          </cell>
          <cell r="AU288">
            <v>43437</v>
          </cell>
          <cell r="AV288">
            <v>6718</v>
          </cell>
          <cell r="AW288">
            <v>7.79</v>
          </cell>
          <cell r="AX288">
            <v>10.3</v>
          </cell>
          <cell r="AY288">
            <v>52.5</v>
          </cell>
          <cell r="AZ288">
            <v>273630</v>
          </cell>
          <cell r="BA288">
            <v>44070</v>
          </cell>
          <cell r="BB288">
            <v>1420</v>
          </cell>
          <cell r="BC288">
            <v>7.63</v>
          </cell>
          <cell r="BD288">
            <v>10</v>
          </cell>
          <cell r="BE288">
            <v>52.5</v>
          </cell>
          <cell r="BF288">
            <v>43830</v>
          </cell>
          <cell r="BG288" t="str">
            <v>NA</v>
          </cell>
          <cell r="BH288" t="str">
            <v>Average</v>
          </cell>
          <cell r="BI288" t="str">
            <v>Vertically Integrated</v>
          </cell>
          <cell r="BJ288" t="str">
            <v>Fully Litigated</v>
          </cell>
          <cell r="BK288" t="str">
            <v>No</v>
          </cell>
          <cell r="BL288" t="str">
            <v>No</v>
          </cell>
        </row>
        <row r="289">
          <cell r="AE289">
            <v>16</v>
          </cell>
          <cell r="AF289">
            <v>1</v>
          </cell>
          <cell r="AG289">
            <v>1</v>
          </cell>
          <cell r="AH289">
            <v>1</v>
          </cell>
          <cell r="AI289">
            <v>1</v>
          </cell>
          <cell r="AJ289">
            <v>0</v>
          </cell>
          <cell r="AL289">
            <v>17</v>
          </cell>
          <cell r="AM289">
            <v>25</v>
          </cell>
          <cell r="AO289" t="str">
            <v>A-19-08-013 (Track 1)</v>
          </cell>
          <cell r="AP289">
            <v>3548</v>
          </cell>
          <cell r="AQ289" t="str">
            <v>CA</v>
          </cell>
          <cell r="AR289" t="str">
            <v>Southern California Edison Company</v>
          </cell>
          <cell r="AS289" t="str">
            <v>EIX</v>
          </cell>
          <cell r="AT289" t="str">
            <v>Electric</v>
          </cell>
          <cell r="AU289">
            <v>43707</v>
          </cell>
          <cell r="AV289">
            <v>1219566</v>
          </cell>
          <cell r="AW289">
            <v>7.68</v>
          </cell>
          <cell r="AX289" t="str">
            <v>NA</v>
          </cell>
          <cell r="AY289" t="str">
            <v>NA</v>
          </cell>
          <cell r="AZ289">
            <v>28823740</v>
          </cell>
          <cell r="BA289">
            <v>44427</v>
          </cell>
          <cell r="BB289">
            <v>489302</v>
          </cell>
          <cell r="BC289">
            <v>7.68</v>
          </cell>
          <cell r="BD289" t="str">
            <v>NA</v>
          </cell>
          <cell r="BE289" t="str">
            <v>NA</v>
          </cell>
          <cell r="BF289">
            <v>44561</v>
          </cell>
          <cell r="BG289">
            <v>28139012</v>
          </cell>
          <cell r="BH289" t="str">
            <v>Average</v>
          </cell>
          <cell r="BI289" t="str">
            <v>Vertically Integrated</v>
          </cell>
          <cell r="BJ289" t="str">
            <v>Fully Litigated</v>
          </cell>
          <cell r="BK289" t="str">
            <v>Yes</v>
          </cell>
          <cell r="BL289" t="str">
            <v>No</v>
          </cell>
        </row>
        <row r="290">
          <cell r="AE290">
            <v>17</v>
          </cell>
          <cell r="AF290">
            <v>1</v>
          </cell>
          <cell r="AG290">
            <v>1</v>
          </cell>
          <cell r="AH290">
            <v>1</v>
          </cell>
          <cell r="AI290">
            <v>1</v>
          </cell>
          <cell r="AJ290">
            <v>1</v>
          </cell>
          <cell r="AL290">
            <v>17</v>
          </cell>
          <cell r="AM290">
            <v>25</v>
          </cell>
          <cell r="AO290" t="str">
            <v>A-19-08-015 (SoCal)</v>
          </cell>
          <cell r="AP290">
            <v>3582</v>
          </cell>
          <cell r="AQ290" t="str">
            <v>CA</v>
          </cell>
          <cell r="AR290" t="str">
            <v>Southwest Gas Corporation</v>
          </cell>
          <cell r="AS290" t="str">
            <v>SWX</v>
          </cell>
          <cell r="AT290" t="str">
            <v>Natural Gas</v>
          </cell>
          <cell r="AU290">
            <v>43707</v>
          </cell>
          <cell r="AV290">
            <v>6800</v>
          </cell>
          <cell r="AW290">
            <v>7.44</v>
          </cell>
          <cell r="AX290">
            <v>10.5</v>
          </cell>
          <cell r="AY290">
            <v>53</v>
          </cell>
          <cell r="AZ290" t="str">
            <v>NA</v>
          </cell>
          <cell r="BA290">
            <v>44280</v>
          </cell>
          <cell r="BB290">
            <v>3000</v>
          </cell>
          <cell r="BC290">
            <v>7.11</v>
          </cell>
          <cell r="BD290">
            <v>10</v>
          </cell>
          <cell r="BE290">
            <v>52</v>
          </cell>
          <cell r="BF290">
            <v>44561</v>
          </cell>
          <cell r="BG290">
            <v>285691.04399999999</v>
          </cell>
          <cell r="BH290" t="str">
            <v>Average</v>
          </cell>
          <cell r="BI290" t="str">
            <v>Distribution</v>
          </cell>
          <cell r="BJ290" t="str">
            <v>Settled</v>
          </cell>
          <cell r="BK290" t="str">
            <v>No</v>
          </cell>
          <cell r="BL290" t="str">
            <v>No</v>
          </cell>
        </row>
        <row r="291">
          <cell r="AE291">
            <v>18</v>
          </cell>
          <cell r="AF291">
            <v>1</v>
          </cell>
          <cell r="AG291">
            <v>1</v>
          </cell>
          <cell r="AH291">
            <v>1</v>
          </cell>
          <cell r="AI291">
            <v>1</v>
          </cell>
          <cell r="AJ291">
            <v>1</v>
          </cell>
          <cell r="AL291">
            <v>17</v>
          </cell>
          <cell r="AM291">
            <v>25</v>
          </cell>
          <cell r="AO291" t="str">
            <v>A-19-08-015 (NoCal)</v>
          </cell>
          <cell r="AP291">
            <v>3583</v>
          </cell>
          <cell r="AQ291" t="str">
            <v>CA</v>
          </cell>
          <cell r="AR291" t="str">
            <v>Southwest Gas Corporation</v>
          </cell>
          <cell r="AS291" t="str">
            <v>SWX</v>
          </cell>
          <cell r="AT291" t="str">
            <v>Natural Gas</v>
          </cell>
          <cell r="AU291">
            <v>43707</v>
          </cell>
          <cell r="AV291">
            <v>1500</v>
          </cell>
          <cell r="AW291">
            <v>7.76</v>
          </cell>
          <cell r="AX291">
            <v>10.5</v>
          </cell>
          <cell r="AY291">
            <v>53</v>
          </cell>
          <cell r="AZ291" t="str">
            <v>NA</v>
          </cell>
          <cell r="BA291">
            <v>44280</v>
          </cell>
          <cell r="BB291">
            <v>0</v>
          </cell>
          <cell r="BC291">
            <v>7.44</v>
          </cell>
          <cell r="BD291">
            <v>10</v>
          </cell>
          <cell r="BE291">
            <v>52</v>
          </cell>
          <cell r="BF291">
            <v>44561</v>
          </cell>
          <cell r="BG291">
            <v>92982.933000000005</v>
          </cell>
          <cell r="BH291" t="str">
            <v>Average</v>
          </cell>
          <cell r="BI291" t="str">
            <v>Distribution</v>
          </cell>
          <cell r="BJ291" t="str">
            <v>Settled</v>
          </cell>
          <cell r="BK291" t="str">
            <v>No</v>
          </cell>
          <cell r="BL291" t="str">
            <v>No</v>
          </cell>
        </row>
        <row r="292">
          <cell r="AE292">
            <v>19</v>
          </cell>
          <cell r="AF292">
            <v>1</v>
          </cell>
          <cell r="AG292">
            <v>1</v>
          </cell>
          <cell r="AH292">
            <v>1</v>
          </cell>
          <cell r="AI292">
            <v>1</v>
          </cell>
          <cell r="AJ292">
            <v>1</v>
          </cell>
          <cell r="AL292">
            <v>17</v>
          </cell>
          <cell r="AM292">
            <v>25</v>
          </cell>
          <cell r="AO292" t="str">
            <v>A-19-08-015 (LkTah)</v>
          </cell>
          <cell r="AP292">
            <v>3584</v>
          </cell>
          <cell r="AQ292" t="str">
            <v>CA</v>
          </cell>
          <cell r="AR292" t="str">
            <v>Southwest Gas Corporation</v>
          </cell>
          <cell r="AS292" t="str">
            <v>SWX</v>
          </cell>
          <cell r="AT292" t="str">
            <v>Natural Gas</v>
          </cell>
          <cell r="AU292">
            <v>43707</v>
          </cell>
          <cell r="AV292">
            <v>4500</v>
          </cell>
          <cell r="AW292">
            <v>7.76</v>
          </cell>
          <cell r="AX292">
            <v>10.5</v>
          </cell>
          <cell r="AY292">
            <v>53</v>
          </cell>
          <cell r="AZ292" t="str">
            <v>NA</v>
          </cell>
          <cell r="BA292">
            <v>44280</v>
          </cell>
          <cell r="BB292">
            <v>3400</v>
          </cell>
          <cell r="BC292">
            <v>7.44</v>
          </cell>
          <cell r="BD292">
            <v>10</v>
          </cell>
          <cell r="BE292">
            <v>52</v>
          </cell>
          <cell r="BF292">
            <v>44561</v>
          </cell>
          <cell r="BG292">
            <v>56817.683000000005</v>
          </cell>
          <cell r="BH292" t="str">
            <v>Average</v>
          </cell>
          <cell r="BI292" t="str">
            <v>Distribution</v>
          </cell>
          <cell r="BJ292" t="str">
            <v>Settled</v>
          </cell>
          <cell r="BK292" t="str">
            <v>No</v>
          </cell>
          <cell r="BL292" t="str">
            <v>No</v>
          </cell>
        </row>
        <row r="293">
          <cell r="AE293">
            <v>19</v>
          </cell>
          <cell r="AF293">
            <v>1</v>
          </cell>
          <cell r="AG293">
            <v>1</v>
          </cell>
          <cell r="AH293">
            <v>1</v>
          </cell>
          <cell r="AI293">
            <v>1</v>
          </cell>
          <cell r="AJ293">
            <v>0</v>
          </cell>
          <cell r="AL293">
            <v>17</v>
          </cell>
          <cell r="AM293">
            <v>25</v>
          </cell>
          <cell r="AO293" t="str">
            <v>A-18-04-002</v>
          </cell>
          <cell r="AP293">
            <v>3595</v>
          </cell>
          <cell r="AQ293" t="str">
            <v>CA</v>
          </cell>
          <cell r="AR293" t="str">
            <v>PacifiCorp</v>
          </cell>
          <cell r="AS293" t="str">
            <v>BRK.A</v>
          </cell>
          <cell r="AT293" t="str">
            <v>Electric</v>
          </cell>
          <cell r="AU293">
            <v>43202</v>
          </cell>
          <cell r="AV293">
            <v>806.07600000000002</v>
          </cell>
          <cell r="AW293" t="str">
            <v>NA</v>
          </cell>
          <cell r="AX293">
            <v>10.6</v>
          </cell>
          <cell r="AY293">
            <v>51.96</v>
          </cell>
          <cell r="AZ293" t="str">
            <v>NA</v>
          </cell>
          <cell r="BA293">
            <v>43867</v>
          </cell>
          <cell r="BB293">
            <v>-5834.1270000000004</v>
          </cell>
          <cell r="BC293" t="str">
            <v>NA</v>
          </cell>
          <cell r="BD293">
            <v>10</v>
          </cell>
          <cell r="BE293">
            <v>51.96</v>
          </cell>
          <cell r="BF293">
            <v>43830</v>
          </cell>
          <cell r="BG293" t="str">
            <v>NA</v>
          </cell>
          <cell r="BH293" t="str">
            <v>Average</v>
          </cell>
          <cell r="BI293" t="str">
            <v>Vertically Integrated</v>
          </cell>
          <cell r="BJ293" t="str">
            <v>Fully Litigated</v>
          </cell>
          <cell r="BK293" t="str">
            <v>No</v>
          </cell>
          <cell r="BL293" t="str">
            <v>No</v>
          </cell>
        </row>
        <row r="294">
          <cell r="AE294">
            <v>19</v>
          </cell>
          <cell r="AF294">
            <v>1</v>
          </cell>
          <cell r="AG294">
            <v>1</v>
          </cell>
          <cell r="AH294">
            <v>1</v>
          </cell>
          <cell r="AI294">
            <v>1</v>
          </cell>
          <cell r="AJ294">
            <v>0</v>
          </cell>
          <cell r="AL294">
            <v>17</v>
          </cell>
          <cell r="AM294">
            <v>25</v>
          </cell>
          <cell r="AO294" t="str">
            <v>A-19-08-013 (Track 2)</v>
          </cell>
          <cell r="AP294">
            <v>3740</v>
          </cell>
          <cell r="AQ294" t="str">
            <v>CA</v>
          </cell>
          <cell r="AR294" t="str">
            <v>Southern California Edison Company</v>
          </cell>
          <cell r="AS294" t="str">
            <v>EIX</v>
          </cell>
          <cell r="AT294" t="str">
            <v>Electric</v>
          </cell>
          <cell r="AU294">
            <v>44099</v>
          </cell>
          <cell r="AV294">
            <v>482000</v>
          </cell>
          <cell r="AW294" t="str">
            <v>NA</v>
          </cell>
          <cell r="AX294" t="str">
            <v>NA</v>
          </cell>
          <cell r="AY294" t="str">
            <v>NA</v>
          </cell>
          <cell r="AZ294" t="str">
            <v>NA</v>
          </cell>
          <cell r="BA294">
            <v>44210</v>
          </cell>
          <cell r="BB294">
            <v>391300</v>
          </cell>
          <cell r="BC294" t="str">
            <v>NA</v>
          </cell>
          <cell r="BD294" t="str">
            <v>NA</v>
          </cell>
          <cell r="BE294" t="str">
            <v>NA</v>
          </cell>
          <cell r="BF294">
            <v>44561</v>
          </cell>
          <cell r="BG294" t="str">
            <v>NA</v>
          </cell>
          <cell r="BH294" t="str">
            <v>Average</v>
          </cell>
          <cell r="BI294" t="str">
            <v>Limited-Issue Rider</v>
          </cell>
          <cell r="BJ294" t="str">
            <v>Settled</v>
          </cell>
          <cell r="BK294" t="str">
            <v>No</v>
          </cell>
          <cell r="BL294" t="str">
            <v>No</v>
          </cell>
        </row>
        <row r="295">
          <cell r="AE295">
            <v>19</v>
          </cell>
          <cell r="AF295">
            <v>1</v>
          </cell>
          <cell r="AG295">
            <v>1</v>
          </cell>
          <cell r="AH295">
            <v>1</v>
          </cell>
          <cell r="AI295">
            <v>1</v>
          </cell>
          <cell r="AJ295">
            <v>0</v>
          </cell>
          <cell r="AL295">
            <v>17</v>
          </cell>
          <cell r="AM295">
            <v>25</v>
          </cell>
          <cell r="AO295" t="str">
            <v>A-19-08-013 (Track 3)</v>
          </cell>
          <cell r="AP295">
            <v>3785</v>
          </cell>
          <cell r="AQ295" t="str">
            <v>CA</v>
          </cell>
          <cell r="AR295" t="str">
            <v>Southern California Edison Company</v>
          </cell>
          <cell r="AS295" t="str">
            <v>EIX</v>
          </cell>
          <cell r="AT295" t="str">
            <v>Electric</v>
          </cell>
          <cell r="AU295">
            <v>44270</v>
          </cell>
          <cell r="AV295">
            <v>497000</v>
          </cell>
          <cell r="AW295" t="str">
            <v>NA</v>
          </cell>
          <cell r="AX295" t="str">
            <v>NA</v>
          </cell>
          <cell r="AY295" t="str">
            <v>NA</v>
          </cell>
          <cell r="AZ295" t="str">
            <v>NA</v>
          </cell>
          <cell r="BA295">
            <v>44742</v>
          </cell>
          <cell r="BB295">
            <v>385240</v>
          </cell>
          <cell r="BC295" t="str">
            <v>NA</v>
          </cell>
          <cell r="BD295" t="str">
            <v>NA</v>
          </cell>
          <cell r="BE295" t="str">
            <v>NA</v>
          </cell>
          <cell r="BF295">
            <v>44561</v>
          </cell>
          <cell r="BG295" t="str">
            <v>NA</v>
          </cell>
          <cell r="BH295" t="str">
            <v>Average</v>
          </cell>
          <cell r="BI295" t="str">
            <v>Limited-Issue Rider</v>
          </cell>
          <cell r="BJ295" t="str">
            <v>Fully Litigated</v>
          </cell>
          <cell r="BK295" t="str">
            <v>No</v>
          </cell>
          <cell r="BL295" t="str">
            <v>No</v>
          </cell>
        </row>
        <row r="296">
          <cell r="AE296">
            <v>19</v>
          </cell>
          <cell r="AF296">
            <v>1</v>
          </cell>
          <cell r="AG296">
            <v>1</v>
          </cell>
          <cell r="AH296">
            <v>1</v>
          </cell>
          <cell r="AI296">
            <v>1</v>
          </cell>
          <cell r="AJ296">
            <v>0</v>
          </cell>
          <cell r="AL296">
            <v>17</v>
          </cell>
          <cell r="AM296">
            <v>25</v>
          </cell>
          <cell r="AO296" t="str">
            <v>A-21-06-021 (Elec)</v>
          </cell>
          <cell r="AP296">
            <v>3847</v>
          </cell>
          <cell r="AQ296" t="str">
            <v>CA</v>
          </cell>
          <cell r="AR296" t="str">
            <v>Pacific Gas and Electric Company</v>
          </cell>
          <cell r="AS296" t="str">
            <v>PCG</v>
          </cell>
          <cell r="AT296" t="str">
            <v>Electric</v>
          </cell>
          <cell r="AU296">
            <v>44377</v>
          </cell>
          <cell r="AV296">
            <v>3170000</v>
          </cell>
          <cell r="AW296" t="str">
            <v>NA</v>
          </cell>
          <cell r="AX296" t="str">
            <v>NA</v>
          </cell>
          <cell r="AY296" t="str">
            <v>NA</v>
          </cell>
          <cell r="AZ296">
            <v>32098613</v>
          </cell>
          <cell r="BA296">
            <v>45246</v>
          </cell>
          <cell r="BB296">
            <v>1104000</v>
          </cell>
          <cell r="BC296" t="str">
            <v>NA</v>
          </cell>
          <cell r="BD296" t="str">
            <v>NA</v>
          </cell>
          <cell r="BE296" t="str">
            <v>NA</v>
          </cell>
          <cell r="BF296">
            <v>45291</v>
          </cell>
          <cell r="BG296">
            <v>28577963</v>
          </cell>
          <cell r="BH296" t="str">
            <v>Average</v>
          </cell>
          <cell r="BI296" t="str">
            <v>Vertically Integrated</v>
          </cell>
          <cell r="BJ296" t="str">
            <v>Fully Litigated</v>
          </cell>
          <cell r="BK296" t="str">
            <v>Yes</v>
          </cell>
          <cell r="BL296" t="str">
            <v>No</v>
          </cell>
        </row>
        <row r="297">
          <cell r="AE297">
            <v>20</v>
          </cell>
          <cell r="AF297">
            <v>1</v>
          </cell>
          <cell r="AG297">
            <v>1</v>
          </cell>
          <cell r="AH297">
            <v>1</v>
          </cell>
          <cell r="AI297">
            <v>1</v>
          </cell>
          <cell r="AJ297">
            <v>1</v>
          </cell>
          <cell r="AL297">
            <v>17</v>
          </cell>
          <cell r="AM297">
            <v>25</v>
          </cell>
          <cell r="AO297" t="str">
            <v>A-21-06-021 (Gas)</v>
          </cell>
          <cell r="AP297">
            <v>3848</v>
          </cell>
          <cell r="AQ297" t="str">
            <v>CA</v>
          </cell>
          <cell r="AR297" t="str">
            <v>Pacific Gas and Electric Company</v>
          </cell>
          <cell r="AS297" t="str">
            <v>PCG</v>
          </cell>
          <cell r="AT297" t="str">
            <v>Natural Gas</v>
          </cell>
          <cell r="AU297">
            <v>44377</v>
          </cell>
          <cell r="AV297">
            <v>797000</v>
          </cell>
          <cell r="AW297" t="str">
            <v>NA</v>
          </cell>
          <cell r="AX297" t="str">
            <v>NA</v>
          </cell>
          <cell r="AY297" t="str">
            <v>NA</v>
          </cell>
          <cell r="AZ297">
            <v>18676037</v>
          </cell>
          <cell r="BA297">
            <v>45246</v>
          </cell>
          <cell r="BB297">
            <v>202000</v>
          </cell>
          <cell r="BC297" t="str">
            <v>NA</v>
          </cell>
          <cell r="BD297" t="str">
            <v>NA</v>
          </cell>
          <cell r="BE297" t="str">
            <v>NA</v>
          </cell>
          <cell r="BF297">
            <v>45291</v>
          </cell>
          <cell r="BG297">
            <v>17263787</v>
          </cell>
          <cell r="BH297" t="str">
            <v>Average</v>
          </cell>
          <cell r="BI297" t="str">
            <v>Distribution</v>
          </cell>
          <cell r="BJ297" t="str">
            <v>Fully Litigated</v>
          </cell>
          <cell r="BK297" t="str">
            <v>Yes</v>
          </cell>
          <cell r="BL297" t="str">
            <v>No</v>
          </cell>
        </row>
        <row r="298">
          <cell r="AE298">
            <v>20</v>
          </cell>
          <cell r="AF298">
            <v>1</v>
          </cell>
          <cell r="AG298">
            <v>1</v>
          </cell>
          <cell r="AH298">
            <v>1</v>
          </cell>
          <cell r="AI298">
            <v>1</v>
          </cell>
          <cell r="AJ298">
            <v>0</v>
          </cell>
          <cell r="AL298">
            <v>17</v>
          </cell>
          <cell r="AM298">
            <v>25</v>
          </cell>
          <cell r="AO298" t="str">
            <v>A-21-05-017</v>
          </cell>
          <cell r="AP298">
            <v>3867</v>
          </cell>
          <cell r="AQ298" t="str">
            <v>CA</v>
          </cell>
          <cell r="AR298" t="str">
            <v>Liberty Utilities (CalPeco Electric) LLC</v>
          </cell>
          <cell r="AS298" t="str">
            <v>AQN</v>
          </cell>
          <cell r="AT298" t="str">
            <v>Electric</v>
          </cell>
          <cell r="AU298">
            <v>44344</v>
          </cell>
          <cell r="AV298">
            <v>35681</v>
          </cell>
          <cell r="AW298">
            <v>7.42</v>
          </cell>
          <cell r="AX298">
            <v>10.5</v>
          </cell>
          <cell r="AY298">
            <v>54</v>
          </cell>
          <cell r="AZ298" t="str">
            <v>NA</v>
          </cell>
          <cell r="BA298">
            <v>45043</v>
          </cell>
          <cell r="BB298">
            <v>26145</v>
          </cell>
          <cell r="BC298" t="str">
            <v>NA</v>
          </cell>
          <cell r="BD298">
            <v>10</v>
          </cell>
          <cell r="BE298">
            <v>52.5</v>
          </cell>
          <cell r="BF298">
            <v>44926</v>
          </cell>
          <cell r="BG298">
            <v>365238</v>
          </cell>
          <cell r="BH298" t="str">
            <v>Average</v>
          </cell>
          <cell r="BI298" t="str">
            <v>Vertically Integrated</v>
          </cell>
          <cell r="BJ298" t="str">
            <v>Fully Litigated</v>
          </cell>
          <cell r="BK298" t="str">
            <v>No</v>
          </cell>
          <cell r="BL298" t="str">
            <v>No</v>
          </cell>
        </row>
        <row r="299">
          <cell r="AE299">
            <v>20</v>
          </cell>
          <cell r="AF299">
            <v>1</v>
          </cell>
          <cell r="AG299">
            <v>1</v>
          </cell>
          <cell r="AH299">
            <v>1</v>
          </cell>
          <cell r="AI299">
            <v>1</v>
          </cell>
          <cell r="AJ299">
            <v>0</v>
          </cell>
          <cell r="AL299">
            <v>17</v>
          </cell>
          <cell r="AM299">
            <v>25</v>
          </cell>
          <cell r="AO299" t="str">
            <v>A-21-08-015</v>
          </cell>
          <cell r="AP299">
            <v>3869</v>
          </cell>
          <cell r="AQ299" t="str">
            <v>CA</v>
          </cell>
          <cell r="AR299" t="str">
            <v>Pacific Gas and Electric Company</v>
          </cell>
          <cell r="AS299" t="str">
            <v>PCG</v>
          </cell>
          <cell r="AT299" t="str">
            <v>Electric</v>
          </cell>
          <cell r="AU299">
            <v>44431</v>
          </cell>
          <cell r="AV299">
            <v>201300</v>
          </cell>
          <cell r="AW299">
            <v>7.72</v>
          </cell>
          <cell r="AX299">
            <v>11</v>
          </cell>
          <cell r="AY299">
            <v>52</v>
          </cell>
          <cell r="AZ299" t="str">
            <v>NA</v>
          </cell>
          <cell r="BA299">
            <v>44868</v>
          </cell>
          <cell r="BB299" t="str">
            <v>NA</v>
          </cell>
          <cell r="BC299">
            <v>7.81</v>
          </cell>
          <cell r="BD299">
            <v>10.25</v>
          </cell>
          <cell r="BE299">
            <v>52</v>
          </cell>
          <cell r="BF299">
            <v>44926</v>
          </cell>
          <cell r="BG299" t="str">
            <v>NA</v>
          </cell>
          <cell r="BI299" t="str">
            <v>Vertically Integrated</v>
          </cell>
          <cell r="BJ299" t="str">
            <v>Fully Litigated</v>
          </cell>
          <cell r="BK299" t="str">
            <v>No</v>
          </cell>
          <cell r="BL299" t="str">
            <v>No</v>
          </cell>
        </row>
        <row r="300">
          <cell r="AE300">
            <v>20</v>
          </cell>
          <cell r="AF300">
            <v>1</v>
          </cell>
          <cell r="AG300">
            <v>1</v>
          </cell>
          <cell r="AH300">
            <v>1</v>
          </cell>
          <cell r="AI300">
            <v>1</v>
          </cell>
          <cell r="AJ300">
            <v>0</v>
          </cell>
          <cell r="AL300">
            <v>17</v>
          </cell>
          <cell r="AM300">
            <v>25</v>
          </cell>
          <cell r="AO300" t="str">
            <v>A-21-08-013</v>
          </cell>
          <cell r="AP300">
            <v>3870</v>
          </cell>
          <cell r="AQ300" t="str">
            <v>CA</v>
          </cell>
          <cell r="AR300" t="str">
            <v>Southern California Edison Company</v>
          </cell>
          <cell r="AS300" t="str">
            <v>EIX</v>
          </cell>
          <cell r="AT300" t="str">
            <v>Electric</v>
          </cell>
          <cell r="AU300">
            <v>44431</v>
          </cell>
          <cell r="AV300" t="str">
            <v>NA</v>
          </cell>
          <cell r="AW300">
            <v>7.63</v>
          </cell>
          <cell r="AX300">
            <v>10.53</v>
          </cell>
          <cell r="AY300">
            <v>52</v>
          </cell>
          <cell r="AZ300" t="str">
            <v>NA</v>
          </cell>
          <cell r="BA300">
            <v>44868</v>
          </cell>
          <cell r="BB300" t="str">
            <v>NA</v>
          </cell>
          <cell r="BC300">
            <v>7.68</v>
          </cell>
          <cell r="BD300">
            <v>10.3</v>
          </cell>
          <cell r="BE300">
            <v>52</v>
          </cell>
          <cell r="BF300">
            <v>44926</v>
          </cell>
          <cell r="BG300" t="str">
            <v>NA</v>
          </cell>
          <cell r="BI300" t="str">
            <v>Vertically Integrated</v>
          </cell>
          <cell r="BJ300" t="str">
            <v>Fully Litigated</v>
          </cell>
          <cell r="BK300" t="str">
            <v>No</v>
          </cell>
          <cell r="BL300" t="str">
            <v>No</v>
          </cell>
        </row>
        <row r="301">
          <cell r="AE301">
            <v>20</v>
          </cell>
          <cell r="AF301">
            <v>1</v>
          </cell>
          <cell r="AG301">
            <v>1</v>
          </cell>
          <cell r="AH301">
            <v>1</v>
          </cell>
          <cell r="AI301">
            <v>1</v>
          </cell>
          <cell r="AJ301">
            <v>0</v>
          </cell>
          <cell r="AL301">
            <v>17</v>
          </cell>
          <cell r="AM301">
            <v>25</v>
          </cell>
          <cell r="AO301" t="str">
            <v>A-21-08-014 (Elec)</v>
          </cell>
          <cell r="AP301">
            <v>3871</v>
          </cell>
          <cell r="AQ301" t="str">
            <v>CA</v>
          </cell>
          <cell r="AR301" t="str">
            <v>San Diego Gas &amp; Electric Company</v>
          </cell>
          <cell r="AS301" t="str">
            <v>SRE</v>
          </cell>
          <cell r="AT301" t="str">
            <v>Electric</v>
          </cell>
          <cell r="AU301">
            <v>44431</v>
          </cell>
          <cell r="AV301">
            <v>-140</v>
          </cell>
          <cell r="AW301">
            <v>7.46</v>
          </cell>
          <cell r="AX301">
            <v>10.55</v>
          </cell>
          <cell r="AY301">
            <v>54</v>
          </cell>
          <cell r="AZ301" t="str">
            <v>NA</v>
          </cell>
          <cell r="BA301">
            <v>44868</v>
          </cell>
          <cell r="BB301" t="str">
            <v>NA</v>
          </cell>
          <cell r="BC301">
            <v>7.55</v>
          </cell>
          <cell r="BD301">
            <v>10.199999999999999</v>
          </cell>
          <cell r="BE301">
            <v>52</v>
          </cell>
          <cell r="BF301">
            <v>44926</v>
          </cell>
          <cell r="BG301" t="str">
            <v>NA</v>
          </cell>
          <cell r="BI301" t="str">
            <v>Vertically Integrated</v>
          </cell>
          <cell r="BJ301" t="str">
            <v>Fully Litigated</v>
          </cell>
          <cell r="BK301" t="str">
            <v>No</v>
          </cell>
          <cell r="BL301" t="str">
            <v>No</v>
          </cell>
        </row>
        <row r="302">
          <cell r="AE302">
            <v>21</v>
          </cell>
          <cell r="AF302">
            <v>1</v>
          </cell>
          <cell r="AG302">
            <v>1</v>
          </cell>
          <cell r="AH302">
            <v>1</v>
          </cell>
          <cell r="AI302">
            <v>1</v>
          </cell>
          <cell r="AJ302">
            <v>1</v>
          </cell>
          <cell r="AL302">
            <v>17</v>
          </cell>
          <cell r="AM302">
            <v>25</v>
          </cell>
          <cell r="AO302" t="str">
            <v>A-21-08-014 (Gas)</v>
          </cell>
          <cell r="AP302">
            <v>3872</v>
          </cell>
          <cell r="AQ302" t="str">
            <v>CA</v>
          </cell>
          <cell r="AR302" t="str">
            <v>San Diego Gas &amp; Electric Company</v>
          </cell>
          <cell r="AS302" t="str">
            <v>SRE</v>
          </cell>
          <cell r="AT302" t="str">
            <v>Natural Gas</v>
          </cell>
          <cell r="AU302">
            <v>44431</v>
          </cell>
          <cell r="AV302">
            <v>-30</v>
          </cell>
          <cell r="AW302">
            <v>7.46</v>
          </cell>
          <cell r="AX302">
            <v>10.55</v>
          </cell>
          <cell r="AY302">
            <v>54</v>
          </cell>
          <cell r="AZ302" t="str">
            <v>NA</v>
          </cell>
          <cell r="BA302">
            <v>44868</v>
          </cell>
          <cell r="BB302" t="str">
            <v>NA</v>
          </cell>
          <cell r="BC302">
            <v>7.55</v>
          </cell>
          <cell r="BD302">
            <v>10.199999999999999</v>
          </cell>
          <cell r="BE302">
            <v>52</v>
          </cell>
          <cell r="BF302">
            <v>44926</v>
          </cell>
          <cell r="BG302" t="str">
            <v>NA</v>
          </cell>
          <cell r="BI302" t="str">
            <v>Distribution</v>
          </cell>
          <cell r="BJ302" t="str">
            <v>Fully Litigated</v>
          </cell>
          <cell r="BK302" t="str">
            <v>No</v>
          </cell>
          <cell r="BL302" t="str">
            <v>No</v>
          </cell>
        </row>
        <row r="303">
          <cell r="AE303">
            <v>21</v>
          </cell>
          <cell r="AF303">
            <v>1</v>
          </cell>
          <cell r="AG303">
            <v>1</v>
          </cell>
          <cell r="AH303">
            <v>1</v>
          </cell>
          <cell r="AI303">
            <v>1</v>
          </cell>
          <cell r="AJ303">
            <v>0</v>
          </cell>
          <cell r="AL303">
            <v>17</v>
          </cell>
          <cell r="AM303">
            <v>25</v>
          </cell>
          <cell r="AO303" t="str">
            <v>A-21-06-021 (Track 2)</v>
          </cell>
          <cell r="AP303">
            <v>3888</v>
          </cell>
          <cell r="AQ303" t="str">
            <v>CA</v>
          </cell>
          <cell r="AR303" t="str">
            <v>Pacific Gas and Electric Company</v>
          </cell>
          <cell r="AS303" t="str">
            <v>PCG</v>
          </cell>
          <cell r="AT303" t="str">
            <v>Electric</v>
          </cell>
          <cell r="AU303">
            <v>44455</v>
          </cell>
          <cell r="AV303">
            <v>241000</v>
          </cell>
          <cell r="AW303" t="str">
            <v>NA</v>
          </cell>
          <cell r="AX303" t="str">
            <v>NA</v>
          </cell>
          <cell r="AY303" t="str">
            <v>NA</v>
          </cell>
          <cell r="AZ303" t="str">
            <v>NA</v>
          </cell>
          <cell r="BA303">
            <v>45246</v>
          </cell>
          <cell r="BB303">
            <v>221233</v>
          </cell>
          <cell r="BC303" t="str">
            <v>NA</v>
          </cell>
          <cell r="BD303" t="str">
            <v>NA</v>
          </cell>
          <cell r="BE303" t="str">
            <v>NA</v>
          </cell>
          <cell r="BG303" t="str">
            <v>NA</v>
          </cell>
          <cell r="BI303" t="str">
            <v>Limited-Issue Rider</v>
          </cell>
          <cell r="BJ303" t="str">
            <v>Settled</v>
          </cell>
          <cell r="BK303" t="str">
            <v>Yes</v>
          </cell>
          <cell r="BL303" t="str">
            <v>No</v>
          </cell>
        </row>
        <row r="304">
          <cell r="AE304">
            <v>21</v>
          </cell>
          <cell r="AF304">
            <v>1</v>
          </cell>
          <cell r="AG304">
            <v>1</v>
          </cell>
          <cell r="AH304">
            <v>1</v>
          </cell>
          <cell r="AI304">
            <v>1</v>
          </cell>
          <cell r="AJ304">
            <v>0</v>
          </cell>
          <cell r="AL304">
            <v>17</v>
          </cell>
          <cell r="AM304">
            <v>25</v>
          </cell>
          <cell r="AO304" t="str">
            <v>A-22-04-008</v>
          </cell>
          <cell r="AP304">
            <v>3980</v>
          </cell>
          <cell r="AQ304" t="str">
            <v>CA</v>
          </cell>
          <cell r="AR304" t="str">
            <v>Pacific Gas and Electric Company</v>
          </cell>
          <cell r="AS304" t="str">
            <v>PCG</v>
          </cell>
          <cell r="AT304" t="str">
            <v>Electric</v>
          </cell>
          <cell r="AU304">
            <v>44671</v>
          </cell>
          <cell r="AV304">
            <v>226200</v>
          </cell>
          <cell r="AW304">
            <v>7.78</v>
          </cell>
          <cell r="AX304">
            <v>11</v>
          </cell>
          <cell r="AY304">
            <v>52</v>
          </cell>
          <cell r="AZ304" t="str">
            <v>NA</v>
          </cell>
          <cell r="BA304">
            <v>44910</v>
          </cell>
          <cell r="BB304">
            <v>-9000</v>
          </cell>
          <cell r="BC304">
            <v>7.27</v>
          </cell>
          <cell r="BD304">
            <v>10</v>
          </cell>
          <cell r="BE304">
            <v>52</v>
          </cell>
          <cell r="BF304">
            <v>45291</v>
          </cell>
          <cell r="BG304" t="str">
            <v>NA</v>
          </cell>
          <cell r="BI304" t="str">
            <v>Vertically Integrated</v>
          </cell>
          <cell r="BJ304" t="str">
            <v>Fully Litigated</v>
          </cell>
          <cell r="BK304" t="str">
            <v>No</v>
          </cell>
          <cell r="BL304" t="str">
            <v>No</v>
          </cell>
        </row>
        <row r="305">
          <cell r="AE305">
            <v>21</v>
          </cell>
          <cell r="AF305">
            <v>1</v>
          </cell>
          <cell r="AG305">
            <v>1</v>
          </cell>
          <cell r="AH305">
            <v>1</v>
          </cell>
          <cell r="AI305">
            <v>1</v>
          </cell>
          <cell r="AJ305">
            <v>0</v>
          </cell>
          <cell r="AL305">
            <v>17</v>
          </cell>
          <cell r="AM305">
            <v>25</v>
          </cell>
          <cell r="AO305" t="str">
            <v>A-22-04-009</v>
          </cell>
          <cell r="AP305">
            <v>3981</v>
          </cell>
          <cell r="AQ305" t="str">
            <v>CA</v>
          </cell>
          <cell r="AR305" t="str">
            <v>Southern California Edison Company</v>
          </cell>
          <cell r="AS305" t="str">
            <v>EIX</v>
          </cell>
          <cell r="AT305" t="str">
            <v>Electric</v>
          </cell>
          <cell r="AU305">
            <v>44671</v>
          </cell>
          <cell r="AV305" t="str">
            <v>NA</v>
          </cell>
          <cell r="AW305">
            <v>7.6</v>
          </cell>
          <cell r="AX305">
            <v>10.53</v>
          </cell>
          <cell r="AY305">
            <v>52</v>
          </cell>
          <cell r="AZ305" t="str">
            <v>NA</v>
          </cell>
          <cell r="BA305">
            <v>44910</v>
          </cell>
          <cell r="BB305">
            <v>-106000</v>
          </cell>
          <cell r="BC305">
            <v>7.44</v>
          </cell>
          <cell r="BD305">
            <v>10.050000000000001</v>
          </cell>
          <cell r="BE305">
            <v>52</v>
          </cell>
          <cell r="BF305">
            <v>45291</v>
          </cell>
          <cell r="BG305" t="str">
            <v>NA</v>
          </cell>
          <cell r="BI305" t="str">
            <v>Vertically Integrated</v>
          </cell>
          <cell r="BJ305" t="str">
            <v>Fully Litigated</v>
          </cell>
          <cell r="BK305" t="str">
            <v>No</v>
          </cell>
          <cell r="BL305" t="str">
            <v>No</v>
          </cell>
        </row>
        <row r="306">
          <cell r="AE306">
            <v>21</v>
          </cell>
          <cell r="AF306">
            <v>1</v>
          </cell>
          <cell r="AG306">
            <v>1</v>
          </cell>
          <cell r="AH306">
            <v>1</v>
          </cell>
          <cell r="AI306">
            <v>1</v>
          </cell>
          <cell r="AJ306">
            <v>0</v>
          </cell>
          <cell r="AL306">
            <v>17</v>
          </cell>
          <cell r="AM306">
            <v>25</v>
          </cell>
          <cell r="AO306" t="str">
            <v>A-22-04-012</v>
          </cell>
          <cell r="AP306">
            <v>3982</v>
          </cell>
          <cell r="AQ306" t="str">
            <v>CA</v>
          </cell>
          <cell r="AR306" t="str">
            <v>San Diego Gas &amp; Electric Company</v>
          </cell>
          <cell r="AS306" t="str">
            <v>SRE</v>
          </cell>
          <cell r="AT306" t="str">
            <v>Electric</v>
          </cell>
          <cell r="AU306">
            <v>44671</v>
          </cell>
          <cell r="AV306">
            <v>-400</v>
          </cell>
          <cell r="AW306">
            <v>7.48</v>
          </cell>
          <cell r="AX306">
            <v>10.55</v>
          </cell>
          <cell r="AY306">
            <v>54</v>
          </cell>
          <cell r="AZ306" t="str">
            <v>NA</v>
          </cell>
          <cell r="BA306">
            <v>44910</v>
          </cell>
          <cell r="BB306">
            <v>-16000</v>
          </cell>
          <cell r="BC306">
            <v>7.18</v>
          </cell>
          <cell r="BD306">
            <v>9.9499999999999993</v>
          </cell>
          <cell r="BE306">
            <v>52</v>
          </cell>
          <cell r="BF306">
            <v>45291</v>
          </cell>
          <cell r="BG306" t="str">
            <v>NA</v>
          </cell>
          <cell r="BI306" t="str">
            <v>Vertically Integrated</v>
          </cell>
          <cell r="BJ306" t="str">
            <v>Fully Litigated</v>
          </cell>
          <cell r="BK306" t="str">
            <v>No</v>
          </cell>
          <cell r="BL306" t="str">
            <v>No</v>
          </cell>
        </row>
        <row r="307">
          <cell r="AE307">
            <v>22</v>
          </cell>
          <cell r="AF307">
            <v>1</v>
          </cell>
          <cell r="AG307">
            <v>1</v>
          </cell>
          <cell r="AH307">
            <v>1</v>
          </cell>
          <cell r="AI307">
            <v>1</v>
          </cell>
          <cell r="AJ307">
            <v>1</v>
          </cell>
          <cell r="AL307">
            <v>17</v>
          </cell>
          <cell r="AM307">
            <v>25</v>
          </cell>
          <cell r="AO307" t="str">
            <v>A-22-04-011</v>
          </cell>
          <cell r="AP307">
            <v>3983</v>
          </cell>
          <cell r="AQ307" t="str">
            <v>CA</v>
          </cell>
          <cell r="AR307" t="str">
            <v>Southern California Gas Company</v>
          </cell>
          <cell r="AS307" t="str">
            <v>SRE</v>
          </cell>
          <cell r="AT307" t="str">
            <v>Natural Gas</v>
          </cell>
          <cell r="AU307">
            <v>44671</v>
          </cell>
          <cell r="AV307">
            <v>51800</v>
          </cell>
          <cell r="AW307">
            <v>7.6</v>
          </cell>
          <cell r="AX307">
            <v>10.75</v>
          </cell>
          <cell r="AY307">
            <v>54</v>
          </cell>
          <cell r="AZ307" t="str">
            <v>NA</v>
          </cell>
          <cell r="BA307">
            <v>44910</v>
          </cell>
          <cell r="BB307">
            <v>-36000</v>
          </cell>
          <cell r="BC307">
            <v>7.1</v>
          </cell>
          <cell r="BD307">
            <v>9.8000000000000007</v>
          </cell>
          <cell r="BE307">
            <v>52</v>
          </cell>
          <cell r="BF307">
            <v>45291</v>
          </cell>
          <cell r="BG307" t="str">
            <v>NA</v>
          </cell>
          <cell r="BI307" t="str">
            <v>Distribution</v>
          </cell>
          <cell r="BJ307" t="str">
            <v>Fully Litigated</v>
          </cell>
          <cell r="BK307" t="str">
            <v>No</v>
          </cell>
          <cell r="BL307" t="str">
            <v>No</v>
          </cell>
        </row>
        <row r="308">
          <cell r="AE308">
            <v>22</v>
          </cell>
          <cell r="AF308">
            <v>1</v>
          </cell>
          <cell r="AG308">
            <v>1</v>
          </cell>
          <cell r="AH308">
            <v>1</v>
          </cell>
          <cell r="AI308">
            <v>1</v>
          </cell>
          <cell r="AJ308">
            <v>0</v>
          </cell>
          <cell r="AL308">
            <v>17</v>
          </cell>
          <cell r="AM308">
            <v>25</v>
          </cell>
          <cell r="AO308" t="str">
            <v>A-19-08-013 (Track 4)</v>
          </cell>
          <cell r="AP308">
            <v>3996</v>
          </cell>
          <cell r="AQ308" t="str">
            <v>CA</v>
          </cell>
          <cell r="AR308" t="str">
            <v>Southern California Edison Company</v>
          </cell>
          <cell r="AS308" t="str">
            <v>EIX</v>
          </cell>
          <cell r="AT308" t="str">
            <v>Electric</v>
          </cell>
          <cell r="AU308">
            <v>44694</v>
          </cell>
          <cell r="AV308">
            <v>971344</v>
          </cell>
          <cell r="AW308" t="str">
            <v>NA</v>
          </cell>
          <cell r="AX308" t="str">
            <v>NA</v>
          </cell>
          <cell r="AY308" t="str">
            <v>NA</v>
          </cell>
          <cell r="AZ308">
            <v>34444200</v>
          </cell>
          <cell r="BA308">
            <v>45260</v>
          </cell>
          <cell r="BB308">
            <v>790000</v>
          </cell>
          <cell r="BC308" t="str">
            <v>NA</v>
          </cell>
          <cell r="BD308" t="str">
            <v>NA</v>
          </cell>
          <cell r="BE308" t="str">
            <v>NA</v>
          </cell>
          <cell r="BF308">
            <v>45657</v>
          </cell>
          <cell r="BG308" t="str">
            <v>NA</v>
          </cell>
          <cell r="BI308" t="str">
            <v>Limited-Issue Rider</v>
          </cell>
          <cell r="BJ308" t="str">
            <v>Settled</v>
          </cell>
          <cell r="BK308" t="str">
            <v>No</v>
          </cell>
          <cell r="BL308" t="str">
            <v>No</v>
          </cell>
        </row>
        <row r="309">
          <cell r="AE309">
            <v>23</v>
          </cell>
          <cell r="AF309">
            <v>1</v>
          </cell>
          <cell r="AG309">
            <v>1</v>
          </cell>
          <cell r="AH309">
            <v>1</v>
          </cell>
          <cell r="AI309">
            <v>1</v>
          </cell>
          <cell r="AJ309">
            <v>1</v>
          </cell>
          <cell r="AL309">
            <v>17</v>
          </cell>
          <cell r="AM309">
            <v>25</v>
          </cell>
          <cell r="AO309" t="str">
            <v>A-22-05-015</v>
          </cell>
          <cell r="AP309">
            <v>3997</v>
          </cell>
          <cell r="AQ309" t="str">
            <v>CA</v>
          </cell>
          <cell r="AR309" t="str">
            <v>Southern California Gas Company</v>
          </cell>
          <cell r="AS309" t="str">
            <v>SRE</v>
          </cell>
          <cell r="AT309" t="str">
            <v>Natural Gas</v>
          </cell>
          <cell r="AU309">
            <v>44697</v>
          </cell>
          <cell r="AV309">
            <v>894381</v>
          </cell>
          <cell r="AW309" t="str">
            <v>NA</v>
          </cell>
          <cell r="AX309" t="str">
            <v>NA</v>
          </cell>
          <cell r="AY309" t="str">
            <v>NA</v>
          </cell>
          <cell r="AZ309">
            <v>13414479</v>
          </cell>
          <cell r="BA309">
            <v>45645</v>
          </cell>
          <cell r="BB309">
            <v>323600</v>
          </cell>
          <cell r="BC309" t="str">
            <v>NA</v>
          </cell>
          <cell r="BD309" t="str">
            <v>NA</v>
          </cell>
          <cell r="BE309" t="str">
            <v>NA</v>
          </cell>
          <cell r="BF309">
            <v>45657</v>
          </cell>
          <cell r="BG309">
            <v>12342170</v>
          </cell>
          <cell r="BH309" t="str">
            <v>Average</v>
          </cell>
          <cell r="BI309" t="str">
            <v>Distribution</v>
          </cell>
          <cell r="BJ309" t="str">
            <v>Fully Litigated</v>
          </cell>
          <cell r="BK309" t="str">
            <v>Yes</v>
          </cell>
          <cell r="BL309" t="str">
            <v>No</v>
          </cell>
        </row>
        <row r="310">
          <cell r="AE310">
            <v>23</v>
          </cell>
          <cell r="AF310">
            <v>1</v>
          </cell>
          <cell r="AG310">
            <v>1</v>
          </cell>
          <cell r="AH310">
            <v>1</v>
          </cell>
          <cell r="AI310">
            <v>1</v>
          </cell>
          <cell r="AJ310">
            <v>0</v>
          </cell>
          <cell r="AL310">
            <v>17</v>
          </cell>
          <cell r="AM310">
            <v>25</v>
          </cell>
          <cell r="AO310" t="str">
            <v>A-22-05-016 (Elec)</v>
          </cell>
          <cell r="AP310">
            <v>3998</v>
          </cell>
          <cell r="AQ310" t="str">
            <v>CA</v>
          </cell>
          <cell r="AR310" t="str">
            <v>San Diego Gas &amp; Electric Company</v>
          </cell>
          <cell r="AS310" t="str">
            <v>SRE</v>
          </cell>
          <cell r="AT310" t="str">
            <v>Electric</v>
          </cell>
          <cell r="AU310">
            <v>44697</v>
          </cell>
          <cell r="AV310">
            <v>317388</v>
          </cell>
          <cell r="AW310" t="str">
            <v>NA</v>
          </cell>
          <cell r="AX310" t="str">
            <v>NA</v>
          </cell>
          <cell r="AY310" t="str">
            <v>NA</v>
          </cell>
          <cell r="AZ310">
            <v>6636012</v>
          </cell>
          <cell r="BA310">
            <v>45645</v>
          </cell>
          <cell r="BB310">
            <v>177496</v>
          </cell>
          <cell r="BC310" t="str">
            <v>NA</v>
          </cell>
          <cell r="BD310" t="str">
            <v>NA</v>
          </cell>
          <cell r="BE310" t="str">
            <v>NA</v>
          </cell>
          <cell r="BF310">
            <v>45657</v>
          </cell>
          <cell r="BG310">
            <v>6316921</v>
          </cell>
          <cell r="BH310" t="str">
            <v>Average</v>
          </cell>
          <cell r="BI310" t="str">
            <v>Vertically Integrated</v>
          </cell>
          <cell r="BJ310" t="str">
            <v>Fully Litigated</v>
          </cell>
          <cell r="BK310" t="str">
            <v>Yes</v>
          </cell>
          <cell r="BL310" t="str">
            <v>No</v>
          </cell>
        </row>
        <row r="311">
          <cell r="AE311">
            <v>24</v>
          </cell>
          <cell r="AF311">
            <v>1</v>
          </cell>
          <cell r="AG311">
            <v>1</v>
          </cell>
          <cell r="AH311">
            <v>1</v>
          </cell>
          <cell r="AI311">
            <v>1</v>
          </cell>
          <cell r="AJ311">
            <v>1</v>
          </cell>
          <cell r="AL311">
            <v>17</v>
          </cell>
          <cell r="AM311">
            <v>25</v>
          </cell>
          <cell r="AO311" t="str">
            <v>A-22-05-016 (Gas)</v>
          </cell>
          <cell r="AP311">
            <v>3999</v>
          </cell>
          <cell r="AQ311" t="str">
            <v>CA</v>
          </cell>
          <cell r="AR311" t="str">
            <v>San Diego Gas &amp; Electric Company</v>
          </cell>
          <cell r="AS311" t="str">
            <v>SRE</v>
          </cell>
          <cell r="AT311" t="str">
            <v>Natural Gas</v>
          </cell>
          <cell r="AU311">
            <v>44697</v>
          </cell>
          <cell r="AV311">
            <v>136943</v>
          </cell>
          <cell r="AW311" t="str">
            <v>NA</v>
          </cell>
          <cell r="AX311" t="str">
            <v>NA</v>
          </cell>
          <cell r="AY311" t="str">
            <v>NA</v>
          </cell>
          <cell r="AZ311">
            <v>2284125</v>
          </cell>
          <cell r="BA311">
            <v>45645</v>
          </cell>
          <cell r="BB311">
            <v>11113</v>
          </cell>
          <cell r="BC311" t="str">
            <v>NA</v>
          </cell>
          <cell r="BD311" t="str">
            <v>NA</v>
          </cell>
          <cell r="BE311" t="str">
            <v>NA</v>
          </cell>
          <cell r="BF311">
            <v>45657</v>
          </cell>
          <cell r="BG311">
            <v>1788358</v>
          </cell>
          <cell r="BH311" t="str">
            <v>Average</v>
          </cell>
          <cell r="BI311" t="str">
            <v>Distribution</v>
          </cell>
          <cell r="BJ311" t="str">
            <v>Fully Litigated</v>
          </cell>
          <cell r="BK311" t="str">
            <v>Yes</v>
          </cell>
          <cell r="BL311" t="str">
            <v>No</v>
          </cell>
        </row>
        <row r="312">
          <cell r="AE312">
            <v>24</v>
          </cell>
          <cell r="AF312">
            <v>1</v>
          </cell>
          <cell r="AG312">
            <v>1</v>
          </cell>
          <cell r="AH312">
            <v>1</v>
          </cell>
          <cell r="AI312">
            <v>1</v>
          </cell>
          <cell r="AJ312">
            <v>0</v>
          </cell>
          <cell r="AL312">
            <v>17</v>
          </cell>
          <cell r="AM312">
            <v>25</v>
          </cell>
          <cell r="AO312" t="str">
            <v>A-22-05-006</v>
          </cell>
          <cell r="AP312">
            <v>4071</v>
          </cell>
          <cell r="AQ312" t="str">
            <v>CA</v>
          </cell>
          <cell r="AR312" t="str">
            <v>PacifiCorp</v>
          </cell>
          <cell r="AS312" t="str">
            <v>BRK.A</v>
          </cell>
          <cell r="AT312" t="str">
            <v>Electric</v>
          </cell>
          <cell r="AU312">
            <v>44965</v>
          </cell>
          <cell r="AV312">
            <v>27100</v>
          </cell>
          <cell r="AW312">
            <v>7.6</v>
          </cell>
          <cell r="AX312">
            <v>10.5</v>
          </cell>
          <cell r="AY312">
            <v>52.25</v>
          </cell>
          <cell r="AZ312" t="str">
            <v>NA</v>
          </cell>
          <cell r="BA312">
            <v>45274</v>
          </cell>
          <cell r="BB312">
            <v>18989</v>
          </cell>
          <cell r="BC312">
            <v>7.34</v>
          </cell>
          <cell r="BD312">
            <v>10</v>
          </cell>
          <cell r="BE312">
            <v>52.25</v>
          </cell>
          <cell r="BF312">
            <v>45291</v>
          </cell>
          <cell r="BG312" t="str">
            <v>NA</v>
          </cell>
          <cell r="BH312" t="str">
            <v>Average</v>
          </cell>
          <cell r="BI312" t="str">
            <v>Vertically Integrated</v>
          </cell>
          <cell r="BJ312" t="str">
            <v>Fully Litigated</v>
          </cell>
          <cell r="BK312" t="str">
            <v>No</v>
          </cell>
          <cell r="BL312" t="str">
            <v>No</v>
          </cell>
        </row>
        <row r="313">
          <cell r="AE313">
            <v>24</v>
          </cell>
          <cell r="AF313">
            <v>1</v>
          </cell>
          <cell r="AG313">
            <v>1</v>
          </cell>
          <cell r="AH313">
            <v>1</v>
          </cell>
          <cell r="AI313">
            <v>1</v>
          </cell>
          <cell r="AJ313">
            <v>0</v>
          </cell>
          <cell r="AL313">
            <v>17</v>
          </cell>
          <cell r="AM313">
            <v>25</v>
          </cell>
          <cell r="AO313" t="str">
            <v>A-22-12-009</v>
          </cell>
          <cell r="AP313">
            <v>4107</v>
          </cell>
          <cell r="AQ313" t="str">
            <v>CA</v>
          </cell>
          <cell r="AR313" t="str">
            <v>Pacific Gas and Electric Company</v>
          </cell>
          <cell r="AS313" t="str">
            <v>PCG</v>
          </cell>
          <cell r="AT313" t="str">
            <v>Electric</v>
          </cell>
          <cell r="AU313">
            <v>44910</v>
          </cell>
          <cell r="AV313">
            <v>1300000</v>
          </cell>
          <cell r="AW313" t="str">
            <v>NA</v>
          </cell>
          <cell r="AX313" t="str">
            <v>NA</v>
          </cell>
          <cell r="AY313" t="str">
            <v>NA</v>
          </cell>
          <cell r="AZ313" t="str">
            <v>NA</v>
          </cell>
          <cell r="BA313">
            <v>44959</v>
          </cell>
          <cell r="BB313">
            <v>1037899</v>
          </cell>
          <cell r="BC313" t="str">
            <v>NA</v>
          </cell>
          <cell r="BD313" t="str">
            <v>NA</v>
          </cell>
          <cell r="BE313" t="str">
            <v>NA</v>
          </cell>
          <cell r="BG313" t="str">
            <v>NA</v>
          </cell>
          <cell r="BI313" t="str">
            <v>Limited-Issue Rider</v>
          </cell>
          <cell r="BJ313" t="str">
            <v>Settled</v>
          </cell>
          <cell r="BK313" t="str">
            <v>No</v>
          </cell>
          <cell r="BL313" t="str">
            <v>No</v>
          </cell>
        </row>
        <row r="314">
          <cell r="AE314">
            <v>24</v>
          </cell>
          <cell r="AF314">
            <v>1</v>
          </cell>
          <cell r="AG314">
            <v>1</v>
          </cell>
          <cell r="AH314">
            <v>1</v>
          </cell>
          <cell r="AI314">
            <v>1</v>
          </cell>
          <cell r="AJ314">
            <v>0</v>
          </cell>
          <cell r="AL314">
            <v>17</v>
          </cell>
          <cell r="AM314">
            <v>25</v>
          </cell>
          <cell r="AO314" t="str">
            <v>Advice 4813-G/7046-E</v>
          </cell>
          <cell r="AP314">
            <v>4269</v>
          </cell>
          <cell r="AQ314" t="str">
            <v>CA</v>
          </cell>
          <cell r="AR314" t="str">
            <v>Pacific Gas and Electric Company</v>
          </cell>
          <cell r="AS314" t="str">
            <v>PCG</v>
          </cell>
          <cell r="AT314" t="str">
            <v>Electric</v>
          </cell>
          <cell r="AU314">
            <v>45212</v>
          </cell>
          <cell r="AV314">
            <v>158000</v>
          </cell>
          <cell r="AW314">
            <v>7.8</v>
          </cell>
          <cell r="AX314">
            <v>10.7</v>
          </cell>
          <cell r="AY314">
            <v>52</v>
          </cell>
          <cell r="AZ314" t="str">
            <v>NA</v>
          </cell>
          <cell r="BA314">
            <v>45282</v>
          </cell>
          <cell r="BB314">
            <v>158000</v>
          </cell>
          <cell r="BC314">
            <v>7.8</v>
          </cell>
          <cell r="BD314">
            <v>10.7</v>
          </cell>
          <cell r="BE314">
            <v>52</v>
          </cell>
          <cell r="BG314" t="str">
            <v>NA</v>
          </cell>
          <cell r="BI314" t="str">
            <v>Vertically Integrated</v>
          </cell>
          <cell r="BJ314" t="str">
            <v>Fully Litigated</v>
          </cell>
          <cell r="BK314" t="str">
            <v>No</v>
          </cell>
          <cell r="BL314" t="str">
            <v>No</v>
          </cell>
        </row>
        <row r="315">
          <cell r="AE315">
            <v>24</v>
          </cell>
          <cell r="AF315">
            <v>1</v>
          </cell>
          <cell r="AG315">
            <v>1</v>
          </cell>
          <cell r="AH315">
            <v>1</v>
          </cell>
          <cell r="AI315">
            <v>1</v>
          </cell>
          <cell r="AJ315">
            <v>0</v>
          </cell>
          <cell r="AL315">
            <v>17</v>
          </cell>
          <cell r="AM315">
            <v>25</v>
          </cell>
          <cell r="AO315" t="str">
            <v>Advice Letter 4300-E / 3239-G</v>
          </cell>
          <cell r="AP315">
            <v>4270</v>
          </cell>
          <cell r="AQ315" t="str">
            <v>CA</v>
          </cell>
          <cell r="AR315" t="str">
            <v>San Diego Gas &amp; Electric Company</v>
          </cell>
          <cell r="AS315" t="str">
            <v>SRE</v>
          </cell>
          <cell r="AT315" t="str">
            <v>Electric</v>
          </cell>
          <cell r="AU315">
            <v>45212</v>
          </cell>
          <cell r="AV315">
            <v>44300</v>
          </cell>
          <cell r="AW315">
            <v>7.67</v>
          </cell>
          <cell r="AX315">
            <v>10.65</v>
          </cell>
          <cell r="AY315">
            <v>52</v>
          </cell>
          <cell r="AZ315" t="str">
            <v>NA</v>
          </cell>
          <cell r="BA315">
            <v>45282</v>
          </cell>
          <cell r="BB315">
            <v>44300</v>
          </cell>
          <cell r="BC315">
            <v>7.67</v>
          </cell>
          <cell r="BD315">
            <v>10.65</v>
          </cell>
          <cell r="BE315">
            <v>52</v>
          </cell>
          <cell r="BG315" t="str">
            <v>NA</v>
          </cell>
          <cell r="BI315" t="str">
            <v>Vertically Integrated</v>
          </cell>
          <cell r="BJ315" t="str">
            <v>Fully Litigated</v>
          </cell>
          <cell r="BK315" t="str">
            <v>No</v>
          </cell>
          <cell r="BL315" t="str">
            <v>No</v>
          </cell>
        </row>
        <row r="316">
          <cell r="AE316">
            <v>25</v>
          </cell>
          <cell r="AF316">
            <v>1</v>
          </cell>
          <cell r="AG316">
            <v>1</v>
          </cell>
          <cell r="AH316">
            <v>1</v>
          </cell>
          <cell r="AI316">
            <v>1</v>
          </cell>
          <cell r="AJ316">
            <v>1</v>
          </cell>
          <cell r="AL316">
            <v>17</v>
          </cell>
          <cell r="AM316">
            <v>25</v>
          </cell>
          <cell r="AO316" t="str">
            <v>Advice Letter No. 6207-G</v>
          </cell>
          <cell r="AP316">
            <v>4271</v>
          </cell>
          <cell r="AQ316" t="str">
            <v>CA</v>
          </cell>
          <cell r="AR316" t="str">
            <v>Southern California Gas Company</v>
          </cell>
          <cell r="AS316" t="str">
            <v>SRE</v>
          </cell>
          <cell r="AT316" t="str">
            <v>Natural Gas</v>
          </cell>
          <cell r="AU316">
            <v>45212</v>
          </cell>
          <cell r="AV316">
            <v>77000</v>
          </cell>
          <cell r="AW316">
            <v>7.67</v>
          </cell>
          <cell r="AX316">
            <v>10.5</v>
          </cell>
          <cell r="AY316">
            <v>52</v>
          </cell>
          <cell r="AZ316" t="str">
            <v>NA</v>
          </cell>
          <cell r="BA316">
            <v>45282</v>
          </cell>
          <cell r="BB316">
            <v>77000</v>
          </cell>
          <cell r="BC316">
            <v>7.67</v>
          </cell>
          <cell r="BD316">
            <v>10.5</v>
          </cell>
          <cell r="BE316">
            <v>52</v>
          </cell>
          <cell r="BG316" t="str">
            <v>NA</v>
          </cell>
          <cell r="BI316" t="str">
            <v>Distribution</v>
          </cell>
          <cell r="BJ316" t="str">
            <v>Fully Litigated</v>
          </cell>
          <cell r="BK316" t="str">
            <v>No</v>
          </cell>
          <cell r="BL316" t="str">
            <v>No</v>
          </cell>
        </row>
        <row r="317">
          <cell r="AE317">
            <v>25</v>
          </cell>
          <cell r="AF317">
            <v>1</v>
          </cell>
          <cell r="AG317">
            <v>1</v>
          </cell>
          <cell r="AH317">
            <v>1</v>
          </cell>
          <cell r="AI317">
            <v>1</v>
          </cell>
          <cell r="AJ317">
            <v>0</v>
          </cell>
          <cell r="AL317">
            <v>17</v>
          </cell>
          <cell r="AM317">
            <v>25</v>
          </cell>
          <cell r="AO317" t="str">
            <v>Advice Letter 5120-E (U 338-E)</v>
          </cell>
          <cell r="AP317">
            <v>4272</v>
          </cell>
          <cell r="AQ317" t="str">
            <v>CA</v>
          </cell>
          <cell r="AR317" t="str">
            <v>Southern California Edison Company</v>
          </cell>
          <cell r="AS317" t="str">
            <v>EIX</v>
          </cell>
          <cell r="AT317" t="str">
            <v>Electric</v>
          </cell>
          <cell r="AU317">
            <v>45212</v>
          </cell>
          <cell r="AV317">
            <v>200702</v>
          </cell>
          <cell r="AW317">
            <v>7.87</v>
          </cell>
          <cell r="AX317">
            <v>10.75</v>
          </cell>
          <cell r="AY317">
            <v>52</v>
          </cell>
          <cell r="AZ317" t="str">
            <v>NA</v>
          </cell>
          <cell r="BA317">
            <v>45282</v>
          </cell>
          <cell r="BB317">
            <v>200702</v>
          </cell>
          <cell r="BC317">
            <v>7.87</v>
          </cell>
          <cell r="BD317">
            <v>10.75</v>
          </cell>
          <cell r="BE317">
            <v>52</v>
          </cell>
          <cell r="BG317" t="str">
            <v>NA</v>
          </cell>
          <cell r="BI317" t="str">
            <v>Vertically Integrated</v>
          </cell>
          <cell r="BJ317" t="str">
            <v>Fully Litigated</v>
          </cell>
          <cell r="BK317" t="str">
            <v>No</v>
          </cell>
          <cell r="BL317" t="str">
            <v>No</v>
          </cell>
        </row>
        <row r="318">
          <cell r="AE318">
            <v>25</v>
          </cell>
          <cell r="AF318">
            <v>1</v>
          </cell>
          <cell r="AG318">
            <v>1</v>
          </cell>
          <cell r="AH318">
            <v>1</v>
          </cell>
          <cell r="AI318">
            <v>1</v>
          </cell>
          <cell r="AJ318">
            <v>0</v>
          </cell>
          <cell r="AL318">
            <v>18</v>
          </cell>
          <cell r="AM318">
            <v>26</v>
          </cell>
          <cell r="AO318" t="str">
            <v>A-22-08-010</v>
          </cell>
          <cell r="AP318">
            <v>4448</v>
          </cell>
          <cell r="AQ318" t="str">
            <v>CA</v>
          </cell>
          <cell r="AR318" t="str">
            <v>Bear Valley Electric Service, Inc.</v>
          </cell>
          <cell r="AS318" t="str">
            <v>AWR</v>
          </cell>
          <cell r="AT318" t="str">
            <v>Electric</v>
          </cell>
          <cell r="AU318">
            <v>44803</v>
          </cell>
          <cell r="AV318">
            <v>17520</v>
          </cell>
          <cell r="AW318">
            <v>9.0500000000000007</v>
          </cell>
          <cell r="AX318">
            <v>11.25</v>
          </cell>
          <cell r="AY318">
            <v>61.8</v>
          </cell>
          <cell r="AZ318">
            <v>150437.701</v>
          </cell>
          <cell r="BA318">
            <v>45673</v>
          </cell>
          <cell r="BB318">
            <v>13094.773999999999</v>
          </cell>
          <cell r="BC318">
            <v>8.07</v>
          </cell>
          <cell r="BD318">
            <v>10</v>
          </cell>
          <cell r="BE318">
            <v>57</v>
          </cell>
          <cell r="BF318">
            <v>46387</v>
          </cell>
          <cell r="BG318">
            <v>138858.73500000002</v>
          </cell>
          <cell r="BH318" t="str">
            <v>Average</v>
          </cell>
          <cell r="BI318" t="str">
            <v>Vertically Integrated</v>
          </cell>
          <cell r="BJ318" t="str">
            <v>Settled</v>
          </cell>
          <cell r="BK318" t="str">
            <v>Yes</v>
          </cell>
          <cell r="BL318" t="str">
            <v>No</v>
          </cell>
        </row>
        <row r="319">
          <cell r="AE319">
            <v>25</v>
          </cell>
          <cell r="AF319">
            <v>1</v>
          </cell>
          <cell r="AG319">
            <v>1</v>
          </cell>
          <cell r="AH319">
            <v>1</v>
          </cell>
          <cell r="AI319">
            <v>1</v>
          </cell>
          <cell r="AJ319">
            <v>0</v>
          </cell>
          <cell r="AL319">
            <v>18</v>
          </cell>
          <cell r="AM319">
            <v>26</v>
          </cell>
          <cell r="AO319" t="str">
            <v>A-22-04-008 (Phase 2)</v>
          </cell>
          <cell r="AP319">
            <v>4462</v>
          </cell>
          <cell r="AQ319" t="str">
            <v>CA</v>
          </cell>
          <cell r="AR319" t="str">
            <v>Pacific Gas and Electric Company</v>
          </cell>
          <cell r="AS319" t="str">
            <v>PCG</v>
          </cell>
          <cell r="AT319" t="str">
            <v>Electric</v>
          </cell>
          <cell r="AU319">
            <v>45307</v>
          </cell>
          <cell r="AV319" t="str">
            <v>NA</v>
          </cell>
          <cell r="AW319" t="str">
            <v>NA</v>
          </cell>
          <cell r="AX319">
            <v>10.7</v>
          </cell>
          <cell r="AY319" t="str">
            <v>NA</v>
          </cell>
          <cell r="AZ319" t="str">
            <v>NA</v>
          </cell>
          <cell r="BA319">
            <v>45582</v>
          </cell>
          <cell r="BB319">
            <v>-114900</v>
          </cell>
          <cell r="BC319">
            <v>7.66</v>
          </cell>
          <cell r="BD319">
            <v>10.28</v>
          </cell>
          <cell r="BE319" t="str">
            <v>NA</v>
          </cell>
          <cell r="BG319" t="str">
            <v>NA</v>
          </cell>
          <cell r="BI319" t="str">
            <v>Vertically Integrated</v>
          </cell>
          <cell r="BJ319" t="str">
            <v>Fully Litigated</v>
          </cell>
          <cell r="BK319" t="str">
            <v>No</v>
          </cell>
          <cell r="BL319" t="str">
            <v>No</v>
          </cell>
        </row>
        <row r="320">
          <cell r="AE320">
            <v>25</v>
          </cell>
          <cell r="AF320">
            <v>1</v>
          </cell>
          <cell r="AG320">
            <v>1</v>
          </cell>
          <cell r="AH320">
            <v>1</v>
          </cell>
          <cell r="AI320">
            <v>1</v>
          </cell>
          <cell r="AJ320">
            <v>0</v>
          </cell>
          <cell r="AL320">
            <v>18</v>
          </cell>
          <cell r="AM320">
            <v>26</v>
          </cell>
          <cell r="AO320" t="str">
            <v>A-22-04-009 (Phase 2)</v>
          </cell>
          <cell r="AP320">
            <v>4463</v>
          </cell>
          <cell r="AQ320" t="str">
            <v>CA</v>
          </cell>
          <cell r="AR320" t="str">
            <v>Southern California Edison Company</v>
          </cell>
          <cell r="AS320" t="str">
            <v>EIX</v>
          </cell>
          <cell r="AT320" t="str">
            <v>Electric</v>
          </cell>
          <cell r="AU320">
            <v>45307</v>
          </cell>
          <cell r="AV320" t="str">
            <v>NA</v>
          </cell>
          <cell r="AW320" t="str">
            <v>NA</v>
          </cell>
          <cell r="AX320">
            <v>10.75</v>
          </cell>
          <cell r="AY320" t="str">
            <v>NA</v>
          </cell>
          <cell r="AZ320" t="str">
            <v>NA</v>
          </cell>
          <cell r="BA320">
            <v>45582</v>
          </cell>
          <cell r="BB320">
            <v>-104400</v>
          </cell>
          <cell r="BC320">
            <v>7.66</v>
          </cell>
          <cell r="BD320">
            <v>10.33</v>
          </cell>
          <cell r="BE320" t="str">
            <v>NA</v>
          </cell>
          <cell r="BG320" t="str">
            <v>NA</v>
          </cell>
          <cell r="BI320" t="str">
            <v>Vertically Integrated</v>
          </cell>
          <cell r="BJ320" t="str">
            <v>Fully Litigated</v>
          </cell>
          <cell r="BK320" t="str">
            <v>No</v>
          </cell>
          <cell r="BL320" t="str">
            <v>No</v>
          </cell>
        </row>
        <row r="321">
          <cell r="AE321">
            <v>25</v>
          </cell>
          <cell r="AF321">
            <v>1</v>
          </cell>
          <cell r="AG321">
            <v>1</v>
          </cell>
          <cell r="AH321">
            <v>1</v>
          </cell>
          <cell r="AI321">
            <v>1</v>
          </cell>
          <cell r="AJ321">
            <v>0</v>
          </cell>
          <cell r="AL321">
            <v>18</v>
          </cell>
          <cell r="AM321">
            <v>26</v>
          </cell>
          <cell r="AO321" t="str">
            <v>A-22-04-012 (Phase 2)</v>
          </cell>
          <cell r="AP321">
            <v>4464</v>
          </cell>
          <cell r="AQ321" t="str">
            <v>CA</v>
          </cell>
          <cell r="AR321" t="str">
            <v>San Diego Gas &amp; Electric Company</v>
          </cell>
          <cell r="AS321" t="str">
            <v>SRE</v>
          </cell>
          <cell r="AT321" t="str">
            <v>Electric</v>
          </cell>
          <cell r="AU321">
            <v>45307</v>
          </cell>
          <cell r="AV321" t="str">
            <v>NA</v>
          </cell>
          <cell r="AW321" t="str">
            <v>NA</v>
          </cell>
          <cell r="AX321">
            <v>10.65</v>
          </cell>
          <cell r="AY321" t="str">
            <v>NA</v>
          </cell>
          <cell r="AZ321" t="str">
            <v>NA</v>
          </cell>
          <cell r="BA321">
            <v>45582</v>
          </cell>
          <cell r="BB321">
            <v>-24900</v>
          </cell>
          <cell r="BC321">
            <v>7.45</v>
          </cell>
          <cell r="BD321">
            <v>10.23</v>
          </cell>
          <cell r="BE321" t="str">
            <v>NA</v>
          </cell>
          <cell r="BG321" t="str">
            <v>NA</v>
          </cell>
          <cell r="BI321" t="str">
            <v>Vertically Integrated</v>
          </cell>
          <cell r="BJ321" t="str">
            <v>Fully Litigated</v>
          </cell>
          <cell r="BK321" t="str">
            <v>No</v>
          </cell>
          <cell r="BL321" t="str">
            <v>No</v>
          </cell>
        </row>
        <row r="322">
          <cell r="AE322">
            <v>26</v>
          </cell>
          <cell r="AF322">
            <v>1</v>
          </cell>
          <cell r="AG322">
            <v>1</v>
          </cell>
          <cell r="AH322">
            <v>1</v>
          </cell>
          <cell r="AI322">
            <v>1</v>
          </cell>
          <cell r="AJ322">
            <v>1</v>
          </cell>
          <cell r="AL322">
            <v>18</v>
          </cell>
          <cell r="AM322">
            <v>26</v>
          </cell>
          <cell r="AO322" t="str">
            <v>A-22-04-011 (Phase 2)</v>
          </cell>
          <cell r="AP322">
            <v>4465</v>
          </cell>
          <cell r="AQ322" t="str">
            <v>CA</v>
          </cell>
          <cell r="AR322" t="str">
            <v>Southern California Gas Company</v>
          </cell>
          <cell r="AS322" t="str">
            <v>SRE</v>
          </cell>
          <cell r="AT322" t="str">
            <v>Natural Gas</v>
          </cell>
          <cell r="AU322">
            <v>45307</v>
          </cell>
          <cell r="AV322" t="str">
            <v>NA</v>
          </cell>
          <cell r="AW322" t="str">
            <v>NA</v>
          </cell>
          <cell r="AX322">
            <v>10.5</v>
          </cell>
          <cell r="AY322" t="str">
            <v>NA</v>
          </cell>
          <cell r="AZ322" t="str">
            <v>NA</v>
          </cell>
          <cell r="BA322">
            <v>45582</v>
          </cell>
          <cell r="BB322">
            <v>-28900</v>
          </cell>
          <cell r="BC322">
            <v>7.49</v>
          </cell>
          <cell r="BD322">
            <v>10.08</v>
          </cell>
          <cell r="BE322" t="str">
            <v>NA</v>
          </cell>
          <cell r="BG322" t="str">
            <v>NA</v>
          </cell>
          <cell r="BI322" t="str">
            <v>Distribution</v>
          </cell>
          <cell r="BJ322" t="str">
            <v>Fully Litigated</v>
          </cell>
          <cell r="BK322" t="str">
            <v>No</v>
          </cell>
          <cell r="BL322" t="str">
            <v>No</v>
          </cell>
        </row>
        <row r="323">
          <cell r="AE323">
            <v>26</v>
          </cell>
          <cell r="AF323">
            <v>0</v>
          </cell>
          <cell r="AG323">
            <v>1</v>
          </cell>
          <cell r="AH323">
            <v>1</v>
          </cell>
          <cell r="AI323">
            <v>1</v>
          </cell>
          <cell r="AJ323">
            <v>1</v>
          </cell>
          <cell r="AL323">
            <v>19</v>
          </cell>
          <cell r="AM323">
            <v>27</v>
          </cell>
          <cell r="AO323" t="str">
            <v>D-05S-264G</v>
          </cell>
          <cell r="AP323">
            <v>-966</v>
          </cell>
          <cell r="AQ323" t="str">
            <v>CO</v>
          </cell>
          <cell r="AR323" t="str">
            <v>Public Service Company of Colorado</v>
          </cell>
          <cell r="AS323" t="str">
            <v>XEL</v>
          </cell>
          <cell r="AT323" t="str">
            <v>Natural Gas</v>
          </cell>
          <cell r="AU323">
            <v>38499</v>
          </cell>
          <cell r="AV323">
            <v>34500</v>
          </cell>
          <cell r="AW323">
            <v>9.01</v>
          </cell>
          <cell r="AX323">
            <v>11</v>
          </cell>
          <cell r="AY323">
            <v>55.49</v>
          </cell>
          <cell r="AZ323">
            <v>1030400</v>
          </cell>
          <cell r="BA323">
            <v>38751</v>
          </cell>
          <cell r="BB323">
            <v>22500</v>
          </cell>
          <cell r="BC323">
            <v>8.6999999999999993</v>
          </cell>
          <cell r="BD323">
            <v>10.5</v>
          </cell>
          <cell r="BE323">
            <v>55.49</v>
          </cell>
          <cell r="BF323">
            <v>38352</v>
          </cell>
          <cell r="BG323">
            <v>1004200</v>
          </cell>
          <cell r="BH323" t="str">
            <v>Average</v>
          </cell>
          <cell r="BI323" t="str">
            <v>Distribution</v>
          </cell>
          <cell r="BJ323" t="str">
            <v>Settled</v>
          </cell>
          <cell r="BK323" t="str">
            <v>No</v>
          </cell>
          <cell r="BL323" t="str">
            <v>No</v>
          </cell>
        </row>
        <row r="324">
          <cell r="AE324">
            <v>26</v>
          </cell>
          <cell r="AF324">
            <v>0</v>
          </cell>
          <cell r="AG324">
            <v>1</v>
          </cell>
          <cell r="AH324">
            <v>1</v>
          </cell>
          <cell r="AI324">
            <v>1</v>
          </cell>
          <cell r="AJ324">
            <v>0</v>
          </cell>
          <cell r="AL324">
            <v>19</v>
          </cell>
          <cell r="AM324">
            <v>27</v>
          </cell>
          <cell r="AO324" t="str">
            <v>D-06S-234EG</v>
          </cell>
          <cell r="AP324">
            <v>-923</v>
          </cell>
          <cell r="AQ324" t="str">
            <v>CO</v>
          </cell>
          <cell r="AR324" t="str">
            <v>Public Service Company of Colorado</v>
          </cell>
          <cell r="AS324" t="str">
            <v>XEL</v>
          </cell>
          <cell r="AT324" t="str">
            <v>Electric</v>
          </cell>
          <cell r="AU324">
            <v>38821</v>
          </cell>
          <cell r="AV324">
            <v>171700</v>
          </cell>
          <cell r="AW324">
            <v>9.15</v>
          </cell>
          <cell r="AX324">
            <v>11</v>
          </cell>
          <cell r="AY324">
            <v>59.93</v>
          </cell>
          <cell r="AZ324">
            <v>3376000</v>
          </cell>
          <cell r="BA324">
            <v>39052</v>
          </cell>
          <cell r="BB324">
            <v>107000</v>
          </cell>
          <cell r="BC324">
            <v>8.85</v>
          </cell>
          <cell r="BD324">
            <v>10.5</v>
          </cell>
          <cell r="BE324">
            <v>60</v>
          </cell>
          <cell r="BG324" t="str">
            <v>NA</v>
          </cell>
          <cell r="BI324" t="str">
            <v>Vertically Integrated</v>
          </cell>
          <cell r="BJ324" t="str">
            <v>Settled</v>
          </cell>
          <cell r="BK324" t="str">
            <v>No</v>
          </cell>
          <cell r="BL324" t="str">
            <v>No</v>
          </cell>
        </row>
        <row r="325">
          <cell r="AE325">
            <v>26</v>
          </cell>
          <cell r="AF325">
            <v>0</v>
          </cell>
          <cell r="AG325">
            <v>1</v>
          </cell>
          <cell r="AH325">
            <v>1</v>
          </cell>
          <cell r="AI325">
            <v>1</v>
          </cell>
          <cell r="AJ325">
            <v>0</v>
          </cell>
          <cell r="AL325">
            <v>19</v>
          </cell>
          <cell r="AM325">
            <v>28</v>
          </cell>
          <cell r="AO325" t="str">
            <v>D-04S-035E</v>
          </cell>
          <cell r="AP325">
            <v>-873</v>
          </cell>
          <cell r="AQ325" t="str">
            <v>CO</v>
          </cell>
          <cell r="AR325" t="str">
            <v>Black Hills Colorado Electric, Inc.</v>
          </cell>
          <cell r="AS325" t="str">
            <v>BKH</v>
          </cell>
          <cell r="AT325" t="str">
            <v>Electric</v>
          </cell>
          <cell r="AU325">
            <v>37984</v>
          </cell>
          <cell r="AV325">
            <v>11400</v>
          </cell>
          <cell r="AW325">
            <v>9.07</v>
          </cell>
          <cell r="AX325">
            <v>10.75</v>
          </cell>
          <cell r="AY325">
            <v>47.5</v>
          </cell>
          <cell r="AZ325">
            <v>129600</v>
          </cell>
          <cell r="BA325">
            <v>38224</v>
          </cell>
          <cell r="BB325">
            <v>8200</v>
          </cell>
          <cell r="BC325">
            <v>8.76</v>
          </cell>
          <cell r="BD325">
            <v>10.25</v>
          </cell>
          <cell r="BE325">
            <v>47.5</v>
          </cell>
          <cell r="BF325">
            <v>37864</v>
          </cell>
          <cell r="BG325">
            <v>122500</v>
          </cell>
          <cell r="BH325" t="str">
            <v>Average</v>
          </cell>
          <cell r="BI325" t="str">
            <v>Vertically Integrated</v>
          </cell>
          <cell r="BJ325" t="str">
            <v>Settled</v>
          </cell>
          <cell r="BK325" t="str">
            <v>No</v>
          </cell>
          <cell r="BL325" t="str">
            <v>No</v>
          </cell>
        </row>
        <row r="326">
          <cell r="AE326">
            <v>26</v>
          </cell>
          <cell r="AF326">
            <v>0</v>
          </cell>
          <cell r="AG326">
            <v>1</v>
          </cell>
          <cell r="AH326">
            <v>1</v>
          </cell>
          <cell r="AI326">
            <v>1</v>
          </cell>
          <cell r="AJ326">
            <v>0</v>
          </cell>
          <cell r="AL326">
            <v>19</v>
          </cell>
          <cell r="AM326">
            <v>28</v>
          </cell>
          <cell r="AO326" t="str">
            <v>D-02S-594E</v>
          </cell>
          <cell r="AP326">
            <v>-872</v>
          </cell>
          <cell r="AQ326" t="str">
            <v>CO</v>
          </cell>
          <cell r="AR326" t="str">
            <v>Black Hills Colorado Electric, Inc.</v>
          </cell>
          <cell r="AS326" t="str">
            <v>BKH</v>
          </cell>
          <cell r="AT326" t="str">
            <v>Electric</v>
          </cell>
          <cell r="AU326">
            <v>37544</v>
          </cell>
          <cell r="AV326">
            <v>23400</v>
          </cell>
          <cell r="AW326">
            <v>10.19</v>
          </cell>
          <cell r="AX326">
            <v>13.25</v>
          </cell>
          <cell r="AY326">
            <v>47.5</v>
          </cell>
          <cell r="AZ326">
            <v>122100</v>
          </cell>
          <cell r="BA326">
            <v>37797</v>
          </cell>
          <cell r="BB326">
            <v>16000</v>
          </cell>
          <cell r="BC326">
            <v>9.07</v>
          </cell>
          <cell r="BD326">
            <v>10.75</v>
          </cell>
          <cell r="BE326">
            <v>47.5</v>
          </cell>
          <cell r="BF326">
            <v>37437</v>
          </cell>
          <cell r="BG326">
            <v>110000</v>
          </cell>
          <cell r="BH326" t="str">
            <v>Average</v>
          </cell>
          <cell r="BI326" t="str">
            <v>Vertically Integrated</v>
          </cell>
          <cell r="BJ326" t="str">
            <v>Settled</v>
          </cell>
          <cell r="BK326" t="str">
            <v>No</v>
          </cell>
          <cell r="BL326" t="str">
            <v>No</v>
          </cell>
        </row>
        <row r="327">
          <cell r="AE327">
            <v>26</v>
          </cell>
          <cell r="AF327">
            <v>0</v>
          </cell>
          <cell r="AG327">
            <v>1</v>
          </cell>
          <cell r="AH327">
            <v>1</v>
          </cell>
          <cell r="AI327">
            <v>1</v>
          </cell>
          <cell r="AJ327">
            <v>0</v>
          </cell>
          <cell r="AL327">
            <v>19</v>
          </cell>
          <cell r="AM327">
            <v>28</v>
          </cell>
          <cell r="AO327" t="str">
            <v>D-99A-377EG</v>
          </cell>
          <cell r="AP327">
            <v>-757</v>
          </cell>
          <cell r="AQ327" t="str">
            <v>CO</v>
          </cell>
          <cell r="AR327" t="str">
            <v>Public Service Company of Colorado</v>
          </cell>
          <cell r="AS327" t="str">
            <v>XEL</v>
          </cell>
          <cell r="AT327" t="str">
            <v>Electric</v>
          </cell>
          <cell r="AU327">
            <v>36369</v>
          </cell>
          <cell r="AV327" t="str">
            <v>NA</v>
          </cell>
          <cell r="AW327" t="str">
            <v>NA</v>
          </cell>
          <cell r="AX327" t="str">
            <v>NA</v>
          </cell>
          <cell r="AY327" t="str">
            <v>NA</v>
          </cell>
          <cell r="AZ327" t="str">
            <v>NA</v>
          </cell>
          <cell r="BA327">
            <v>36572</v>
          </cell>
          <cell r="BB327">
            <v>-11000</v>
          </cell>
          <cell r="BC327" t="str">
            <v>NA</v>
          </cell>
          <cell r="BD327" t="str">
            <v>NA</v>
          </cell>
          <cell r="BE327" t="str">
            <v>NA</v>
          </cell>
          <cell r="BG327" t="str">
            <v>NA</v>
          </cell>
          <cell r="BI327" t="str">
            <v>Vertically Integrated</v>
          </cell>
          <cell r="BJ327" t="str">
            <v>Settled</v>
          </cell>
          <cell r="BK327" t="str">
            <v>No</v>
          </cell>
          <cell r="BL327" t="str">
            <v>No</v>
          </cell>
        </row>
        <row r="328">
          <cell r="AE328">
            <v>26</v>
          </cell>
          <cell r="AF328">
            <v>0</v>
          </cell>
          <cell r="AG328">
            <v>1</v>
          </cell>
          <cell r="AH328">
            <v>1</v>
          </cell>
          <cell r="AI328">
            <v>1</v>
          </cell>
          <cell r="AJ328">
            <v>1</v>
          </cell>
          <cell r="AL328">
            <v>19</v>
          </cell>
          <cell r="AM328">
            <v>28</v>
          </cell>
          <cell r="AO328" t="str">
            <v>D-91S-091G</v>
          </cell>
          <cell r="AP328">
            <v>-749</v>
          </cell>
          <cell r="AQ328" t="str">
            <v>CO</v>
          </cell>
          <cell r="AR328" t="str">
            <v>Public Service Company of Colorado</v>
          </cell>
          <cell r="AS328" t="str">
            <v>XEL</v>
          </cell>
          <cell r="AT328" t="str">
            <v>Natural Gas</v>
          </cell>
          <cell r="AU328">
            <v>33269</v>
          </cell>
          <cell r="AV328">
            <v>37000</v>
          </cell>
          <cell r="AW328">
            <v>10.68</v>
          </cell>
          <cell r="AX328">
            <v>13.75</v>
          </cell>
          <cell r="AY328">
            <v>47.84</v>
          </cell>
          <cell r="AZ328" t="str">
            <v>NA</v>
          </cell>
          <cell r="BA328">
            <v>33422</v>
          </cell>
          <cell r="BB328">
            <v>0</v>
          </cell>
          <cell r="BC328" t="str">
            <v>NA</v>
          </cell>
          <cell r="BD328" t="str">
            <v>NA</v>
          </cell>
          <cell r="BE328" t="str">
            <v>NA</v>
          </cell>
          <cell r="BG328" t="str">
            <v>NA</v>
          </cell>
          <cell r="BI328" t="str">
            <v>Distribution</v>
          </cell>
          <cell r="BJ328" t="str">
            <v>Settled</v>
          </cell>
          <cell r="BK328" t="str">
            <v>No</v>
          </cell>
          <cell r="BL328" t="str">
            <v>No</v>
          </cell>
        </row>
        <row r="329">
          <cell r="AE329">
            <v>26</v>
          </cell>
          <cell r="AF329">
            <v>0</v>
          </cell>
          <cell r="AG329">
            <v>1</v>
          </cell>
          <cell r="AH329">
            <v>1</v>
          </cell>
          <cell r="AI329">
            <v>1</v>
          </cell>
          <cell r="AJ329">
            <v>0</v>
          </cell>
          <cell r="AL329">
            <v>19</v>
          </cell>
          <cell r="AM329">
            <v>28</v>
          </cell>
          <cell r="AO329" t="str">
            <v>D-91S-091E</v>
          </cell>
          <cell r="AP329">
            <v>-748</v>
          </cell>
          <cell r="AQ329" t="str">
            <v>CO</v>
          </cell>
          <cell r="AR329" t="str">
            <v>Public Service Company of Colorado</v>
          </cell>
          <cell r="AS329" t="str">
            <v>XEL</v>
          </cell>
          <cell r="AT329" t="str">
            <v>Electric</v>
          </cell>
          <cell r="AU329">
            <v>33269</v>
          </cell>
          <cell r="AV329">
            <v>-23600</v>
          </cell>
          <cell r="AW329">
            <v>10.68</v>
          </cell>
          <cell r="AX329">
            <v>13.75</v>
          </cell>
          <cell r="AY329">
            <v>47.84</v>
          </cell>
          <cell r="AZ329" t="str">
            <v>NA</v>
          </cell>
          <cell r="BA329">
            <v>33422</v>
          </cell>
          <cell r="BB329">
            <v>-36000</v>
          </cell>
          <cell r="BC329" t="str">
            <v>NA</v>
          </cell>
          <cell r="BD329" t="str">
            <v>NA</v>
          </cell>
          <cell r="BE329" t="str">
            <v>NA</v>
          </cell>
          <cell r="BG329" t="str">
            <v>NA</v>
          </cell>
          <cell r="BI329" t="str">
            <v>Vertically Integrated</v>
          </cell>
          <cell r="BJ329" t="str">
            <v>Settled</v>
          </cell>
          <cell r="BK329" t="str">
            <v>No</v>
          </cell>
          <cell r="BL329" t="str">
            <v>No</v>
          </cell>
        </row>
        <row r="330">
          <cell r="AE330">
            <v>26</v>
          </cell>
          <cell r="AF330">
            <v>0</v>
          </cell>
          <cell r="AG330">
            <v>1</v>
          </cell>
          <cell r="AH330">
            <v>1</v>
          </cell>
          <cell r="AI330">
            <v>1</v>
          </cell>
          <cell r="AJ330">
            <v>1</v>
          </cell>
          <cell r="AL330">
            <v>19</v>
          </cell>
          <cell r="AM330">
            <v>28</v>
          </cell>
          <cell r="AO330" t="str">
            <v>D-02S-315G</v>
          </cell>
          <cell r="AP330">
            <v>-452</v>
          </cell>
          <cell r="AQ330" t="str">
            <v>CO</v>
          </cell>
          <cell r="AR330" t="str">
            <v>Public Service Company of Colorado</v>
          </cell>
          <cell r="AS330" t="str">
            <v>XEL</v>
          </cell>
          <cell r="AT330" t="str">
            <v>Natural Gas</v>
          </cell>
          <cell r="AU330">
            <v>37407</v>
          </cell>
          <cell r="AV330">
            <v>-6000</v>
          </cell>
          <cell r="AW330">
            <v>9.84</v>
          </cell>
          <cell r="AX330">
            <v>12.25</v>
          </cell>
          <cell r="AY330">
            <v>51.28</v>
          </cell>
          <cell r="AZ330">
            <v>868000</v>
          </cell>
          <cell r="BA330">
            <v>37798</v>
          </cell>
          <cell r="BB330">
            <v>-17800</v>
          </cell>
          <cell r="BC330">
            <v>9.1999999999999993</v>
          </cell>
          <cell r="BD330">
            <v>11</v>
          </cell>
          <cell r="BE330">
            <v>51.4</v>
          </cell>
          <cell r="BF330">
            <v>37256</v>
          </cell>
          <cell r="BG330">
            <v>850600</v>
          </cell>
          <cell r="BH330" t="str">
            <v>Average</v>
          </cell>
          <cell r="BI330" t="str">
            <v>Distribution</v>
          </cell>
          <cell r="BJ330" t="str">
            <v>Settled</v>
          </cell>
          <cell r="BK330" t="str">
            <v>No</v>
          </cell>
          <cell r="BL330" t="str">
            <v>No</v>
          </cell>
        </row>
        <row r="331">
          <cell r="AE331">
            <v>26</v>
          </cell>
          <cell r="AF331">
            <v>0</v>
          </cell>
          <cell r="AG331">
            <v>1</v>
          </cell>
          <cell r="AH331">
            <v>1</v>
          </cell>
          <cell r="AI331">
            <v>1</v>
          </cell>
          <cell r="AJ331">
            <v>0</v>
          </cell>
          <cell r="AL331">
            <v>19</v>
          </cell>
          <cell r="AM331">
            <v>28</v>
          </cell>
          <cell r="AO331" t="str">
            <v>D-02S-315E</v>
          </cell>
          <cell r="AP331">
            <v>-451</v>
          </cell>
          <cell r="AQ331" t="str">
            <v>CO</v>
          </cell>
          <cell r="AR331" t="str">
            <v>Public Service Company of Colorado</v>
          </cell>
          <cell r="AS331" t="str">
            <v>XEL</v>
          </cell>
          <cell r="AT331" t="str">
            <v>Electric</v>
          </cell>
          <cell r="AU331">
            <v>37407</v>
          </cell>
          <cell r="AV331">
            <v>14500</v>
          </cell>
          <cell r="AW331">
            <v>9.7100000000000009</v>
          </cell>
          <cell r="AX331">
            <v>12</v>
          </cell>
          <cell r="AY331">
            <v>51.28</v>
          </cell>
          <cell r="AZ331">
            <v>2830000</v>
          </cell>
          <cell r="BA331">
            <v>37798</v>
          </cell>
          <cell r="BB331">
            <v>-21100</v>
          </cell>
          <cell r="BC331">
            <v>9.08</v>
          </cell>
          <cell r="BD331">
            <v>10.75</v>
          </cell>
          <cell r="BE331">
            <v>51.4</v>
          </cell>
          <cell r="BF331">
            <v>37256</v>
          </cell>
          <cell r="BG331">
            <v>2770500</v>
          </cell>
          <cell r="BH331" t="str">
            <v>Average</v>
          </cell>
          <cell r="BI331" t="str">
            <v>Vertically Integrated</v>
          </cell>
          <cell r="BJ331" t="str">
            <v>Settled</v>
          </cell>
          <cell r="BK331" t="str">
            <v>No</v>
          </cell>
          <cell r="BL331" t="str">
            <v>No</v>
          </cell>
        </row>
        <row r="332">
          <cell r="AE332">
            <v>26</v>
          </cell>
          <cell r="AF332">
            <v>0</v>
          </cell>
          <cell r="AG332">
            <v>1</v>
          </cell>
          <cell r="AH332">
            <v>1</v>
          </cell>
          <cell r="AI332">
            <v>1</v>
          </cell>
          <cell r="AJ332">
            <v>1</v>
          </cell>
          <cell r="AL332">
            <v>19</v>
          </cell>
          <cell r="AM332">
            <v>28</v>
          </cell>
          <cell r="AO332" t="str">
            <v>D-98S-518G</v>
          </cell>
          <cell r="AP332">
            <v>-203</v>
          </cell>
          <cell r="AQ332" t="str">
            <v>CO</v>
          </cell>
          <cell r="AR332" t="str">
            <v>Public Service Company of Colorado</v>
          </cell>
          <cell r="AS332" t="str">
            <v>XEL</v>
          </cell>
          <cell r="AT332" t="str">
            <v>Natural Gas</v>
          </cell>
          <cell r="AU332">
            <v>36101</v>
          </cell>
          <cell r="AV332">
            <v>23400</v>
          </cell>
          <cell r="AW332">
            <v>9.82</v>
          </cell>
          <cell r="AX332">
            <v>12</v>
          </cell>
          <cell r="AY332">
            <v>52.36</v>
          </cell>
          <cell r="AZ332">
            <v>732200</v>
          </cell>
          <cell r="BA332">
            <v>36319</v>
          </cell>
          <cell r="BB332">
            <v>14800</v>
          </cell>
          <cell r="BC332">
            <v>9.43</v>
          </cell>
          <cell r="BD332">
            <v>11.25</v>
          </cell>
          <cell r="BE332">
            <v>52.36</v>
          </cell>
          <cell r="BF332">
            <v>35976</v>
          </cell>
          <cell r="BG332">
            <v>730000</v>
          </cell>
          <cell r="BH332" t="str">
            <v>Year-end</v>
          </cell>
          <cell r="BI332" t="str">
            <v>Distribution</v>
          </cell>
          <cell r="BJ332" t="str">
            <v>Fully Litigated</v>
          </cell>
          <cell r="BK332" t="str">
            <v>No</v>
          </cell>
          <cell r="BL332" t="str">
            <v>No</v>
          </cell>
        </row>
        <row r="333">
          <cell r="AE333">
            <v>26</v>
          </cell>
          <cell r="AF333">
            <v>0</v>
          </cell>
          <cell r="AG333">
            <v>1</v>
          </cell>
          <cell r="AH333">
            <v>1</v>
          </cell>
          <cell r="AI333">
            <v>1</v>
          </cell>
          <cell r="AJ333">
            <v>1</v>
          </cell>
          <cell r="AL333">
            <v>19</v>
          </cell>
          <cell r="AM333">
            <v>28</v>
          </cell>
          <cell r="AO333" t="str">
            <v>D-96S-290G</v>
          </cell>
          <cell r="AP333">
            <v>-197</v>
          </cell>
          <cell r="AQ333" t="str">
            <v>CO</v>
          </cell>
          <cell r="AR333" t="str">
            <v>Public Service Company of Colorado</v>
          </cell>
          <cell r="AS333" t="str">
            <v>XEL</v>
          </cell>
          <cell r="AT333" t="str">
            <v>Natural Gas</v>
          </cell>
          <cell r="AU333">
            <v>35221</v>
          </cell>
          <cell r="AV333">
            <v>34000</v>
          </cell>
          <cell r="AW333">
            <v>10.130000000000001</v>
          </cell>
          <cell r="AX333">
            <v>12.5</v>
          </cell>
          <cell r="AY333">
            <v>52.79</v>
          </cell>
          <cell r="AZ333">
            <v>609000</v>
          </cell>
          <cell r="BA333">
            <v>35461</v>
          </cell>
          <cell r="BB333">
            <v>18600</v>
          </cell>
          <cell r="BC333">
            <v>9.48</v>
          </cell>
          <cell r="BD333">
            <v>11.25</v>
          </cell>
          <cell r="BE333">
            <v>52.79</v>
          </cell>
          <cell r="BF333">
            <v>35064</v>
          </cell>
          <cell r="BG333">
            <v>605900</v>
          </cell>
          <cell r="BH333" t="str">
            <v>Year-end</v>
          </cell>
          <cell r="BI333" t="str">
            <v>Distribution</v>
          </cell>
          <cell r="BJ333" t="str">
            <v>Fully Litigated</v>
          </cell>
          <cell r="BK333" t="str">
            <v>No</v>
          </cell>
          <cell r="BL333" t="str">
            <v>No</v>
          </cell>
        </row>
        <row r="334">
          <cell r="AE334">
            <v>26</v>
          </cell>
          <cell r="AF334">
            <v>0</v>
          </cell>
          <cell r="AG334">
            <v>1</v>
          </cell>
          <cell r="AH334">
            <v>1</v>
          </cell>
          <cell r="AI334">
            <v>1</v>
          </cell>
          <cell r="AJ334">
            <v>0</v>
          </cell>
          <cell r="AL334">
            <v>19</v>
          </cell>
          <cell r="AM334">
            <v>28</v>
          </cell>
          <cell r="AO334" t="str">
            <v>D-95A-531EG</v>
          </cell>
          <cell r="AP334">
            <v>-191</v>
          </cell>
          <cell r="AQ334" t="str">
            <v>CO</v>
          </cell>
          <cell r="AR334" t="str">
            <v>Public Service Company of Colorado</v>
          </cell>
          <cell r="AS334" t="str">
            <v>XEL</v>
          </cell>
          <cell r="AT334" t="str">
            <v>Electric</v>
          </cell>
          <cell r="AU334">
            <v>35012</v>
          </cell>
          <cell r="AV334">
            <v>0</v>
          </cell>
          <cell r="AW334" t="str">
            <v>NA</v>
          </cell>
          <cell r="AX334" t="str">
            <v>NA</v>
          </cell>
          <cell r="AY334" t="str">
            <v>NA</v>
          </cell>
          <cell r="AZ334" t="str">
            <v>NA</v>
          </cell>
          <cell r="BA334">
            <v>35398</v>
          </cell>
          <cell r="BB334">
            <v>-18000</v>
          </cell>
          <cell r="BC334" t="str">
            <v>NA</v>
          </cell>
          <cell r="BD334" t="str">
            <v>NA</v>
          </cell>
          <cell r="BE334" t="str">
            <v>NA</v>
          </cell>
          <cell r="BF334">
            <v>34880</v>
          </cell>
          <cell r="BG334" t="str">
            <v>NA</v>
          </cell>
          <cell r="BH334" t="str">
            <v>Year-end</v>
          </cell>
          <cell r="BI334" t="str">
            <v>Vertically Integrated</v>
          </cell>
          <cell r="BJ334" t="str">
            <v>Settled</v>
          </cell>
          <cell r="BK334" t="str">
            <v>Yes</v>
          </cell>
          <cell r="BL334" t="str">
            <v>No</v>
          </cell>
        </row>
        <row r="335">
          <cell r="AE335">
            <v>26</v>
          </cell>
          <cell r="AF335">
            <v>0</v>
          </cell>
          <cell r="AG335">
            <v>1</v>
          </cell>
          <cell r="AH335">
            <v>1</v>
          </cell>
          <cell r="AI335">
            <v>1</v>
          </cell>
          <cell r="AJ335">
            <v>1</v>
          </cell>
          <cell r="AL335">
            <v>19</v>
          </cell>
          <cell r="AM335">
            <v>28</v>
          </cell>
          <cell r="AO335" t="str">
            <v>D-93S-001G</v>
          </cell>
          <cell r="AP335">
            <v>-178</v>
          </cell>
          <cell r="AQ335" t="str">
            <v>CO</v>
          </cell>
          <cell r="AR335" t="str">
            <v>Public Service Company of Colorado</v>
          </cell>
          <cell r="AS335" t="str">
            <v>XEL</v>
          </cell>
          <cell r="AT335" t="str">
            <v>Natural Gas</v>
          </cell>
          <cell r="AU335">
            <v>33989</v>
          </cell>
          <cell r="AV335">
            <v>33700</v>
          </cell>
          <cell r="AW335">
            <v>10.5</v>
          </cell>
          <cell r="AX335">
            <v>13</v>
          </cell>
          <cell r="AY335">
            <v>49.3</v>
          </cell>
          <cell r="AZ335">
            <v>434000</v>
          </cell>
          <cell r="BA335">
            <v>34299</v>
          </cell>
          <cell r="BB335">
            <v>7100</v>
          </cell>
          <cell r="BC335">
            <v>9.4</v>
          </cell>
          <cell r="BD335">
            <v>11</v>
          </cell>
          <cell r="BE335">
            <v>44.62</v>
          </cell>
          <cell r="BF335">
            <v>33877</v>
          </cell>
          <cell r="BG335">
            <v>420200</v>
          </cell>
          <cell r="BH335" t="str">
            <v>Year-end</v>
          </cell>
          <cell r="BI335" t="str">
            <v>Distribution</v>
          </cell>
          <cell r="BJ335" t="str">
            <v>Fully Litigated</v>
          </cell>
          <cell r="BK335" t="str">
            <v>No</v>
          </cell>
          <cell r="BL335" t="str">
            <v>No</v>
          </cell>
        </row>
        <row r="336">
          <cell r="AE336">
            <v>26</v>
          </cell>
          <cell r="AF336">
            <v>0</v>
          </cell>
          <cell r="AG336">
            <v>1</v>
          </cell>
          <cell r="AH336">
            <v>1</v>
          </cell>
          <cell r="AI336">
            <v>1</v>
          </cell>
          <cell r="AJ336">
            <v>0</v>
          </cell>
          <cell r="AL336">
            <v>19</v>
          </cell>
          <cell r="AM336">
            <v>28</v>
          </cell>
          <cell r="AO336" t="str">
            <v>D-93S-001E</v>
          </cell>
          <cell r="AP336">
            <v>-177</v>
          </cell>
          <cell r="AQ336" t="str">
            <v>CO</v>
          </cell>
          <cell r="AR336" t="str">
            <v>Public Service Company of Colorado</v>
          </cell>
          <cell r="AS336" t="str">
            <v>XEL</v>
          </cell>
          <cell r="AT336" t="str">
            <v>Electric</v>
          </cell>
          <cell r="AU336">
            <v>33989</v>
          </cell>
          <cell r="AV336">
            <v>47400</v>
          </cell>
          <cell r="AW336">
            <v>10.5</v>
          </cell>
          <cell r="AX336">
            <v>13</v>
          </cell>
          <cell r="AY336">
            <v>49.3</v>
          </cell>
          <cell r="AZ336">
            <v>1726400</v>
          </cell>
          <cell r="BA336">
            <v>34299</v>
          </cell>
          <cell r="BB336">
            <v>-13100</v>
          </cell>
          <cell r="BC336">
            <v>9.4</v>
          </cell>
          <cell r="BD336">
            <v>11</v>
          </cell>
          <cell r="BE336">
            <v>44.62</v>
          </cell>
          <cell r="BF336">
            <v>33877</v>
          </cell>
          <cell r="BG336">
            <v>1730400</v>
          </cell>
          <cell r="BH336" t="str">
            <v>Year-end</v>
          </cell>
          <cell r="BI336" t="str">
            <v>Vertically Integrated</v>
          </cell>
          <cell r="BJ336" t="str">
            <v>Fully Litigated</v>
          </cell>
          <cell r="BK336" t="str">
            <v>No</v>
          </cell>
          <cell r="BL336" t="str">
            <v>No</v>
          </cell>
        </row>
        <row r="337">
          <cell r="AE337">
            <v>26</v>
          </cell>
          <cell r="AF337">
            <v>0</v>
          </cell>
          <cell r="AG337">
            <v>1</v>
          </cell>
          <cell r="AH337">
            <v>1</v>
          </cell>
          <cell r="AI337">
            <v>1</v>
          </cell>
          <cell r="AJ337">
            <v>1</v>
          </cell>
          <cell r="AL337">
            <v>19</v>
          </cell>
          <cell r="AM337">
            <v>28</v>
          </cell>
          <cell r="AO337" t="str">
            <v>D-00S-422G</v>
          </cell>
          <cell r="AP337">
            <v>-104</v>
          </cell>
          <cell r="AQ337" t="str">
            <v>CO</v>
          </cell>
          <cell r="AR337" t="str">
            <v>Public Service Company of Colorado</v>
          </cell>
          <cell r="AS337" t="str">
            <v>XEL</v>
          </cell>
          <cell r="AT337" t="str">
            <v>Natural Gas</v>
          </cell>
          <cell r="AU337">
            <v>36724</v>
          </cell>
          <cell r="AV337">
            <v>37800</v>
          </cell>
          <cell r="AW337">
            <v>9.9600000000000009</v>
          </cell>
          <cell r="AX337">
            <v>12.5</v>
          </cell>
          <cell r="AY337">
            <v>50.4</v>
          </cell>
          <cell r="AZ337">
            <v>843000</v>
          </cell>
          <cell r="BA337">
            <v>36965</v>
          </cell>
          <cell r="BB337">
            <v>14200</v>
          </cell>
          <cell r="BC337">
            <v>9.33</v>
          </cell>
          <cell r="BD337">
            <v>11.25</v>
          </cell>
          <cell r="BE337">
            <v>50.4</v>
          </cell>
          <cell r="BF337">
            <v>36525</v>
          </cell>
          <cell r="BG337">
            <v>827100</v>
          </cell>
          <cell r="BH337" t="str">
            <v>Year-end</v>
          </cell>
          <cell r="BI337" t="str">
            <v>Distribution</v>
          </cell>
          <cell r="BJ337" t="str">
            <v>Fully Litigated</v>
          </cell>
          <cell r="BK337" t="str">
            <v>No</v>
          </cell>
          <cell r="BL337" t="str">
            <v>No</v>
          </cell>
        </row>
        <row r="338">
          <cell r="AE338">
            <v>26</v>
          </cell>
          <cell r="AF338">
            <v>0</v>
          </cell>
          <cell r="AG338">
            <v>1</v>
          </cell>
          <cell r="AH338">
            <v>1</v>
          </cell>
          <cell r="AI338">
            <v>1</v>
          </cell>
          <cell r="AJ338">
            <v>1</v>
          </cell>
          <cell r="AL338">
            <v>19</v>
          </cell>
          <cell r="AM338">
            <v>28</v>
          </cell>
          <cell r="AO338" t="str">
            <v>D-06S-656G</v>
          </cell>
          <cell r="AP338">
            <v>26</v>
          </cell>
          <cell r="AQ338" t="str">
            <v>CO</v>
          </cell>
          <cell r="AR338" t="str">
            <v>Public Service Company of Colorado</v>
          </cell>
          <cell r="AS338" t="str">
            <v>XEL</v>
          </cell>
          <cell r="AT338" t="str">
            <v>Natural Gas</v>
          </cell>
          <cell r="AU338">
            <v>39052</v>
          </cell>
          <cell r="AV338">
            <v>39200</v>
          </cell>
          <cell r="AW338">
            <v>9.01</v>
          </cell>
          <cell r="AX338">
            <v>10.75</v>
          </cell>
          <cell r="AY338">
            <v>60.17</v>
          </cell>
          <cell r="AZ338">
            <v>1111830.4040000001</v>
          </cell>
          <cell r="BA338">
            <v>39266</v>
          </cell>
          <cell r="BB338">
            <v>32331.771000000001</v>
          </cell>
          <cell r="BC338">
            <v>8.67</v>
          </cell>
          <cell r="BD338">
            <v>10.25</v>
          </cell>
          <cell r="BE338">
            <v>60.17</v>
          </cell>
          <cell r="BF338">
            <v>38898</v>
          </cell>
          <cell r="BG338">
            <v>1111836.818</v>
          </cell>
          <cell r="BH338" t="str">
            <v>Average</v>
          </cell>
          <cell r="BI338" t="str">
            <v>Distribution</v>
          </cell>
          <cell r="BJ338" t="str">
            <v>Settled</v>
          </cell>
          <cell r="BK338" t="str">
            <v>No</v>
          </cell>
          <cell r="BL338" t="str">
            <v>No</v>
          </cell>
        </row>
        <row r="339">
          <cell r="AE339">
            <v>26</v>
          </cell>
          <cell r="AF339">
            <v>0</v>
          </cell>
          <cell r="AG339">
            <v>1</v>
          </cell>
          <cell r="AH339">
            <v>1</v>
          </cell>
          <cell r="AI339">
            <v>1</v>
          </cell>
          <cell r="AJ339">
            <v>1</v>
          </cell>
          <cell r="AL339">
            <v>19</v>
          </cell>
          <cell r="AM339">
            <v>29</v>
          </cell>
          <cell r="AO339" t="str">
            <v>D-08S-108G</v>
          </cell>
          <cell r="AP339">
            <v>342</v>
          </cell>
          <cell r="AQ339" t="str">
            <v>CO</v>
          </cell>
          <cell r="AR339" t="str">
            <v>Black Hills Gas Distribution LLC</v>
          </cell>
          <cell r="AS339" t="str">
            <v>BKH</v>
          </cell>
          <cell r="AT339" t="str">
            <v>Natural Gas</v>
          </cell>
          <cell r="AU339">
            <v>39511</v>
          </cell>
          <cell r="AV339">
            <v>17741.141</v>
          </cell>
          <cell r="AW339">
            <v>8.5299999999999994</v>
          </cell>
          <cell r="AX339">
            <v>10.75</v>
          </cell>
          <cell r="AY339">
            <v>53.13</v>
          </cell>
          <cell r="AZ339">
            <v>120293.677</v>
          </cell>
          <cell r="BA339">
            <v>39687</v>
          </cell>
          <cell r="BB339">
            <v>14867.967000000001</v>
          </cell>
          <cell r="BC339">
            <v>8.26</v>
          </cell>
          <cell r="BD339">
            <v>10.25</v>
          </cell>
          <cell r="BE339">
            <v>53.13</v>
          </cell>
          <cell r="BF339">
            <v>39325</v>
          </cell>
          <cell r="BG339">
            <v>114168.128</v>
          </cell>
          <cell r="BH339" t="str">
            <v>Average</v>
          </cell>
          <cell r="BI339" t="str">
            <v>Distribution</v>
          </cell>
          <cell r="BJ339" t="str">
            <v>Settled</v>
          </cell>
          <cell r="BK339" t="str">
            <v>No</v>
          </cell>
          <cell r="BL339" t="str">
            <v>No</v>
          </cell>
        </row>
        <row r="340">
          <cell r="AE340">
            <v>26</v>
          </cell>
          <cell r="AF340">
            <v>0</v>
          </cell>
          <cell r="AG340">
            <v>1</v>
          </cell>
          <cell r="AH340">
            <v>1</v>
          </cell>
          <cell r="AI340">
            <v>1</v>
          </cell>
          <cell r="AJ340">
            <v>0</v>
          </cell>
          <cell r="AL340">
            <v>19</v>
          </cell>
          <cell r="AM340">
            <v>29</v>
          </cell>
          <cell r="AO340" t="str">
            <v>D-08S-520E</v>
          </cell>
          <cell r="AP340">
            <v>414</v>
          </cell>
          <cell r="AQ340" t="str">
            <v>CO</v>
          </cell>
          <cell r="AR340" t="str">
            <v>Public Service Company of Colorado</v>
          </cell>
          <cell r="AS340" t="str">
            <v>XEL</v>
          </cell>
          <cell r="AT340" t="str">
            <v>Electric</v>
          </cell>
          <cell r="AU340">
            <v>39766</v>
          </cell>
          <cell r="AV340">
            <v>159291.27600000001</v>
          </cell>
          <cell r="AW340">
            <v>9.01</v>
          </cell>
          <cell r="AX340">
            <v>11</v>
          </cell>
          <cell r="AY340">
            <v>58.08</v>
          </cell>
          <cell r="AZ340">
            <v>4122190.2889999999</v>
          </cell>
          <cell r="BA340">
            <v>39960</v>
          </cell>
          <cell r="BB340">
            <v>112200</v>
          </cell>
          <cell r="BC340" t="str">
            <v>NA</v>
          </cell>
          <cell r="BD340" t="str">
            <v>NA</v>
          </cell>
          <cell r="BE340" t="str">
            <v>NA</v>
          </cell>
          <cell r="BG340" t="str">
            <v>NA</v>
          </cell>
          <cell r="BI340" t="str">
            <v>Vertically Integrated</v>
          </cell>
          <cell r="BJ340" t="str">
            <v>Settled</v>
          </cell>
          <cell r="BK340" t="str">
            <v>No</v>
          </cell>
          <cell r="BL340" t="str">
            <v>No</v>
          </cell>
        </row>
        <row r="341">
          <cell r="AE341">
            <v>26</v>
          </cell>
          <cell r="AF341">
            <v>0</v>
          </cell>
          <cell r="AG341">
            <v>1</v>
          </cell>
          <cell r="AH341">
            <v>1</v>
          </cell>
          <cell r="AI341">
            <v>1</v>
          </cell>
          <cell r="AJ341">
            <v>0</v>
          </cell>
          <cell r="AL341">
            <v>19</v>
          </cell>
          <cell r="AM341">
            <v>29</v>
          </cell>
          <cell r="AO341" t="str">
            <v>D-09AL-299E</v>
          </cell>
          <cell r="AP341">
            <v>464</v>
          </cell>
          <cell r="AQ341" t="str">
            <v>CO</v>
          </cell>
          <cell r="AR341" t="str">
            <v>Public Service Company of Colorado</v>
          </cell>
          <cell r="AS341" t="str">
            <v>XEL</v>
          </cell>
          <cell r="AT341" t="str">
            <v>Electric</v>
          </cell>
          <cell r="AU341">
            <v>39934</v>
          </cell>
          <cell r="AV341">
            <v>285491.29800000001</v>
          </cell>
          <cell r="AW341">
            <v>9.14</v>
          </cell>
          <cell r="AX341">
            <v>11.25</v>
          </cell>
          <cell r="AY341">
            <v>58.05</v>
          </cell>
          <cell r="AZ341">
            <v>4440531.3260000004</v>
          </cell>
          <cell r="BA341">
            <v>40150</v>
          </cell>
          <cell r="BB341">
            <v>237318.56100000002</v>
          </cell>
          <cell r="BC341">
            <v>8.7200000000000006</v>
          </cell>
          <cell r="BD341">
            <v>10.5</v>
          </cell>
          <cell r="BE341">
            <v>58.56</v>
          </cell>
          <cell r="BF341">
            <v>39813</v>
          </cell>
          <cell r="BG341" t="str">
            <v>NA</v>
          </cell>
          <cell r="BI341" t="str">
            <v>Vertically Integrated</v>
          </cell>
          <cell r="BJ341" t="str">
            <v>Settled</v>
          </cell>
          <cell r="BK341" t="str">
            <v>Yes</v>
          </cell>
          <cell r="BL341" t="str">
            <v>No</v>
          </cell>
        </row>
        <row r="342">
          <cell r="AE342">
            <v>26</v>
          </cell>
          <cell r="AF342">
            <v>0</v>
          </cell>
          <cell r="AG342">
            <v>1</v>
          </cell>
          <cell r="AH342">
            <v>1</v>
          </cell>
          <cell r="AI342">
            <v>1</v>
          </cell>
          <cell r="AJ342">
            <v>0</v>
          </cell>
          <cell r="AL342">
            <v>19</v>
          </cell>
          <cell r="AM342">
            <v>29</v>
          </cell>
          <cell r="AO342" t="str">
            <v>D-10AL-008E</v>
          </cell>
          <cell r="AP342">
            <v>579</v>
          </cell>
          <cell r="AQ342" t="str">
            <v>CO</v>
          </cell>
          <cell r="AR342" t="str">
            <v>Black Hills Colorado Electric, Inc.</v>
          </cell>
          <cell r="AS342" t="str">
            <v>BKH</v>
          </cell>
          <cell r="AT342" t="str">
            <v>Electric</v>
          </cell>
          <cell r="AU342">
            <v>40183</v>
          </cell>
          <cell r="AV342">
            <v>22973.975000000002</v>
          </cell>
          <cell r="AW342">
            <v>10</v>
          </cell>
          <cell r="AX342">
            <v>11.8</v>
          </cell>
          <cell r="AY342">
            <v>52</v>
          </cell>
          <cell r="AZ342">
            <v>136000</v>
          </cell>
          <cell r="BA342">
            <v>40394</v>
          </cell>
          <cell r="BB342">
            <v>17900</v>
          </cell>
          <cell r="BC342">
            <v>9.32</v>
          </cell>
          <cell r="BD342">
            <v>10.5</v>
          </cell>
          <cell r="BE342">
            <v>52</v>
          </cell>
          <cell r="BF342">
            <v>40025</v>
          </cell>
          <cell r="BG342" t="str">
            <v>NA</v>
          </cell>
          <cell r="BI342" t="str">
            <v>Vertically Integrated</v>
          </cell>
          <cell r="BJ342" t="str">
            <v>Settled</v>
          </cell>
          <cell r="BK342" t="str">
            <v>No</v>
          </cell>
          <cell r="BL342" t="str">
            <v>No</v>
          </cell>
        </row>
        <row r="343">
          <cell r="AE343">
            <v>26</v>
          </cell>
          <cell r="AF343">
            <v>0</v>
          </cell>
          <cell r="AG343">
            <v>1</v>
          </cell>
          <cell r="AH343">
            <v>1</v>
          </cell>
          <cell r="AI343">
            <v>1</v>
          </cell>
          <cell r="AJ343">
            <v>1</v>
          </cell>
          <cell r="AL343">
            <v>19</v>
          </cell>
          <cell r="AM343">
            <v>29</v>
          </cell>
          <cell r="AO343" t="str">
            <v>D-10AL-455G</v>
          </cell>
          <cell r="AP343">
            <v>650</v>
          </cell>
          <cell r="AQ343" t="str">
            <v>CO</v>
          </cell>
          <cell r="AR343" t="str">
            <v>Black Hills Gas Distribution LLC</v>
          </cell>
          <cell r="AS343" t="str">
            <v>BKH</v>
          </cell>
          <cell r="AT343" t="str">
            <v>Natural Gas</v>
          </cell>
          <cell r="AU343">
            <v>40353</v>
          </cell>
          <cell r="AV343">
            <v>6042.1850000000004</v>
          </cell>
          <cell r="AW343">
            <v>9.0299999999999994</v>
          </cell>
          <cell r="AX343">
            <v>12</v>
          </cell>
          <cell r="AY343">
            <v>50.48</v>
          </cell>
          <cell r="AZ343">
            <v>127099.054</v>
          </cell>
          <cell r="BA343">
            <v>40513</v>
          </cell>
          <cell r="BB343">
            <v>2814.3650000000002</v>
          </cell>
          <cell r="BC343">
            <v>8.02</v>
          </cell>
          <cell r="BD343">
            <v>10</v>
          </cell>
          <cell r="BE343">
            <v>50.48</v>
          </cell>
          <cell r="BF343">
            <v>40178</v>
          </cell>
          <cell r="BG343">
            <v>127099.054</v>
          </cell>
          <cell r="BH343" t="str">
            <v>Average</v>
          </cell>
          <cell r="BI343" t="str">
            <v>Distribution</v>
          </cell>
          <cell r="BJ343" t="str">
            <v>Settled</v>
          </cell>
          <cell r="BK343" t="str">
            <v>No</v>
          </cell>
          <cell r="BL343" t="str">
            <v>No</v>
          </cell>
        </row>
        <row r="344">
          <cell r="AE344">
            <v>26</v>
          </cell>
          <cell r="AF344">
            <v>0</v>
          </cell>
          <cell r="AG344">
            <v>1</v>
          </cell>
          <cell r="AH344">
            <v>1</v>
          </cell>
          <cell r="AI344">
            <v>1</v>
          </cell>
          <cell r="AJ344">
            <v>0</v>
          </cell>
          <cell r="AL344">
            <v>19</v>
          </cell>
          <cell r="AM344">
            <v>29</v>
          </cell>
          <cell r="AO344" t="str">
            <v>D-1420-De-C80-1039 (Elec.)</v>
          </cell>
          <cell r="AP344">
            <v>791</v>
          </cell>
          <cell r="AQ344" t="str">
            <v>CO</v>
          </cell>
          <cell r="AR344" t="str">
            <v>Public Service Company of Colorado</v>
          </cell>
          <cell r="AS344" t="str">
            <v>XEL</v>
          </cell>
          <cell r="AT344" t="str">
            <v>Electric</v>
          </cell>
          <cell r="AU344">
            <v>29306</v>
          </cell>
          <cell r="AV344">
            <v>55000</v>
          </cell>
          <cell r="AW344">
            <v>9.8699999999999992</v>
          </cell>
          <cell r="AX344">
            <v>14.6</v>
          </cell>
          <cell r="AY344">
            <v>35.81</v>
          </cell>
          <cell r="AZ344" t="str">
            <v>NA</v>
          </cell>
          <cell r="BA344">
            <v>29368</v>
          </cell>
          <cell r="BB344">
            <v>45900</v>
          </cell>
          <cell r="BC344">
            <v>9.5399999999999991</v>
          </cell>
          <cell r="BD344">
            <v>14.6</v>
          </cell>
          <cell r="BE344">
            <v>35.799999999999997</v>
          </cell>
          <cell r="BF344">
            <v>29220</v>
          </cell>
          <cell r="BG344" t="str">
            <v>NA</v>
          </cell>
          <cell r="BH344" t="str">
            <v>Year-end</v>
          </cell>
          <cell r="BI344" t="str">
            <v>Vertically Integrated</v>
          </cell>
          <cell r="BJ344" t="str">
            <v>Fully Litigated</v>
          </cell>
          <cell r="BK344" t="str">
            <v>No</v>
          </cell>
          <cell r="BL344" t="str">
            <v>No</v>
          </cell>
        </row>
        <row r="345">
          <cell r="AE345">
            <v>26</v>
          </cell>
          <cell r="AF345">
            <v>0</v>
          </cell>
          <cell r="AG345">
            <v>1</v>
          </cell>
          <cell r="AH345">
            <v>1</v>
          </cell>
          <cell r="AI345">
            <v>1</v>
          </cell>
          <cell r="AJ345">
            <v>1</v>
          </cell>
          <cell r="AL345">
            <v>19</v>
          </cell>
          <cell r="AM345">
            <v>29</v>
          </cell>
          <cell r="AO345" t="str">
            <v>D-1420-De-C80-1039 (Gas)</v>
          </cell>
          <cell r="AP345">
            <v>794</v>
          </cell>
          <cell r="AQ345" t="str">
            <v>CO</v>
          </cell>
          <cell r="AR345" t="str">
            <v>Public Service Company of Colorado</v>
          </cell>
          <cell r="AS345" t="str">
            <v>XEL</v>
          </cell>
          <cell r="AT345" t="str">
            <v>Natural Gas</v>
          </cell>
          <cell r="AU345">
            <v>29306</v>
          </cell>
          <cell r="AV345">
            <v>11300</v>
          </cell>
          <cell r="AW345">
            <v>10.1</v>
          </cell>
          <cell r="AX345">
            <v>14.6</v>
          </cell>
          <cell r="AY345">
            <v>35.81</v>
          </cell>
          <cell r="AZ345" t="str">
            <v>NA</v>
          </cell>
          <cell r="BA345">
            <v>29368</v>
          </cell>
          <cell r="BB345">
            <v>9900</v>
          </cell>
          <cell r="BC345">
            <v>9.77</v>
          </cell>
          <cell r="BD345">
            <v>14.6</v>
          </cell>
          <cell r="BE345">
            <v>35.799999999999997</v>
          </cell>
          <cell r="BF345">
            <v>29220</v>
          </cell>
          <cell r="BG345" t="str">
            <v>NA</v>
          </cell>
          <cell r="BH345" t="str">
            <v>Year-end</v>
          </cell>
          <cell r="BI345" t="str">
            <v>Distribution</v>
          </cell>
          <cell r="BJ345" t="str">
            <v>Fully Litigated</v>
          </cell>
          <cell r="BK345" t="str">
            <v>No</v>
          </cell>
          <cell r="BL345" t="str">
            <v>No</v>
          </cell>
        </row>
        <row r="346">
          <cell r="AE346">
            <v>26</v>
          </cell>
          <cell r="AF346">
            <v>0</v>
          </cell>
          <cell r="AG346">
            <v>1</v>
          </cell>
          <cell r="AH346">
            <v>1</v>
          </cell>
          <cell r="AI346">
            <v>1</v>
          </cell>
          <cell r="AJ346">
            <v>0</v>
          </cell>
          <cell r="AL346">
            <v>19</v>
          </cell>
          <cell r="AM346">
            <v>29</v>
          </cell>
          <cell r="AO346" t="str">
            <v>D-1425-De-C80-2346 (Elec.)</v>
          </cell>
          <cell r="AP346">
            <v>796</v>
          </cell>
          <cell r="AQ346" t="str">
            <v>CO</v>
          </cell>
          <cell r="AR346" t="str">
            <v>Public Service Company of Colorado</v>
          </cell>
          <cell r="AS346" t="str">
            <v>XEL</v>
          </cell>
          <cell r="AT346" t="str">
            <v>Electric</v>
          </cell>
          <cell r="AU346">
            <v>29348</v>
          </cell>
          <cell r="AV346">
            <v>112400</v>
          </cell>
          <cell r="AW346">
            <v>11.75</v>
          </cell>
          <cell r="AX346">
            <v>17</v>
          </cell>
          <cell r="AY346">
            <v>34.6</v>
          </cell>
          <cell r="AZ346" t="str">
            <v>NA</v>
          </cell>
          <cell r="BA346">
            <v>29567</v>
          </cell>
          <cell r="BB346">
            <v>27100</v>
          </cell>
          <cell r="BC346">
            <v>10.19</v>
          </cell>
          <cell r="BD346">
            <v>15.45</v>
          </cell>
          <cell r="BE346">
            <v>34.619999999999997</v>
          </cell>
          <cell r="BF346">
            <v>29402</v>
          </cell>
          <cell r="BG346" t="str">
            <v>NA</v>
          </cell>
          <cell r="BH346" t="str">
            <v>Year-end</v>
          </cell>
          <cell r="BI346" t="str">
            <v>Vertically Integrated</v>
          </cell>
          <cell r="BJ346" t="str">
            <v>Fully Litigated</v>
          </cell>
          <cell r="BK346" t="str">
            <v>No</v>
          </cell>
          <cell r="BL346" t="str">
            <v>No</v>
          </cell>
        </row>
        <row r="347">
          <cell r="AE347">
            <v>26</v>
          </cell>
          <cell r="AF347">
            <v>0</v>
          </cell>
          <cell r="AG347">
            <v>1</v>
          </cell>
          <cell r="AH347">
            <v>1</v>
          </cell>
          <cell r="AI347">
            <v>1</v>
          </cell>
          <cell r="AJ347">
            <v>1</v>
          </cell>
          <cell r="AL347">
            <v>19</v>
          </cell>
          <cell r="AM347">
            <v>29</v>
          </cell>
          <cell r="AO347" t="str">
            <v>D-1425-De-C80-2346 (Gas)</v>
          </cell>
          <cell r="AP347">
            <v>797</v>
          </cell>
          <cell r="AQ347" t="str">
            <v>CO</v>
          </cell>
          <cell r="AR347" t="str">
            <v>Public Service Company of Colorado</v>
          </cell>
          <cell r="AS347" t="str">
            <v>XEL</v>
          </cell>
          <cell r="AT347" t="str">
            <v>Natural Gas</v>
          </cell>
          <cell r="AU347">
            <v>29348</v>
          </cell>
          <cell r="AV347">
            <v>8100</v>
          </cell>
          <cell r="AW347">
            <v>11.75</v>
          </cell>
          <cell r="AX347">
            <v>17</v>
          </cell>
          <cell r="AY347">
            <v>34.6</v>
          </cell>
          <cell r="AZ347" t="str">
            <v>NA</v>
          </cell>
          <cell r="BA347">
            <v>29567</v>
          </cell>
          <cell r="BB347">
            <v>800</v>
          </cell>
          <cell r="BC347">
            <v>10.19</v>
          </cell>
          <cell r="BD347">
            <v>15.45</v>
          </cell>
          <cell r="BE347">
            <v>34.619999999999997</v>
          </cell>
          <cell r="BF347">
            <v>29402</v>
          </cell>
          <cell r="BG347" t="str">
            <v>NA</v>
          </cell>
          <cell r="BH347" t="str">
            <v>Year-end</v>
          </cell>
          <cell r="BI347" t="str">
            <v>Distribution</v>
          </cell>
          <cell r="BJ347" t="str">
            <v>Fully Litigated</v>
          </cell>
          <cell r="BK347" t="str">
            <v>No</v>
          </cell>
          <cell r="BL347" t="str">
            <v>No</v>
          </cell>
        </row>
        <row r="348">
          <cell r="AE348">
            <v>26</v>
          </cell>
          <cell r="AF348">
            <v>0</v>
          </cell>
          <cell r="AG348">
            <v>1</v>
          </cell>
          <cell r="AH348">
            <v>1</v>
          </cell>
          <cell r="AI348">
            <v>1</v>
          </cell>
          <cell r="AJ348">
            <v>0</v>
          </cell>
          <cell r="AL348">
            <v>19</v>
          </cell>
          <cell r="AM348">
            <v>29</v>
          </cell>
          <cell r="AO348" t="str">
            <v>D-1525-De-C81-1999 (Elec.)</v>
          </cell>
          <cell r="AP348">
            <v>804</v>
          </cell>
          <cell r="AQ348" t="str">
            <v>CO</v>
          </cell>
          <cell r="AR348" t="str">
            <v>Public Service Company of Colorado</v>
          </cell>
          <cell r="AS348" t="str">
            <v>XEL</v>
          </cell>
          <cell r="AT348" t="str">
            <v>Electric</v>
          </cell>
          <cell r="AU348">
            <v>29724</v>
          </cell>
          <cell r="AV348">
            <v>160200</v>
          </cell>
          <cell r="AW348">
            <v>12.09</v>
          </cell>
          <cell r="AX348">
            <v>16.3</v>
          </cell>
          <cell r="AY348">
            <v>39.299999999999997</v>
          </cell>
          <cell r="AZ348" t="str">
            <v>NA</v>
          </cell>
          <cell r="BA348">
            <v>29921</v>
          </cell>
          <cell r="BB348">
            <v>100100</v>
          </cell>
          <cell r="BC348">
            <v>10.75</v>
          </cell>
          <cell r="BD348">
            <v>15.7</v>
          </cell>
          <cell r="BE348">
            <v>39.090000000000003</v>
          </cell>
          <cell r="BF348">
            <v>29951</v>
          </cell>
          <cell r="BG348">
            <v>1590900</v>
          </cell>
          <cell r="BH348" t="str">
            <v>Year-end</v>
          </cell>
          <cell r="BI348" t="str">
            <v>Vertically Integrated</v>
          </cell>
          <cell r="BJ348" t="str">
            <v>Fully Litigated</v>
          </cell>
          <cell r="BK348" t="str">
            <v>No</v>
          </cell>
          <cell r="BL348" t="str">
            <v>No</v>
          </cell>
        </row>
        <row r="349">
          <cell r="AE349">
            <v>26</v>
          </cell>
          <cell r="AF349">
            <v>0</v>
          </cell>
          <cell r="AG349">
            <v>1</v>
          </cell>
          <cell r="AH349">
            <v>1</v>
          </cell>
          <cell r="AI349">
            <v>1</v>
          </cell>
          <cell r="AJ349">
            <v>1</v>
          </cell>
          <cell r="AL349">
            <v>19</v>
          </cell>
          <cell r="AM349">
            <v>29</v>
          </cell>
          <cell r="AO349" t="str">
            <v>D-1640-De-C84-598 (Gas)</v>
          </cell>
          <cell r="AP349">
            <v>805</v>
          </cell>
          <cell r="AQ349" t="str">
            <v>CO</v>
          </cell>
          <cell r="AR349" t="str">
            <v>Public Service Company of Colorado</v>
          </cell>
          <cell r="AS349" t="str">
            <v>XEL</v>
          </cell>
          <cell r="AT349" t="str">
            <v>Natural Gas</v>
          </cell>
          <cell r="AU349">
            <v>30638</v>
          </cell>
          <cell r="AV349">
            <v>26400</v>
          </cell>
          <cell r="AW349">
            <v>11.71</v>
          </cell>
          <cell r="AX349">
            <v>15.7</v>
          </cell>
          <cell r="AY349">
            <v>38.590000000000003</v>
          </cell>
          <cell r="AZ349">
            <v>267800</v>
          </cell>
          <cell r="BA349">
            <v>30824</v>
          </cell>
          <cell r="BB349">
            <v>17300</v>
          </cell>
          <cell r="BC349">
            <v>10.210000000000001</v>
          </cell>
          <cell r="BD349">
            <v>14.4</v>
          </cell>
          <cell r="BE349">
            <v>38.590000000000003</v>
          </cell>
          <cell r="BF349">
            <v>30406</v>
          </cell>
          <cell r="BG349">
            <v>258100</v>
          </cell>
          <cell r="BH349" t="str">
            <v>Year-end</v>
          </cell>
          <cell r="BI349" t="str">
            <v>Distribution</v>
          </cell>
          <cell r="BJ349" t="str">
            <v>Fully Litigated</v>
          </cell>
          <cell r="BK349" t="str">
            <v>No</v>
          </cell>
          <cell r="BL349" t="str">
            <v>Yes</v>
          </cell>
        </row>
        <row r="350">
          <cell r="AE350">
            <v>26</v>
          </cell>
          <cell r="AF350">
            <v>0</v>
          </cell>
          <cell r="AG350">
            <v>1</v>
          </cell>
          <cell r="AH350">
            <v>1</v>
          </cell>
          <cell r="AI350">
            <v>1</v>
          </cell>
          <cell r="AJ350">
            <v>1</v>
          </cell>
          <cell r="AL350">
            <v>19</v>
          </cell>
          <cell r="AM350">
            <v>29</v>
          </cell>
          <cell r="AO350" t="str">
            <v>D-1525-De-C81-1999 (Gas)</v>
          </cell>
          <cell r="AP350">
            <v>807</v>
          </cell>
          <cell r="AQ350" t="str">
            <v>CO</v>
          </cell>
          <cell r="AR350" t="str">
            <v>Public Service Company of Colorado</v>
          </cell>
          <cell r="AS350" t="str">
            <v>XEL</v>
          </cell>
          <cell r="AT350" t="str">
            <v>Natural Gas</v>
          </cell>
          <cell r="AU350">
            <v>29724</v>
          </cell>
          <cell r="AV350">
            <v>28100</v>
          </cell>
          <cell r="AW350">
            <v>12.09</v>
          </cell>
          <cell r="AX350">
            <v>16.3</v>
          </cell>
          <cell r="AY350">
            <v>39.299999999999997</v>
          </cell>
          <cell r="AZ350" t="str">
            <v>NA</v>
          </cell>
          <cell r="BA350">
            <v>29921</v>
          </cell>
          <cell r="BB350">
            <v>20000</v>
          </cell>
          <cell r="BC350">
            <v>10.75</v>
          </cell>
          <cell r="BD350">
            <v>15.7</v>
          </cell>
          <cell r="BE350">
            <v>39.090000000000003</v>
          </cell>
          <cell r="BF350">
            <v>29951</v>
          </cell>
          <cell r="BG350">
            <v>250800</v>
          </cell>
          <cell r="BH350" t="str">
            <v>Year-end</v>
          </cell>
          <cell r="BI350" t="str">
            <v>Distribution</v>
          </cell>
          <cell r="BJ350" t="str">
            <v>Fully Litigated</v>
          </cell>
          <cell r="BK350" t="str">
            <v>No</v>
          </cell>
          <cell r="BL350" t="str">
            <v>No</v>
          </cell>
        </row>
        <row r="351">
          <cell r="AE351">
            <v>26</v>
          </cell>
          <cell r="AF351">
            <v>0</v>
          </cell>
          <cell r="AG351">
            <v>1</v>
          </cell>
          <cell r="AH351">
            <v>1</v>
          </cell>
          <cell r="AI351">
            <v>1</v>
          </cell>
          <cell r="AJ351">
            <v>1</v>
          </cell>
          <cell r="AL351">
            <v>19</v>
          </cell>
          <cell r="AM351">
            <v>29</v>
          </cell>
          <cell r="AO351" t="str">
            <v>D-10AL-963G</v>
          </cell>
          <cell r="AP351">
            <v>872</v>
          </cell>
          <cell r="AQ351" t="str">
            <v>CO</v>
          </cell>
          <cell r="AR351" t="str">
            <v>Public Service Company of Colorado</v>
          </cell>
          <cell r="AS351" t="str">
            <v>XEL</v>
          </cell>
          <cell r="AT351" t="str">
            <v>Natural Gas</v>
          </cell>
          <cell r="AU351">
            <v>40529</v>
          </cell>
          <cell r="AV351">
            <v>20336.39</v>
          </cell>
          <cell r="AW351">
            <v>8.68</v>
          </cell>
          <cell r="AX351">
            <v>10.8</v>
          </cell>
          <cell r="AY351">
            <v>57.1</v>
          </cell>
          <cell r="AZ351">
            <v>1063318.608</v>
          </cell>
          <cell r="BA351">
            <v>40787</v>
          </cell>
          <cell r="BB351">
            <v>12762.448</v>
          </cell>
          <cell r="BC351">
            <v>8.24</v>
          </cell>
          <cell r="BD351">
            <v>10.1</v>
          </cell>
          <cell r="BE351">
            <v>56</v>
          </cell>
          <cell r="BF351">
            <v>40543</v>
          </cell>
          <cell r="BG351" t="str">
            <v>NA</v>
          </cell>
          <cell r="BH351" t="str">
            <v>Average</v>
          </cell>
          <cell r="BI351" t="str">
            <v>Distribution</v>
          </cell>
          <cell r="BJ351" t="str">
            <v>Settled</v>
          </cell>
          <cell r="BK351" t="str">
            <v>No</v>
          </cell>
          <cell r="BL351" t="str">
            <v>No</v>
          </cell>
        </row>
        <row r="352">
          <cell r="AE352">
            <v>26</v>
          </cell>
          <cell r="AF352">
            <v>0</v>
          </cell>
          <cell r="AG352">
            <v>1</v>
          </cell>
          <cell r="AH352">
            <v>1</v>
          </cell>
          <cell r="AI352">
            <v>1</v>
          </cell>
          <cell r="AJ352">
            <v>0</v>
          </cell>
          <cell r="AL352">
            <v>19</v>
          </cell>
          <cell r="AM352">
            <v>29</v>
          </cell>
          <cell r="AO352" t="str">
            <v>D-1640-De-C84-598 (Elec.)</v>
          </cell>
          <cell r="AP352">
            <v>2135</v>
          </cell>
          <cell r="AQ352" t="str">
            <v>CO</v>
          </cell>
          <cell r="AR352" t="str">
            <v>Public Service Company of Colorado</v>
          </cell>
          <cell r="AS352" t="str">
            <v>XEL</v>
          </cell>
          <cell r="AT352" t="str">
            <v>Electric</v>
          </cell>
          <cell r="AU352">
            <v>30638</v>
          </cell>
          <cell r="AV352">
            <v>95400</v>
          </cell>
          <cell r="AW352">
            <v>11.71</v>
          </cell>
          <cell r="AX352">
            <v>15.7</v>
          </cell>
          <cell r="AY352">
            <v>38.590000000000003</v>
          </cell>
          <cell r="AZ352">
            <v>1650900</v>
          </cell>
          <cell r="BA352">
            <v>30824</v>
          </cell>
          <cell r="BB352">
            <v>42200</v>
          </cell>
          <cell r="BC352">
            <v>10.210000000000001</v>
          </cell>
          <cell r="BD352">
            <v>14.4</v>
          </cell>
          <cell r="BE352">
            <v>38.590000000000003</v>
          </cell>
          <cell r="BF352">
            <v>30406</v>
          </cell>
          <cell r="BG352">
            <v>1654400</v>
          </cell>
          <cell r="BH352" t="str">
            <v>Year-end</v>
          </cell>
          <cell r="BI352" t="str">
            <v>Vertically Integrated</v>
          </cell>
          <cell r="BJ352" t="str">
            <v>Fully Litigated</v>
          </cell>
          <cell r="BK352" t="str">
            <v>No</v>
          </cell>
          <cell r="BL352" t="str">
            <v>Yes</v>
          </cell>
        </row>
        <row r="353">
          <cell r="AE353">
            <v>26</v>
          </cell>
          <cell r="AF353">
            <v>0</v>
          </cell>
          <cell r="AG353">
            <v>1</v>
          </cell>
          <cell r="AH353">
            <v>1</v>
          </cell>
          <cell r="AI353">
            <v>1</v>
          </cell>
          <cell r="AJ353">
            <v>0</v>
          </cell>
          <cell r="AL353">
            <v>19</v>
          </cell>
          <cell r="AM353">
            <v>29</v>
          </cell>
          <cell r="AO353" t="str">
            <v>D-11AL-387E</v>
          </cell>
          <cell r="AP353">
            <v>2170</v>
          </cell>
          <cell r="AQ353" t="str">
            <v>CO</v>
          </cell>
          <cell r="AR353" t="str">
            <v>Black Hills Colorado Electric, Inc.</v>
          </cell>
          <cell r="AS353" t="str">
            <v>BKH</v>
          </cell>
          <cell r="AT353" t="str">
            <v>Electric</v>
          </cell>
          <cell r="AU353">
            <v>40661</v>
          </cell>
          <cell r="AV353">
            <v>17535.21</v>
          </cell>
          <cell r="AW353">
            <v>9.2799999999999994</v>
          </cell>
          <cell r="AX353">
            <v>11</v>
          </cell>
          <cell r="AY353">
            <v>52</v>
          </cell>
          <cell r="AZ353">
            <v>407544.38699999999</v>
          </cell>
          <cell r="BA353">
            <v>40899</v>
          </cell>
          <cell r="BB353">
            <v>10485.814</v>
          </cell>
          <cell r="BC353">
            <v>8.5299999999999994</v>
          </cell>
          <cell r="BD353">
            <v>9.9</v>
          </cell>
          <cell r="BE353">
            <v>49.1</v>
          </cell>
          <cell r="BF353">
            <v>40543</v>
          </cell>
          <cell r="BG353">
            <v>405745.31099999999</v>
          </cell>
          <cell r="BH353" t="str">
            <v>Average</v>
          </cell>
          <cell r="BI353" t="str">
            <v>Vertically Integrated</v>
          </cell>
          <cell r="BJ353" t="str">
            <v>Fully Litigated</v>
          </cell>
          <cell r="BK353" t="str">
            <v>No</v>
          </cell>
          <cell r="BL353" t="str">
            <v>No</v>
          </cell>
        </row>
        <row r="354">
          <cell r="AE354">
            <v>26</v>
          </cell>
          <cell r="AF354">
            <v>0</v>
          </cell>
          <cell r="AG354">
            <v>1</v>
          </cell>
          <cell r="AH354">
            <v>1</v>
          </cell>
          <cell r="AI354">
            <v>1</v>
          </cell>
          <cell r="AJ354">
            <v>0</v>
          </cell>
          <cell r="AL354">
            <v>19</v>
          </cell>
          <cell r="AM354">
            <v>29</v>
          </cell>
          <cell r="AO354" t="str">
            <v>D-11AL-947E</v>
          </cell>
          <cell r="AP354">
            <v>2234</v>
          </cell>
          <cell r="AQ354" t="str">
            <v>CO</v>
          </cell>
          <cell r="AR354" t="str">
            <v>Public Service Company of Colorado</v>
          </cell>
          <cell r="AS354" t="str">
            <v>XEL</v>
          </cell>
          <cell r="AT354" t="str">
            <v>Electric</v>
          </cell>
          <cell r="AU354">
            <v>40869</v>
          </cell>
          <cell r="AV354">
            <v>281029.14199999999</v>
          </cell>
          <cell r="AW354">
            <v>8.5</v>
          </cell>
          <cell r="AX354">
            <v>10.75</v>
          </cell>
          <cell r="AY354">
            <v>56</v>
          </cell>
          <cell r="AZ354">
            <v>5431220.108</v>
          </cell>
          <cell r="BA354">
            <v>41025</v>
          </cell>
          <cell r="BB354">
            <v>234413</v>
          </cell>
          <cell r="BC354">
            <v>8.08</v>
          </cell>
          <cell r="BD354">
            <v>10</v>
          </cell>
          <cell r="BE354">
            <v>56</v>
          </cell>
          <cell r="BG354" t="str">
            <v>NA</v>
          </cell>
          <cell r="BI354" t="str">
            <v>Vertically Integrated</v>
          </cell>
          <cell r="BJ354" t="str">
            <v>Settled</v>
          </cell>
          <cell r="BK354" t="str">
            <v>Yes</v>
          </cell>
          <cell r="BL354" t="str">
            <v>No</v>
          </cell>
        </row>
        <row r="355">
          <cell r="AE355">
            <v>26</v>
          </cell>
          <cell r="AF355">
            <v>0</v>
          </cell>
          <cell r="AG355">
            <v>1</v>
          </cell>
          <cell r="AH355">
            <v>1</v>
          </cell>
          <cell r="AI355">
            <v>1</v>
          </cell>
          <cell r="AJ355">
            <v>1</v>
          </cell>
          <cell r="AL355">
            <v>19</v>
          </cell>
          <cell r="AM355">
            <v>29</v>
          </cell>
          <cell r="AO355" t="str">
            <v>D-12AL-1268G</v>
          </cell>
          <cell r="AP355">
            <v>2419</v>
          </cell>
          <cell r="AQ355" t="str">
            <v>CO</v>
          </cell>
          <cell r="AR355" t="str">
            <v>Public Service Company of Colorado</v>
          </cell>
          <cell r="AS355" t="str">
            <v>XEL</v>
          </cell>
          <cell r="AT355" t="str">
            <v>Natural Gas</v>
          </cell>
          <cell r="AU355">
            <v>41255</v>
          </cell>
          <cell r="AV355">
            <v>151300</v>
          </cell>
          <cell r="AW355">
            <v>7.78</v>
          </cell>
          <cell r="AX355">
            <v>10.3</v>
          </cell>
          <cell r="AY355">
            <v>56</v>
          </cell>
          <cell r="AZ355">
            <v>1452558.486</v>
          </cell>
          <cell r="BA355">
            <v>41631</v>
          </cell>
          <cell r="BB355">
            <v>65800</v>
          </cell>
          <cell r="BC355">
            <v>7.53</v>
          </cell>
          <cell r="BD355">
            <v>9.7200000000000006</v>
          </cell>
          <cell r="BE355">
            <v>56.06</v>
          </cell>
          <cell r="BF355">
            <v>41182</v>
          </cell>
          <cell r="BG355">
            <v>1147706.9210000001</v>
          </cell>
          <cell r="BH355" t="str">
            <v>Year-end</v>
          </cell>
          <cell r="BI355" t="str">
            <v>Distribution</v>
          </cell>
          <cell r="BJ355" t="str">
            <v>Fully Litigated</v>
          </cell>
          <cell r="BK355" t="str">
            <v>No</v>
          </cell>
          <cell r="BL355" t="str">
            <v>Yes</v>
          </cell>
        </row>
        <row r="356">
          <cell r="AE356">
            <v>26</v>
          </cell>
          <cell r="AF356">
            <v>0</v>
          </cell>
          <cell r="AG356">
            <v>1</v>
          </cell>
          <cell r="AH356">
            <v>1</v>
          </cell>
          <cell r="AI356">
            <v>1</v>
          </cell>
          <cell r="AJ356">
            <v>1</v>
          </cell>
          <cell r="AL356">
            <v>19</v>
          </cell>
          <cell r="AM356">
            <v>30</v>
          </cell>
          <cell r="AO356" t="str">
            <v>D-13AL-0496G</v>
          </cell>
          <cell r="AP356">
            <v>2515</v>
          </cell>
          <cell r="AQ356" t="str">
            <v>CO</v>
          </cell>
          <cell r="AR356" t="str">
            <v>Atmos Energy Corporation</v>
          </cell>
          <cell r="AT356" t="str">
            <v>Natural Gas</v>
          </cell>
          <cell r="AU356">
            <v>41402</v>
          </cell>
          <cell r="AV356">
            <v>10539.609</v>
          </cell>
          <cell r="AW356">
            <v>8.4700000000000006</v>
          </cell>
          <cell r="AX356">
            <v>10.5</v>
          </cell>
          <cell r="AY356">
            <v>55.7</v>
          </cell>
          <cell r="AZ356">
            <v>138456.30600000001</v>
          </cell>
          <cell r="BA356">
            <v>41714</v>
          </cell>
          <cell r="BB356">
            <v>1300</v>
          </cell>
          <cell r="BC356">
            <v>8.07</v>
          </cell>
          <cell r="BD356">
            <v>9.7200000000000006</v>
          </cell>
          <cell r="BE356">
            <v>52.57</v>
          </cell>
          <cell r="BF356">
            <v>41274</v>
          </cell>
          <cell r="BG356">
            <v>107154.285</v>
          </cell>
          <cell r="BH356" t="str">
            <v>Average</v>
          </cell>
          <cell r="BI356" t="str">
            <v>Distribution</v>
          </cell>
          <cell r="BJ356" t="str">
            <v>Settled</v>
          </cell>
          <cell r="BK356" t="str">
            <v>No</v>
          </cell>
          <cell r="BL356" t="str">
            <v>Yes</v>
          </cell>
        </row>
        <row r="357">
          <cell r="AE357">
            <v>26</v>
          </cell>
          <cell r="AF357">
            <v>0</v>
          </cell>
          <cell r="AG357">
            <v>1</v>
          </cell>
          <cell r="AH357">
            <v>1</v>
          </cell>
          <cell r="AI357">
            <v>1</v>
          </cell>
          <cell r="AJ357">
            <v>0</v>
          </cell>
          <cell r="AL357">
            <v>19</v>
          </cell>
          <cell r="AM357">
            <v>30</v>
          </cell>
          <cell r="AO357" t="str">
            <v>D-14AL-0393E</v>
          </cell>
          <cell r="AP357">
            <v>2646</v>
          </cell>
          <cell r="AQ357" t="str">
            <v>CO</v>
          </cell>
          <cell r="AR357" t="str">
            <v>Black Hills Colorado Electric, Inc.</v>
          </cell>
          <cell r="AS357" t="str">
            <v>BKH</v>
          </cell>
          <cell r="AT357" t="str">
            <v>Electric</v>
          </cell>
          <cell r="AU357">
            <v>41759</v>
          </cell>
          <cell r="AV357">
            <v>13205.396000000001</v>
          </cell>
          <cell r="AW357">
            <v>7.83</v>
          </cell>
          <cell r="AX357">
            <v>10.3</v>
          </cell>
          <cell r="AY357">
            <v>50.54</v>
          </cell>
          <cell r="AZ357">
            <v>457778.44699999999</v>
          </cell>
          <cell r="BA357">
            <v>41991</v>
          </cell>
          <cell r="BB357">
            <v>9200</v>
          </cell>
          <cell r="BC357">
            <v>7.55</v>
          </cell>
          <cell r="BD357">
            <v>9.83</v>
          </cell>
          <cell r="BE357">
            <v>49.83</v>
          </cell>
          <cell r="BF357">
            <v>41639</v>
          </cell>
          <cell r="BG357">
            <v>448334.57199999999</v>
          </cell>
          <cell r="BH357" t="str">
            <v>Average</v>
          </cell>
          <cell r="BI357" t="str">
            <v>Vertically Integrated</v>
          </cell>
          <cell r="BJ357" t="str">
            <v>Fully Litigated</v>
          </cell>
          <cell r="BK357" t="str">
            <v>No</v>
          </cell>
          <cell r="BL357" t="str">
            <v>No</v>
          </cell>
        </row>
        <row r="358">
          <cell r="AE358">
            <v>26</v>
          </cell>
          <cell r="AF358">
            <v>0</v>
          </cell>
          <cell r="AG358">
            <v>1</v>
          </cell>
          <cell r="AH358">
            <v>1</v>
          </cell>
          <cell r="AI358">
            <v>1</v>
          </cell>
          <cell r="AJ358">
            <v>0</v>
          </cell>
          <cell r="AL358">
            <v>19</v>
          </cell>
          <cell r="AM358">
            <v>30</v>
          </cell>
          <cell r="AO358" t="str">
            <v>D-14AL-0660E</v>
          </cell>
          <cell r="AP358">
            <v>2692</v>
          </cell>
          <cell r="AQ358" t="str">
            <v>CO</v>
          </cell>
          <cell r="AR358" t="str">
            <v>Public Service Company of Colorado</v>
          </cell>
          <cell r="AS358" t="str">
            <v>XEL</v>
          </cell>
          <cell r="AT358" t="str">
            <v>Electric</v>
          </cell>
          <cell r="AU358">
            <v>41807</v>
          </cell>
          <cell r="AV358">
            <v>28467.475000000002</v>
          </cell>
          <cell r="AW358">
            <v>7.79</v>
          </cell>
          <cell r="AX358">
            <v>10.25</v>
          </cell>
          <cell r="AY358">
            <v>56</v>
          </cell>
          <cell r="AZ358">
            <v>6388196.8169999998</v>
          </cell>
          <cell r="BA358">
            <v>42059</v>
          </cell>
          <cell r="BB358">
            <v>-39418.514999999999</v>
          </cell>
          <cell r="BC358">
            <v>7.55</v>
          </cell>
          <cell r="BD358">
            <v>9.83</v>
          </cell>
          <cell r="BE358">
            <v>56</v>
          </cell>
          <cell r="BF358">
            <v>41639</v>
          </cell>
          <cell r="BG358" t="str">
            <v>NA</v>
          </cell>
          <cell r="BH358" t="str">
            <v>Year-end</v>
          </cell>
          <cell r="BI358" t="str">
            <v>Vertically Integrated</v>
          </cell>
          <cell r="BJ358" t="str">
            <v>Settled</v>
          </cell>
          <cell r="BK358" t="str">
            <v>No</v>
          </cell>
          <cell r="BL358" t="str">
            <v>Yes</v>
          </cell>
        </row>
        <row r="359">
          <cell r="AE359">
            <v>26</v>
          </cell>
          <cell r="AF359">
            <v>0</v>
          </cell>
          <cell r="AG359">
            <v>1</v>
          </cell>
          <cell r="AH359">
            <v>1</v>
          </cell>
          <cell r="AI359">
            <v>1</v>
          </cell>
          <cell r="AJ359">
            <v>1</v>
          </cell>
          <cell r="AL359">
            <v>19</v>
          </cell>
          <cell r="AM359">
            <v>30</v>
          </cell>
          <cell r="AO359" t="str">
            <v>D-15AL-0135G</v>
          </cell>
          <cell r="AP359">
            <v>2771</v>
          </cell>
          <cell r="AQ359" t="str">
            <v>CO</v>
          </cell>
          <cell r="AR359" t="str">
            <v>Public Service Company of Colorado</v>
          </cell>
          <cell r="AS359" t="str">
            <v>XEL</v>
          </cell>
          <cell r="AT359" t="str">
            <v>Natural Gas</v>
          </cell>
          <cell r="AU359">
            <v>42066</v>
          </cell>
          <cell r="AV359">
            <v>108300</v>
          </cell>
          <cell r="AW359">
            <v>7.76</v>
          </cell>
          <cell r="AX359">
            <v>10.3</v>
          </cell>
          <cell r="AY359">
            <v>56</v>
          </cell>
          <cell r="AZ359">
            <v>1347699.625</v>
          </cell>
          <cell r="BA359">
            <v>42416</v>
          </cell>
          <cell r="BB359">
            <v>39166.900999999998</v>
          </cell>
          <cell r="BC359">
            <v>7.33</v>
          </cell>
          <cell r="BD359">
            <v>9.5</v>
          </cell>
          <cell r="BE359">
            <v>56.51</v>
          </cell>
          <cell r="BF359">
            <v>42004</v>
          </cell>
          <cell r="BG359">
            <v>1416470.0150000001</v>
          </cell>
          <cell r="BH359" t="str">
            <v>Average</v>
          </cell>
          <cell r="BI359" t="str">
            <v>Distribution</v>
          </cell>
          <cell r="BJ359" t="str">
            <v>Fully Litigated</v>
          </cell>
          <cell r="BK359" t="str">
            <v>Yes</v>
          </cell>
          <cell r="BL359" t="str">
            <v>Yes</v>
          </cell>
        </row>
        <row r="360">
          <cell r="AE360">
            <v>26</v>
          </cell>
          <cell r="AF360">
            <v>0</v>
          </cell>
          <cell r="AG360">
            <v>1</v>
          </cell>
          <cell r="AH360">
            <v>1</v>
          </cell>
          <cell r="AI360">
            <v>1</v>
          </cell>
          <cell r="AJ360">
            <v>0</v>
          </cell>
          <cell r="AL360">
            <v>19</v>
          </cell>
          <cell r="AM360">
            <v>30</v>
          </cell>
          <cell r="AO360" t="str">
            <v>D-16AL-0326E</v>
          </cell>
          <cell r="AP360">
            <v>2983</v>
          </cell>
          <cell r="AQ360" t="str">
            <v>CO</v>
          </cell>
          <cell r="AR360" t="str">
            <v>Black Hills Colorado Electric, Inc.</v>
          </cell>
          <cell r="AS360" t="str">
            <v>BKH</v>
          </cell>
          <cell r="AT360" t="str">
            <v>Electric</v>
          </cell>
          <cell r="AU360">
            <v>42493</v>
          </cell>
          <cell r="AV360">
            <v>14448.880000000001</v>
          </cell>
          <cell r="AW360">
            <v>7.56</v>
          </cell>
          <cell r="AX360">
            <v>9.83</v>
          </cell>
          <cell r="AY360">
            <v>50.92</v>
          </cell>
          <cell r="AZ360">
            <v>510725.28700000001</v>
          </cell>
          <cell r="BA360">
            <v>42723</v>
          </cell>
          <cell r="BB360">
            <v>636.26700000000005</v>
          </cell>
          <cell r="BC360">
            <v>7.43</v>
          </cell>
          <cell r="BD360">
            <v>9.3699999999999992</v>
          </cell>
          <cell r="BE360">
            <v>52.39</v>
          </cell>
          <cell r="BF360">
            <v>42369</v>
          </cell>
          <cell r="BG360">
            <v>414594.83900000004</v>
          </cell>
          <cell r="BH360" t="str">
            <v>Average</v>
          </cell>
          <cell r="BI360" t="str">
            <v>Vertically Integrated</v>
          </cell>
          <cell r="BJ360" t="str">
            <v>Fully Litigated</v>
          </cell>
          <cell r="BK360" t="str">
            <v>No</v>
          </cell>
          <cell r="BL360" t="str">
            <v>No</v>
          </cell>
        </row>
        <row r="361">
          <cell r="AE361">
            <v>26</v>
          </cell>
          <cell r="AF361">
            <v>0</v>
          </cell>
          <cell r="AG361">
            <v>1</v>
          </cell>
          <cell r="AH361">
            <v>1</v>
          </cell>
          <cell r="AI361">
            <v>1</v>
          </cell>
          <cell r="AJ361">
            <v>1</v>
          </cell>
          <cell r="AL361">
            <v>19</v>
          </cell>
          <cell r="AM361">
            <v>30</v>
          </cell>
          <cell r="AO361" t="str">
            <v>D-17AL-0363G</v>
          </cell>
          <cell r="AP361">
            <v>3148</v>
          </cell>
          <cell r="AQ361" t="str">
            <v>CO</v>
          </cell>
          <cell r="AR361" t="str">
            <v>Public Service Company of Colorado</v>
          </cell>
          <cell r="AS361" t="str">
            <v>XEL</v>
          </cell>
          <cell r="AT361" t="str">
            <v>Natural Gas</v>
          </cell>
          <cell r="AU361">
            <v>42888</v>
          </cell>
          <cell r="AV361">
            <v>23484.464</v>
          </cell>
          <cell r="AW361">
            <v>7.18</v>
          </cell>
          <cell r="AX361">
            <v>9.35</v>
          </cell>
          <cell r="AY361">
            <v>56</v>
          </cell>
          <cell r="AZ361">
            <v>1526368.7990000001</v>
          </cell>
          <cell r="BA361">
            <v>43455</v>
          </cell>
          <cell r="BB361">
            <v>21982.981</v>
          </cell>
          <cell r="BC361">
            <v>7.12</v>
          </cell>
          <cell r="BD361">
            <v>9.35</v>
          </cell>
          <cell r="BE361">
            <v>54.6</v>
          </cell>
          <cell r="BF361">
            <v>42735</v>
          </cell>
          <cell r="BG361">
            <v>1527010.8389999999</v>
          </cell>
          <cell r="BH361" t="str">
            <v>Average</v>
          </cell>
          <cell r="BI361" t="str">
            <v>Distribution</v>
          </cell>
          <cell r="BJ361" t="str">
            <v>Fully Litigated</v>
          </cell>
          <cell r="BK361" t="str">
            <v>No</v>
          </cell>
          <cell r="BL361" t="str">
            <v>Yes</v>
          </cell>
        </row>
        <row r="362">
          <cell r="AE362">
            <v>26</v>
          </cell>
          <cell r="AF362">
            <v>0</v>
          </cell>
          <cell r="AG362">
            <v>1</v>
          </cell>
          <cell r="AH362">
            <v>1</v>
          </cell>
          <cell r="AI362">
            <v>1</v>
          </cell>
          <cell r="AJ362">
            <v>0</v>
          </cell>
          <cell r="AL362">
            <v>19</v>
          </cell>
          <cell r="AM362">
            <v>30</v>
          </cell>
          <cell r="AO362" t="str">
            <v>D-17AL-0649E</v>
          </cell>
          <cell r="AP362">
            <v>3200</v>
          </cell>
          <cell r="AQ362" t="str">
            <v>CO</v>
          </cell>
          <cell r="AR362" t="str">
            <v>Public Service Company of Colorado</v>
          </cell>
          <cell r="AS362" t="str">
            <v>XEL</v>
          </cell>
          <cell r="AT362" t="str">
            <v>Electric</v>
          </cell>
          <cell r="AU362">
            <v>43011</v>
          </cell>
          <cell r="AV362">
            <v>377939.34600000002</v>
          </cell>
          <cell r="AW362">
            <v>7.55</v>
          </cell>
          <cell r="AX362">
            <v>10</v>
          </cell>
          <cell r="AY362">
            <v>55.25</v>
          </cell>
          <cell r="AZ362">
            <v>7396062.0690000001</v>
          </cell>
          <cell r="BA362">
            <v>43216</v>
          </cell>
          <cell r="BB362" t="str">
            <v>NA</v>
          </cell>
          <cell r="BC362" t="str">
            <v>NA</v>
          </cell>
          <cell r="BD362" t="str">
            <v>NA</v>
          </cell>
          <cell r="BE362" t="str">
            <v>NA</v>
          </cell>
          <cell r="BG362" t="str">
            <v>NA</v>
          </cell>
          <cell r="BI362" t="str">
            <v>Vertically Integrated</v>
          </cell>
          <cell r="BJ362" t="str">
            <v>Fully Litigated</v>
          </cell>
          <cell r="BK362" t="str">
            <v>No</v>
          </cell>
          <cell r="BL362" t="str">
            <v>No</v>
          </cell>
        </row>
        <row r="363">
          <cell r="AE363">
            <v>27</v>
          </cell>
          <cell r="AF363">
            <v>1</v>
          </cell>
          <cell r="AG363">
            <v>1</v>
          </cell>
          <cell r="AH363">
            <v>1</v>
          </cell>
          <cell r="AI363">
            <v>1</v>
          </cell>
          <cell r="AJ363">
            <v>1</v>
          </cell>
          <cell r="AL363">
            <v>19</v>
          </cell>
          <cell r="AM363">
            <v>31</v>
          </cell>
          <cell r="AO363" t="str">
            <v>D-19AL-0075G</v>
          </cell>
          <cell r="AP363">
            <v>3430</v>
          </cell>
          <cell r="AQ363" t="str">
            <v>CO</v>
          </cell>
          <cell r="AR363" t="str">
            <v>Black Hills Colorado Gas, Inc.</v>
          </cell>
          <cell r="AS363" t="str">
            <v>BKH</v>
          </cell>
          <cell r="AT363" t="str">
            <v>Natural Gas</v>
          </cell>
          <cell r="AU363">
            <v>43497</v>
          </cell>
          <cell r="AV363">
            <v>3459.6869999999999</v>
          </cell>
          <cell r="AW363">
            <v>7.32</v>
          </cell>
          <cell r="AX363">
            <v>10.3</v>
          </cell>
          <cell r="AY363">
            <v>50.15</v>
          </cell>
          <cell r="AZ363">
            <v>265289.98300000001</v>
          </cell>
          <cell r="BA363">
            <v>43970</v>
          </cell>
          <cell r="BB363">
            <v>-2283.61</v>
          </cell>
          <cell r="BC363">
            <v>6.76</v>
          </cell>
          <cell r="BD363">
            <v>9.1999999999999993</v>
          </cell>
          <cell r="BE363">
            <v>50.15</v>
          </cell>
          <cell r="BF363">
            <v>43281</v>
          </cell>
          <cell r="BG363">
            <v>231334.40600000002</v>
          </cell>
          <cell r="BH363" t="str">
            <v>Average</v>
          </cell>
          <cell r="BI363" t="str">
            <v>Distribution</v>
          </cell>
          <cell r="BJ363" t="str">
            <v>Fully Litigated</v>
          </cell>
          <cell r="BK363" t="str">
            <v>No</v>
          </cell>
          <cell r="BL363" t="str">
            <v>No</v>
          </cell>
        </row>
        <row r="364">
          <cell r="AE364">
            <v>27</v>
          </cell>
          <cell r="AF364">
            <v>1</v>
          </cell>
          <cell r="AG364">
            <v>1</v>
          </cell>
          <cell r="AH364">
            <v>1</v>
          </cell>
          <cell r="AI364">
            <v>1</v>
          </cell>
          <cell r="AJ364">
            <v>0</v>
          </cell>
          <cell r="AL364">
            <v>19</v>
          </cell>
          <cell r="AM364">
            <v>31</v>
          </cell>
          <cell r="AO364" t="str">
            <v>D-19AL-0268E</v>
          </cell>
          <cell r="AP364">
            <v>3493</v>
          </cell>
          <cell r="AQ364" t="str">
            <v>CO</v>
          </cell>
          <cell r="AR364" t="str">
            <v>Public Service Company of Colorado</v>
          </cell>
          <cell r="AS364" t="str">
            <v>XEL</v>
          </cell>
          <cell r="AT364" t="str">
            <v>Electric</v>
          </cell>
          <cell r="AU364">
            <v>43605</v>
          </cell>
          <cell r="AV364">
            <v>353279.804</v>
          </cell>
          <cell r="AW364">
            <v>7.53</v>
          </cell>
          <cell r="AX364">
            <v>10.199999999999999</v>
          </cell>
          <cell r="AY364">
            <v>55.61</v>
          </cell>
          <cell r="AZ364">
            <v>8326364.7949999999</v>
          </cell>
          <cell r="BA364">
            <v>43872</v>
          </cell>
          <cell r="BB364">
            <v>292657.07699999999</v>
          </cell>
          <cell r="BC364">
            <v>6.97</v>
          </cell>
          <cell r="BD364">
            <v>9.3000000000000007</v>
          </cell>
          <cell r="BE364">
            <v>55.61</v>
          </cell>
          <cell r="BF364">
            <v>43708</v>
          </cell>
          <cell r="BG364">
            <v>8138514.0990000004</v>
          </cell>
          <cell r="BH364" t="str">
            <v>Average</v>
          </cell>
          <cell r="BI364" t="str">
            <v>Vertically Integrated</v>
          </cell>
          <cell r="BJ364" t="str">
            <v>Fully Litigated</v>
          </cell>
          <cell r="BK364" t="str">
            <v>No</v>
          </cell>
          <cell r="BL364" t="str">
            <v>No</v>
          </cell>
        </row>
        <row r="365">
          <cell r="AE365">
            <v>28</v>
          </cell>
          <cell r="AF365">
            <v>1</v>
          </cell>
          <cell r="AG365">
            <v>1</v>
          </cell>
          <cell r="AH365">
            <v>1</v>
          </cell>
          <cell r="AI365">
            <v>1</v>
          </cell>
          <cell r="AJ365">
            <v>1</v>
          </cell>
          <cell r="AL365">
            <v>19</v>
          </cell>
          <cell r="AM365">
            <v>31</v>
          </cell>
          <cell r="AO365" t="str">
            <v>D-20AL-0049G</v>
          </cell>
          <cell r="AP365">
            <v>3609</v>
          </cell>
          <cell r="AQ365" t="str">
            <v>CO</v>
          </cell>
          <cell r="AR365" t="str">
            <v>Public Service Company of Colorado</v>
          </cell>
          <cell r="AS365" t="str">
            <v>XEL</v>
          </cell>
          <cell r="AT365" t="str">
            <v>Natural Gas</v>
          </cell>
          <cell r="AU365">
            <v>43866</v>
          </cell>
          <cell r="AV365">
            <v>144464.12100000001</v>
          </cell>
          <cell r="AW365">
            <v>7.33</v>
          </cell>
          <cell r="AX365">
            <v>9.9499999999999993</v>
          </cell>
          <cell r="AY365">
            <v>55.81</v>
          </cell>
          <cell r="AZ365">
            <v>2236461.5440000002</v>
          </cell>
          <cell r="BA365">
            <v>44116</v>
          </cell>
          <cell r="BB365">
            <v>94159.478000000003</v>
          </cell>
          <cell r="BC365">
            <v>6.84</v>
          </cell>
          <cell r="BD365">
            <v>9.1999999999999993</v>
          </cell>
          <cell r="BE365">
            <v>55.62</v>
          </cell>
          <cell r="BF365">
            <v>43738</v>
          </cell>
          <cell r="BG365">
            <v>2016901.074</v>
          </cell>
          <cell r="BH365" t="str">
            <v>Year-end</v>
          </cell>
          <cell r="BI365" t="str">
            <v>Distribution</v>
          </cell>
          <cell r="BJ365" t="str">
            <v>Settled</v>
          </cell>
          <cell r="BK365" t="str">
            <v>No</v>
          </cell>
          <cell r="BL365" t="str">
            <v>No</v>
          </cell>
        </row>
        <row r="366">
          <cell r="AE366">
            <v>29</v>
          </cell>
          <cell r="AF366">
            <v>1</v>
          </cell>
          <cell r="AG366">
            <v>1</v>
          </cell>
          <cell r="AH366">
            <v>1</v>
          </cell>
          <cell r="AI366">
            <v>1</v>
          </cell>
          <cell r="AJ366">
            <v>1</v>
          </cell>
          <cell r="AL366">
            <v>19</v>
          </cell>
          <cell r="AM366">
            <v>31</v>
          </cell>
          <cell r="AO366" t="str">
            <v>D-20AL-0380G</v>
          </cell>
          <cell r="AP366">
            <v>3716</v>
          </cell>
          <cell r="AQ366" t="str">
            <v>CO</v>
          </cell>
          <cell r="AR366" t="str">
            <v>Black Hills Colorado Gas, Inc.</v>
          </cell>
          <cell r="AS366" t="str">
            <v>BKH</v>
          </cell>
          <cell r="AT366" t="str">
            <v>Natural Gas</v>
          </cell>
          <cell r="AU366">
            <v>44085</v>
          </cell>
          <cell r="AV366">
            <v>13546.193000000001</v>
          </cell>
          <cell r="AW366">
            <v>6.94</v>
          </cell>
          <cell r="AX366">
            <v>9.9499999999999993</v>
          </cell>
          <cell r="AY366">
            <v>50</v>
          </cell>
          <cell r="AZ366">
            <v>337955.63099999999</v>
          </cell>
          <cell r="BA366">
            <v>44202</v>
          </cell>
          <cell r="BB366" t="str">
            <v>NA</v>
          </cell>
          <cell r="BC366" t="str">
            <v>NA</v>
          </cell>
          <cell r="BD366" t="str">
            <v>NA</v>
          </cell>
          <cell r="BE366" t="str">
            <v>NA</v>
          </cell>
          <cell r="BG366" t="str">
            <v>NA</v>
          </cell>
          <cell r="BI366" t="str">
            <v>Distribution</v>
          </cell>
          <cell r="BJ366" t="str">
            <v>Fully Litigated</v>
          </cell>
          <cell r="BK366" t="str">
            <v>No</v>
          </cell>
          <cell r="BL366" t="str">
            <v>No</v>
          </cell>
        </row>
        <row r="367">
          <cell r="AE367">
            <v>30</v>
          </cell>
          <cell r="AF367">
            <v>1</v>
          </cell>
          <cell r="AG367">
            <v>1</v>
          </cell>
          <cell r="AH367">
            <v>1</v>
          </cell>
          <cell r="AI367">
            <v>1</v>
          </cell>
          <cell r="AJ367">
            <v>1</v>
          </cell>
          <cell r="AL367">
            <v>19</v>
          </cell>
          <cell r="AM367">
            <v>31</v>
          </cell>
          <cell r="AO367" t="str">
            <v>D-21AL-0236G</v>
          </cell>
          <cell r="AP367">
            <v>3831</v>
          </cell>
          <cell r="AQ367" t="str">
            <v>CO</v>
          </cell>
          <cell r="AR367" t="str">
            <v>Black Hills Colorado Gas, Inc.</v>
          </cell>
          <cell r="AS367" t="str">
            <v>BKH</v>
          </cell>
          <cell r="AT367" t="str">
            <v>Natural Gas</v>
          </cell>
          <cell r="AU367">
            <v>44348</v>
          </cell>
          <cell r="AV367">
            <v>14593.446</v>
          </cell>
          <cell r="AW367">
            <v>6.94</v>
          </cell>
          <cell r="AX367">
            <v>9.9499999999999993</v>
          </cell>
          <cell r="AY367">
            <v>50.26</v>
          </cell>
          <cell r="AZ367">
            <v>344162.147</v>
          </cell>
          <cell r="BA367">
            <v>44543</v>
          </cell>
          <cell r="BB367">
            <v>6498.1890000000003</v>
          </cell>
          <cell r="BC367">
            <v>6.56</v>
          </cell>
          <cell r="BD367">
            <v>9.1999999999999993</v>
          </cell>
          <cell r="BE367">
            <v>50.26</v>
          </cell>
          <cell r="BF367">
            <v>44196</v>
          </cell>
          <cell r="BG367">
            <v>303187.788</v>
          </cell>
          <cell r="BH367" t="str">
            <v>Average</v>
          </cell>
          <cell r="BI367" t="str">
            <v>Distribution</v>
          </cell>
          <cell r="BJ367" t="str">
            <v>Settled</v>
          </cell>
          <cell r="BK367" t="str">
            <v>No</v>
          </cell>
          <cell r="BL367" t="str">
            <v>No</v>
          </cell>
        </row>
        <row r="368">
          <cell r="AE368">
            <v>30</v>
          </cell>
          <cell r="AF368">
            <v>1</v>
          </cell>
          <cell r="AG368">
            <v>1</v>
          </cell>
          <cell r="AH368">
            <v>1</v>
          </cell>
          <cell r="AI368">
            <v>1</v>
          </cell>
          <cell r="AJ368">
            <v>0</v>
          </cell>
          <cell r="AL368">
            <v>19</v>
          </cell>
          <cell r="AM368">
            <v>31</v>
          </cell>
          <cell r="AO368" t="str">
            <v>D-21AL-0317E</v>
          </cell>
          <cell r="AP368">
            <v>3852</v>
          </cell>
          <cell r="AQ368" t="str">
            <v>CO</v>
          </cell>
          <cell r="AR368" t="str">
            <v>Public Service Company of Colorado</v>
          </cell>
          <cell r="AS368" t="str">
            <v>XEL</v>
          </cell>
          <cell r="AT368" t="str">
            <v>Electric</v>
          </cell>
          <cell r="AU368">
            <v>44379</v>
          </cell>
          <cell r="AV368">
            <v>465179.88400000002</v>
          </cell>
          <cell r="AW368">
            <v>7.17</v>
          </cell>
          <cell r="AX368">
            <v>10</v>
          </cell>
          <cell r="AY368">
            <v>55.64</v>
          </cell>
          <cell r="AZ368">
            <v>10281819.366</v>
          </cell>
          <cell r="BA368">
            <v>44636</v>
          </cell>
          <cell r="BB368">
            <v>298808.69199999998</v>
          </cell>
          <cell r="BC368">
            <v>6.82</v>
          </cell>
          <cell r="BD368">
            <v>9.3000000000000007</v>
          </cell>
          <cell r="BE368">
            <v>55.69</v>
          </cell>
          <cell r="BF368">
            <v>44561</v>
          </cell>
          <cell r="BG368">
            <v>9756343.3139999993</v>
          </cell>
          <cell r="BH368" t="str">
            <v>Average</v>
          </cell>
          <cell r="BI368" t="str">
            <v>Vertically Integrated</v>
          </cell>
          <cell r="BJ368" t="str">
            <v>Settled</v>
          </cell>
          <cell r="BK368" t="str">
            <v>No</v>
          </cell>
          <cell r="BL368" t="str">
            <v>No</v>
          </cell>
        </row>
        <row r="369">
          <cell r="AE369">
            <v>31</v>
          </cell>
          <cell r="AF369">
            <v>1</v>
          </cell>
          <cell r="AG369">
            <v>1</v>
          </cell>
          <cell r="AH369">
            <v>1</v>
          </cell>
          <cell r="AI369">
            <v>1</v>
          </cell>
          <cell r="AJ369">
            <v>1</v>
          </cell>
          <cell r="AL369">
            <v>19</v>
          </cell>
          <cell r="AM369">
            <v>31</v>
          </cell>
          <cell r="AO369" t="str">
            <v>D-22AL-0046G</v>
          </cell>
          <cell r="AP369">
            <v>3943</v>
          </cell>
          <cell r="AQ369" t="str">
            <v>CO</v>
          </cell>
          <cell r="AR369" t="str">
            <v>Public Service Company of Colorado</v>
          </cell>
          <cell r="AS369" t="str">
            <v>XEL</v>
          </cell>
          <cell r="AT369" t="str">
            <v>Natural Gas</v>
          </cell>
          <cell r="AU369">
            <v>44585</v>
          </cell>
          <cell r="AV369">
            <v>202054.47200000001</v>
          </cell>
          <cell r="AW369">
            <v>7.39</v>
          </cell>
          <cell r="AX369">
            <v>10.25</v>
          </cell>
          <cell r="AY369">
            <v>55.66</v>
          </cell>
          <cell r="AZ369">
            <v>3603970.5729999999</v>
          </cell>
          <cell r="BA369">
            <v>44859</v>
          </cell>
          <cell r="BB369">
            <v>171767.38500000001</v>
          </cell>
          <cell r="BC369">
            <v>6.7</v>
          </cell>
          <cell r="BD369">
            <v>9.1999999999999993</v>
          </cell>
          <cell r="BE369">
            <v>53.78</v>
          </cell>
          <cell r="BF369">
            <v>44561</v>
          </cell>
          <cell r="BG369">
            <v>3396297.5989999999</v>
          </cell>
          <cell r="BH369" t="str">
            <v>Year-end</v>
          </cell>
          <cell r="BI369" t="str">
            <v>Distribution</v>
          </cell>
          <cell r="BJ369" t="str">
            <v>Fully Litigated</v>
          </cell>
          <cell r="BK369" t="str">
            <v>No</v>
          </cell>
          <cell r="BL369" t="str">
            <v>No</v>
          </cell>
        </row>
        <row r="370">
          <cell r="AE370">
            <v>31</v>
          </cell>
          <cell r="AF370">
            <v>1</v>
          </cell>
          <cell r="AG370">
            <v>1</v>
          </cell>
          <cell r="AH370">
            <v>1</v>
          </cell>
          <cell r="AI370">
            <v>1</v>
          </cell>
          <cell r="AJ370">
            <v>0</v>
          </cell>
          <cell r="AL370">
            <v>19</v>
          </cell>
          <cell r="AM370">
            <v>31</v>
          </cell>
          <cell r="AO370" t="str">
            <v>D-22AL-0530E</v>
          </cell>
          <cell r="AP370">
            <v>4093</v>
          </cell>
          <cell r="AQ370" t="str">
            <v>CO</v>
          </cell>
          <cell r="AR370" t="str">
            <v>Public Service Company of Colorado</v>
          </cell>
          <cell r="AS370" t="str">
            <v>XEL</v>
          </cell>
          <cell r="AT370" t="str">
            <v>Electric</v>
          </cell>
          <cell r="AU370">
            <v>44895</v>
          </cell>
          <cell r="AV370">
            <v>303093.48800000001</v>
          </cell>
          <cell r="AW370">
            <v>7.48</v>
          </cell>
          <cell r="AX370">
            <v>10.25</v>
          </cell>
          <cell r="AY370">
            <v>55.7</v>
          </cell>
          <cell r="AZ370">
            <v>11295202.309</v>
          </cell>
          <cell r="BA370">
            <v>45175</v>
          </cell>
          <cell r="BB370">
            <v>45009.184999999998</v>
          </cell>
          <cell r="BC370">
            <v>6.95</v>
          </cell>
          <cell r="BD370">
            <v>9.3000000000000007</v>
          </cell>
          <cell r="BE370">
            <v>55.69</v>
          </cell>
          <cell r="BF370">
            <v>44926</v>
          </cell>
          <cell r="BG370">
            <v>10560088.992000001</v>
          </cell>
          <cell r="BH370" t="str">
            <v>Year-end</v>
          </cell>
          <cell r="BI370" t="str">
            <v>Vertically Integrated</v>
          </cell>
          <cell r="BJ370" t="str">
            <v>Settled</v>
          </cell>
          <cell r="BK370" t="str">
            <v>No</v>
          </cell>
          <cell r="BL370" t="str">
            <v>No</v>
          </cell>
        </row>
        <row r="371">
          <cell r="AE371">
            <v>32</v>
          </cell>
          <cell r="AF371">
            <v>1</v>
          </cell>
          <cell r="AG371">
            <v>1</v>
          </cell>
          <cell r="AH371">
            <v>1</v>
          </cell>
          <cell r="AI371">
            <v>1</v>
          </cell>
          <cell r="AJ371">
            <v>1</v>
          </cell>
          <cell r="AL371">
            <v>19</v>
          </cell>
          <cell r="AM371">
            <v>31</v>
          </cell>
          <cell r="AO371" t="str">
            <v>D-22AL-0348G</v>
          </cell>
          <cell r="AP371">
            <v>4170</v>
          </cell>
          <cell r="AQ371" t="str">
            <v>CO</v>
          </cell>
          <cell r="AR371" t="str">
            <v>Atmos Energy Corporation</v>
          </cell>
          <cell r="AT371" t="str">
            <v>Natural Gas</v>
          </cell>
          <cell r="AU371">
            <v>44778</v>
          </cell>
          <cell r="AV371">
            <v>7681.2330000000002</v>
          </cell>
          <cell r="AW371">
            <v>8.17</v>
          </cell>
          <cell r="AX371">
            <v>10.95</v>
          </cell>
          <cell r="AY371">
            <v>60.92</v>
          </cell>
          <cell r="AZ371">
            <v>266775.83299999998</v>
          </cell>
          <cell r="BA371">
            <v>45050</v>
          </cell>
          <cell r="BB371">
            <v>-1160.145</v>
          </cell>
          <cell r="BC371">
            <v>7</v>
          </cell>
          <cell r="BD371">
            <v>9.3000000000000007</v>
          </cell>
          <cell r="BE371">
            <v>58</v>
          </cell>
          <cell r="BF371">
            <v>44651</v>
          </cell>
          <cell r="BG371">
            <v>229564.92600000001</v>
          </cell>
          <cell r="BH371" t="str">
            <v>Average</v>
          </cell>
          <cell r="BI371" t="str">
            <v>Distribution</v>
          </cell>
          <cell r="BJ371" t="str">
            <v>Settled</v>
          </cell>
          <cell r="BK371" t="str">
            <v>No</v>
          </cell>
          <cell r="BL371" t="str">
            <v>No</v>
          </cell>
        </row>
        <row r="372">
          <cell r="AE372">
            <v>33</v>
          </cell>
          <cell r="AF372">
            <v>1</v>
          </cell>
          <cell r="AG372">
            <v>1</v>
          </cell>
          <cell r="AH372">
            <v>1</v>
          </cell>
          <cell r="AI372">
            <v>1</v>
          </cell>
          <cell r="AJ372">
            <v>1</v>
          </cell>
          <cell r="AL372">
            <v>19</v>
          </cell>
          <cell r="AM372">
            <v>31</v>
          </cell>
          <cell r="AO372" t="str">
            <v>D-23AL-0231G</v>
          </cell>
          <cell r="AP372">
            <v>4182</v>
          </cell>
          <cell r="AQ372" t="str">
            <v>CO</v>
          </cell>
          <cell r="AR372" t="str">
            <v>Black Hills Colorado Gas, Inc.</v>
          </cell>
          <cell r="AS372" t="str">
            <v>BKH</v>
          </cell>
          <cell r="AT372" t="str">
            <v>Natural Gas</v>
          </cell>
          <cell r="AU372">
            <v>45054</v>
          </cell>
          <cell r="AV372">
            <v>26105.327000000001</v>
          </cell>
          <cell r="AW372">
            <v>7.52</v>
          </cell>
          <cell r="AX372">
            <v>10.49</v>
          </cell>
          <cell r="AY372">
            <v>51</v>
          </cell>
          <cell r="AZ372">
            <v>394313.96799999999</v>
          </cell>
          <cell r="BA372">
            <v>45375</v>
          </cell>
          <cell r="BB372">
            <v>20170.934000000001</v>
          </cell>
          <cell r="BC372">
            <v>6.9</v>
          </cell>
          <cell r="BD372">
            <v>9.3000000000000007</v>
          </cell>
          <cell r="BE372">
            <v>50.87</v>
          </cell>
          <cell r="BF372">
            <v>44926</v>
          </cell>
          <cell r="BG372">
            <v>378440.179</v>
          </cell>
          <cell r="BH372" t="str">
            <v>Average</v>
          </cell>
          <cell r="BI372" t="str">
            <v>Distribution</v>
          </cell>
          <cell r="BJ372" t="str">
            <v>Settled</v>
          </cell>
          <cell r="BK372" t="str">
            <v>No</v>
          </cell>
          <cell r="BL372" t="str">
            <v>No</v>
          </cell>
        </row>
        <row r="373">
          <cell r="AE373">
            <v>34</v>
          </cell>
          <cell r="AF373">
            <v>1</v>
          </cell>
          <cell r="AG373">
            <v>1</v>
          </cell>
          <cell r="AH373">
            <v>1</v>
          </cell>
          <cell r="AI373">
            <v>1</v>
          </cell>
          <cell r="AJ373">
            <v>1</v>
          </cell>
          <cell r="AL373">
            <v>19</v>
          </cell>
          <cell r="AM373">
            <v>31</v>
          </cell>
          <cell r="AO373" t="str">
            <v>D-24AL-0049G</v>
          </cell>
          <cell r="AP373">
            <v>4332</v>
          </cell>
          <cell r="AQ373" t="str">
            <v>CO</v>
          </cell>
          <cell r="AR373" t="str">
            <v>Public Service Company of Colorado</v>
          </cell>
          <cell r="AS373" t="str">
            <v>XEL</v>
          </cell>
          <cell r="AT373" t="str">
            <v>Natural Gas</v>
          </cell>
          <cell r="AU373">
            <v>45320</v>
          </cell>
          <cell r="AV373">
            <v>169571.08499999999</v>
          </cell>
          <cell r="AW373">
            <v>7.52</v>
          </cell>
          <cell r="AX373">
            <v>10.1</v>
          </cell>
          <cell r="AY373">
            <v>55</v>
          </cell>
          <cell r="AZ373">
            <v>4190511.952</v>
          </cell>
          <cell r="BA373">
            <v>45590</v>
          </cell>
          <cell r="BB373">
            <v>130759.42600000001</v>
          </cell>
          <cell r="BC373">
            <v>7</v>
          </cell>
          <cell r="BD373">
            <v>9.35</v>
          </cell>
          <cell r="BE373">
            <v>54</v>
          </cell>
          <cell r="BF373">
            <v>45291</v>
          </cell>
          <cell r="BG373" t="str">
            <v>NA</v>
          </cell>
          <cell r="BH373" t="str">
            <v>Average</v>
          </cell>
          <cell r="BI373" t="str">
            <v>Distribution</v>
          </cell>
          <cell r="BJ373" t="str">
            <v>Fully Litigated</v>
          </cell>
          <cell r="BK373" t="str">
            <v>No</v>
          </cell>
          <cell r="BL373" t="str">
            <v>No</v>
          </cell>
        </row>
        <row r="374">
          <cell r="AE374">
            <v>34</v>
          </cell>
          <cell r="AF374">
            <v>1</v>
          </cell>
          <cell r="AG374">
            <v>1</v>
          </cell>
          <cell r="AH374">
            <v>1</v>
          </cell>
          <cell r="AI374">
            <v>1</v>
          </cell>
          <cell r="AJ374">
            <v>0</v>
          </cell>
          <cell r="AL374">
            <v>19</v>
          </cell>
          <cell r="AM374">
            <v>31</v>
          </cell>
          <cell r="AO374" t="str">
            <v>D-24AL-0275E</v>
          </cell>
          <cell r="AP374">
            <v>4423</v>
          </cell>
          <cell r="AQ374" t="str">
            <v>CO</v>
          </cell>
          <cell r="AR374" t="str">
            <v>Black Hills Colorado Electric, Inc.</v>
          </cell>
          <cell r="AS374" t="str">
            <v>BKH</v>
          </cell>
          <cell r="AT374" t="str">
            <v>Electric</v>
          </cell>
          <cell r="AU374">
            <v>45457</v>
          </cell>
          <cell r="AV374">
            <v>25143.517</v>
          </cell>
          <cell r="AW374">
            <v>7.36</v>
          </cell>
          <cell r="AX374">
            <v>9.83</v>
          </cell>
          <cell r="AY374">
            <v>52.66</v>
          </cell>
          <cell r="AZ374">
            <v>664907.277</v>
          </cell>
          <cell r="BA374">
            <v>45728</v>
          </cell>
          <cell r="BB374">
            <v>17031.52</v>
          </cell>
          <cell r="BC374">
            <v>6.9</v>
          </cell>
          <cell r="BD374">
            <v>9.4</v>
          </cell>
          <cell r="BE374">
            <v>48</v>
          </cell>
          <cell r="BF374">
            <v>45291</v>
          </cell>
          <cell r="BG374">
            <v>663820.89199999999</v>
          </cell>
          <cell r="BH374" t="str">
            <v>Average</v>
          </cell>
          <cell r="BI374" t="str">
            <v>Vertically Integrated</v>
          </cell>
          <cell r="BJ374" t="str">
            <v>Fully Litigated</v>
          </cell>
          <cell r="BK374" t="str">
            <v>No</v>
          </cell>
          <cell r="BL374" t="str">
            <v>No</v>
          </cell>
        </row>
        <row r="375">
          <cell r="AE375">
            <v>34</v>
          </cell>
          <cell r="AF375">
            <v>0</v>
          </cell>
          <cell r="AG375">
            <v>1</v>
          </cell>
          <cell r="AH375">
            <v>1</v>
          </cell>
          <cell r="AI375">
            <v>1</v>
          </cell>
          <cell r="AJ375">
            <v>1</v>
          </cell>
          <cell r="AL375">
            <v>20</v>
          </cell>
          <cell r="AM375">
            <v>32</v>
          </cell>
          <cell r="AO375" t="str">
            <v>D-06-03-04PH01</v>
          </cell>
          <cell r="AP375">
            <v>-989</v>
          </cell>
          <cell r="AQ375" t="str">
            <v>CT</v>
          </cell>
          <cell r="AR375" t="str">
            <v>Connecticut Natural Gas Corporation</v>
          </cell>
          <cell r="AS375" t="str">
            <v>IBE</v>
          </cell>
          <cell r="AT375" t="str">
            <v>Natural Gas</v>
          </cell>
          <cell r="AU375">
            <v>38989</v>
          </cell>
          <cell r="AV375">
            <v>29800</v>
          </cell>
          <cell r="AW375">
            <v>9.08</v>
          </cell>
          <cell r="AX375">
            <v>11</v>
          </cell>
          <cell r="AY375">
            <v>53.6</v>
          </cell>
          <cell r="AZ375">
            <v>367300</v>
          </cell>
          <cell r="BA375">
            <v>39155</v>
          </cell>
          <cell r="BB375">
            <v>14400</v>
          </cell>
          <cell r="BC375">
            <v>8.6</v>
          </cell>
          <cell r="BD375">
            <v>10.1</v>
          </cell>
          <cell r="BE375">
            <v>53.6</v>
          </cell>
          <cell r="BF375">
            <v>38807</v>
          </cell>
          <cell r="BG375">
            <v>343800</v>
          </cell>
          <cell r="BH375" t="str">
            <v>Date Certain</v>
          </cell>
          <cell r="BI375" t="str">
            <v>Distribution</v>
          </cell>
          <cell r="BJ375" t="str">
            <v>Settled</v>
          </cell>
          <cell r="BK375" t="str">
            <v>No</v>
          </cell>
          <cell r="BL375" t="str">
            <v>No</v>
          </cell>
        </row>
        <row r="376">
          <cell r="AE376">
            <v>34</v>
          </cell>
          <cell r="AF376">
            <v>0</v>
          </cell>
          <cell r="AG376">
            <v>1</v>
          </cell>
          <cell r="AH376">
            <v>1</v>
          </cell>
          <cell r="AI376">
            <v>1</v>
          </cell>
          <cell r="AJ376">
            <v>0</v>
          </cell>
          <cell r="AL376">
            <v>20</v>
          </cell>
          <cell r="AM376">
            <v>33</v>
          </cell>
          <cell r="AO376" t="str">
            <v>D-05-06-04</v>
          </cell>
          <cell r="AP376">
            <v>-970</v>
          </cell>
          <cell r="AQ376" t="str">
            <v>CT</v>
          </cell>
          <cell r="AR376" t="str">
            <v>The United Illuminating Company</v>
          </cell>
          <cell r="AS376" t="str">
            <v>IBE</v>
          </cell>
          <cell r="AT376" t="str">
            <v>Electric</v>
          </cell>
          <cell r="AU376">
            <v>38551</v>
          </cell>
          <cell r="AV376">
            <v>39800</v>
          </cell>
          <cell r="AW376">
            <v>8.07</v>
          </cell>
          <cell r="AX376">
            <v>11.6</v>
          </cell>
          <cell r="AY376">
            <v>52</v>
          </cell>
          <cell r="AZ376">
            <v>401600</v>
          </cell>
          <cell r="BA376">
            <v>38744</v>
          </cell>
          <cell r="BB376">
            <v>14300</v>
          </cell>
          <cell r="BC376">
            <v>6.88</v>
          </cell>
          <cell r="BD376">
            <v>9.75</v>
          </cell>
          <cell r="BE376">
            <v>48</v>
          </cell>
          <cell r="BF376">
            <v>38352</v>
          </cell>
          <cell r="BG376">
            <v>402800</v>
          </cell>
          <cell r="BH376" t="str">
            <v>Average</v>
          </cell>
          <cell r="BI376" t="str">
            <v>Distribution</v>
          </cell>
          <cell r="BJ376" t="str">
            <v>Fully Litigated</v>
          </cell>
          <cell r="BK376" t="str">
            <v>Yes</v>
          </cell>
          <cell r="BL376" t="str">
            <v>No</v>
          </cell>
        </row>
        <row r="377">
          <cell r="AE377">
            <v>34</v>
          </cell>
          <cell r="AF377">
            <v>0</v>
          </cell>
          <cell r="AG377">
            <v>1</v>
          </cell>
          <cell r="AH377">
            <v>1</v>
          </cell>
          <cell r="AI377">
            <v>1</v>
          </cell>
          <cell r="AJ377">
            <v>1</v>
          </cell>
          <cell r="AL377">
            <v>21</v>
          </cell>
          <cell r="AM377">
            <v>34</v>
          </cell>
          <cell r="AO377" t="str">
            <v>D-90-05-11</v>
          </cell>
          <cell r="AP377">
            <v>-747</v>
          </cell>
          <cell r="AQ377" t="str">
            <v>CT</v>
          </cell>
          <cell r="AR377" t="str">
            <v>Yankee Gas Services Company</v>
          </cell>
          <cell r="AS377" t="str">
            <v>ES</v>
          </cell>
          <cell r="AT377" t="str">
            <v>Natural Gas</v>
          </cell>
          <cell r="AU377">
            <v>33046</v>
          </cell>
          <cell r="AV377">
            <v>20600</v>
          </cell>
          <cell r="AW377">
            <v>11.37</v>
          </cell>
          <cell r="AX377">
            <v>14</v>
          </cell>
          <cell r="AY377">
            <v>47.11</v>
          </cell>
          <cell r="AZ377" t="str">
            <v>NA</v>
          </cell>
          <cell r="BA377">
            <v>33196</v>
          </cell>
          <cell r="BB377">
            <v>14300</v>
          </cell>
          <cell r="BC377" t="str">
            <v>NA</v>
          </cell>
          <cell r="BD377">
            <v>13</v>
          </cell>
          <cell r="BE377">
            <v>47</v>
          </cell>
          <cell r="BG377" t="str">
            <v>NA</v>
          </cell>
          <cell r="BI377" t="str">
            <v>Distribution</v>
          </cell>
          <cell r="BJ377" t="str">
            <v>Settled</v>
          </cell>
          <cell r="BK377" t="str">
            <v>No</v>
          </cell>
          <cell r="BL377" t="str">
            <v>No</v>
          </cell>
        </row>
        <row r="378">
          <cell r="AE378">
            <v>34</v>
          </cell>
          <cell r="AF378">
            <v>0</v>
          </cell>
          <cell r="AG378">
            <v>1</v>
          </cell>
          <cell r="AH378">
            <v>1</v>
          </cell>
          <cell r="AI378">
            <v>1</v>
          </cell>
          <cell r="AJ378">
            <v>1</v>
          </cell>
          <cell r="AL378">
            <v>21</v>
          </cell>
          <cell r="AM378">
            <v>34</v>
          </cell>
          <cell r="AO378" t="str">
            <v>D-04-06-01</v>
          </cell>
          <cell r="AP378">
            <v>-734</v>
          </cell>
          <cell r="AQ378" t="str">
            <v>CT</v>
          </cell>
          <cell r="AR378" t="str">
            <v>Yankee Gas Services Company</v>
          </cell>
          <cell r="AS378" t="str">
            <v>ES</v>
          </cell>
          <cell r="AT378" t="str">
            <v>Natural Gas</v>
          </cell>
          <cell r="AU378">
            <v>38170</v>
          </cell>
          <cell r="AV378">
            <v>26500</v>
          </cell>
          <cell r="AW378">
            <v>8.48</v>
          </cell>
          <cell r="AX378">
            <v>10.75</v>
          </cell>
          <cell r="AY378">
            <v>47.9</v>
          </cell>
          <cell r="AZ378">
            <v>417600</v>
          </cell>
          <cell r="BA378">
            <v>38329</v>
          </cell>
          <cell r="BB378">
            <v>14000</v>
          </cell>
          <cell r="BC378">
            <v>7.99</v>
          </cell>
          <cell r="BD378">
            <v>9.9</v>
          </cell>
          <cell r="BE378">
            <v>47.9</v>
          </cell>
          <cell r="BG378" t="str">
            <v>NA</v>
          </cell>
          <cell r="BI378" t="str">
            <v>Distribution</v>
          </cell>
          <cell r="BJ378" t="str">
            <v>Settled</v>
          </cell>
          <cell r="BK378" t="str">
            <v>No</v>
          </cell>
          <cell r="BL378" t="str">
            <v>No</v>
          </cell>
        </row>
        <row r="379">
          <cell r="AE379">
            <v>34</v>
          </cell>
          <cell r="AF379">
            <v>0</v>
          </cell>
          <cell r="AG379">
            <v>1</v>
          </cell>
          <cell r="AH379">
            <v>1</v>
          </cell>
          <cell r="AI379">
            <v>1</v>
          </cell>
          <cell r="AJ379">
            <v>0</v>
          </cell>
          <cell r="AL379">
            <v>21</v>
          </cell>
          <cell r="AM379">
            <v>35</v>
          </cell>
          <cell r="AO379" t="str">
            <v>D-98-01-02</v>
          </cell>
          <cell r="AP379">
            <v>-615</v>
          </cell>
          <cell r="AQ379" t="str">
            <v>CT</v>
          </cell>
          <cell r="AR379" t="str">
            <v>The Connecticut Light and Power Company</v>
          </cell>
          <cell r="AS379" t="str">
            <v>ES</v>
          </cell>
          <cell r="AT379" t="str">
            <v>Electric</v>
          </cell>
          <cell r="AU379">
            <v>35947</v>
          </cell>
          <cell r="AV379">
            <v>-51900</v>
          </cell>
          <cell r="AW379">
            <v>8.5299999999999994</v>
          </cell>
          <cell r="AX379">
            <v>11.4</v>
          </cell>
          <cell r="AY379">
            <v>34.39</v>
          </cell>
          <cell r="AZ379">
            <v>3040800</v>
          </cell>
          <cell r="BA379">
            <v>36196</v>
          </cell>
          <cell r="BB379">
            <v>-231900</v>
          </cell>
          <cell r="BC379">
            <v>8.1199999999999992</v>
          </cell>
          <cell r="BD379">
            <v>10.3</v>
          </cell>
          <cell r="BE379">
            <v>34.93</v>
          </cell>
          <cell r="BF379">
            <v>35795</v>
          </cell>
          <cell r="BG379">
            <v>2876800</v>
          </cell>
          <cell r="BH379" t="str">
            <v>Average</v>
          </cell>
          <cell r="BI379" t="str">
            <v>Vertically Integrated</v>
          </cell>
          <cell r="BJ379" t="str">
            <v>Fully Litigated</v>
          </cell>
          <cell r="BK379" t="str">
            <v>No</v>
          </cell>
          <cell r="BL379" t="str">
            <v>No</v>
          </cell>
        </row>
        <row r="380">
          <cell r="AE380">
            <v>34</v>
          </cell>
          <cell r="AF380">
            <v>0</v>
          </cell>
          <cell r="AG380">
            <v>1</v>
          </cell>
          <cell r="AH380">
            <v>1</v>
          </cell>
          <cell r="AI380">
            <v>1</v>
          </cell>
          <cell r="AJ380">
            <v>0</v>
          </cell>
          <cell r="AL380">
            <v>21</v>
          </cell>
          <cell r="AM380">
            <v>35</v>
          </cell>
          <cell r="AO380" t="str">
            <v>D-92-11-11</v>
          </cell>
          <cell r="AP380">
            <v>-589</v>
          </cell>
          <cell r="AQ380" t="str">
            <v>CT</v>
          </cell>
          <cell r="AR380" t="str">
            <v>The Connecticut Light and Power Company</v>
          </cell>
          <cell r="AS380" t="str">
            <v>ES</v>
          </cell>
          <cell r="AT380" t="str">
            <v>Electric</v>
          </cell>
          <cell r="AU380">
            <v>33949</v>
          </cell>
          <cell r="AV380">
            <v>369000</v>
          </cell>
          <cell r="AW380">
            <v>9.94</v>
          </cell>
          <cell r="AX380">
            <v>12.9</v>
          </cell>
          <cell r="AY380">
            <v>46.1</v>
          </cell>
          <cell r="AZ380">
            <v>3626100</v>
          </cell>
          <cell r="BA380">
            <v>34136</v>
          </cell>
          <cell r="BB380">
            <v>141300</v>
          </cell>
          <cell r="BC380">
            <v>8.84</v>
          </cell>
          <cell r="BD380">
            <v>11.5</v>
          </cell>
          <cell r="BE380">
            <v>40.1</v>
          </cell>
          <cell r="BF380">
            <v>33603</v>
          </cell>
          <cell r="BG380">
            <v>3575500</v>
          </cell>
          <cell r="BH380" t="str">
            <v>Average</v>
          </cell>
          <cell r="BI380" t="str">
            <v>Vertically Integrated</v>
          </cell>
          <cell r="BJ380" t="str">
            <v>Fully Litigated</v>
          </cell>
          <cell r="BK380" t="str">
            <v>Yes</v>
          </cell>
          <cell r="BL380" t="str">
            <v>No</v>
          </cell>
        </row>
        <row r="381">
          <cell r="AE381">
            <v>34</v>
          </cell>
          <cell r="AF381">
            <v>0</v>
          </cell>
          <cell r="AG381">
            <v>1</v>
          </cell>
          <cell r="AH381">
            <v>1</v>
          </cell>
          <cell r="AI381">
            <v>1</v>
          </cell>
          <cell r="AJ381">
            <v>0</v>
          </cell>
          <cell r="AL381">
            <v>21</v>
          </cell>
          <cell r="AM381">
            <v>35</v>
          </cell>
          <cell r="AO381" t="str">
            <v>D-01-10-10</v>
          </cell>
          <cell r="AP381">
            <v>-448</v>
          </cell>
          <cell r="AQ381" t="str">
            <v>CT</v>
          </cell>
          <cell r="AR381" t="str">
            <v>The United Illuminating Company</v>
          </cell>
          <cell r="AS381" t="str">
            <v>IBE</v>
          </cell>
          <cell r="AT381" t="str">
            <v>Electric</v>
          </cell>
          <cell r="AU381">
            <v>37210</v>
          </cell>
          <cell r="AV381" t="str">
            <v>NA</v>
          </cell>
          <cell r="AW381">
            <v>8.9700000000000006</v>
          </cell>
          <cell r="AX381">
            <v>11.5</v>
          </cell>
          <cell r="AY381">
            <v>50</v>
          </cell>
          <cell r="AZ381">
            <v>784900</v>
          </cell>
          <cell r="BA381">
            <v>37525</v>
          </cell>
          <cell r="BB381">
            <v>-30900</v>
          </cell>
          <cell r="BC381">
            <v>8.41</v>
          </cell>
          <cell r="BD381">
            <v>10.45</v>
          </cell>
          <cell r="BE381">
            <v>47</v>
          </cell>
          <cell r="BF381">
            <v>36891</v>
          </cell>
          <cell r="BG381">
            <v>757700</v>
          </cell>
          <cell r="BH381" t="str">
            <v>Average</v>
          </cell>
          <cell r="BI381" t="str">
            <v>Distribution</v>
          </cell>
          <cell r="BJ381" t="str">
            <v>Fully Litigated</v>
          </cell>
          <cell r="BK381" t="str">
            <v>No</v>
          </cell>
          <cell r="BL381" t="str">
            <v>No</v>
          </cell>
        </row>
        <row r="382">
          <cell r="AE382">
            <v>34</v>
          </cell>
          <cell r="AF382">
            <v>0</v>
          </cell>
          <cell r="AG382">
            <v>1</v>
          </cell>
          <cell r="AH382">
            <v>1</v>
          </cell>
          <cell r="AI382">
            <v>1</v>
          </cell>
          <cell r="AJ382">
            <v>1</v>
          </cell>
          <cell r="AL382">
            <v>21</v>
          </cell>
          <cell r="AM382">
            <v>35</v>
          </cell>
          <cell r="AO382" t="str">
            <v>D-01-05-19</v>
          </cell>
          <cell r="AP382">
            <v>-446</v>
          </cell>
          <cell r="AQ382" t="str">
            <v>CT</v>
          </cell>
          <cell r="AR382" t="str">
            <v>Yankee Gas Services Company</v>
          </cell>
          <cell r="AS382" t="str">
            <v>ES</v>
          </cell>
          <cell r="AT382" t="str">
            <v>Natural Gas</v>
          </cell>
          <cell r="AU382">
            <v>37096</v>
          </cell>
          <cell r="AV382">
            <v>29200</v>
          </cell>
          <cell r="AW382">
            <v>9.4499999999999993</v>
          </cell>
          <cell r="AX382">
            <v>11.78</v>
          </cell>
          <cell r="AY382">
            <v>47.29</v>
          </cell>
          <cell r="AZ382">
            <v>388500</v>
          </cell>
          <cell r="BA382">
            <v>37286</v>
          </cell>
          <cell r="BB382">
            <v>-4000</v>
          </cell>
          <cell r="BC382">
            <v>8.91</v>
          </cell>
          <cell r="BD382">
            <v>11</v>
          </cell>
          <cell r="BE382">
            <v>45.46</v>
          </cell>
          <cell r="BF382">
            <v>36799</v>
          </cell>
          <cell r="BG382">
            <v>360600</v>
          </cell>
          <cell r="BH382" t="str">
            <v>Average</v>
          </cell>
          <cell r="BI382" t="str">
            <v>Distribution</v>
          </cell>
          <cell r="BJ382" t="str">
            <v>Fully Litigated</v>
          </cell>
          <cell r="BK382" t="str">
            <v>No</v>
          </cell>
          <cell r="BL382" t="str">
            <v>No</v>
          </cell>
        </row>
        <row r="383">
          <cell r="AE383">
            <v>34</v>
          </cell>
          <cell r="AF383">
            <v>0</v>
          </cell>
          <cell r="AG383">
            <v>1</v>
          </cell>
          <cell r="AH383">
            <v>1</v>
          </cell>
          <cell r="AI383">
            <v>1</v>
          </cell>
          <cell r="AJ383">
            <v>1</v>
          </cell>
          <cell r="AL383">
            <v>21</v>
          </cell>
          <cell r="AM383">
            <v>35</v>
          </cell>
          <cell r="AO383" t="str">
            <v>D-99-09-03</v>
          </cell>
          <cell r="AP383">
            <v>-207</v>
          </cell>
          <cell r="AQ383" t="str">
            <v>CT</v>
          </cell>
          <cell r="AR383" t="str">
            <v>Connecticut Natural Gas Corporation</v>
          </cell>
          <cell r="AS383" t="str">
            <v>IBE</v>
          </cell>
          <cell r="AT383" t="str">
            <v>Natural Gas</v>
          </cell>
          <cell r="AU383">
            <v>36473</v>
          </cell>
          <cell r="AV383">
            <v>16500</v>
          </cell>
          <cell r="AW383">
            <v>10.1</v>
          </cell>
          <cell r="AX383">
            <v>12.4</v>
          </cell>
          <cell r="AY383">
            <v>50.35</v>
          </cell>
          <cell r="AZ383">
            <v>277600</v>
          </cell>
          <cell r="BA383">
            <v>36671</v>
          </cell>
          <cell r="BB383">
            <v>-100</v>
          </cell>
          <cell r="BC383">
            <v>9.3000000000000007</v>
          </cell>
          <cell r="BD383">
            <v>10.8</v>
          </cell>
          <cell r="BE383">
            <v>50.35</v>
          </cell>
          <cell r="BF383">
            <v>36341</v>
          </cell>
          <cell r="BG383">
            <v>275300</v>
          </cell>
          <cell r="BH383" t="str">
            <v>Year-end</v>
          </cell>
          <cell r="BI383" t="str">
            <v>Distribution</v>
          </cell>
          <cell r="BJ383" t="str">
            <v>Fully Litigated</v>
          </cell>
          <cell r="BK383" t="str">
            <v>No</v>
          </cell>
          <cell r="BL383" t="str">
            <v>No</v>
          </cell>
        </row>
        <row r="384">
          <cell r="AE384">
            <v>34</v>
          </cell>
          <cell r="AF384">
            <v>0</v>
          </cell>
          <cell r="AG384">
            <v>1</v>
          </cell>
          <cell r="AH384">
            <v>1</v>
          </cell>
          <cell r="AI384">
            <v>1</v>
          </cell>
          <cell r="AJ384">
            <v>1</v>
          </cell>
          <cell r="AL384">
            <v>21</v>
          </cell>
          <cell r="AM384">
            <v>36</v>
          </cell>
          <cell r="AO384" t="str">
            <v>D-99-04-18</v>
          </cell>
          <cell r="AP384">
            <v>-205</v>
          </cell>
          <cell r="AQ384" t="str">
            <v>CT</v>
          </cell>
          <cell r="AR384" t="str">
            <v>The Southern Connecticut Gas Company</v>
          </cell>
          <cell r="AS384" t="str">
            <v>IBE</v>
          </cell>
          <cell r="AT384" t="str">
            <v>Natural Gas</v>
          </cell>
          <cell r="AU384">
            <v>36356</v>
          </cell>
          <cell r="AV384">
            <v>21400</v>
          </cell>
          <cell r="AW384">
            <v>11.11</v>
          </cell>
          <cell r="AX384">
            <v>12.5</v>
          </cell>
          <cell r="AY384">
            <v>56.27</v>
          </cell>
          <cell r="AZ384">
            <v>302500</v>
          </cell>
          <cell r="BA384">
            <v>36553</v>
          </cell>
          <cell r="BB384">
            <v>500</v>
          </cell>
          <cell r="BC384">
            <v>9.9700000000000006</v>
          </cell>
          <cell r="BD384">
            <v>10.71</v>
          </cell>
          <cell r="BE384">
            <v>53.95</v>
          </cell>
          <cell r="BF384">
            <v>36160</v>
          </cell>
          <cell r="BG384">
            <v>281800</v>
          </cell>
          <cell r="BH384" t="str">
            <v>Year-end</v>
          </cell>
          <cell r="BI384" t="str">
            <v>Distribution</v>
          </cell>
          <cell r="BJ384" t="str">
            <v>Fully Litigated</v>
          </cell>
          <cell r="BK384" t="str">
            <v>No</v>
          </cell>
          <cell r="BL384" t="str">
            <v>No</v>
          </cell>
        </row>
        <row r="385">
          <cell r="AE385">
            <v>34</v>
          </cell>
          <cell r="AF385">
            <v>0</v>
          </cell>
          <cell r="AG385">
            <v>1</v>
          </cell>
          <cell r="AH385">
            <v>1</v>
          </cell>
          <cell r="AI385">
            <v>1</v>
          </cell>
          <cell r="AJ385">
            <v>0</v>
          </cell>
          <cell r="AL385">
            <v>21</v>
          </cell>
          <cell r="AM385">
            <v>36</v>
          </cell>
          <cell r="AO385" t="str">
            <v>D-96-03-29</v>
          </cell>
          <cell r="AP385">
            <v>-194</v>
          </cell>
          <cell r="AQ385" t="str">
            <v>CT</v>
          </cell>
          <cell r="AR385" t="str">
            <v>The United Illuminating Company</v>
          </cell>
          <cell r="AS385" t="str">
            <v>IBE</v>
          </cell>
          <cell r="AT385" t="str">
            <v>Electric</v>
          </cell>
          <cell r="AU385">
            <v>35151</v>
          </cell>
          <cell r="AV385" t="str">
            <v>NA</v>
          </cell>
          <cell r="AW385" t="str">
            <v>NA</v>
          </cell>
          <cell r="AX385" t="str">
            <v>NA</v>
          </cell>
          <cell r="AY385" t="str">
            <v>NA</v>
          </cell>
          <cell r="AZ385" t="str">
            <v>NA</v>
          </cell>
          <cell r="BA385">
            <v>35430</v>
          </cell>
          <cell r="BB385">
            <v>-19500</v>
          </cell>
          <cell r="BC385">
            <v>8.8699999999999992</v>
          </cell>
          <cell r="BD385">
            <v>11.5</v>
          </cell>
          <cell r="BE385">
            <v>33.96</v>
          </cell>
          <cell r="BF385">
            <v>35064</v>
          </cell>
          <cell r="BG385" t="str">
            <v>NA</v>
          </cell>
          <cell r="BH385" t="str">
            <v>Year-end</v>
          </cell>
          <cell r="BI385" t="str">
            <v>Vertically Integrated</v>
          </cell>
          <cell r="BJ385" t="str">
            <v>Fully Litigated</v>
          </cell>
          <cell r="BK385" t="str">
            <v>No</v>
          </cell>
          <cell r="BL385" t="str">
            <v>No</v>
          </cell>
        </row>
        <row r="386">
          <cell r="AE386">
            <v>34</v>
          </cell>
          <cell r="AF386">
            <v>0</v>
          </cell>
          <cell r="AG386">
            <v>1</v>
          </cell>
          <cell r="AH386">
            <v>1</v>
          </cell>
          <cell r="AI386">
            <v>1</v>
          </cell>
          <cell r="AJ386">
            <v>1</v>
          </cell>
          <cell r="AL386">
            <v>21</v>
          </cell>
          <cell r="AM386">
            <v>36</v>
          </cell>
          <cell r="AO386" t="str">
            <v>D-95-02-07</v>
          </cell>
          <cell r="AP386">
            <v>-187</v>
          </cell>
          <cell r="AQ386" t="str">
            <v>CT</v>
          </cell>
          <cell r="AR386" t="str">
            <v>Connecticut Natural Gas Corporation</v>
          </cell>
          <cell r="AS386" t="str">
            <v>IBE</v>
          </cell>
          <cell r="AT386" t="str">
            <v>Natural Gas</v>
          </cell>
          <cell r="AU386">
            <v>34799</v>
          </cell>
          <cell r="AV386">
            <v>28400</v>
          </cell>
          <cell r="AW386">
            <v>10.35</v>
          </cell>
          <cell r="AX386">
            <v>12.2</v>
          </cell>
          <cell r="AY386">
            <v>49.52</v>
          </cell>
          <cell r="AZ386">
            <v>274300</v>
          </cell>
          <cell r="BA386">
            <v>34985</v>
          </cell>
          <cell r="BB386">
            <v>8900</v>
          </cell>
          <cell r="BC386">
            <v>9.58</v>
          </cell>
          <cell r="BD386">
            <v>10.76</v>
          </cell>
          <cell r="BE386">
            <v>51.16</v>
          </cell>
          <cell r="BF386">
            <v>34607</v>
          </cell>
          <cell r="BG386">
            <v>265000</v>
          </cell>
          <cell r="BH386" t="str">
            <v>Year-end</v>
          </cell>
          <cell r="BI386" t="str">
            <v>Distribution</v>
          </cell>
          <cell r="BJ386" t="str">
            <v>Fully Litigated</v>
          </cell>
          <cell r="BK386" t="str">
            <v>No</v>
          </cell>
          <cell r="BL386" t="str">
            <v>No</v>
          </cell>
        </row>
        <row r="387">
          <cell r="AE387">
            <v>34</v>
          </cell>
          <cell r="AF387">
            <v>0</v>
          </cell>
          <cell r="AG387">
            <v>1</v>
          </cell>
          <cell r="AH387">
            <v>1</v>
          </cell>
          <cell r="AI387">
            <v>1</v>
          </cell>
          <cell r="AJ387">
            <v>1</v>
          </cell>
          <cell r="AL387">
            <v>21</v>
          </cell>
          <cell r="AM387">
            <v>36</v>
          </cell>
          <cell r="AO387" t="str">
            <v>D-93-03-09</v>
          </cell>
          <cell r="AP387">
            <v>-174</v>
          </cell>
          <cell r="AQ387" t="str">
            <v>CT</v>
          </cell>
          <cell r="AR387" t="str">
            <v>The Southern Connecticut Gas Company</v>
          </cell>
          <cell r="AS387" t="str">
            <v>IBE</v>
          </cell>
          <cell r="AT387" t="str">
            <v>Natural Gas</v>
          </cell>
          <cell r="AU387">
            <v>34082</v>
          </cell>
          <cell r="AV387">
            <v>27900</v>
          </cell>
          <cell r="AW387">
            <v>11.01</v>
          </cell>
          <cell r="AX387">
            <v>12.63</v>
          </cell>
          <cell r="AY387">
            <v>48</v>
          </cell>
          <cell r="AZ387" t="str">
            <v>NA</v>
          </cell>
          <cell r="BA387">
            <v>34304</v>
          </cell>
          <cell r="BB387">
            <v>13400</v>
          </cell>
          <cell r="BC387" t="str">
            <v>NA</v>
          </cell>
          <cell r="BD387">
            <v>11.45</v>
          </cell>
          <cell r="BE387" t="str">
            <v>NA</v>
          </cell>
          <cell r="BF387">
            <v>33969</v>
          </cell>
          <cell r="BG387" t="str">
            <v>NA</v>
          </cell>
          <cell r="BH387" t="str">
            <v>Year-end</v>
          </cell>
          <cell r="BI387" t="str">
            <v>Distribution</v>
          </cell>
          <cell r="BJ387" t="str">
            <v>Settled</v>
          </cell>
          <cell r="BK387" t="str">
            <v>No</v>
          </cell>
          <cell r="BL387" t="str">
            <v>No</v>
          </cell>
        </row>
        <row r="388">
          <cell r="AE388">
            <v>34</v>
          </cell>
          <cell r="AF388">
            <v>0</v>
          </cell>
          <cell r="AG388">
            <v>1</v>
          </cell>
          <cell r="AH388">
            <v>1</v>
          </cell>
          <cell r="AI388">
            <v>1</v>
          </cell>
          <cell r="AJ388">
            <v>1</v>
          </cell>
          <cell r="AL388">
            <v>21</v>
          </cell>
          <cell r="AM388">
            <v>36</v>
          </cell>
          <cell r="AO388" t="str">
            <v>D-93-02-04</v>
          </cell>
          <cell r="AP388">
            <v>-173</v>
          </cell>
          <cell r="AQ388" t="str">
            <v>CT</v>
          </cell>
          <cell r="AR388" t="str">
            <v>Connecticut Natural Gas Corporation</v>
          </cell>
          <cell r="AS388" t="str">
            <v>IBE</v>
          </cell>
          <cell r="AT388" t="str">
            <v>Natural Gas</v>
          </cell>
          <cell r="AU388">
            <v>34137</v>
          </cell>
          <cell r="AV388">
            <v>24800</v>
          </cell>
          <cell r="AW388">
            <v>10.77</v>
          </cell>
          <cell r="AX388">
            <v>12.8</v>
          </cell>
          <cell r="AY388">
            <v>50.44</v>
          </cell>
          <cell r="AZ388">
            <v>256200</v>
          </cell>
          <cell r="BA388">
            <v>34319</v>
          </cell>
          <cell r="BB388">
            <v>7600</v>
          </cell>
          <cell r="BC388">
            <v>9.65</v>
          </cell>
          <cell r="BD388">
            <v>11.2</v>
          </cell>
          <cell r="BE388">
            <v>50.35</v>
          </cell>
          <cell r="BF388">
            <v>34059</v>
          </cell>
          <cell r="BG388">
            <v>254100</v>
          </cell>
          <cell r="BH388" t="str">
            <v>Year-end</v>
          </cell>
          <cell r="BI388" t="str">
            <v>Distribution</v>
          </cell>
          <cell r="BJ388" t="str">
            <v>Fully Litigated</v>
          </cell>
          <cell r="BK388" t="str">
            <v>No</v>
          </cell>
          <cell r="BL388" t="str">
            <v>No</v>
          </cell>
        </row>
        <row r="389">
          <cell r="AE389">
            <v>34</v>
          </cell>
          <cell r="AF389">
            <v>0</v>
          </cell>
          <cell r="AG389">
            <v>1</v>
          </cell>
          <cell r="AH389">
            <v>1</v>
          </cell>
          <cell r="AI389">
            <v>1</v>
          </cell>
          <cell r="AJ389">
            <v>0</v>
          </cell>
          <cell r="AL389">
            <v>21</v>
          </cell>
          <cell r="AM389">
            <v>36</v>
          </cell>
          <cell r="AO389" t="str">
            <v>D-92-06-05</v>
          </cell>
          <cell r="AP389">
            <v>-166</v>
          </cell>
          <cell r="AQ389" t="str">
            <v>CT</v>
          </cell>
          <cell r="AR389" t="str">
            <v>The United Illuminating Company</v>
          </cell>
          <cell r="AS389" t="str">
            <v>IBE</v>
          </cell>
          <cell r="AT389" t="str">
            <v>Electric</v>
          </cell>
          <cell r="AU389">
            <v>33791</v>
          </cell>
          <cell r="AV389">
            <v>78300</v>
          </cell>
          <cell r="AW389">
            <v>10.75</v>
          </cell>
          <cell r="AX389">
            <v>12.9</v>
          </cell>
          <cell r="AY389">
            <v>30.09</v>
          </cell>
          <cell r="AZ389" t="str">
            <v>NA</v>
          </cell>
          <cell r="BA389">
            <v>33954</v>
          </cell>
          <cell r="BB389">
            <v>33100</v>
          </cell>
          <cell r="BC389">
            <v>10.6</v>
          </cell>
          <cell r="BD389">
            <v>12.4</v>
          </cell>
          <cell r="BE389">
            <v>30.05</v>
          </cell>
          <cell r="BF389">
            <v>33603</v>
          </cell>
          <cell r="BG389" t="str">
            <v>NA</v>
          </cell>
          <cell r="BH389" t="str">
            <v>Year-end</v>
          </cell>
          <cell r="BI389" t="str">
            <v>Vertically Integrated</v>
          </cell>
          <cell r="BJ389" t="str">
            <v>Fully Litigated</v>
          </cell>
          <cell r="BK389" t="str">
            <v>Yes</v>
          </cell>
          <cell r="BL389" t="str">
            <v>No</v>
          </cell>
        </row>
        <row r="390">
          <cell r="AE390">
            <v>34</v>
          </cell>
          <cell r="AF390">
            <v>0</v>
          </cell>
          <cell r="AG390">
            <v>1</v>
          </cell>
          <cell r="AH390">
            <v>1</v>
          </cell>
          <cell r="AI390">
            <v>1</v>
          </cell>
          <cell r="AJ390">
            <v>1</v>
          </cell>
          <cell r="AL390">
            <v>21</v>
          </cell>
          <cell r="AM390">
            <v>36</v>
          </cell>
          <cell r="AO390" t="str">
            <v>D-92-02-19</v>
          </cell>
          <cell r="AP390">
            <v>-164</v>
          </cell>
          <cell r="AQ390" t="str">
            <v>CT</v>
          </cell>
          <cell r="AR390" t="str">
            <v>Yankee Gas Services Company</v>
          </cell>
          <cell r="AS390" t="str">
            <v>ES</v>
          </cell>
          <cell r="AT390" t="str">
            <v>Natural Gas</v>
          </cell>
          <cell r="AU390">
            <v>33693</v>
          </cell>
          <cell r="AV390">
            <v>19700</v>
          </cell>
          <cell r="AW390">
            <v>10.73</v>
          </cell>
          <cell r="AX390">
            <v>12.8</v>
          </cell>
          <cell r="AY390">
            <v>46.7</v>
          </cell>
          <cell r="AZ390">
            <v>304500</v>
          </cell>
          <cell r="BA390">
            <v>33842</v>
          </cell>
          <cell r="BB390">
            <v>12800</v>
          </cell>
          <cell r="BC390">
            <v>10.55</v>
          </cell>
          <cell r="BD390">
            <v>12.43</v>
          </cell>
          <cell r="BE390">
            <v>46.61</v>
          </cell>
          <cell r="BF390">
            <v>33511</v>
          </cell>
          <cell r="BG390">
            <v>301500</v>
          </cell>
          <cell r="BH390" t="str">
            <v>Year-end</v>
          </cell>
          <cell r="BI390" t="str">
            <v>Distribution</v>
          </cell>
          <cell r="BJ390" t="str">
            <v>Fully Litigated</v>
          </cell>
          <cell r="BK390" t="str">
            <v>No</v>
          </cell>
          <cell r="BL390" t="str">
            <v>No</v>
          </cell>
        </row>
        <row r="391">
          <cell r="AE391">
            <v>34</v>
          </cell>
          <cell r="AF391">
            <v>0</v>
          </cell>
          <cell r="AG391">
            <v>1</v>
          </cell>
          <cell r="AH391">
            <v>1</v>
          </cell>
          <cell r="AI391">
            <v>1</v>
          </cell>
          <cell r="AJ391">
            <v>0</v>
          </cell>
          <cell r="AL391">
            <v>21</v>
          </cell>
          <cell r="AM391">
            <v>36</v>
          </cell>
          <cell r="AO391" t="str">
            <v>D-90-12-03</v>
          </cell>
          <cell r="AP391">
            <v>-158</v>
          </cell>
          <cell r="AQ391" t="str">
            <v>CT</v>
          </cell>
          <cell r="AR391" t="str">
            <v>The Connecticut Light and Power Company</v>
          </cell>
          <cell r="AS391" t="str">
            <v>ES</v>
          </cell>
          <cell r="AT391" t="str">
            <v>Electric</v>
          </cell>
          <cell r="AU391">
            <v>33245</v>
          </cell>
          <cell r="AV391">
            <v>200000</v>
          </cell>
          <cell r="AW391">
            <v>10.3</v>
          </cell>
          <cell r="AX391">
            <v>13.3</v>
          </cell>
          <cell r="AY391">
            <v>37.69</v>
          </cell>
          <cell r="AZ391">
            <v>3172200</v>
          </cell>
          <cell r="BA391">
            <v>33451</v>
          </cell>
          <cell r="BB391">
            <v>77200</v>
          </cell>
          <cell r="BC391">
            <v>10.16</v>
          </cell>
          <cell r="BD391">
            <v>12.9</v>
          </cell>
          <cell r="BE391">
            <v>37.64</v>
          </cell>
          <cell r="BF391">
            <v>33054</v>
          </cell>
          <cell r="BG391">
            <v>3135900</v>
          </cell>
          <cell r="BH391" t="str">
            <v>Year-end</v>
          </cell>
          <cell r="BI391" t="str">
            <v>Vertically Integrated</v>
          </cell>
          <cell r="BJ391" t="str">
            <v>Fully Litigated</v>
          </cell>
          <cell r="BK391" t="str">
            <v>No</v>
          </cell>
          <cell r="BL391" t="str">
            <v>No</v>
          </cell>
        </row>
        <row r="392">
          <cell r="AE392">
            <v>34</v>
          </cell>
          <cell r="AF392">
            <v>0</v>
          </cell>
          <cell r="AG392">
            <v>1</v>
          </cell>
          <cell r="AH392">
            <v>1</v>
          </cell>
          <cell r="AI392">
            <v>1</v>
          </cell>
          <cell r="AJ392">
            <v>1</v>
          </cell>
          <cell r="AL392">
            <v>21</v>
          </cell>
          <cell r="AM392">
            <v>36</v>
          </cell>
          <cell r="AO392" t="str">
            <v>D-89-09-06</v>
          </cell>
          <cell r="AP392">
            <v>-156</v>
          </cell>
          <cell r="AQ392" t="str">
            <v>CT</v>
          </cell>
          <cell r="AR392" t="str">
            <v>The Southern Connecticut Gas Company</v>
          </cell>
          <cell r="AS392" t="str">
            <v>IBE</v>
          </cell>
          <cell r="AT392" t="str">
            <v>Natural Gas</v>
          </cell>
          <cell r="AU392">
            <v>32794</v>
          </cell>
          <cell r="AV392">
            <v>17000</v>
          </cell>
          <cell r="AW392">
            <v>11.75</v>
          </cell>
          <cell r="AX392">
            <v>14</v>
          </cell>
          <cell r="AY392">
            <v>44.7</v>
          </cell>
          <cell r="AZ392">
            <v>198200</v>
          </cell>
          <cell r="BA392">
            <v>32960</v>
          </cell>
          <cell r="BB392">
            <v>8400</v>
          </cell>
          <cell r="BC392">
            <v>11.27</v>
          </cell>
          <cell r="BD392">
            <v>13</v>
          </cell>
          <cell r="BE392">
            <v>44.7</v>
          </cell>
          <cell r="BF392">
            <v>32689</v>
          </cell>
          <cell r="BG392">
            <v>194100</v>
          </cell>
          <cell r="BH392" t="str">
            <v>Year-end</v>
          </cell>
          <cell r="BI392" t="str">
            <v>Distribution</v>
          </cell>
          <cell r="BJ392" t="str">
            <v>Fully Litigated</v>
          </cell>
          <cell r="BK392" t="str">
            <v>No</v>
          </cell>
          <cell r="BL392" t="str">
            <v>No</v>
          </cell>
        </row>
        <row r="393">
          <cell r="AE393">
            <v>34</v>
          </cell>
          <cell r="AF393">
            <v>0</v>
          </cell>
          <cell r="AG393">
            <v>1</v>
          </cell>
          <cell r="AH393">
            <v>1</v>
          </cell>
          <cell r="AI393">
            <v>1</v>
          </cell>
          <cell r="AJ393">
            <v>1</v>
          </cell>
          <cell r="AL393">
            <v>21</v>
          </cell>
          <cell r="AM393">
            <v>36</v>
          </cell>
          <cell r="AO393" t="str">
            <v>D-05-03-17PH01</v>
          </cell>
          <cell r="AP393">
            <v>-122</v>
          </cell>
          <cell r="AQ393" t="str">
            <v>CT</v>
          </cell>
          <cell r="AR393" t="str">
            <v>The Southern Connecticut Gas Company</v>
          </cell>
          <cell r="AS393" t="str">
            <v>IBE</v>
          </cell>
          <cell r="AT393" t="str">
            <v>Natural Gas</v>
          </cell>
          <cell r="AU393">
            <v>38471</v>
          </cell>
          <cell r="AV393">
            <v>39200</v>
          </cell>
          <cell r="AW393">
            <v>9.81</v>
          </cell>
          <cell r="AX393">
            <v>11.77</v>
          </cell>
          <cell r="AY393">
            <v>51.28</v>
          </cell>
          <cell r="AZ393">
            <v>394200</v>
          </cell>
          <cell r="BA393">
            <v>38714</v>
          </cell>
          <cell r="BB393">
            <v>26700</v>
          </cell>
          <cell r="BC393">
            <v>8.85</v>
          </cell>
          <cell r="BD393">
            <v>10</v>
          </cell>
          <cell r="BE393">
            <v>51.28</v>
          </cell>
          <cell r="BF393">
            <v>38352</v>
          </cell>
          <cell r="BG393">
            <v>396700</v>
          </cell>
          <cell r="BH393" t="str">
            <v>Date Certain</v>
          </cell>
          <cell r="BI393" t="str">
            <v>Distribution</v>
          </cell>
          <cell r="BJ393" t="str">
            <v>Settled</v>
          </cell>
          <cell r="BK393" t="str">
            <v>No</v>
          </cell>
          <cell r="BL393" t="str">
            <v>No</v>
          </cell>
        </row>
        <row r="394">
          <cell r="AE394">
            <v>34</v>
          </cell>
          <cell r="AF394">
            <v>0</v>
          </cell>
          <cell r="AG394">
            <v>1</v>
          </cell>
          <cell r="AH394">
            <v>1</v>
          </cell>
          <cell r="AI394">
            <v>1</v>
          </cell>
          <cell r="AJ394">
            <v>0</v>
          </cell>
          <cell r="AL394">
            <v>21</v>
          </cell>
          <cell r="AM394">
            <v>36</v>
          </cell>
          <cell r="AO394" t="str">
            <v>D-03-07-02</v>
          </cell>
          <cell r="AP394">
            <v>-114</v>
          </cell>
          <cell r="AQ394" t="str">
            <v>CT</v>
          </cell>
          <cell r="AR394" t="str">
            <v>The Connecticut Light and Power Company</v>
          </cell>
          <cell r="AS394" t="str">
            <v>ES</v>
          </cell>
          <cell r="AT394" t="str">
            <v>Electric</v>
          </cell>
          <cell r="AU394">
            <v>37834</v>
          </cell>
          <cell r="AV394">
            <v>251200</v>
          </cell>
          <cell r="AW394">
            <v>8.76</v>
          </cell>
          <cell r="AX394">
            <v>10.75</v>
          </cell>
          <cell r="AY394">
            <v>49.84</v>
          </cell>
          <cell r="AZ394" t="str">
            <v>NA</v>
          </cell>
          <cell r="BA394">
            <v>37972</v>
          </cell>
          <cell r="BB394">
            <v>70500</v>
          </cell>
          <cell r="BC394">
            <v>8.19</v>
          </cell>
          <cell r="BD394">
            <v>9.85</v>
          </cell>
          <cell r="BE394">
            <v>47.22</v>
          </cell>
          <cell r="BF394">
            <v>37621</v>
          </cell>
          <cell r="BG394" t="str">
            <v>NA</v>
          </cell>
          <cell r="BH394" t="str">
            <v>Year-end</v>
          </cell>
          <cell r="BI394" t="str">
            <v>Distribution</v>
          </cell>
          <cell r="BJ394" t="str">
            <v>Fully Litigated</v>
          </cell>
          <cell r="BK394" t="str">
            <v>Yes</v>
          </cell>
          <cell r="BL394" t="str">
            <v>No</v>
          </cell>
        </row>
        <row r="395">
          <cell r="AE395">
            <v>34</v>
          </cell>
          <cell r="AF395">
            <v>0</v>
          </cell>
          <cell r="AG395">
            <v>1</v>
          </cell>
          <cell r="AH395">
            <v>1</v>
          </cell>
          <cell r="AI395">
            <v>1</v>
          </cell>
          <cell r="AJ395">
            <v>1</v>
          </cell>
          <cell r="AL395">
            <v>21</v>
          </cell>
          <cell r="AM395">
            <v>36</v>
          </cell>
          <cell r="AO395" t="str">
            <v>D-06-12-02PH01</v>
          </cell>
          <cell r="AP395">
            <v>12</v>
          </cell>
          <cell r="AQ395" t="str">
            <v>CT</v>
          </cell>
          <cell r="AR395" t="str">
            <v>Yankee Gas Services Company</v>
          </cell>
          <cell r="AS395" t="str">
            <v>ES</v>
          </cell>
          <cell r="AT395" t="str">
            <v>Natural Gas</v>
          </cell>
          <cell r="AU395">
            <v>39080</v>
          </cell>
          <cell r="AV395">
            <v>44200</v>
          </cell>
          <cell r="AW395">
            <v>8.2200000000000006</v>
          </cell>
          <cell r="AX395">
            <v>10.5</v>
          </cell>
          <cell r="AY395">
            <v>50.18</v>
          </cell>
          <cell r="AZ395">
            <v>626700</v>
          </cell>
          <cell r="BA395">
            <v>39262</v>
          </cell>
          <cell r="BB395">
            <v>22100</v>
          </cell>
          <cell r="BC395">
            <v>8.0299999999999994</v>
          </cell>
          <cell r="BD395">
            <v>10.1</v>
          </cell>
          <cell r="BE395">
            <v>50.3</v>
          </cell>
          <cell r="BF395">
            <v>38898</v>
          </cell>
          <cell r="BG395">
            <v>568800</v>
          </cell>
          <cell r="BH395" t="str">
            <v>Average</v>
          </cell>
          <cell r="BI395" t="str">
            <v>Distribution</v>
          </cell>
          <cell r="BJ395" t="str">
            <v>Settled</v>
          </cell>
          <cell r="BK395" t="str">
            <v>No</v>
          </cell>
          <cell r="BL395" t="str">
            <v>No</v>
          </cell>
        </row>
        <row r="396">
          <cell r="AE396">
            <v>34</v>
          </cell>
          <cell r="AF396">
            <v>0</v>
          </cell>
          <cell r="AG396">
            <v>1</v>
          </cell>
          <cell r="AH396">
            <v>1</v>
          </cell>
          <cell r="AI396">
            <v>1</v>
          </cell>
          <cell r="AJ396">
            <v>0</v>
          </cell>
          <cell r="AL396">
            <v>21</v>
          </cell>
          <cell r="AM396">
            <v>36</v>
          </cell>
          <cell r="AO396" t="str">
            <v>D-07-07-01</v>
          </cell>
          <cell r="AP396">
            <v>133</v>
          </cell>
          <cell r="AQ396" t="str">
            <v>CT</v>
          </cell>
          <cell r="AR396" t="str">
            <v>The Connecticut Light and Power Company</v>
          </cell>
          <cell r="AS396" t="str">
            <v>ES</v>
          </cell>
          <cell r="AT396" t="str">
            <v>Electric</v>
          </cell>
          <cell r="AU396">
            <v>39293</v>
          </cell>
          <cell r="AV396">
            <v>210700</v>
          </cell>
          <cell r="AW396">
            <v>8.4700000000000006</v>
          </cell>
          <cell r="AX396">
            <v>11</v>
          </cell>
          <cell r="AY396">
            <v>49.5</v>
          </cell>
          <cell r="AZ396">
            <v>2463700</v>
          </cell>
          <cell r="BA396">
            <v>39475</v>
          </cell>
          <cell r="BB396">
            <v>97978</v>
          </cell>
          <cell r="BC396">
            <v>7.72</v>
          </cell>
          <cell r="BD396">
            <v>9.4</v>
          </cell>
          <cell r="BE396">
            <v>48.99</v>
          </cell>
          <cell r="BF396">
            <v>39082</v>
          </cell>
          <cell r="BG396">
            <v>2438370</v>
          </cell>
          <cell r="BH396" t="str">
            <v>Year-end</v>
          </cell>
          <cell r="BI396" t="str">
            <v>Distribution</v>
          </cell>
          <cell r="BJ396" t="str">
            <v>Fully Litigated</v>
          </cell>
          <cell r="BK396" t="str">
            <v>Yes</v>
          </cell>
          <cell r="BL396" t="str">
            <v>No</v>
          </cell>
        </row>
        <row r="397">
          <cell r="AE397">
            <v>34</v>
          </cell>
          <cell r="AF397">
            <v>0</v>
          </cell>
          <cell r="AG397">
            <v>1</v>
          </cell>
          <cell r="AH397">
            <v>1</v>
          </cell>
          <cell r="AI397">
            <v>1</v>
          </cell>
          <cell r="AJ397">
            <v>0</v>
          </cell>
          <cell r="AL397">
            <v>21</v>
          </cell>
          <cell r="AM397">
            <v>36</v>
          </cell>
          <cell r="AO397" t="str">
            <v>D-08-07-04</v>
          </cell>
          <cell r="AP397">
            <v>367</v>
          </cell>
          <cell r="AQ397" t="str">
            <v>CT</v>
          </cell>
          <cell r="AR397" t="str">
            <v>The United Illuminating Company</v>
          </cell>
          <cell r="AS397" t="str">
            <v>IBE</v>
          </cell>
          <cell r="AT397" t="str">
            <v>Electric</v>
          </cell>
          <cell r="AU397">
            <v>39668</v>
          </cell>
          <cell r="AV397">
            <v>52400</v>
          </cell>
          <cell r="AW397">
            <v>8.75</v>
          </cell>
          <cell r="AX397">
            <v>10.75</v>
          </cell>
          <cell r="AY397">
            <v>50</v>
          </cell>
          <cell r="AZ397">
            <v>511300</v>
          </cell>
          <cell r="BA397">
            <v>39848</v>
          </cell>
          <cell r="BB397">
            <v>6100</v>
          </cell>
          <cell r="BC397">
            <v>7.59</v>
          </cell>
          <cell r="BD397">
            <v>8.75</v>
          </cell>
          <cell r="BE397">
            <v>50</v>
          </cell>
          <cell r="BF397">
            <v>39447</v>
          </cell>
          <cell r="BG397">
            <v>498700</v>
          </cell>
          <cell r="BH397" t="str">
            <v>Average</v>
          </cell>
          <cell r="BI397" t="str">
            <v>Distribution</v>
          </cell>
          <cell r="BJ397" t="str">
            <v>Fully Litigated</v>
          </cell>
          <cell r="BK397" t="str">
            <v>Yes</v>
          </cell>
          <cell r="BL397" t="str">
            <v>No</v>
          </cell>
        </row>
        <row r="398">
          <cell r="AE398">
            <v>34</v>
          </cell>
          <cell r="AF398">
            <v>0</v>
          </cell>
          <cell r="AG398">
            <v>1</v>
          </cell>
          <cell r="AH398">
            <v>1</v>
          </cell>
          <cell r="AI398">
            <v>1</v>
          </cell>
          <cell r="AJ398">
            <v>1</v>
          </cell>
          <cell r="AL398">
            <v>21</v>
          </cell>
          <cell r="AM398">
            <v>36</v>
          </cell>
          <cell r="AO398" t="str">
            <v>D-08-12-07</v>
          </cell>
          <cell r="AP398">
            <v>419</v>
          </cell>
          <cell r="AQ398" t="str">
            <v>CT</v>
          </cell>
          <cell r="AR398" t="str">
            <v>The Southern Connecticut Gas Company</v>
          </cell>
          <cell r="AS398" t="str">
            <v>IBE</v>
          </cell>
          <cell r="AT398" t="str">
            <v>Natural Gas</v>
          </cell>
          <cell r="AU398">
            <v>39833</v>
          </cell>
          <cell r="AV398">
            <v>34179.309000000001</v>
          </cell>
          <cell r="AW398">
            <v>10.08</v>
          </cell>
          <cell r="AX398">
            <v>12.2</v>
          </cell>
          <cell r="AY398">
            <v>57.61</v>
          </cell>
          <cell r="AZ398">
            <v>484533.995</v>
          </cell>
          <cell r="BA398">
            <v>40011</v>
          </cell>
          <cell r="BB398">
            <v>-12500</v>
          </cell>
          <cell r="BC398">
            <v>8.0500000000000007</v>
          </cell>
          <cell r="BD398">
            <v>9.26</v>
          </cell>
          <cell r="BE398">
            <v>52</v>
          </cell>
          <cell r="BF398">
            <v>39629</v>
          </cell>
          <cell r="BG398">
            <v>436800</v>
          </cell>
          <cell r="BH398" t="str">
            <v>Date Certain</v>
          </cell>
          <cell r="BI398" t="str">
            <v>Distribution</v>
          </cell>
          <cell r="BJ398" t="str">
            <v>Fully Litigated</v>
          </cell>
          <cell r="BK398" t="str">
            <v>No</v>
          </cell>
          <cell r="BL398" t="str">
            <v>No</v>
          </cell>
        </row>
        <row r="399">
          <cell r="AE399">
            <v>34</v>
          </cell>
          <cell r="AF399">
            <v>0</v>
          </cell>
          <cell r="AG399">
            <v>1</v>
          </cell>
          <cell r="AH399">
            <v>1</v>
          </cell>
          <cell r="AI399">
            <v>1</v>
          </cell>
          <cell r="AJ399">
            <v>1</v>
          </cell>
          <cell r="AL399">
            <v>21</v>
          </cell>
          <cell r="AM399">
            <v>36</v>
          </cell>
          <cell r="AO399" t="str">
            <v>D-08-12-06</v>
          </cell>
          <cell r="AP399">
            <v>420</v>
          </cell>
          <cell r="AQ399" t="str">
            <v>CT</v>
          </cell>
          <cell r="AR399" t="str">
            <v>Connecticut Natural Gas Corporation</v>
          </cell>
          <cell r="AS399" t="str">
            <v>IBE</v>
          </cell>
          <cell r="AT399" t="str">
            <v>Natural Gas</v>
          </cell>
          <cell r="AU399">
            <v>39829</v>
          </cell>
          <cell r="AV399">
            <v>7400</v>
          </cell>
          <cell r="AW399">
            <v>10.09</v>
          </cell>
          <cell r="AX399">
            <v>12.2</v>
          </cell>
          <cell r="AY399">
            <v>58</v>
          </cell>
          <cell r="AZ399">
            <v>355000</v>
          </cell>
          <cell r="BA399">
            <v>39994</v>
          </cell>
          <cell r="BB399">
            <v>-15800</v>
          </cell>
          <cell r="BC399">
            <v>7.92</v>
          </cell>
          <cell r="BD399">
            <v>9.31</v>
          </cell>
          <cell r="BE399">
            <v>52.52</v>
          </cell>
          <cell r="BF399">
            <v>39629</v>
          </cell>
          <cell r="BG399">
            <v>336400</v>
          </cell>
          <cell r="BH399" t="str">
            <v>Date Certain</v>
          </cell>
          <cell r="BI399" t="str">
            <v>Distribution</v>
          </cell>
          <cell r="BJ399" t="str">
            <v>Fully Litigated</v>
          </cell>
          <cell r="BK399" t="str">
            <v>No</v>
          </cell>
          <cell r="BL399" t="str">
            <v>No</v>
          </cell>
        </row>
        <row r="400">
          <cell r="AE400">
            <v>34</v>
          </cell>
          <cell r="AF400">
            <v>0</v>
          </cell>
          <cell r="AG400">
            <v>1</v>
          </cell>
          <cell r="AH400">
            <v>1</v>
          </cell>
          <cell r="AI400">
            <v>1</v>
          </cell>
          <cell r="AJ400">
            <v>0</v>
          </cell>
          <cell r="AL400">
            <v>21</v>
          </cell>
          <cell r="AM400">
            <v>36</v>
          </cell>
          <cell r="AO400" t="str">
            <v>D-09-12-05</v>
          </cell>
          <cell r="AP400">
            <v>568</v>
          </cell>
          <cell r="AQ400" t="str">
            <v>CT</v>
          </cell>
          <cell r="AR400" t="str">
            <v>The Connecticut Light and Power Company</v>
          </cell>
          <cell r="AS400" t="str">
            <v>ES</v>
          </cell>
          <cell r="AT400" t="str">
            <v>Electric</v>
          </cell>
          <cell r="AU400">
            <v>40186</v>
          </cell>
          <cell r="AV400">
            <v>177570</v>
          </cell>
          <cell r="AW400">
            <v>8.23</v>
          </cell>
          <cell r="AX400">
            <v>10.5</v>
          </cell>
          <cell r="AY400">
            <v>49.2</v>
          </cell>
          <cell r="AZ400">
            <v>2778611</v>
          </cell>
          <cell r="BA400">
            <v>40359</v>
          </cell>
          <cell r="BB400">
            <v>101900</v>
          </cell>
          <cell r="BC400">
            <v>7.68</v>
          </cell>
          <cell r="BD400">
            <v>9.4</v>
          </cell>
          <cell r="BE400">
            <v>49.2</v>
          </cell>
          <cell r="BF400">
            <v>39994</v>
          </cell>
          <cell r="BG400">
            <v>2790247</v>
          </cell>
          <cell r="BH400" t="str">
            <v>Date Certain</v>
          </cell>
          <cell r="BI400" t="str">
            <v>Distribution</v>
          </cell>
          <cell r="BJ400" t="str">
            <v>Fully Litigated</v>
          </cell>
          <cell r="BK400" t="str">
            <v>Yes</v>
          </cell>
          <cell r="BL400" t="str">
            <v>No</v>
          </cell>
        </row>
        <row r="401">
          <cell r="AE401">
            <v>34</v>
          </cell>
          <cell r="AF401">
            <v>0</v>
          </cell>
          <cell r="AG401">
            <v>1</v>
          </cell>
          <cell r="AH401">
            <v>1</v>
          </cell>
          <cell r="AI401">
            <v>1</v>
          </cell>
          <cell r="AJ401">
            <v>1</v>
          </cell>
          <cell r="AL401">
            <v>21</v>
          </cell>
          <cell r="AM401">
            <v>36</v>
          </cell>
          <cell r="AO401" t="str">
            <v>D-10-12-02</v>
          </cell>
          <cell r="AP401">
            <v>705</v>
          </cell>
          <cell r="AQ401" t="str">
            <v>CT</v>
          </cell>
          <cell r="AR401" t="str">
            <v>Yankee Gas Services Company</v>
          </cell>
          <cell r="AS401" t="str">
            <v>ES</v>
          </cell>
          <cell r="AT401" t="str">
            <v>Natural Gas</v>
          </cell>
          <cell r="AU401">
            <v>40550</v>
          </cell>
          <cell r="AV401">
            <v>39400</v>
          </cell>
          <cell r="AW401">
            <v>8.14</v>
          </cell>
          <cell r="AX401">
            <v>10.1</v>
          </cell>
          <cell r="AY401">
            <v>52.2</v>
          </cell>
          <cell r="AZ401">
            <v>784318</v>
          </cell>
          <cell r="BA401">
            <v>40723</v>
          </cell>
          <cell r="BB401">
            <v>6180.0160000000005</v>
          </cell>
          <cell r="BC401">
            <v>7.48</v>
          </cell>
          <cell r="BD401">
            <v>8.83</v>
          </cell>
          <cell r="BE401">
            <v>52.2</v>
          </cell>
          <cell r="BF401">
            <v>40359</v>
          </cell>
          <cell r="BG401">
            <v>753640.70299999998</v>
          </cell>
          <cell r="BH401" t="str">
            <v>Date Certain</v>
          </cell>
          <cell r="BI401" t="str">
            <v>Distribution</v>
          </cell>
          <cell r="BJ401" t="str">
            <v>Fully Litigated</v>
          </cell>
          <cell r="BK401" t="str">
            <v>Yes</v>
          </cell>
          <cell r="BL401" t="str">
            <v>No</v>
          </cell>
        </row>
        <row r="402">
          <cell r="AE402">
            <v>34</v>
          </cell>
          <cell r="AF402">
            <v>0</v>
          </cell>
          <cell r="AG402">
            <v>1</v>
          </cell>
          <cell r="AH402">
            <v>1</v>
          </cell>
          <cell r="AI402">
            <v>1</v>
          </cell>
          <cell r="AJ402">
            <v>0</v>
          </cell>
          <cell r="AL402">
            <v>21</v>
          </cell>
          <cell r="AM402">
            <v>36</v>
          </cell>
          <cell r="AO402" t="str">
            <v>D-80-04-03-E</v>
          </cell>
          <cell r="AP402">
            <v>820</v>
          </cell>
          <cell r="AQ402" t="str">
            <v>CT</v>
          </cell>
          <cell r="AR402" t="str">
            <v>The Connecticut Light and Power Company</v>
          </cell>
          <cell r="AS402" t="str">
            <v>ES</v>
          </cell>
          <cell r="AT402" t="str">
            <v>Electric</v>
          </cell>
          <cell r="AU402">
            <v>29346</v>
          </cell>
          <cell r="AV402">
            <v>102000</v>
          </cell>
          <cell r="AW402">
            <v>11.13</v>
          </cell>
          <cell r="AX402">
            <v>17</v>
          </cell>
          <cell r="AY402">
            <v>35.119999999999997</v>
          </cell>
          <cell r="AZ402" t="str">
            <v>NA</v>
          </cell>
          <cell r="BA402">
            <v>29503</v>
          </cell>
          <cell r="BB402">
            <v>72300</v>
          </cell>
          <cell r="BC402">
            <v>10.25</v>
          </cell>
          <cell r="BD402">
            <v>14.5</v>
          </cell>
          <cell r="BE402">
            <v>35.119999999999997</v>
          </cell>
          <cell r="BF402">
            <v>29220</v>
          </cell>
          <cell r="BG402" t="str">
            <v>NA</v>
          </cell>
          <cell r="BI402" t="str">
            <v>Vertically Integrated</v>
          </cell>
          <cell r="BJ402" t="str">
            <v>Fully Litigated</v>
          </cell>
          <cell r="BK402" t="str">
            <v>No</v>
          </cell>
          <cell r="BL402" t="str">
            <v>No</v>
          </cell>
        </row>
        <row r="403">
          <cell r="AE403">
            <v>34</v>
          </cell>
          <cell r="AF403">
            <v>0</v>
          </cell>
          <cell r="AG403">
            <v>1</v>
          </cell>
          <cell r="AH403">
            <v>1</v>
          </cell>
          <cell r="AI403">
            <v>1</v>
          </cell>
          <cell r="AJ403">
            <v>1</v>
          </cell>
          <cell r="AL403">
            <v>21</v>
          </cell>
          <cell r="AM403">
            <v>36</v>
          </cell>
          <cell r="AO403" t="str">
            <v>D-80-04-03-G</v>
          </cell>
          <cell r="AP403">
            <v>822</v>
          </cell>
          <cell r="AQ403" t="str">
            <v>CT</v>
          </cell>
          <cell r="AR403" t="str">
            <v>The Connecticut Light and Power Company</v>
          </cell>
          <cell r="AS403" t="str">
            <v>ES</v>
          </cell>
          <cell r="AT403" t="str">
            <v>Natural Gas</v>
          </cell>
          <cell r="AU403">
            <v>29346</v>
          </cell>
          <cell r="AV403">
            <v>9400</v>
          </cell>
          <cell r="AW403">
            <v>11.13</v>
          </cell>
          <cell r="AX403">
            <v>17</v>
          </cell>
          <cell r="AY403">
            <v>35.119999999999997</v>
          </cell>
          <cell r="AZ403" t="str">
            <v>NA</v>
          </cell>
          <cell r="BA403">
            <v>29503</v>
          </cell>
          <cell r="BB403">
            <v>9300</v>
          </cell>
          <cell r="BC403">
            <v>10.25</v>
          </cell>
          <cell r="BD403">
            <v>14.5</v>
          </cell>
          <cell r="BE403">
            <v>35.119999999999997</v>
          </cell>
          <cell r="BF403">
            <v>29220</v>
          </cell>
          <cell r="BG403" t="str">
            <v>NA</v>
          </cell>
          <cell r="BI403" t="str">
            <v>Distribution</v>
          </cell>
          <cell r="BJ403" t="str">
            <v>Fully Litigated</v>
          </cell>
          <cell r="BK403" t="str">
            <v>No</v>
          </cell>
          <cell r="BL403" t="str">
            <v>No</v>
          </cell>
        </row>
        <row r="404">
          <cell r="AE404">
            <v>34</v>
          </cell>
          <cell r="AF404">
            <v>0</v>
          </cell>
          <cell r="AG404">
            <v>1</v>
          </cell>
          <cell r="AH404">
            <v>1</v>
          </cell>
          <cell r="AI404">
            <v>1</v>
          </cell>
          <cell r="AJ404">
            <v>0</v>
          </cell>
          <cell r="AL404">
            <v>21</v>
          </cell>
          <cell r="AM404">
            <v>36</v>
          </cell>
          <cell r="AO404" t="str">
            <v>D-81-06-02-E</v>
          </cell>
          <cell r="AP404">
            <v>824</v>
          </cell>
          <cell r="AQ404" t="str">
            <v>CT</v>
          </cell>
          <cell r="AR404" t="str">
            <v>The Connecticut Light and Power Company</v>
          </cell>
          <cell r="AS404" t="str">
            <v>ES</v>
          </cell>
          <cell r="AT404" t="str">
            <v>Electric</v>
          </cell>
          <cell r="AU404">
            <v>29769</v>
          </cell>
          <cell r="AV404">
            <v>158700</v>
          </cell>
          <cell r="AW404">
            <v>13.11</v>
          </cell>
          <cell r="AX404">
            <v>19</v>
          </cell>
          <cell r="AY404">
            <v>33.520000000000003</v>
          </cell>
          <cell r="AZ404" t="str">
            <v>NA</v>
          </cell>
          <cell r="BA404">
            <v>29915</v>
          </cell>
          <cell r="BB404">
            <v>114500</v>
          </cell>
          <cell r="BC404">
            <v>12.14</v>
          </cell>
          <cell r="BD404">
            <v>16.100000000000001</v>
          </cell>
          <cell r="BE404">
            <v>33.520000000000003</v>
          </cell>
          <cell r="BF404">
            <v>29586</v>
          </cell>
          <cell r="BG404" t="str">
            <v>NA</v>
          </cell>
          <cell r="BI404" t="str">
            <v>Vertically Integrated</v>
          </cell>
          <cell r="BJ404" t="str">
            <v>Fully Litigated</v>
          </cell>
          <cell r="BK404" t="str">
            <v>No</v>
          </cell>
          <cell r="BL404" t="str">
            <v>No</v>
          </cell>
        </row>
        <row r="405">
          <cell r="AE405">
            <v>34</v>
          </cell>
          <cell r="AF405">
            <v>0</v>
          </cell>
          <cell r="AG405">
            <v>1</v>
          </cell>
          <cell r="AH405">
            <v>1</v>
          </cell>
          <cell r="AI405">
            <v>1</v>
          </cell>
          <cell r="AJ405">
            <v>1</v>
          </cell>
          <cell r="AL405">
            <v>21</v>
          </cell>
          <cell r="AM405">
            <v>36</v>
          </cell>
          <cell r="AO405" t="str">
            <v>D-81-06-02-G</v>
          </cell>
          <cell r="AP405">
            <v>825</v>
          </cell>
          <cell r="AQ405" t="str">
            <v>CT</v>
          </cell>
          <cell r="AR405" t="str">
            <v>The Connecticut Light and Power Company</v>
          </cell>
          <cell r="AS405" t="str">
            <v>ES</v>
          </cell>
          <cell r="AT405" t="str">
            <v>Natural Gas</v>
          </cell>
          <cell r="AU405">
            <v>29769</v>
          </cell>
          <cell r="AV405">
            <v>12900</v>
          </cell>
          <cell r="AW405">
            <v>13.11</v>
          </cell>
          <cell r="AX405">
            <v>19</v>
          </cell>
          <cell r="AY405">
            <v>33.520000000000003</v>
          </cell>
          <cell r="AZ405" t="str">
            <v>NA</v>
          </cell>
          <cell r="BA405">
            <v>29915</v>
          </cell>
          <cell r="BB405">
            <v>9000</v>
          </cell>
          <cell r="BC405">
            <v>12.14</v>
          </cell>
          <cell r="BD405">
            <v>16.100000000000001</v>
          </cell>
          <cell r="BE405">
            <v>33.520000000000003</v>
          </cell>
          <cell r="BF405">
            <v>29586</v>
          </cell>
          <cell r="BG405" t="str">
            <v>NA</v>
          </cell>
          <cell r="BI405" t="str">
            <v>Distribution</v>
          </cell>
          <cell r="BJ405" t="str">
            <v>Fully Litigated</v>
          </cell>
          <cell r="BK405" t="str">
            <v>No</v>
          </cell>
          <cell r="BL405" t="str">
            <v>No</v>
          </cell>
        </row>
        <row r="406">
          <cell r="AE406">
            <v>34</v>
          </cell>
          <cell r="AF406">
            <v>0</v>
          </cell>
          <cell r="AG406">
            <v>1</v>
          </cell>
          <cell r="AH406">
            <v>1</v>
          </cell>
          <cell r="AI406">
            <v>1</v>
          </cell>
          <cell r="AJ406">
            <v>0</v>
          </cell>
          <cell r="AL406">
            <v>21</v>
          </cell>
          <cell r="AM406">
            <v>36</v>
          </cell>
          <cell r="AO406" t="str">
            <v>D-82-07-01-E</v>
          </cell>
          <cell r="AP406">
            <v>828</v>
          </cell>
          <cell r="AQ406" t="str">
            <v>CT</v>
          </cell>
          <cell r="AR406" t="str">
            <v>The Connecticut Light and Power Company</v>
          </cell>
          <cell r="AS406" t="str">
            <v>ES</v>
          </cell>
          <cell r="AT406" t="str">
            <v>Electric</v>
          </cell>
          <cell r="AU406">
            <v>30162</v>
          </cell>
          <cell r="AV406">
            <v>101300</v>
          </cell>
          <cell r="AW406">
            <v>12.96</v>
          </cell>
          <cell r="AX406">
            <v>17.5</v>
          </cell>
          <cell r="AY406">
            <v>40</v>
          </cell>
          <cell r="AZ406">
            <v>1797300</v>
          </cell>
          <cell r="BA406">
            <v>30299</v>
          </cell>
          <cell r="BB406">
            <v>78600</v>
          </cell>
          <cell r="BC406">
            <v>12.34</v>
          </cell>
          <cell r="BD406">
            <v>16.399999999999999</v>
          </cell>
          <cell r="BE406">
            <v>37.369999999999997</v>
          </cell>
          <cell r="BF406">
            <v>29951</v>
          </cell>
          <cell r="BG406">
            <v>1794900</v>
          </cell>
          <cell r="BH406" t="str">
            <v>Average</v>
          </cell>
          <cell r="BI406" t="str">
            <v>Vertically Integrated</v>
          </cell>
          <cell r="BJ406" t="str">
            <v>Fully Litigated</v>
          </cell>
          <cell r="BK406" t="str">
            <v>No</v>
          </cell>
          <cell r="BL406" t="str">
            <v>No</v>
          </cell>
        </row>
        <row r="407">
          <cell r="AE407">
            <v>34</v>
          </cell>
          <cell r="AF407">
            <v>0</v>
          </cell>
          <cell r="AG407">
            <v>1</v>
          </cell>
          <cell r="AH407">
            <v>1</v>
          </cell>
          <cell r="AI407">
            <v>1</v>
          </cell>
          <cell r="AJ407">
            <v>1</v>
          </cell>
          <cell r="AL407">
            <v>21</v>
          </cell>
          <cell r="AM407">
            <v>36</v>
          </cell>
          <cell r="AO407" t="str">
            <v>D-82-07-01-G</v>
          </cell>
          <cell r="AP407">
            <v>829</v>
          </cell>
          <cell r="AQ407" t="str">
            <v>CT</v>
          </cell>
          <cell r="AR407" t="str">
            <v>The Connecticut Light and Power Company</v>
          </cell>
          <cell r="AS407" t="str">
            <v>ES</v>
          </cell>
          <cell r="AT407" t="str">
            <v>Natural Gas</v>
          </cell>
          <cell r="AU407">
            <v>30162</v>
          </cell>
          <cell r="AV407">
            <v>25900</v>
          </cell>
          <cell r="AW407">
            <v>12.96</v>
          </cell>
          <cell r="AX407">
            <v>17.5</v>
          </cell>
          <cell r="AY407">
            <v>40</v>
          </cell>
          <cell r="AZ407">
            <v>200600</v>
          </cell>
          <cell r="BA407">
            <v>30299</v>
          </cell>
          <cell r="BB407">
            <v>22500</v>
          </cell>
          <cell r="BC407">
            <v>12.34</v>
          </cell>
          <cell r="BD407">
            <v>16.399999999999999</v>
          </cell>
          <cell r="BE407">
            <v>37.369999999999997</v>
          </cell>
          <cell r="BF407">
            <v>29951</v>
          </cell>
          <cell r="BG407">
            <v>200500</v>
          </cell>
          <cell r="BH407" t="str">
            <v>Average</v>
          </cell>
          <cell r="BI407" t="str">
            <v>Distribution</v>
          </cell>
          <cell r="BJ407" t="str">
            <v>Fully Litigated</v>
          </cell>
          <cell r="BK407" t="str">
            <v>No</v>
          </cell>
          <cell r="BL407" t="str">
            <v>No</v>
          </cell>
        </row>
        <row r="408">
          <cell r="AE408">
            <v>34</v>
          </cell>
          <cell r="AF408">
            <v>0</v>
          </cell>
          <cell r="AG408">
            <v>1</v>
          </cell>
          <cell r="AH408">
            <v>1</v>
          </cell>
          <cell r="AI408">
            <v>1</v>
          </cell>
          <cell r="AJ408">
            <v>0</v>
          </cell>
          <cell r="AL408">
            <v>21</v>
          </cell>
          <cell r="AM408">
            <v>36</v>
          </cell>
          <cell r="AO408" t="str">
            <v>D-83-07-15-E</v>
          </cell>
          <cell r="AP408">
            <v>831</v>
          </cell>
          <cell r="AQ408" t="str">
            <v>CT</v>
          </cell>
          <cell r="AR408" t="str">
            <v>The Connecticut Light and Power Company</v>
          </cell>
          <cell r="AS408" t="str">
            <v>ES</v>
          </cell>
          <cell r="AT408" t="str">
            <v>Electric</v>
          </cell>
          <cell r="AU408">
            <v>30512</v>
          </cell>
          <cell r="AV408">
            <v>164000</v>
          </cell>
          <cell r="AW408">
            <v>12.62</v>
          </cell>
          <cell r="AX408">
            <v>17</v>
          </cell>
          <cell r="AY408">
            <v>36.96</v>
          </cell>
          <cell r="AZ408" t="str">
            <v>NA</v>
          </cell>
          <cell r="BA408">
            <v>30658</v>
          </cell>
          <cell r="BB408">
            <v>98000</v>
          </cell>
          <cell r="BC408">
            <v>12.22</v>
          </cell>
          <cell r="BD408">
            <v>15.9</v>
          </cell>
          <cell r="BE408">
            <v>36.96</v>
          </cell>
          <cell r="BF408">
            <v>30316</v>
          </cell>
          <cell r="BG408" t="str">
            <v>NA</v>
          </cell>
          <cell r="BI408" t="str">
            <v>Vertically Integrated</v>
          </cell>
          <cell r="BJ408" t="str">
            <v>Fully Litigated</v>
          </cell>
          <cell r="BK408" t="str">
            <v>No</v>
          </cell>
          <cell r="BL408" t="str">
            <v>No</v>
          </cell>
        </row>
        <row r="409">
          <cell r="AE409">
            <v>34</v>
          </cell>
          <cell r="AF409">
            <v>0</v>
          </cell>
          <cell r="AG409">
            <v>1</v>
          </cell>
          <cell r="AH409">
            <v>1</v>
          </cell>
          <cell r="AI409">
            <v>1</v>
          </cell>
          <cell r="AJ409">
            <v>1</v>
          </cell>
          <cell r="AL409">
            <v>21</v>
          </cell>
          <cell r="AM409">
            <v>36</v>
          </cell>
          <cell r="AO409" t="str">
            <v>D-83-07-15-G</v>
          </cell>
          <cell r="AP409">
            <v>833</v>
          </cell>
          <cell r="AQ409" t="str">
            <v>CT</v>
          </cell>
          <cell r="AR409" t="str">
            <v>The Connecticut Light and Power Company</v>
          </cell>
          <cell r="AS409" t="str">
            <v>ES</v>
          </cell>
          <cell r="AT409" t="str">
            <v>Natural Gas</v>
          </cell>
          <cell r="AU409">
            <v>30512</v>
          </cell>
          <cell r="AV409">
            <v>6200</v>
          </cell>
          <cell r="AW409">
            <v>12.62</v>
          </cell>
          <cell r="AX409">
            <v>17</v>
          </cell>
          <cell r="AY409">
            <v>36.96</v>
          </cell>
          <cell r="AZ409" t="str">
            <v>NA</v>
          </cell>
          <cell r="BA409">
            <v>30658</v>
          </cell>
          <cell r="BB409">
            <v>1400</v>
          </cell>
          <cell r="BC409">
            <v>12.22</v>
          </cell>
          <cell r="BD409">
            <v>15.9</v>
          </cell>
          <cell r="BE409">
            <v>36.96</v>
          </cell>
          <cell r="BF409">
            <v>30316</v>
          </cell>
          <cell r="BG409" t="str">
            <v>NA</v>
          </cell>
          <cell r="BI409" t="str">
            <v>Distribution</v>
          </cell>
          <cell r="BJ409" t="str">
            <v>Fully Litigated</v>
          </cell>
          <cell r="BK409" t="str">
            <v>No</v>
          </cell>
          <cell r="BL409" t="str">
            <v>No</v>
          </cell>
        </row>
        <row r="410">
          <cell r="AE410">
            <v>34</v>
          </cell>
          <cell r="AF410">
            <v>0</v>
          </cell>
          <cell r="AG410">
            <v>1</v>
          </cell>
          <cell r="AH410">
            <v>1</v>
          </cell>
          <cell r="AI410">
            <v>1</v>
          </cell>
          <cell r="AJ410">
            <v>0</v>
          </cell>
          <cell r="AL410">
            <v>21</v>
          </cell>
          <cell r="AM410">
            <v>36</v>
          </cell>
          <cell r="AO410" t="str">
            <v>D-85-10-22-E</v>
          </cell>
          <cell r="AP410">
            <v>834</v>
          </cell>
          <cell r="AQ410" t="str">
            <v>CT</v>
          </cell>
          <cell r="AR410" t="str">
            <v>The Connecticut Light and Power Company</v>
          </cell>
          <cell r="AS410" t="str">
            <v>ES</v>
          </cell>
          <cell r="AT410" t="str">
            <v>Electric</v>
          </cell>
          <cell r="AU410">
            <v>31376</v>
          </cell>
          <cell r="AV410">
            <v>133800</v>
          </cell>
          <cell r="AW410">
            <v>11.73</v>
          </cell>
          <cell r="AX410">
            <v>15.25</v>
          </cell>
          <cell r="AY410">
            <v>39.520000000000003</v>
          </cell>
          <cell r="AZ410" t="str">
            <v>NA</v>
          </cell>
          <cell r="BA410">
            <v>31574</v>
          </cell>
          <cell r="BB410">
            <v>0</v>
          </cell>
          <cell r="BC410">
            <v>11.19</v>
          </cell>
          <cell r="BD410">
            <v>14</v>
          </cell>
          <cell r="BE410">
            <v>39.520000000000003</v>
          </cell>
          <cell r="BF410">
            <v>31228</v>
          </cell>
          <cell r="BG410">
            <v>1802400</v>
          </cell>
          <cell r="BH410" t="str">
            <v>Year-end</v>
          </cell>
          <cell r="BI410" t="str">
            <v>Vertically Integrated</v>
          </cell>
          <cell r="BJ410" t="str">
            <v>Fully Litigated</v>
          </cell>
          <cell r="BK410" t="str">
            <v>No</v>
          </cell>
          <cell r="BL410" t="str">
            <v>No</v>
          </cell>
        </row>
        <row r="411">
          <cell r="AE411">
            <v>34</v>
          </cell>
          <cell r="AF411">
            <v>0</v>
          </cell>
          <cell r="AG411">
            <v>1</v>
          </cell>
          <cell r="AH411">
            <v>1</v>
          </cell>
          <cell r="AI411">
            <v>1</v>
          </cell>
          <cell r="AJ411">
            <v>1</v>
          </cell>
          <cell r="AL411">
            <v>21</v>
          </cell>
          <cell r="AM411">
            <v>36</v>
          </cell>
          <cell r="AO411" t="str">
            <v>D-85-10-22-G</v>
          </cell>
          <cell r="AP411">
            <v>836</v>
          </cell>
          <cell r="AQ411" t="str">
            <v>CT</v>
          </cell>
          <cell r="AR411" t="str">
            <v>The Connecticut Light and Power Company</v>
          </cell>
          <cell r="AS411" t="str">
            <v>ES</v>
          </cell>
          <cell r="AT411" t="str">
            <v>Natural Gas</v>
          </cell>
          <cell r="AU411">
            <v>31376</v>
          </cell>
          <cell r="AV411">
            <v>9500</v>
          </cell>
          <cell r="AW411">
            <v>11.73</v>
          </cell>
          <cell r="AX411">
            <v>15.25</v>
          </cell>
          <cell r="AY411">
            <v>39.520000000000003</v>
          </cell>
          <cell r="AZ411" t="str">
            <v>NA</v>
          </cell>
          <cell r="BA411">
            <v>31574</v>
          </cell>
          <cell r="BB411">
            <v>-1800</v>
          </cell>
          <cell r="BC411">
            <v>11.19</v>
          </cell>
          <cell r="BD411">
            <v>14</v>
          </cell>
          <cell r="BE411">
            <v>39.520000000000003</v>
          </cell>
          <cell r="BF411">
            <v>31228</v>
          </cell>
          <cell r="BG411" t="str">
            <v>NA</v>
          </cell>
          <cell r="BI411" t="str">
            <v>Distribution</v>
          </cell>
          <cell r="BJ411" t="str">
            <v>Fully Litigated</v>
          </cell>
          <cell r="BK411" t="str">
            <v>No</v>
          </cell>
          <cell r="BL411" t="str">
            <v>No</v>
          </cell>
        </row>
        <row r="412">
          <cell r="AE412">
            <v>34</v>
          </cell>
          <cell r="AF412">
            <v>0</v>
          </cell>
          <cell r="AG412">
            <v>1</v>
          </cell>
          <cell r="AH412">
            <v>1</v>
          </cell>
          <cell r="AI412">
            <v>1</v>
          </cell>
          <cell r="AJ412">
            <v>0</v>
          </cell>
          <cell r="AL412">
            <v>21</v>
          </cell>
          <cell r="AM412">
            <v>36</v>
          </cell>
          <cell r="AO412" t="str">
            <v>D-87-07-01-E</v>
          </cell>
          <cell r="AP412">
            <v>839</v>
          </cell>
          <cell r="AQ412" t="str">
            <v>CT</v>
          </cell>
          <cell r="AR412" t="str">
            <v>The Connecticut Light and Power Company</v>
          </cell>
          <cell r="AS412" t="str">
            <v>ES</v>
          </cell>
          <cell r="AT412" t="str">
            <v>Electric</v>
          </cell>
          <cell r="AU412">
            <v>31997</v>
          </cell>
          <cell r="AV412">
            <v>6800</v>
          </cell>
          <cell r="AW412">
            <v>11.19</v>
          </cell>
          <cell r="AX412">
            <v>14.75</v>
          </cell>
          <cell r="AY412">
            <v>39.86</v>
          </cell>
          <cell r="AZ412">
            <v>2570200</v>
          </cell>
          <cell r="BA412">
            <v>32177</v>
          </cell>
          <cell r="BB412">
            <v>-10000</v>
          </cell>
          <cell r="BC412">
            <v>10.26</v>
          </cell>
          <cell r="BD412">
            <v>12.6</v>
          </cell>
          <cell r="BE412">
            <v>37.72</v>
          </cell>
          <cell r="BF412">
            <v>31777</v>
          </cell>
          <cell r="BG412">
            <v>2549000</v>
          </cell>
          <cell r="BH412" t="str">
            <v>Year-end</v>
          </cell>
          <cell r="BI412" t="str">
            <v>Vertically Integrated</v>
          </cell>
          <cell r="BJ412" t="str">
            <v>Fully Litigated</v>
          </cell>
          <cell r="BK412" t="str">
            <v>No</v>
          </cell>
          <cell r="BL412" t="str">
            <v>No</v>
          </cell>
        </row>
        <row r="413">
          <cell r="AE413">
            <v>34</v>
          </cell>
          <cell r="AF413">
            <v>0</v>
          </cell>
          <cell r="AG413">
            <v>1</v>
          </cell>
          <cell r="AH413">
            <v>1</v>
          </cell>
          <cell r="AI413">
            <v>1</v>
          </cell>
          <cell r="AJ413">
            <v>1</v>
          </cell>
          <cell r="AL413">
            <v>21</v>
          </cell>
          <cell r="AM413">
            <v>36</v>
          </cell>
          <cell r="AO413" t="str">
            <v>D-87-07-01-G</v>
          </cell>
          <cell r="AP413">
            <v>840</v>
          </cell>
          <cell r="AQ413" t="str">
            <v>CT</v>
          </cell>
          <cell r="AR413" t="str">
            <v>The Connecticut Light and Power Company</v>
          </cell>
          <cell r="AS413" t="str">
            <v>ES</v>
          </cell>
          <cell r="AT413" t="str">
            <v>Natural Gas</v>
          </cell>
          <cell r="AU413">
            <v>31997</v>
          </cell>
          <cell r="AV413">
            <v>500</v>
          </cell>
          <cell r="AW413">
            <v>11.19</v>
          </cell>
          <cell r="AX413">
            <v>14.75</v>
          </cell>
          <cell r="AY413">
            <v>39.86</v>
          </cell>
          <cell r="AZ413" t="str">
            <v>NA</v>
          </cell>
          <cell r="BA413">
            <v>32177</v>
          </cell>
          <cell r="BB413">
            <v>-10400</v>
          </cell>
          <cell r="BC413">
            <v>10.26</v>
          </cell>
          <cell r="BD413">
            <v>12.6</v>
          </cell>
          <cell r="BE413">
            <v>37.72</v>
          </cell>
          <cell r="BF413">
            <v>31777</v>
          </cell>
          <cell r="BG413" t="str">
            <v>NA</v>
          </cell>
          <cell r="BI413" t="str">
            <v>Distribution</v>
          </cell>
          <cell r="BJ413" t="str">
            <v>Fully Litigated</v>
          </cell>
          <cell r="BK413" t="str">
            <v>No</v>
          </cell>
          <cell r="BL413" t="str">
            <v>No</v>
          </cell>
        </row>
        <row r="414">
          <cell r="AE414">
            <v>34</v>
          </cell>
          <cell r="AF414">
            <v>0</v>
          </cell>
          <cell r="AG414">
            <v>1</v>
          </cell>
          <cell r="AH414">
            <v>1</v>
          </cell>
          <cell r="AI414">
            <v>1</v>
          </cell>
          <cell r="AJ414">
            <v>0</v>
          </cell>
          <cell r="AL414">
            <v>21</v>
          </cell>
          <cell r="AM414">
            <v>36</v>
          </cell>
          <cell r="AO414" t="str">
            <v>D-88-05-25-E</v>
          </cell>
          <cell r="AP414">
            <v>842</v>
          </cell>
          <cell r="AQ414" t="str">
            <v>CT</v>
          </cell>
          <cell r="AR414" t="str">
            <v>The Connecticut Light and Power Company</v>
          </cell>
          <cell r="AS414" t="str">
            <v>ES</v>
          </cell>
          <cell r="AT414" t="str">
            <v>Electric</v>
          </cell>
          <cell r="AU414">
            <v>32325</v>
          </cell>
          <cell r="AV414">
            <v>94400</v>
          </cell>
          <cell r="AW414">
            <v>10.7</v>
          </cell>
          <cell r="AX414">
            <v>13.5</v>
          </cell>
          <cell r="AY414">
            <v>36.950000000000003</v>
          </cell>
          <cell r="AZ414">
            <v>3082900</v>
          </cell>
          <cell r="BA414">
            <v>32498</v>
          </cell>
          <cell r="BB414">
            <v>27300</v>
          </cell>
          <cell r="BC414">
            <v>10.45</v>
          </cell>
          <cell r="BD414">
            <v>12.9</v>
          </cell>
          <cell r="BE414">
            <v>36.950000000000003</v>
          </cell>
          <cell r="BF414">
            <v>32142</v>
          </cell>
          <cell r="BG414">
            <v>3034700</v>
          </cell>
          <cell r="BH414" t="str">
            <v>Year-end</v>
          </cell>
          <cell r="BI414" t="str">
            <v>Vertically Integrated</v>
          </cell>
          <cell r="BJ414" t="str">
            <v>Fully Litigated</v>
          </cell>
          <cell r="BK414" t="str">
            <v>No</v>
          </cell>
          <cell r="BL414" t="str">
            <v>No</v>
          </cell>
        </row>
        <row r="415">
          <cell r="AE415">
            <v>34</v>
          </cell>
          <cell r="AF415">
            <v>0</v>
          </cell>
          <cell r="AG415">
            <v>1</v>
          </cell>
          <cell r="AH415">
            <v>1</v>
          </cell>
          <cell r="AI415">
            <v>1</v>
          </cell>
          <cell r="AJ415">
            <v>1</v>
          </cell>
          <cell r="AL415">
            <v>21</v>
          </cell>
          <cell r="AM415">
            <v>36</v>
          </cell>
          <cell r="AO415" t="str">
            <v>D-88-05-25-G</v>
          </cell>
          <cell r="AP415">
            <v>844</v>
          </cell>
          <cell r="AQ415" t="str">
            <v>CT</v>
          </cell>
          <cell r="AR415" t="str">
            <v>The Connecticut Light and Power Company</v>
          </cell>
          <cell r="AS415" t="str">
            <v>ES</v>
          </cell>
          <cell r="AT415" t="str">
            <v>Natural Gas</v>
          </cell>
          <cell r="AU415">
            <v>32325</v>
          </cell>
          <cell r="AV415">
            <v>4900</v>
          </cell>
          <cell r="AW415">
            <v>10.7</v>
          </cell>
          <cell r="AX415">
            <v>13.5</v>
          </cell>
          <cell r="AY415">
            <v>36.950000000000003</v>
          </cell>
          <cell r="AZ415" t="str">
            <v>NA</v>
          </cell>
          <cell r="BA415">
            <v>32498</v>
          </cell>
          <cell r="BB415">
            <v>1400</v>
          </cell>
          <cell r="BC415">
            <v>10.45</v>
          </cell>
          <cell r="BD415">
            <v>12.9</v>
          </cell>
          <cell r="BE415">
            <v>36.950000000000003</v>
          </cell>
          <cell r="BF415">
            <v>32142</v>
          </cell>
          <cell r="BG415" t="str">
            <v>NA</v>
          </cell>
          <cell r="BI415" t="str">
            <v>Distribution</v>
          </cell>
          <cell r="BJ415" t="str">
            <v>Fully Litigated</v>
          </cell>
          <cell r="BK415" t="str">
            <v>No</v>
          </cell>
          <cell r="BL415" t="str">
            <v>No</v>
          </cell>
        </row>
        <row r="416">
          <cell r="AE416">
            <v>34</v>
          </cell>
          <cell r="AF416">
            <v>0</v>
          </cell>
          <cell r="AG416">
            <v>1</v>
          </cell>
          <cell r="AH416">
            <v>1</v>
          </cell>
          <cell r="AI416">
            <v>1</v>
          </cell>
          <cell r="AJ416">
            <v>0</v>
          </cell>
          <cell r="AL416">
            <v>21</v>
          </cell>
          <cell r="AM416">
            <v>36</v>
          </cell>
          <cell r="AO416" t="str">
            <v>D-80-06-01</v>
          </cell>
          <cell r="AP416">
            <v>847</v>
          </cell>
          <cell r="AQ416" t="str">
            <v>CT</v>
          </cell>
          <cell r="AR416" t="str">
            <v>The United Illuminating Company</v>
          </cell>
          <cell r="AS416" t="str">
            <v>IBE</v>
          </cell>
          <cell r="AT416" t="str">
            <v>Electric</v>
          </cell>
          <cell r="AU416">
            <v>29405</v>
          </cell>
          <cell r="AV416">
            <v>46900</v>
          </cell>
          <cell r="AW416">
            <v>11.9</v>
          </cell>
          <cell r="AX416">
            <v>16.600000000000001</v>
          </cell>
          <cell r="AY416">
            <v>40</v>
          </cell>
          <cell r="AZ416" t="str">
            <v>NA</v>
          </cell>
          <cell r="BA416">
            <v>29563</v>
          </cell>
          <cell r="BB416">
            <v>35800</v>
          </cell>
          <cell r="BC416">
            <v>11.3</v>
          </cell>
          <cell r="BD416">
            <v>15.1</v>
          </cell>
          <cell r="BE416">
            <v>40</v>
          </cell>
          <cell r="BF416">
            <v>29311</v>
          </cell>
          <cell r="BG416" t="str">
            <v>NA</v>
          </cell>
          <cell r="BI416" t="str">
            <v>Vertically Integrated</v>
          </cell>
          <cell r="BJ416" t="str">
            <v>Fully Litigated</v>
          </cell>
          <cell r="BK416" t="str">
            <v>No</v>
          </cell>
          <cell r="BL416" t="str">
            <v>No</v>
          </cell>
        </row>
        <row r="417">
          <cell r="AE417">
            <v>34</v>
          </cell>
          <cell r="AF417">
            <v>0</v>
          </cell>
          <cell r="AG417">
            <v>1</v>
          </cell>
          <cell r="AH417">
            <v>1</v>
          </cell>
          <cell r="AI417">
            <v>1</v>
          </cell>
          <cell r="AJ417">
            <v>0</v>
          </cell>
          <cell r="AL417">
            <v>21</v>
          </cell>
          <cell r="AM417">
            <v>36</v>
          </cell>
          <cell r="AO417" t="str">
            <v>D-81-04-13</v>
          </cell>
          <cell r="AP417">
            <v>850</v>
          </cell>
          <cell r="AQ417" t="str">
            <v>CT</v>
          </cell>
          <cell r="AR417" t="str">
            <v>The United Illuminating Company</v>
          </cell>
          <cell r="AS417" t="str">
            <v>IBE</v>
          </cell>
          <cell r="AT417" t="str">
            <v>Electric</v>
          </cell>
          <cell r="AU417">
            <v>29727</v>
          </cell>
          <cell r="AV417">
            <v>48800</v>
          </cell>
          <cell r="AW417">
            <v>13.41</v>
          </cell>
          <cell r="AX417">
            <v>17.5</v>
          </cell>
          <cell r="AY417">
            <v>40</v>
          </cell>
          <cell r="AZ417" t="str">
            <v>NA</v>
          </cell>
          <cell r="BA417">
            <v>29818</v>
          </cell>
          <cell r="BB417">
            <v>41100</v>
          </cell>
          <cell r="BC417">
            <v>13.01</v>
          </cell>
          <cell r="BD417">
            <v>16.5</v>
          </cell>
          <cell r="BE417">
            <v>40</v>
          </cell>
          <cell r="BF417">
            <v>29586</v>
          </cell>
          <cell r="BG417" t="str">
            <v>NA</v>
          </cell>
          <cell r="BI417" t="str">
            <v>Vertically Integrated</v>
          </cell>
          <cell r="BJ417" t="str">
            <v>Fully Litigated</v>
          </cell>
          <cell r="BK417" t="str">
            <v>No</v>
          </cell>
          <cell r="BL417" t="str">
            <v>No</v>
          </cell>
        </row>
        <row r="418">
          <cell r="AE418">
            <v>34</v>
          </cell>
          <cell r="AF418">
            <v>0</v>
          </cell>
          <cell r="AG418">
            <v>1</v>
          </cell>
          <cell r="AH418">
            <v>1</v>
          </cell>
          <cell r="AI418">
            <v>1</v>
          </cell>
          <cell r="AJ418">
            <v>0</v>
          </cell>
          <cell r="AL418">
            <v>21</v>
          </cell>
          <cell r="AM418">
            <v>36</v>
          </cell>
          <cell r="AO418" t="str">
            <v>D-83-03-01</v>
          </cell>
          <cell r="AP418">
            <v>852</v>
          </cell>
          <cell r="AQ418" t="str">
            <v>CT</v>
          </cell>
          <cell r="AR418" t="str">
            <v>The United Illuminating Company</v>
          </cell>
          <cell r="AS418" t="str">
            <v>IBE</v>
          </cell>
          <cell r="AT418" t="str">
            <v>Electric</v>
          </cell>
          <cell r="AU418">
            <v>30397</v>
          </cell>
          <cell r="AV418">
            <v>45000</v>
          </cell>
          <cell r="AW418">
            <v>13.6</v>
          </cell>
          <cell r="AX418">
            <v>17.5</v>
          </cell>
          <cell r="AY418">
            <v>40</v>
          </cell>
          <cell r="AZ418" t="str">
            <v>NA</v>
          </cell>
          <cell r="BA418">
            <v>30550</v>
          </cell>
          <cell r="BB418">
            <v>34700</v>
          </cell>
          <cell r="BC418">
            <v>13.16</v>
          </cell>
          <cell r="BD418">
            <v>16.399999999999999</v>
          </cell>
          <cell r="BE418">
            <v>40</v>
          </cell>
          <cell r="BF418">
            <v>30194</v>
          </cell>
          <cell r="BG418" t="str">
            <v>NA</v>
          </cell>
          <cell r="BI418" t="str">
            <v>Vertically Integrated</v>
          </cell>
          <cell r="BJ418" t="str">
            <v>Fully Litigated</v>
          </cell>
          <cell r="BK418" t="str">
            <v>No</v>
          </cell>
          <cell r="BL418" t="str">
            <v>No</v>
          </cell>
        </row>
        <row r="419">
          <cell r="AE419">
            <v>34</v>
          </cell>
          <cell r="AF419">
            <v>0</v>
          </cell>
          <cell r="AG419">
            <v>1</v>
          </cell>
          <cell r="AH419">
            <v>1</v>
          </cell>
          <cell r="AI419">
            <v>1</v>
          </cell>
          <cell r="AJ419">
            <v>0</v>
          </cell>
          <cell r="AL419">
            <v>21</v>
          </cell>
          <cell r="AM419">
            <v>36</v>
          </cell>
          <cell r="AO419" t="str">
            <v>D-84-06-01</v>
          </cell>
          <cell r="AP419">
            <v>853</v>
          </cell>
          <cell r="AQ419" t="str">
            <v>CT</v>
          </cell>
          <cell r="AR419" t="str">
            <v>The United Illuminating Company</v>
          </cell>
          <cell r="AS419" t="str">
            <v>IBE</v>
          </cell>
          <cell r="AT419" t="str">
            <v>Electric</v>
          </cell>
          <cell r="AU419">
            <v>30865</v>
          </cell>
          <cell r="AV419">
            <v>53800</v>
          </cell>
          <cell r="AW419">
            <v>14.07</v>
          </cell>
          <cell r="AX419">
            <v>17.5</v>
          </cell>
          <cell r="AY419">
            <v>40</v>
          </cell>
          <cell r="AZ419">
            <v>564300</v>
          </cell>
          <cell r="BA419">
            <v>31034</v>
          </cell>
          <cell r="BB419">
            <v>38700</v>
          </cell>
          <cell r="BC419">
            <v>13.63</v>
          </cell>
          <cell r="BD419">
            <v>16.399999999999999</v>
          </cell>
          <cell r="BE419">
            <v>40</v>
          </cell>
          <cell r="BF419">
            <v>30681</v>
          </cell>
          <cell r="BG419">
            <v>556000</v>
          </cell>
          <cell r="BH419" t="str">
            <v>Year-end</v>
          </cell>
          <cell r="BI419" t="str">
            <v>Vertically Integrated</v>
          </cell>
          <cell r="BJ419" t="str">
            <v>Fully Litigated</v>
          </cell>
          <cell r="BK419" t="str">
            <v>No</v>
          </cell>
          <cell r="BL419" t="str">
            <v>No</v>
          </cell>
        </row>
        <row r="420">
          <cell r="AE420">
            <v>34</v>
          </cell>
          <cell r="AF420">
            <v>0</v>
          </cell>
          <cell r="AG420">
            <v>1</v>
          </cell>
          <cell r="AH420">
            <v>1</v>
          </cell>
          <cell r="AI420">
            <v>1</v>
          </cell>
          <cell r="AJ420">
            <v>0</v>
          </cell>
          <cell r="AL420">
            <v>21</v>
          </cell>
          <cell r="AM420">
            <v>36</v>
          </cell>
          <cell r="AO420" t="str">
            <v>D-87-01-04</v>
          </cell>
          <cell r="AP420">
            <v>855</v>
          </cell>
          <cell r="AQ420" t="str">
            <v>CT</v>
          </cell>
          <cell r="AR420" t="str">
            <v>The United Illuminating Company</v>
          </cell>
          <cell r="AS420" t="str">
            <v>IBE</v>
          </cell>
          <cell r="AT420" t="str">
            <v>Electric</v>
          </cell>
          <cell r="AU420">
            <v>31786</v>
          </cell>
          <cell r="AV420" t="str">
            <v>NA</v>
          </cell>
          <cell r="AW420" t="str">
            <v>NA</v>
          </cell>
          <cell r="AX420" t="str">
            <v>NA</v>
          </cell>
          <cell r="AY420" t="str">
            <v>NA</v>
          </cell>
          <cell r="AZ420" t="str">
            <v>NA</v>
          </cell>
          <cell r="BA420">
            <v>31881</v>
          </cell>
          <cell r="BB420" t="str">
            <v>NA</v>
          </cell>
          <cell r="BC420" t="str">
            <v>NA</v>
          </cell>
          <cell r="BD420" t="str">
            <v>NA</v>
          </cell>
          <cell r="BE420" t="str">
            <v>NA</v>
          </cell>
          <cell r="BF420">
            <v>32142</v>
          </cell>
          <cell r="BG420" t="str">
            <v>NA</v>
          </cell>
          <cell r="BI420" t="str">
            <v>Vertically Integrated</v>
          </cell>
          <cell r="BJ420" t="str">
            <v>Settled</v>
          </cell>
          <cell r="BK420" t="str">
            <v>No</v>
          </cell>
          <cell r="BL420" t="str">
            <v>No</v>
          </cell>
        </row>
        <row r="421">
          <cell r="AE421">
            <v>34</v>
          </cell>
          <cell r="AF421">
            <v>0</v>
          </cell>
          <cell r="AG421">
            <v>1</v>
          </cell>
          <cell r="AH421">
            <v>1</v>
          </cell>
          <cell r="AI421">
            <v>1</v>
          </cell>
          <cell r="AJ421">
            <v>0</v>
          </cell>
          <cell r="AL421">
            <v>21</v>
          </cell>
          <cell r="AM421">
            <v>36</v>
          </cell>
          <cell r="AO421" t="str">
            <v>D-80-04-04-E</v>
          </cell>
          <cell r="AP421">
            <v>1083</v>
          </cell>
          <cell r="AQ421" t="str">
            <v>CT</v>
          </cell>
          <cell r="AR421" t="str">
            <v>The Connecticut Light and Power Company</v>
          </cell>
          <cell r="AS421" t="str">
            <v>ES</v>
          </cell>
          <cell r="AT421" t="str">
            <v>Electric</v>
          </cell>
          <cell r="AU421">
            <v>29346</v>
          </cell>
          <cell r="AV421">
            <v>62300</v>
          </cell>
          <cell r="AW421">
            <v>11.41</v>
          </cell>
          <cell r="AX421">
            <v>17</v>
          </cell>
          <cell r="AY421">
            <v>37.1</v>
          </cell>
          <cell r="AZ421" t="str">
            <v>NA</v>
          </cell>
          <cell r="BA421">
            <v>29503</v>
          </cell>
          <cell r="BB421">
            <v>40500</v>
          </cell>
          <cell r="BC421">
            <v>10.49</v>
          </cell>
          <cell r="BD421">
            <v>14.5</v>
          </cell>
          <cell r="BE421">
            <v>37.1</v>
          </cell>
          <cell r="BF421">
            <v>29220</v>
          </cell>
          <cell r="BG421" t="str">
            <v>NA</v>
          </cell>
          <cell r="BI421" t="str">
            <v>Vertically Integrated</v>
          </cell>
          <cell r="BJ421" t="str">
            <v>Fully Litigated</v>
          </cell>
          <cell r="BK421" t="str">
            <v>No</v>
          </cell>
          <cell r="BL421" t="str">
            <v>No</v>
          </cell>
        </row>
        <row r="422">
          <cell r="AE422">
            <v>34</v>
          </cell>
          <cell r="AF422">
            <v>0</v>
          </cell>
          <cell r="AG422">
            <v>1</v>
          </cell>
          <cell r="AH422">
            <v>1</v>
          </cell>
          <cell r="AI422">
            <v>1</v>
          </cell>
          <cell r="AJ422">
            <v>1</v>
          </cell>
          <cell r="AL422">
            <v>21</v>
          </cell>
          <cell r="AM422">
            <v>36</v>
          </cell>
          <cell r="AO422" t="str">
            <v>D-80-04-04-G</v>
          </cell>
          <cell r="AP422">
            <v>1087</v>
          </cell>
          <cell r="AQ422" t="str">
            <v>CT</v>
          </cell>
          <cell r="AR422" t="str">
            <v>The Connecticut Light and Power Company</v>
          </cell>
          <cell r="AS422" t="str">
            <v>ES</v>
          </cell>
          <cell r="AT422" t="str">
            <v>Natural Gas</v>
          </cell>
          <cell r="AU422">
            <v>29346</v>
          </cell>
          <cell r="AV422">
            <v>3400</v>
          </cell>
          <cell r="AW422">
            <v>11.41</v>
          </cell>
          <cell r="AX422">
            <v>17</v>
          </cell>
          <cell r="AY422">
            <v>37.1</v>
          </cell>
          <cell r="AZ422" t="str">
            <v>NA</v>
          </cell>
          <cell r="BA422">
            <v>29503</v>
          </cell>
          <cell r="BB422">
            <v>2500</v>
          </cell>
          <cell r="BC422">
            <v>10.49</v>
          </cell>
          <cell r="BD422">
            <v>14.5</v>
          </cell>
          <cell r="BE422">
            <v>37.1</v>
          </cell>
          <cell r="BF422">
            <v>29220</v>
          </cell>
          <cell r="BG422" t="str">
            <v>NA</v>
          </cell>
          <cell r="BI422" t="str">
            <v>Distribution</v>
          </cell>
          <cell r="BJ422" t="str">
            <v>Fully Litigated</v>
          </cell>
          <cell r="BK422" t="str">
            <v>No</v>
          </cell>
          <cell r="BL422" t="str">
            <v>No</v>
          </cell>
        </row>
        <row r="423">
          <cell r="AE423">
            <v>34</v>
          </cell>
          <cell r="AF423">
            <v>0</v>
          </cell>
          <cell r="AG423">
            <v>1</v>
          </cell>
          <cell r="AH423">
            <v>1</v>
          </cell>
          <cell r="AI423">
            <v>1</v>
          </cell>
          <cell r="AJ423">
            <v>0</v>
          </cell>
          <cell r="AL423">
            <v>21</v>
          </cell>
          <cell r="AM423">
            <v>36</v>
          </cell>
          <cell r="AO423" t="str">
            <v>D-81-06-04-E</v>
          </cell>
          <cell r="AP423">
            <v>1088</v>
          </cell>
          <cell r="AQ423" t="str">
            <v>CT</v>
          </cell>
          <cell r="AR423" t="str">
            <v>The Connecticut Light and Power Company</v>
          </cell>
          <cell r="AS423" t="str">
            <v>ES</v>
          </cell>
          <cell r="AT423" t="str">
            <v>Electric</v>
          </cell>
          <cell r="AU423">
            <v>29769</v>
          </cell>
          <cell r="AV423">
            <v>85400</v>
          </cell>
          <cell r="AW423">
            <v>13.02</v>
          </cell>
          <cell r="AX423">
            <v>19</v>
          </cell>
          <cell r="AY423">
            <v>36.74</v>
          </cell>
          <cell r="AZ423" t="str">
            <v>NA</v>
          </cell>
          <cell r="BA423">
            <v>29915</v>
          </cell>
          <cell r="BB423">
            <v>59600</v>
          </cell>
          <cell r="BC423">
            <v>11.96</v>
          </cell>
          <cell r="BD423">
            <v>16.100000000000001</v>
          </cell>
          <cell r="BE423">
            <v>36.74</v>
          </cell>
          <cell r="BF423">
            <v>29586</v>
          </cell>
          <cell r="BG423" t="str">
            <v>NA</v>
          </cell>
          <cell r="BI423" t="str">
            <v>Vertically Integrated</v>
          </cell>
          <cell r="BJ423" t="str">
            <v>Fully Litigated</v>
          </cell>
          <cell r="BK423" t="str">
            <v>No</v>
          </cell>
          <cell r="BL423" t="str">
            <v>No</v>
          </cell>
        </row>
        <row r="424">
          <cell r="AE424">
            <v>34</v>
          </cell>
          <cell r="AF424">
            <v>0</v>
          </cell>
          <cell r="AG424">
            <v>1</v>
          </cell>
          <cell r="AH424">
            <v>1</v>
          </cell>
          <cell r="AI424">
            <v>1</v>
          </cell>
          <cell r="AJ424">
            <v>1</v>
          </cell>
          <cell r="AL424">
            <v>21</v>
          </cell>
          <cell r="AM424">
            <v>36</v>
          </cell>
          <cell r="AO424" t="str">
            <v>D-81-06-04-G</v>
          </cell>
          <cell r="AP424">
            <v>1090</v>
          </cell>
          <cell r="AQ424" t="str">
            <v>CT</v>
          </cell>
          <cell r="AR424" t="str">
            <v>The Connecticut Light and Power Company</v>
          </cell>
          <cell r="AS424" t="str">
            <v>ES</v>
          </cell>
          <cell r="AT424" t="str">
            <v>Natural Gas</v>
          </cell>
          <cell r="AU424">
            <v>29769</v>
          </cell>
          <cell r="AV424">
            <v>3800</v>
          </cell>
          <cell r="AW424">
            <v>13.02</v>
          </cell>
          <cell r="AX424">
            <v>19</v>
          </cell>
          <cell r="AY424">
            <v>36.74</v>
          </cell>
          <cell r="AZ424" t="str">
            <v>NA</v>
          </cell>
          <cell r="BA424">
            <v>29915</v>
          </cell>
          <cell r="BB424">
            <v>2900</v>
          </cell>
          <cell r="BC424">
            <v>11.96</v>
          </cell>
          <cell r="BD424">
            <v>16.100000000000001</v>
          </cell>
          <cell r="BE424">
            <v>36.74</v>
          </cell>
          <cell r="BF424">
            <v>29586</v>
          </cell>
          <cell r="BG424" t="str">
            <v>NA</v>
          </cell>
          <cell r="BI424" t="str">
            <v>Distribution</v>
          </cell>
          <cell r="BJ424" t="str">
            <v>Fully Litigated</v>
          </cell>
          <cell r="BK424" t="str">
            <v>No</v>
          </cell>
          <cell r="BL424" t="str">
            <v>No</v>
          </cell>
        </row>
        <row r="425">
          <cell r="AE425">
            <v>34</v>
          </cell>
          <cell r="AF425">
            <v>0</v>
          </cell>
          <cell r="AG425">
            <v>1</v>
          </cell>
          <cell r="AH425">
            <v>1</v>
          </cell>
          <cell r="AI425">
            <v>1</v>
          </cell>
          <cell r="AJ425">
            <v>1</v>
          </cell>
          <cell r="AL425">
            <v>21</v>
          </cell>
          <cell r="AM425">
            <v>36</v>
          </cell>
          <cell r="AO425" t="str">
            <v>D-79-12-02</v>
          </cell>
          <cell r="AP425">
            <v>1092</v>
          </cell>
          <cell r="AQ425" t="str">
            <v>CT</v>
          </cell>
          <cell r="AR425" t="str">
            <v>Connecticut Natural Gas Corporation</v>
          </cell>
          <cell r="AS425" t="str">
            <v>IBE</v>
          </cell>
          <cell r="AT425" t="str">
            <v>Natural Gas</v>
          </cell>
          <cell r="AU425">
            <v>29237</v>
          </cell>
          <cell r="AV425">
            <v>15200</v>
          </cell>
          <cell r="AW425">
            <v>11.97</v>
          </cell>
          <cell r="AX425">
            <v>16.399999999999999</v>
          </cell>
          <cell r="AY425">
            <v>42.4</v>
          </cell>
          <cell r="AZ425" t="str">
            <v>NA</v>
          </cell>
          <cell r="BA425">
            <v>29397</v>
          </cell>
          <cell r="BB425">
            <v>7600</v>
          </cell>
          <cell r="BC425">
            <v>10.89</v>
          </cell>
          <cell r="BD425">
            <v>14.25</v>
          </cell>
          <cell r="BE425">
            <v>41.76</v>
          </cell>
          <cell r="BF425">
            <v>29098</v>
          </cell>
          <cell r="BG425" t="str">
            <v>NA</v>
          </cell>
          <cell r="BI425" t="str">
            <v>Distribution</v>
          </cell>
          <cell r="BJ425" t="str">
            <v>Fully Litigated</v>
          </cell>
          <cell r="BK425" t="str">
            <v>No</v>
          </cell>
          <cell r="BL425" t="str">
            <v>No</v>
          </cell>
        </row>
        <row r="426">
          <cell r="AE426">
            <v>34</v>
          </cell>
          <cell r="AF426">
            <v>0</v>
          </cell>
          <cell r="AG426">
            <v>1</v>
          </cell>
          <cell r="AH426">
            <v>1</v>
          </cell>
          <cell r="AI426">
            <v>1</v>
          </cell>
          <cell r="AJ426">
            <v>1</v>
          </cell>
          <cell r="AL426">
            <v>21</v>
          </cell>
          <cell r="AM426">
            <v>36</v>
          </cell>
          <cell r="AO426" t="str">
            <v>D-81-12-12</v>
          </cell>
          <cell r="AP426">
            <v>1094</v>
          </cell>
          <cell r="AQ426" t="str">
            <v>CT</v>
          </cell>
          <cell r="AR426" t="str">
            <v>Connecticut Natural Gas Corporation</v>
          </cell>
          <cell r="AS426" t="str">
            <v>IBE</v>
          </cell>
          <cell r="AT426" t="str">
            <v>Natural Gas</v>
          </cell>
          <cell r="AU426">
            <v>29938</v>
          </cell>
          <cell r="AV426">
            <v>23100</v>
          </cell>
          <cell r="AW426">
            <v>14.72</v>
          </cell>
          <cell r="AX426">
            <v>19.97</v>
          </cell>
          <cell r="AY426">
            <v>42.1</v>
          </cell>
          <cell r="AZ426" t="str">
            <v>NA</v>
          </cell>
          <cell r="BA426">
            <v>30096</v>
          </cell>
          <cell r="BB426">
            <v>10300</v>
          </cell>
          <cell r="BC426">
            <v>12.69</v>
          </cell>
          <cell r="BD426">
            <v>16.25</v>
          </cell>
          <cell r="BE426">
            <v>39.630000000000003</v>
          </cell>
          <cell r="BF426">
            <v>29767</v>
          </cell>
          <cell r="BG426" t="str">
            <v>NA</v>
          </cell>
          <cell r="BI426" t="str">
            <v>Distribution</v>
          </cell>
          <cell r="BJ426" t="str">
            <v>Fully Litigated</v>
          </cell>
          <cell r="BK426" t="str">
            <v>No</v>
          </cell>
          <cell r="BL426" t="str">
            <v>No</v>
          </cell>
        </row>
        <row r="427">
          <cell r="AE427">
            <v>34</v>
          </cell>
          <cell r="AF427">
            <v>0</v>
          </cell>
          <cell r="AG427">
            <v>1</v>
          </cell>
          <cell r="AH427">
            <v>1</v>
          </cell>
          <cell r="AI427">
            <v>1</v>
          </cell>
          <cell r="AJ427">
            <v>1</v>
          </cell>
          <cell r="AL427">
            <v>21</v>
          </cell>
          <cell r="AM427">
            <v>36</v>
          </cell>
          <cell r="AO427" t="str">
            <v>D-83-01-01</v>
          </cell>
          <cell r="AP427">
            <v>1096</v>
          </cell>
          <cell r="AQ427" t="str">
            <v>CT</v>
          </cell>
          <cell r="AR427" t="str">
            <v>Connecticut Natural Gas Corporation</v>
          </cell>
          <cell r="AS427" t="str">
            <v>IBE</v>
          </cell>
          <cell r="AT427" t="str">
            <v>Natural Gas</v>
          </cell>
          <cell r="AU427">
            <v>30340</v>
          </cell>
          <cell r="AV427">
            <v>16600</v>
          </cell>
          <cell r="AW427">
            <v>13.69</v>
          </cell>
          <cell r="AX427">
            <v>18.600000000000001</v>
          </cell>
          <cell r="AY427">
            <v>36.54</v>
          </cell>
          <cell r="AZ427">
            <v>126700</v>
          </cell>
          <cell r="BA427">
            <v>30497</v>
          </cell>
          <cell r="BB427">
            <v>6000</v>
          </cell>
          <cell r="BC427">
            <v>12.59</v>
          </cell>
          <cell r="BD427">
            <v>15.9</v>
          </cell>
          <cell r="BE427">
            <v>32.75</v>
          </cell>
          <cell r="BF427">
            <v>30132</v>
          </cell>
          <cell r="BG427">
            <v>126500</v>
          </cell>
          <cell r="BH427" t="str">
            <v>Year-end</v>
          </cell>
          <cell r="BI427" t="str">
            <v>Distribution</v>
          </cell>
          <cell r="BJ427" t="str">
            <v>Fully Litigated</v>
          </cell>
          <cell r="BK427" t="str">
            <v>No</v>
          </cell>
          <cell r="BL427" t="str">
            <v>No</v>
          </cell>
        </row>
        <row r="428">
          <cell r="AE428">
            <v>34</v>
          </cell>
          <cell r="AF428">
            <v>0</v>
          </cell>
          <cell r="AG428">
            <v>1</v>
          </cell>
          <cell r="AH428">
            <v>1</v>
          </cell>
          <cell r="AI428">
            <v>1</v>
          </cell>
          <cell r="AJ428">
            <v>1</v>
          </cell>
          <cell r="AL428">
            <v>21</v>
          </cell>
          <cell r="AM428">
            <v>36</v>
          </cell>
          <cell r="AO428" t="str">
            <v>D-84-02-09</v>
          </cell>
          <cell r="AP428">
            <v>1097</v>
          </cell>
          <cell r="AQ428" t="str">
            <v>CT</v>
          </cell>
          <cell r="AR428" t="str">
            <v>Connecticut Natural Gas Corporation</v>
          </cell>
          <cell r="AS428" t="str">
            <v>IBE</v>
          </cell>
          <cell r="AT428" t="str">
            <v>Natural Gas</v>
          </cell>
          <cell r="AU428">
            <v>30788</v>
          </cell>
          <cell r="AV428">
            <v>12300</v>
          </cell>
          <cell r="AW428">
            <v>13.82</v>
          </cell>
          <cell r="AX428">
            <v>17</v>
          </cell>
          <cell r="AY428">
            <v>48.44</v>
          </cell>
          <cell r="AZ428">
            <v>132600</v>
          </cell>
          <cell r="BA428">
            <v>30937</v>
          </cell>
          <cell r="BB428">
            <v>9300</v>
          </cell>
          <cell r="BC428">
            <v>13.29</v>
          </cell>
          <cell r="BD428">
            <v>15.9</v>
          </cell>
          <cell r="BE428">
            <v>48.44</v>
          </cell>
          <cell r="BF428">
            <v>30589</v>
          </cell>
          <cell r="BG428">
            <v>132200</v>
          </cell>
          <cell r="BH428" t="str">
            <v>Year-end</v>
          </cell>
          <cell r="BI428" t="str">
            <v>Distribution</v>
          </cell>
          <cell r="BJ428" t="str">
            <v>Fully Litigated</v>
          </cell>
          <cell r="BK428" t="str">
            <v>No</v>
          </cell>
          <cell r="BL428" t="str">
            <v>No</v>
          </cell>
        </row>
        <row r="429">
          <cell r="AE429">
            <v>34</v>
          </cell>
          <cell r="AF429">
            <v>0</v>
          </cell>
          <cell r="AG429">
            <v>1</v>
          </cell>
          <cell r="AH429">
            <v>1</v>
          </cell>
          <cell r="AI429">
            <v>1</v>
          </cell>
          <cell r="AJ429">
            <v>1</v>
          </cell>
          <cell r="AL429">
            <v>21</v>
          </cell>
          <cell r="AM429">
            <v>36</v>
          </cell>
          <cell r="AO429" t="str">
            <v>D-87-01-03</v>
          </cell>
          <cell r="AP429">
            <v>1099</v>
          </cell>
          <cell r="AQ429" t="str">
            <v>CT</v>
          </cell>
          <cell r="AR429" t="str">
            <v>Connecticut Natural Gas Corporation</v>
          </cell>
          <cell r="AS429" t="str">
            <v>IBE</v>
          </cell>
          <cell r="AT429" t="str">
            <v>Natural Gas</v>
          </cell>
          <cell r="AU429">
            <v>31785</v>
          </cell>
          <cell r="AV429" t="str">
            <v>NA</v>
          </cell>
          <cell r="AW429" t="str">
            <v>NA</v>
          </cell>
          <cell r="AX429" t="str">
            <v>NA</v>
          </cell>
          <cell r="AY429" t="str">
            <v>NA</v>
          </cell>
          <cell r="AZ429" t="str">
            <v>NA</v>
          </cell>
          <cell r="BA429">
            <v>31958</v>
          </cell>
          <cell r="BB429">
            <v>0</v>
          </cell>
          <cell r="BC429">
            <v>10.42</v>
          </cell>
          <cell r="BD429">
            <v>12.6</v>
          </cell>
          <cell r="BE429">
            <v>47.99</v>
          </cell>
          <cell r="BF429">
            <v>32142</v>
          </cell>
          <cell r="BG429" t="str">
            <v>NA</v>
          </cell>
          <cell r="BI429" t="str">
            <v>Distribution</v>
          </cell>
          <cell r="BJ429" t="str">
            <v>Fully Litigated</v>
          </cell>
          <cell r="BK429" t="str">
            <v>No</v>
          </cell>
          <cell r="BL429" t="str">
            <v>No</v>
          </cell>
        </row>
        <row r="430">
          <cell r="AE430">
            <v>34</v>
          </cell>
          <cell r="AF430">
            <v>0</v>
          </cell>
          <cell r="AG430">
            <v>1</v>
          </cell>
          <cell r="AH430">
            <v>1</v>
          </cell>
          <cell r="AI430">
            <v>1</v>
          </cell>
          <cell r="AJ430">
            <v>1</v>
          </cell>
          <cell r="AL430">
            <v>21</v>
          </cell>
          <cell r="AM430">
            <v>36</v>
          </cell>
          <cell r="AO430" t="str">
            <v>D-89-02-09</v>
          </cell>
          <cell r="AP430">
            <v>1101</v>
          </cell>
          <cell r="AQ430" t="str">
            <v>CT</v>
          </cell>
          <cell r="AR430" t="str">
            <v>Connecticut Natural Gas Corporation</v>
          </cell>
          <cell r="AS430" t="str">
            <v>IBE</v>
          </cell>
          <cell r="AT430" t="str">
            <v>Natural Gas</v>
          </cell>
          <cell r="AU430">
            <v>32580</v>
          </cell>
          <cell r="AV430">
            <v>22200</v>
          </cell>
          <cell r="AW430">
            <v>11.73</v>
          </cell>
          <cell r="AX430">
            <v>14</v>
          </cell>
          <cell r="AY430">
            <v>50.88</v>
          </cell>
          <cell r="AZ430" t="str">
            <v>NA</v>
          </cell>
          <cell r="BA430">
            <v>32743</v>
          </cell>
          <cell r="BB430">
            <v>13500</v>
          </cell>
          <cell r="BC430">
            <v>11.03</v>
          </cell>
          <cell r="BD430">
            <v>12.9</v>
          </cell>
          <cell r="BE430">
            <v>50.88</v>
          </cell>
          <cell r="BF430">
            <v>32416</v>
          </cell>
          <cell r="BG430" t="str">
            <v>NA</v>
          </cell>
          <cell r="BI430" t="str">
            <v>Distribution</v>
          </cell>
          <cell r="BJ430" t="str">
            <v>Fully Litigated</v>
          </cell>
          <cell r="BK430" t="str">
            <v>No</v>
          </cell>
          <cell r="BL430" t="str">
            <v>No</v>
          </cell>
        </row>
        <row r="431">
          <cell r="AE431">
            <v>34</v>
          </cell>
          <cell r="AF431">
            <v>0</v>
          </cell>
          <cell r="AG431">
            <v>1</v>
          </cell>
          <cell r="AH431">
            <v>1</v>
          </cell>
          <cell r="AI431">
            <v>1</v>
          </cell>
          <cell r="AJ431">
            <v>1</v>
          </cell>
          <cell r="AL431">
            <v>21</v>
          </cell>
          <cell r="AM431">
            <v>36</v>
          </cell>
          <cell r="AO431" t="str">
            <v>D-80-04-17</v>
          </cell>
          <cell r="AP431">
            <v>1103</v>
          </cell>
          <cell r="AQ431" t="str">
            <v>CT</v>
          </cell>
          <cell r="AR431" t="str">
            <v>The Southern Connecticut Gas Company</v>
          </cell>
          <cell r="AS431" t="str">
            <v>IBE</v>
          </cell>
          <cell r="AT431" t="str">
            <v>Natural Gas</v>
          </cell>
          <cell r="AU431">
            <v>29378</v>
          </cell>
          <cell r="AV431">
            <v>6500</v>
          </cell>
          <cell r="AW431">
            <v>11.95</v>
          </cell>
          <cell r="AX431">
            <v>16.5</v>
          </cell>
          <cell r="AY431">
            <v>39.6</v>
          </cell>
          <cell r="AZ431" t="str">
            <v>NA</v>
          </cell>
          <cell r="BA431">
            <v>29531</v>
          </cell>
          <cell r="BB431">
            <v>4200</v>
          </cell>
          <cell r="BC431">
            <v>11.4</v>
          </cell>
          <cell r="BD431">
            <v>14.35</v>
          </cell>
          <cell r="BE431">
            <v>42.2</v>
          </cell>
          <cell r="BF431">
            <v>29220</v>
          </cell>
          <cell r="BG431" t="str">
            <v>NA</v>
          </cell>
          <cell r="BI431" t="str">
            <v>Distribution</v>
          </cell>
          <cell r="BJ431" t="str">
            <v>Fully Litigated</v>
          </cell>
          <cell r="BK431" t="str">
            <v>No</v>
          </cell>
          <cell r="BL431" t="str">
            <v>No</v>
          </cell>
        </row>
        <row r="432">
          <cell r="AE432">
            <v>34</v>
          </cell>
          <cell r="AF432">
            <v>0</v>
          </cell>
          <cell r="AG432">
            <v>1</v>
          </cell>
          <cell r="AH432">
            <v>1</v>
          </cell>
          <cell r="AI432">
            <v>1</v>
          </cell>
          <cell r="AJ432">
            <v>1</v>
          </cell>
          <cell r="AL432">
            <v>21</v>
          </cell>
          <cell r="AM432">
            <v>36</v>
          </cell>
          <cell r="AO432" t="str">
            <v>D-81-04-09</v>
          </cell>
          <cell r="AP432">
            <v>1104</v>
          </cell>
          <cell r="AQ432" t="str">
            <v>CT</v>
          </cell>
          <cell r="AR432" t="str">
            <v>The Southern Connecticut Gas Company</v>
          </cell>
          <cell r="AS432" t="str">
            <v>IBE</v>
          </cell>
          <cell r="AT432" t="str">
            <v>Natural Gas</v>
          </cell>
          <cell r="AU432">
            <v>29734</v>
          </cell>
          <cell r="AV432">
            <v>10500</v>
          </cell>
          <cell r="AW432">
            <v>12.91</v>
          </cell>
          <cell r="AX432">
            <v>17</v>
          </cell>
          <cell r="AY432">
            <v>37.6</v>
          </cell>
          <cell r="AZ432" t="str">
            <v>NA</v>
          </cell>
          <cell r="BA432">
            <v>29823</v>
          </cell>
          <cell r="BB432">
            <v>4800</v>
          </cell>
          <cell r="BC432">
            <v>12.21</v>
          </cell>
          <cell r="BD432">
            <v>15.45</v>
          </cell>
          <cell r="BE432">
            <v>39.9</v>
          </cell>
          <cell r="BF432">
            <v>29586</v>
          </cell>
          <cell r="BG432" t="str">
            <v>NA</v>
          </cell>
          <cell r="BI432" t="str">
            <v>Distribution</v>
          </cell>
          <cell r="BJ432" t="str">
            <v>Fully Litigated</v>
          </cell>
          <cell r="BK432" t="str">
            <v>No</v>
          </cell>
          <cell r="BL432" t="str">
            <v>No</v>
          </cell>
        </row>
        <row r="433">
          <cell r="AE433">
            <v>34</v>
          </cell>
          <cell r="AF433">
            <v>0</v>
          </cell>
          <cell r="AG433">
            <v>1</v>
          </cell>
          <cell r="AH433">
            <v>1</v>
          </cell>
          <cell r="AI433">
            <v>1</v>
          </cell>
          <cell r="AJ433">
            <v>1</v>
          </cell>
          <cell r="AL433">
            <v>21</v>
          </cell>
          <cell r="AM433">
            <v>36</v>
          </cell>
          <cell r="AO433" t="str">
            <v>D-82-06-12</v>
          </cell>
          <cell r="AP433">
            <v>1106</v>
          </cell>
          <cell r="AQ433" t="str">
            <v>CT</v>
          </cell>
          <cell r="AR433" t="str">
            <v>The Southern Connecticut Gas Company</v>
          </cell>
          <cell r="AS433" t="str">
            <v>IBE</v>
          </cell>
          <cell r="AT433" t="str">
            <v>Natural Gas</v>
          </cell>
          <cell r="AU433">
            <v>30123</v>
          </cell>
          <cell r="AV433">
            <v>16800</v>
          </cell>
          <cell r="AW433">
            <v>13.15</v>
          </cell>
          <cell r="AX433">
            <v>17.5</v>
          </cell>
          <cell r="AY433">
            <v>36.299999999999997</v>
          </cell>
          <cell r="AZ433">
            <v>111300</v>
          </cell>
          <cell r="BA433">
            <v>30257</v>
          </cell>
          <cell r="BB433">
            <v>12500</v>
          </cell>
          <cell r="BC433">
            <v>12.69</v>
          </cell>
          <cell r="BD433">
            <v>16.25</v>
          </cell>
          <cell r="BE433">
            <v>36.64</v>
          </cell>
          <cell r="BF433">
            <v>29951</v>
          </cell>
          <cell r="BG433">
            <v>111100</v>
          </cell>
          <cell r="BH433" t="str">
            <v>Year-end</v>
          </cell>
          <cell r="BI433" t="str">
            <v>Distribution</v>
          </cell>
          <cell r="BJ433" t="str">
            <v>Fully Litigated</v>
          </cell>
          <cell r="BK433" t="str">
            <v>No</v>
          </cell>
          <cell r="BL433" t="str">
            <v>No</v>
          </cell>
        </row>
        <row r="434">
          <cell r="AE434">
            <v>34</v>
          </cell>
          <cell r="AF434">
            <v>0</v>
          </cell>
          <cell r="AG434">
            <v>1</v>
          </cell>
          <cell r="AH434">
            <v>1</v>
          </cell>
          <cell r="AI434">
            <v>1</v>
          </cell>
          <cell r="AJ434">
            <v>1</v>
          </cell>
          <cell r="AL434">
            <v>21</v>
          </cell>
          <cell r="AM434">
            <v>36</v>
          </cell>
          <cell r="AO434" t="str">
            <v>D-84-06-02</v>
          </cell>
          <cell r="AP434">
            <v>1108</v>
          </cell>
          <cell r="AQ434" t="str">
            <v>CT</v>
          </cell>
          <cell r="AR434" t="str">
            <v>The Southern Connecticut Gas Company</v>
          </cell>
          <cell r="AS434" t="str">
            <v>IBE</v>
          </cell>
          <cell r="AT434" t="str">
            <v>Natural Gas</v>
          </cell>
          <cell r="AU434">
            <v>30887</v>
          </cell>
          <cell r="AV434">
            <v>7300</v>
          </cell>
          <cell r="AW434">
            <v>12.61</v>
          </cell>
          <cell r="AX434">
            <v>16.25</v>
          </cell>
          <cell r="AY434">
            <v>35</v>
          </cell>
          <cell r="AZ434">
            <v>126500</v>
          </cell>
          <cell r="BA434">
            <v>31049</v>
          </cell>
          <cell r="BB434">
            <v>4800</v>
          </cell>
          <cell r="BC434">
            <v>12.5</v>
          </cell>
          <cell r="BD434">
            <v>16</v>
          </cell>
          <cell r="BE434">
            <v>35.58</v>
          </cell>
          <cell r="BF434">
            <v>30681</v>
          </cell>
          <cell r="BG434">
            <v>126300</v>
          </cell>
          <cell r="BH434" t="str">
            <v>Year-end</v>
          </cell>
          <cell r="BI434" t="str">
            <v>Distribution</v>
          </cell>
          <cell r="BJ434" t="str">
            <v>Fully Litigated</v>
          </cell>
          <cell r="BK434" t="str">
            <v>No</v>
          </cell>
          <cell r="BL434" t="str">
            <v>No</v>
          </cell>
        </row>
        <row r="435">
          <cell r="AE435">
            <v>34</v>
          </cell>
          <cell r="AF435">
            <v>0</v>
          </cell>
          <cell r="AG435">
            <v>1</v>
          </cell>
          <cell r="AH435">
            <v>1</v>
          </cell>
          <cell r="AI435">
            <v>1</v>
          </cell>
          <cell r="AJ435">
            <v>1</v>
          </cell>
          <cell r="AL435">
            <v>21</v>
          </cell>
          <cell r="AM435">
            <v>36</v>
          </cell>
          <cell r="AO435" t="str">
            <v>D-87-03-06</v>
          </cell>
          <cell r="AP435">
            <v>1109</v>
          </cell>
          <cell r="AQ435" t="str">
            <v>CT</v>
          </cell>
          <cell r="AR435" t="str">
            <v>The Southern Connecticut Gas Company</v>
          </cell>
          <cell r="AS435" t="str">
            <v>IBE</v>
          </cell>
          <cell r="AT435" t="str">
            <v>Natural Gas</v>
          </cell>
          <cell r="AU435">
            <v>31842</v>
          </cell>
          <cell r="AV435">
            <v>4300</v>
          </cell>
          <cell r="AW435">
            <v>10.8</v>
          </cell>
          <cell r="AX435">
            <v>13.75</v>
          </cell>
          <cell r="AY435">
            <v>41.2</v>
          </cell>
          <cell r="AZ435" t="str">
            <v>NA</v>
          </cell>
          <cell r="BA435">
            <v>32070</v>
          </cell>
          <cell r="BB435">
            <v>-500</v>
          </cell>
          <cell r="BC435">
            <v>10.32</v>
          </cell>
          <cell r="BD435">
            <v>12.6</v>
          </cell>
          <cell r="BE435">
            <v>41.2</v>
          </cell>
          <cell r="BF435">
            <v>31777</v>
          </cell>
          <cell r="BG435" t="str">
            <v>NA</v>
          </cell>
          <cell r="BI435" t="str">
            <v>Distribution</v>
          </cell>
          <cell r="BJ435" t="str">
            <v>Fully Litigated</v>
          </cell>
          <cell r="BK435" t="str">
            <v>No</v>
          </cell>
          <cell r="BL435" t="str">
            <v>No</v>
          </cell>
        </row>
        <row r="436">
          <cell r="AE436">
            <v>34</v>
          </cell>
          <cell r="AF436">
            <v>0</v>
          </cell>
          <cell r="AG436">
            <v>1</v>
          </cell>
          <cell r="AH436">
            <v>1</v>
          </cell>
          <cell r="AI436">
            <v>1</v>
          </cell>
          <cell r="AJ436">
            <v>0</v>
          </cell>
          <cell r="AL436">
            <v>21</v>
          </cell>
          <cell r="AM436">
            <v>36</v>
          </cell>
          <cell r="AO436" t="str">
            <v>D-13-01-19</v>
          </cell>
          <cell r="AP436">
            <v>2445</v>
          </cell>
          <cell r="AQ436" t="str">
            <v>CT</v>
          </cell>
          <cell r="AR436" t="str">
            <v>The United Illuminating Company</v>
          </cell>
          <cell r="AS436" t="str">
            <v>IBE</v>
          </cell>
          <cell r="AT436" t="str">
            <v>Electric</v>
          </cell>
          <cell r="AU436">
            <v>41320</v>
          </cell>
          <cell r="AV436">
            <v>90600</v>
          </cell>
          <cell r="AW436">
            <v>7.76</v>
          </cell>
          <cell r="AX436">
            <v>10.25</v>
          </cell>
          <cell r="AY436">
            <v>50</v>
          </cell>
          <cell r="AZ436">
            <v>952200</v>
          </cell>
          <cell r="BA436">
            <v>41500</v>
          </cell>
          <cell r="BB436">
            <v>46100</v>
          </cell>
          <cell r="BC436">
            <v>7.21</v>
          </cell>
          <cell r="BD436">
            <v>9.15</v>
          </cell>
          <cell r="BE436">
            <v>50</v>
          </cell>
          <cell r="BF436">
            <v>41090</v>
          </cell>
          <cell r="BG436">
            <v>886878</v>
          </cell>
          <cell r="BH436" t="str">
            <v>Average</v>
          </cell>
          <cell r="BI436" t="str">
            <v>Distribution</v>
          </cell>
          <cell r="BJ436" t="str">
            <v>Fully Litigated</v>
          </cell>
          <cell r="BK436" t="str">
            <v>Yes</v>
          </cell>
          <cell r="BL436" t="str">
            <v>No</v>
          </cell>
        </row>
        <row r="437">
          <cell r="AE437">
            <v>34</v>
          </cell>
          <cell r="AF437">
            <v>0</v>
          </cell>
          <cell r="AG437">
            <v>1</v>
          </cell>
          <cell r="AH437">
            <v>1</v>
          </cell>
          <cell r="AI437">
            <v>1</v>
          </cell>
          <cell r="AJ437">
            <v>1</v>
          </cell>
          <cell r="AL437">
            <v>21</v>
          </cell>
          <cell r="AM437">
            <v>36</v>
          </cell>
          <cell r="AO437" t="str">
            <v>D-13-06-08</v>
          </cell>
          <cell r="AP437">
            <v>2525</v>
          </cell>
          <cell r="AQ437" t="str">
            <v>CT</v>
          </cell>
          <cell r="AR437" t="str">
            <v>Connecticut Natural Gas Corporation</v>
          </cell>
          <cell r="AS437" t="str">
            <v>IBE</v>
          </cell>
          <cell r="AT437" t="str">
            <v>Natural Gas</v>
          </cell>
          <cell r="AU437">
            <v>41463</v>
          </cell>
          <cell r="AV437">
            <v>20053</v>
          </cell>
          <cell r="AW437">
            <v>8.44</v>
          </cell>
          <cell r="AX437">
            <v>10.25</v>
          </cell>
          <cell r="AY437">
            <v>52.52</v>
          </cell>
          <cell r="AZ437">
            <v>432941</v>
          </cell>
          <cell r="BA437">
            <v>41661</v>
          </cell>
          <cell r="BB437">
            <v>7251</v>
          </cell>
          <cell r="BC437">
            <v>7.88</v>
          </cell>
          <cell r="BD437">
            <v>9.18</v>
          </cell>
          <cell r="BE437">
            <v>52.52</v>
          </cell>
          <cell r="BF437">
            <v>41274</v>
          </cell>
          <cell r="BG437">
            <v>422179</v>
          </cell>
          <cell r="BH437" t="str">
            <v>Average</v>
          </cell>
          <cell r="BI437" t="str">
            <v>Distribution</v>
          </cell>
          <cell r="BJ437" t="str">
            <v>Fully Litigated</v>
          </cell>
          <cell r="BK437" t="str">
            <v>No</v>
          </cell>
          <cell r="BL437" t="str">
            <v>No</v>
          </cell>
        </row>
        <row r="438">
          <cell r="AE438">
            <v>34</v>
          </cell>
          <cell r="AF438">
            <v>0</v>
          </cell>
          <cell r="AG438">
            <v>1</v>
          </cell>
          <cell r="AH438">
            <v>1</v>
          </cell>
          <cell r="AI438">
            <v>1</v>
          </cell>
          <cell r="AJ438">
            <v>0</v>
          </cell>
          <cell r="AL438">
            <v>21</v>
          </cell>
          <cell r="AM438">
            <v>36</v>
          </cell>
          <cell r="AO438" t="str">
            <v>D-14-05-06</v>
          </cell>
          <cell r="AP438">
            <v>2653</v>
          </cell>
          <cell r="AQ438" t="str">
            <v>CT</v>
          </cell>
          <cell r="AR438" t="str">
            <v>The Connecticut Light and Power Company</v>
          </cell>
          <cell r="AS438" t="str">
            <v>ES</v>
          </cell>
          <cell r="AT438" t="str">
            <v>Electric</v>
          </cell>
          <cell r="AU438">
            <v>41799</v>
          </cell>
          <cell r="AV438">
            <v>221098</v>
          </cell>
          <cell r="AW438">
            <v>7.84</v>
          </cell>
          <cell r="AX438">
            <v>10.199999999999999</v>
          </cell>
          <cell r="AY438">
            <v>50.38</v>
          </cell>
          <cell r="AZ438">
            <v>3406466</v>
          </cell>
          <cell r="BA438">
            <v>41990</v>
          </cell>
          <cell r="BB438">
            <v>152687</v>
          </cell>
          <cell r="BC438">
            <v>7.31</v>
          </cell>
          <cell r="BD438">
            <v>9.17</v>
          </cell>
          <cell r="BE438">
            <v>50.38</v>
          </cell>
          <cell r="BF438">
            <v>41639</v>
          </cell>
          <cell r="BG438">
            <v>3396538</v>
          </cell>
          <cell r="BH438" t="str">
            <v>Average</v>
          </cell>
          <cell r="BI438" t="str">
            <v>Distribution</v>
          </cell>
          <cell r="BJ438" t="str">
            <v>Fully Litigated</v>
          </cell>
          <cell r="BK438" t="str">
            <v>No</v>
          </cell>
          <cell r="BL438" t="str">
            <v>No</v>
          </cell>
        </row>
        <row r="439">
          <cell r="AE439">
            <v>34</v>
          </cell>
          <cell r="AF439">
            <v>0</v>
          </cell>
          <cell r="AG439">
            <v>1</v>
          </cell>
          <cell r="AH439">
            <v>1</v>
          </cell>
          <cell r="AI439">
            <v>1</v>
          </cell>
          <cell r="AJ439">
            <v>0</v>
          </cell>
          <cell r="AL439">
            <v>21</v>
          </cell>
          <cell r="AM439">
            <v>36</v>
          </cell>
          <cell r="AO439" t="str">
            <v>D-16-06-04</v>
          </cell>
          <cell r="AP439">
            <v>2970</v>
          </cell>
          <cell r="AQ439" t="str">
            <v>CT</v>
          </cell>
          <cell r="AR439" t="str">
            <v>The United Illuminating Company</v>
          </cell>
          <cell r="AS439" t="str">
            <v>IBE</v>
          </cell>
          <cell r="AT439" t="str">
            <v>Electric</v>
          </cell>
          <cell r="AU439">
            <v>42552</v>
          </cell>
          <cell r="AV439">
            <v>98252</v>
          </cell>
          <cell r="AW439">
            <v>7.58</v>
          </cell>
          <cell r="AX439">
            <v>9.92</v>
          </cell>
          <cell r="AY439">
            <v>52</v>
          </cell>
          <cell r="AZ439">
            <v>1032639</v>
          </cell>
          <cell r="BA439">
            <v>42718</v>
          </cell>
          <cell r="BB439">
            <v>57400</v>
          </cell>
          <cell r="BC439">
            <v>7.08</v>
          </cell>
          <cell r="BD439">
            <v>9.1</v>
          </cell>
          <cell r="BE439">
            <v>50</v>
          </cell>
          <cell r="BF439">
            <v>42369</v>
          </cell>
          <cell r="BG439">
            <v>1014144</v>
          </cell>
          <cell r="BH439" t="str">
            <v>Average</v>
          </cell>
          <cell r="BI439" t="str">
            <v>Distribution</v>
          </cell>
          <cell r="BJ439" t="str">
            <v>Fully Litigated</v>
          </cell>
          <cell r="BK439" t="str">
            <v>Yes</v>
          </cell>
          <cell r="BL439" t="str">
            <v>No</v>
          </cell>
        </row>
        <row r="440">
          <cell r="AE440">
            <v>34</v>
          </cell>
          <cell r="AF440">
            <v>0</v>
          </cell>
          <cell r="AG440">
            <v>1</v>
          </cell>
          <cell r="AH440">
            <v>1</v>
          </cell>
          <cell r="AI440">
            <v>1</v>
          </cell>
          <cell r="AJ440">
            <v>1</v>
          </cell>
          <cell r="AL440">
            <v>21</v>
          </cell>
          <cell r="AM440">
            <v>36</v>
          </cell>
          <cell r="AO440" t="str">
            <v>D-17-05-42</v>
          </cell>
          <cell r="AP440">
            <v>3140</v>
          </cell>
          <cell r="AQ440" t="str">
            <v>CT</v>
          </cell>
          <cell r="AR440" t="str">
            <v>The Southern Connecticut Gas Company</v>
          </cell>
          <cell r="AS440" t="str">
            <v>IBE</v>
          </cell>
          <cell r="AT440" t="str">
            <v>Natural Gas</v>
          </cell>
          <cell r="AU440">
            <v>42916</v>
          </cell>
          <cell r="AV440">
            <v>19190</v>
          </cell>
          <cell r="AW440">
            <v>7.79</v>
          </cell>
          <cell r="AX440">
            <v>9.9499999999999993</v>
          </cell>
          <cell r="AY440">
            <v>52.19</v>
          </cell>
          <cell r="AZ440">
            <v>633877</v>
          </cell>
          <cell r="BA440">
            <v>43082</v>
          </cell>
          <cell r="BB440">
            <v>11193</v>
          </cell>
          <cell r="BC440">
            <v>7.42</v>
          </cell>
          <cell r="BD440">
            <v>9.25</v>
          </cell>
          <cell r="BE440">
            <v>52.19</v>
          </cell>
          <cell r="BF440">
            <v>42735</v>
          </cell>
          <cell r="BG440">
            <v>617780</v>
          </cell>
          <cell r="BH440" t="str">
            <v>Average</v>
          </cell>
          <cell r="BI440" t="str">
            <v>Distribution</v>
          </cell>
          <cell r="BJ440" t="str">
            <v>Settled</v>
          </cell>
          <cell r="BK440" t="str">
            <v>Yes</v>
          </cell>
          <cell r="BL440" t="str">
            <v>No</v>
          </cell>
        </row>
        <row r="441">
          <cell r="AE441">
            <v>34</v>
          </cell>
          <cell r="AF441">
            <v>0</v>
          </cell>
          <cell r="AG441">
            <v>1</v>
          </cell>
          <cell r="AH441">
            <v>1</v>
          </cell>
          <cell r="AI441">
            <v>1</v>
          </cell>
          <cell r="AJ441">
            <v>0</v>
          </cell>
          <cell r="AL441">
            <v>21</v>
          </cell>
          <cell r="AM441">
            <v>36</v>
          </cell>
          <cell r="AO441" t="str">
            <v>D-17-10-46</v>
          </cell>
          <cell r="AP441">
            <v>3218</v>
          </cell>
          <cell r="AQ441" t="str">
            <v>CT</v>
          </cell>
          <cell r="AR441" t="str">
            <v>The Connecticut Light and Power Company</v>
          </cell>
          <cell r="AS441" t="str">
            <v>ES</v>
          </cell>
          <cell r="AT441" t="str">
            <v>Electric</v>
          </cell>
          <cell r="AU441">
            <v>43061</v>
          </cell>
          <cell r="AV441">
            <v>336989</v>
          </cell>
          <cell r="AW441">
            <v>7.7</v>
          </cell>
          <cell r="AX441">
            <v>10.5</v>
          </cell>
          <cell r="AY441">
            <v>53.45</v>
          </cell>
          <cell r="AZ441">
            <v>3899733</v>
          </cell>
          <cell r="BA441">
            <v>43208</v>
          </cell>
          <cell r="BB441">
            <v>124661</v>
          </cell>
          <cell r="BC441">
            <v>7.09</v>
          </cell>
          <cell r="BD441">
            <v>9.25</v>
          </cell>
          <cell r="BE441">
            <v>53</v>
          </cell>
          <cell r="BF441">
            <v>42735</v>
          </cell>
          <cell r="BG441">
            <v>3861111</v>
          </cell>
          <cell r="BH441" t="str">
            <v>Average</v>
          </cell>
          <cell r="BI441" t="str">
            <v>Distribution</v>
          </cell>
          <cell r="BJ441" t="str">
            <v>Settled</v>
          </cell>
          <cell r="BK441" t="str">
            <v>Yes</v>
          </cell>
          <cell r="BL441" t="str">
            <v>No</v>
          </cell>
        </row>
        <row r="442">
          <cell r="AE442">
            <v>34</v>
          </cell>
          <cell r="AF442">
            <v>0</v>
          </cell>
          <cell r="AG442">
            <v>1</v>
          </cell>
          <cell r="AH442">
            <v>1</v>
          </cell>
          <cell r="AI442">
            <v>1</v>
          </cell>
          <cell r="AJ442">
            <v>1</v>
          </cell>
          <cell r="AL442">
            <v>21</v>
          </cell>
          <cell r="AM442">
            <v>36</v>
          </cell>
          <cell r="AO442" t="str">
            <v>D-18-05-10</v>
          </cell>
          <cell r="AP442">
            <v>3314</v>
          </cell>
          <cell r="AQ442" t="str">
            <v>CT</v>
          </cell>
          <cell r="AR442" t="str">
            <v>Yankee Gas Services Company</v>
          </cell>
          <cell r="AS442" t="str">
            <v>ES</v>
          </cell>
          <cell r="AT442" t="str">
            <v>Natural Gas</v>
          </cell>
          <cell r="AU442">
            <v>43266</v>
          </cell>
          <cell r="AV442">
            <v>86132</v>
          </cell>
          <cell r="AW442">
            <v>7.57</v>
          </cell>
          <cell r="AX442">
            <v>10.25</v>
          </cell>
          <cell r="AY442">
            <v>53.76</v>
          </cell>
          <cell r="AZ442">
            <v>1573239</v>
          </cell>
          <cell r="BA442">
            <v>43446</v>
          </cell>
          <cell r="BB442">
            <v>30158</v>
          </cell>
          <cell r="BC442">
            <v>7.06</v>
          </cell>
          <cell r="BD442">
            <v>9.3000000000000007</v>
          </cell>
          <cell r="BE442">
            <v>53.76</v>
          </cell>
          <cell r="BF442">
            <v>43100</v>
          </cell>
          <cell r="BG442">
            <v>1446407</v>
          </cell>
          <cell r="BH442" t="str">
            <v>Average</v>
          </cell>
          <cell r="BI442" t="str">
            <v>Distribution</v>
          </cell>
          <cell r="BJ442" t="str">
            <v>Settled</v>
          </cell>
          <cell r="BK442" t="str">
            <v>Yes</v>
          </cell>
          <cell r="BL442" t="str">
            <v>No</v>
          </cell>
        </row>
        <row r="443">
          <cell r="AE443">
            <v>34</v>
          </cell>
          <cell r="AF443">
            <v>0</v>
          </cell>
          <cell r="AG443">
            <v>1</v>
          </cell>
          <cell r="AH443">
            <v>1</v>
          </cell>
          <cell r="AI443">
            <v>1</v>
          </cell>
          <cell r="AJ443">
            <v>1</v>
          </cell>
          <cell r="AL443">
            <v>21</v>
          </cell>
          <cell r="AM443">
            <v>36</v>
          </cell>
          <cell r="AO443" t="str">
            <v>D-18-05-16</v>
          </cell>
          <cell r="AP443">
            <v>3323</v>
          </cell>
          <cell r="AQ443" t="str">
            <v>CT</v>
          </cell>
          <cell r="AR443" t="str">
            <v>Connecticut Natural Gas Corporation</v>
          </cell>
          <cell r="AS443" t="str">
            <v>IBE</v>
          </cell>
          <cell r="AT443" t="str">
            <v>Natural Gas</v>
          </cell>
          <cell r="AU443">
            <v>43280</v>
          </cell>
          <cell r="AV443">
            <v>27785</v>
          </cell>
          <cell r="AW443">
            <v>7.82</v>
          </cell>
          <cell r="AX443">
            <v>10.199999999999999</v>
          </cell>
          <cell r="AY443">
            <v>55</v>
          </cell>
          <cell r="AZ443">
            <v>537829</v>
          </cell>
          <cell r="BA443">
            <v>43453</v>
          </cell>
          <cell r="BB443">
            <v>19747</v>
          </cell>
          <cell r="BC443">
            <v>7.32</v>
          </cell>
          <cell r="BD443">
            <v>9.3000000000000007</v>
          </cell>
          <cell r="BE443">
            <v>55</v>
          </cell>
          <cell r="BF443">
            <v>43100</v>
          </cell>
          <cell r="BG443">
            <v>534220</v>
          </cell>
          <cell r="BH443" t="str">
            <v>Average</v>
          </cell>
          <cell r="BI443" t="str">
            <v>Distribution</v>
          </cell>
          <cell r="BJ443" t="str">
            <v>Settled</v>
          </cell>
          <cell r="BK443" t="str">
            <v>Yes</v>
          </cell>
          <cell r="BL443" t="str">
            <v>No</v>
          </cell>
        </row>
        <row r="444">
          <cell r="AE444">
            <v>34</v>
          </cell>
          <cell r="AF444">
            <v>1</v>
          </cell>
          <cell r="AG444">
            <v>1</v>
          </cell>
          <cell r="AH444">
            <v>1</v>
          </cell>
          <cell r="AI444">
            <v>1</v>
          </cell>
          <cell r="AJ444">
            <v>0</v>
          </cell>
          <cell r="AL444">
            <v>21</v>
          </cell>
          <cell r="AM444">
            <v>36</v>
          </cell>
          <cell r="AO444" t="str">
            <v>D-22-08-08</v>
          </cell>
          <cell r="AP444">
            <v>4044</v>
          </cell>
          <cell r="AQ444" t="str">
            <v>CT</v>
          </cell>
          <cell r="AR444" t="str">
            <v>The United Illuminating Company</v>
          </cell>
          <cell r="AS444" t="str">
            <v>IBE</v>
          </cell>
          <cell r="AT444" t="str">
            <v>Electric</v>
          </cell>
          <cell r="AU444">
            <v>44813</v>
          </cell>
          <cell r="AV444">
            <v>130641</v>
          </cell>
          <cell r="AW444">
            <v>7.47</v>
          </cell>
          <cell r="AX444">
            <v>10.199999999999999</v>
          </cell>
          <cell r="AY444">
            <v>52</v>
          </cell>
          <cell r="AZ444">
            <v>1539098</v>
          </cell>
          <cell r="BA444">
            <v>45163</v>
          </cell>
          <cell r="BB444">
            <v>22957</v>
          </cell>
          <cell r="BC444">
            <v>6.48</v>
          </cell>
          <cell r="BD444">
            <v>8.6300000000000008</v>
          </cell>
          <cell r="BE444">
            <v>50</v>
          </cell>
          <cell r="BF444">
            <v>45291</v>
          </cell>
          <cell r="BG444">
            <v>1105196</v>
          </cell>
          <cell r="BH444" t="str">
            <v>Average</v>
          </cell>
          <cell r="BI444" t="str">
            <v>Distribution</v>
          </cell>
          <cell r="BJ444" t="str">
            <v>Fully Litigated</v>
          </cell>
          <cell r="BK444" t="str">
            <v>No</v>
          </cell>
          <cell r="BL444" t="str">
            <v>No</v>
          </cell>
        </row>
        <row r="445">
          <cell r="AE445">
            <v>35</v>
          </cell>
          <cell r="AF445">
            <v>1</v>
          </cell>
          <cell r="AG445">
            <v>1</v>
          </cell>
          <cell r="AH445">
            <v>1</v>
          </cell>
          <cell r="AI445">
            <v>1</v>
          </cell>
          <cell r="AJ445">
            <v>1</v>
          </cell>
          <cell r="AL445">
            <v>21</v>
          </cell>
          <cell r="AM445">
            <v>36</v>
          </cell>
          <cell r="AO445" t="str">
            <v>D-23-11-02 (CNG)</v>
          </cell>
          <cell r="AP445">
            <v>4259</v>
          </cell>
          <cell r="AQ445" t="str">
            <v>CT</v>
          </cell>
          <cell r="AR445" t="str">
            <v>Connecticut Natural Gas Corporation</v>
          </cell>
          <cell r="AS445" t="str">
            <v>IBE</v>
          </cell>
          <cell r="AT445" t="str">
            <v>Natural Gas</v>
          </cell>
          <cell r="AU445">
            <v>45233</v>
          </cell>
          <cell r="AV445">
            <v>19703</v>
          </cell>
          <cell r="AW445">
            <v>7.95</v>
          </cell>
          <cell r="AX445">
            <v>10.199999999999999</v>
          </cell>
          <cell r="AY445">
            <v>55</v>
          </cell>
          <cell r="AZ445">
            <v>602269</v>
          </cell>
          <cell r="BA445">
            <v>45614</v>
          </cell>
          <cell r="BB445">
            <v>-24610.455000000002</v>
          </cell>
          <cell r="BC445">
            <v>7.25</v>
          </cell>
          <cell r="BD445">
            <v>9.15</v>
          </cell>
          <cell r="BE445">
            <v>53</v>
          </cell>
          <cell r="BF445">
            <v>44926</v>
          </cell>
          <cell r="BG445">
            <v>534576.78300000005</v>
          </cell>
          <cell r="BH445" t="str">
            <v>Average</v>
          </cell>
          <cell r="BI445" t="str">
            <v>Distribution</v>
          </cell>
          <cell r="BJ445" t="str">
            <v>Fully Litigated</v>
          </cell>
          <cell r="BK445" t="str">
            <v>No</v>
          </cell>
          <cell r="BL445" t="str">
            <v>No</v>
          </cell>
        </row>
        <row r="446">
          <cell r="AE446">
            <v>36</v>
          </cell>
          <cell r="AF446">
            <v>1</v>
          </cell>
          <cell r="AG446">
            <v>1</v>
          </cell>
          <cell r="AH446">
            <v>1</v>
          </cell>
          <cell r="AI446">
            <v>1</v>
          </cell>
          <cell r="AJ446">
            <v>1</v>
          </cell>
          <cell r="AL446">
            <v>21</v>
          </cell>
          <cell r="AM446">
            <v>36</v>
          </cell>
          <cell r="AO446" t="str">
            <v>D-23-11-02 (SCG)</v>
          </cell>
          <cell r="AP446">
            <v>4260</v>
          </cell>
          <cell r="AQ446" t="str">
            <v>CT</v>
          </cell>
          <cell r="AR446" t="str">
            <v>The Southern Connecticut Gas Company</v>
          </cell>
          <cell r="AS446" t="str">
            <v>IBE</v>
          </cell>
          <cell r="AT446" t="str">
            <v>Natural Gas</v>
          </cell>
          <cell r="AU446">
            <v>45233</v>
          </cell>
          <cell r="AV446">
            <v>43239</v>
          </cell>
          <cell r="AW446">
            <v>7.7</v>
          </cell>
          <cell r="AX446">
            <v>10.199999999999999</v>
          </cell>
          <cell r="AY446">
            <v>53</v>
          </cell>
          <cell r="AZ446">
            <v>876932</v>
          </cell>
          <cell r="BA446">
            <v>45614</v>
          </cell>
          <cell r="BB446">
            <v>-10715.936</v>
          </cell>
          <cell r="BC446">
            <v>7.06</v>
          </cell>
          <cell r="BD446">
            <v>9.15</v>
          </cell>
          <cell r="BE446">
            <v>53</v>
          </cell>
          <cell r="BF446">
            <v>44926</v>
          </cell>
          <cell r="BG446">
            <v>774479.11900000006</v>
          </cell>
          <cell r="BH446" t="str">
            <v>Average</v>
          </cell>
          <cell r="BI446" t="str">
            <v>Distribution</v>
          </cell>
          <cell r="BJ446" t="str">
            <v>Fully Litigated</v>
          </cell>
          <cell r="BK446" t="str">
            <v>No</v>
          </cell>
          <cell r="BL446" t="str">
            <v>No</v>
          </cell>
        </row>
        <row r="447">
          <cell r="AE447">
            <v>36</v>
          </cell>
          <cell r="AF447">
            <v>0</v>
          </cell>
          <cell r="AG447">
            <v>1</v>
          </cell>
          <cell r="AH447">
            <v>1</v>
          </cell>
          <cell r="AI447">
            <v>1</v>
          </cell>
          <cell r="AJ447">
            <v>0</v>
          </cell>
          <cell r="AL447">
            <v>22</v>
          </cell>
          <cell r="AM447">
            <v>37</v>
          </cell>
          <cell r="AO447" t="str">
            <v>FC-939</v>
          </cell>
          <cell r="AP447">
            <v>-787</v>
          </cell>
          <cell r="AQ447" t="str">
            <v>DC</v>
          </cell>
          <cell r="AR447" t="str">
            <v>Potomac Electric Power Company</v>
          </cell>
          <cell r="AS447" t="str">
            <v>EXC</v>
          </cell>
          <cell r="AT447" t="str">
            <v>Electric</v>
          </cell>
          <cell r="AU447">
            <v>34607</v>
          </cell>
          <cell r="AV447">
            <v>56600</v>
          </cell>
          <cell r="AW447">
            <v>9.89</v>
          </cell>
          <cell r="AX447">
            <v>12.75</v>
          </cell>
          <cell r="AY447">
            <v>46.09</v>
          </cell>
          <cell r="AZ447">
            <v>1639900</v>
          </cell>
          <cell r="BA447">
            <v>34880</v>
          </cell>
          <cell r="BB447">
            <v>27900</v>
          </cell>
          <cell r="BC447">
            <v>9.09</v>
          </cell>
          <cell r="BD447">
            <v>11.1</v>
          </cell>
          <cell r="BE447">
            <v>46.09</v>
          </cell>
          <cell r="BF447">
            <v>34699</v>
          </cell>
          <cell r="BG447">
            <v>1639100</v>
          </cell>
          <cell r="BH447" t="str">
            <v>Average</v>
          </cell>
          <cell r="BI447" t="str">
            <v>Vertically Integrated</v>
          </cell>
          <cell r="BJ447" t="str">
            <v>Fully Litigated</v>
          </cell>
          <cell r="BK447" t="str">
            <v>No</v>
          </cell>
          <cell r="BL447" t="str">
            <v>No</v>
          </cell>
        </row>
        <row r="448">
          <cell r="AE448">
            <v>36</v>
          </cell>
          <cell r="AF448">
            <v>0</v>
          </cell>
          <cell r="AG448">
            <v>1</v>
          </cell>
          <cell r="AH448">
            <v>1</v>
          </cell>
          <cell r="AI448">
            <v>1</v>
          </cell>
          <cell r="AJ448">
            <v>0</v>
          </cell>
          <cell r="AL448">
            <v>22</v>
          </cell>
          <cell r="AM448">
            <v>37</v>
          </cell>
          <cell r="AO448" t="str">
            <v>FC-929</v>
          </cell>
          <cell r="AP448">
            <v>-786</v>
          </cell>
          <cell r="AQ448" t="str">
            <v>DC</v>
          </cell>
          <cell r="AR448" t="str">
            <v>Potomac Electric Power Company</v>
          </cell>
          <cell r="AS448" t="str">
            <v>EXC</v>
          </cell>
          <cell r="AT448" t="str">
            <v>Electric</v>
          </cell>
          <cell r="AU448">
            <v>34124</v>
          </cell>
          <cell r="AV448">
            <v>77600</v>
          </cell>
          <cell r="AW448">
            <v>9.4600000000000009</v>
          </cell>
          <cell r="AX448">
            <v>11.8</v>
          </cell>
          <cell r="AY448">
            <v>46.12</v>
          </cell>
          <cell r="AZ448">
            <v>1567200</v>
          </cell>
          <cell r="BA448">
            <v>34397</v>
          </cell>
          <cell r="BB448">
            <v>25400</v>
          </cell>
          <cell r="BC448">
            <v>9.0500000000000007</v>
          </cell>
          <cell r="BD448">
            <v>11</v>
          </cell>
          <cell r="BE448">
            <v>44.9</v>
          </cell>
          <cell r="BF448">
            <v>34150</v>
          </cell>
          <cell r="BG448">
            <v>1529300</v>
          </cell>
          <cell r="BH448" t="str">
            <v>Average</v>
          </cell>
          <cell r="BI448" t="str">
            <v>Vertically Integrated</v>
          </cell>
          <cell r="BJ448" t="str">
            <v>Fully Litigated</v>
          </cell>
          <cell r="BK448" t="str">
            <v>Yes</v>
          </cell>
          <cell r="BL448" t="str">
            <v>No</v>
          </cell>
        </row>
        <row r="449">
          <cell r="AE449">
            <v>36</v>
          </cell>
          <cell r="AF449">
            <v>0</v>
          </cell>
          <cell r="AG449">
            <v>1</v>
          </cell>
          <cell r="AH449">
            <v>1</v>
          </cell>
          <cell r="AI449">
            <v>1</v>
          </cell>
          <cell r="AJ449">
            <v>0</v>
          </cell>
          <cell r="AL449">
            <v>22</v>
          </cell>
          <cell r="AM449">
            <v>37</v>
          </cell>
          <cell r="AO449" t="str">
            <v>FC-912</v>
          </cell>
          <cell r="AP449">
            <v>-785</v>
          </cell>
          <cell r="AQ449" t="str">
            <v>DC</v>
          </cell>
          <cell r="AR449" t="str">
            <v>Potomac Electric Power Company</v>
          </cell>
          <cell r="AS449" t="str">
            <v>EXC</v>
          </cell>
          <cell r="AT449" t="str">
            <v>Electric</v>
          </cell>
          <cell r="AU449">
            <v>33577</v>
          </cell>
          <cell r="AV449">
            <v>51300</v>
          </cell>
          <cell r="AW449">
            <v>10.26</v>
          </cell>
          <cell r="AX449">
            <v>13</v>
          </cell>
          <cell r="AY449">
            <v>44.68</v>
          </cell>
          <cell r="AZ449">
            <v>1459200</v>
          </cell>
          <cell r="BA449">
            <v>33781</v>
          </cell>
          <cell r="BB449">
            <v>30400</v>
          </cell>
          <cell r="BC449">
            <v>9.9600000000000009</v>
          </cell>
          <cell r="BD449">
            <v>12.35</v>
          </cell>
          <cell r="BE449">
            <v>44.68</v>
          </cell>
          <cell r="BF449">
            <v>33603</v>
          </cell>
          <cell r="BG449">
            <v>1392200</v>
          </cell>
          <cell r="BH449" t="str">
            <v>Average</v>
          </cell>
          <cell r="BI449" t="str">
            <v>Vertically Integrated</v>
          </cell>
          <cell r="BJ449" t="str">
            <v>Fully Litigated</v>
          </cell>
          <cell r="BK449" t="str">
            <v>No</v>
          </cell>
          <cell r="BL449" t="str">
            <v>No</v>
          </cell>
        </row>
        <row r="450">
          <cell r="AE450">
            <v>36</v>
          </cell>
          <cell r="AF450">
            <v>0</v>
          </cell>
          <cell r="AG450">
            <v>1</v>
          </cell>
          <cell r="AH450">
            <v>1</v>
          </cell>
          <cell r="AI450">
            <v>1</v>
          </cell>
          <cell r="AJ450">
            <v>0</v>
          </cell>
          <cell r="AL450">
            <v>22</v>
          </cell>
          <cell r="AM450">
            <v>37</v>
          </cell>
          <cell r="AO450" t="str">
            <v>FC-905</v>
          </cell>
          <cell r="AP450">
            <v>-784</v>
          </cell>
          <cell r="AQ450" t="str">
            <v>DC</v>
          </cell>
          <cell r="AR450" t="str">
            <v>Potomac Electric Power Company</v>
          </cell>
          <cell r="AS450" t="str">
            <v>EXC</v>
          </cell>
          <cell r="AT450" t="str">
            <v>Electric</v>
          </cell>
          <cell r="AU450">
            <v>33235</v>
          </cell>
          <cell r="AV450">
            <v>59700</v>
          </cell>
          <cell r="AW450">
            <v>10.46</v>
          </cell>
          <cell r="AX450">
            <v>13.5</v>
          </cell>
          <cell r="AY450">
            <v>43.08</v>
          </cell>
          <cell r="AZ450">
            <v>1326700</v>
          </cell>
          <cell r="BA450">
            <v>33534</v>
          </cell>
          <cell r="BB450">
            <v>19700</v>
          </cell>
          <cell r="BC450">
            <v>9.93</v>
          </cell>
          <cell r="BD450">
            <v>12.5</v>
          </cell>
          <cell r="BE450">
            <v>42.15</v>
          </cell>
          <cell r="BF450">
            <v>33238</v>
          </cell>
          <cell r="BG450">
            <v>1250700</v>
          </cell>
          <cell r="BH450" t="str">
            <v>Average</v>
          </cell>
          <cell r="BI450" t="str">
            <v>Vertically Integrated</v>
          </cell>
          <cell r="BJ450" t="str">
            <v>Fully Litigated</v>
          </cell>
          <cell r="BK450" t="str">
            <v>No</v>
          </cell>
          <cell r="BL450" t="str">
            <v>No</v>
          </cell>
        </row>
        <row r="451">
          <cell r="AE451">
            <v>36</v>
          </cell>
          <cell r="AF451">
            <v>0</v>
          </cell>
          <cell r="AG451">
            <v>1</v>
          </cell>
          <cell r="AH451">
            <v>1</v>
          </cell>
          <cell r="AI451">
            <v>1</v>
          </cell>
          <cell r="AJ451">
            <v>1</v>
          </cell>
          <cell r="AL451">
            <v>23</v>
          </cell>
          <cell r="AM451">
            <v>38</v>
          </cell>
          <cell r="AO451" t="str">
            <v>FC-934</v>
          </cell>
          <cell r="AP451">
            <v>-382</v>
          </cell>
          <cell r="AQ451" t="str">
            <v>DC</v>
          </cell>
          <cell r="AR451" t="str">
            <v>Washington Gas Light Company</v>
          </cell>
          <cell r="AS451" t="str">
            <v>ALA</v>
          </cell>
          <cell r="AT451" t="str">
            <v>Natural Gas</v>
          </cell>
          <cell r="AU451">
            <v>34348</v>
          </cell>
          <cell r="AV451">
            <v>17300</v>
          </cell>
          <cell r="AW451">
            <v>10.39</v>
          </cell>
          <cell r="AX451">
            <v>12.75</v>
          </cell>
          <cell r="AY451">
            <v>54.3</v>
          </cell>
          <cell r="AZ451" t="str">
            <v>NA</v>
          </cell>
          <cell r="BA451">
            <v>34547</v>
          </cell>
          <cell r="BB451">
            <v>6400</v>
          </cell>
          <cell r="BC451" t="str">
            <v>NA</v>
          </cell>
          <cell r="BD451" t="str">
            <v>NA</v>
          </cell>
          <cell r="BE451" t="str">
            <v>NA</v>
          </cell>
          <cell r="BF451">
            <v>34242</v>
          </cell>
          <cell r="BG451" t="str">
            <v>NA</v>
          </cell>
          <cell r="BH451" t="str">
            <v>Average</v>
          </cell>
          <cell r="BI451" t="str">
            <v>Distribution</v>
          </cell>
          <cell r="BJ451" t="str">
            <v>Settled</v>
          </cell>
          <cell r="BK451" t="str">
            <v>No</v>
          </cell>
          <cell r="BL451" t="str">
            <v>No</v>
          </cell>
        </row>
        <row r="452">
          <cell r="AE452">
            <v>36</v>
          </cell>
          <cell r="AF452">
            <v>0</v>
          </cell>
          <cell r="AG452">
            <v>1</v>
          </cell>
          <cell r="AH452">
            <v>1</v>
          </cell>
          <cell r="AI452">
            <v>1</v>
          </cell>
          <cell r="AJ452">
            <v>1</v>
          </cell>
          <cell r="AL452">
            <v>23</v>
          </cell>
          <cell r="AM452">
            <v>38</v>
          </cell>
          <cell r="AO452" t="str">
            <v>FC-922</v>
          </cell>
          <cell r="AP452">
            <v>-371</v>
          </cell>
          <cell r="AQ452" t="str">
            <v>DC</v>
          </cell>
          <cell r="AR452" t="str">
            <v>Washington Gas Light Company</v>
          </cell>
          <cell r="AS452" t="str">
            <v>ALA</v>
          </cell>
          <cell r="AT452" t="str">
            <v>Natural Gas</v>
          </cell>
          <cell r="AU452">
            <v>33956</v>
          </cell>
          <cell r="AV452">
            <v>23200</v>
          </cell>
          <cell r="AW452">
            <v>10.210000000000001</v>
          </cell>
          <cell r="AX452">
            <v>12.15</v>
          </cell>
          <cell r="AY452">
            <v>54</v>
          </cell>
          <cell r="AZ452">
            <v>200800</v>
          </cell>
          <cell r="BA452">
            <v>34250</v>
          </cell>
          <cell r="BB452">
            <v>4700</v>
          </cell>
          <cell r="BC452">
            <v>9.86</v>
          </cell>
          <cell r="BD452">
            <v>11.5</v>
          </cell>
          <cell r="BE452">
            <v>54</v>
          </cell>
          <cell r="BF452">
            <v>33877</v>
          </cell>
          <cell r="BG452">
            <v>181000</v>
          </cell>
          <cell r="BH452" t="str">
            <v>Average</v>
          </cell>
          <cell r="BI452" t="str">
            <v>Distribution</v>
          </cell>
          <cell r="BJ452" t="str">
            <v>Fully Litigated</v>
          </cell>
          <cell r="BK452" t="str">
            <v>No</v>
          </cell>
          <cell r="BL452" t="str">
            <v>No</v>
          </cell>
        </row>
        <row r="453">
          <cell r="AE453">
            <v>36</v>
          </cell>
          <cell r="AF453">
            <v>0</v>
          </cell>
          <cell r="AG453">
            <v>1</v>
          </cell>
          <cell r="AH453">
            <v>1</v>
          </cell>
          <cell r="AI453">
            <v>1</v>
          </cell>
          <cell r="AJ453">
            <v>1</v>
          </cell>
          <cell r="AL453">
            <v>23</v>
          </cell>
          <cell r="AM453">
            <v>38</v>
          </cell>
          <cell r="AO453" t="str">
            <v>FC-890</v>
          </cell>
          <cell r="AP453">
            <v>-330</v>
          </cell>
          <cell r="AQ453" t="str">
            <v>DC</v>
          </cell>
          <cell r="AR453" t="str">
            <v>Washington Gas Light Company</v>
          </cell>
          <cell r="AS453" t="str">
            <v>ALA</v>
          </cell>
          <cell r="AT453" t="str">
            <v>Natural Gas</v>
          </cell>
          <cell r="AU453">
            <v>32773</v>
          </cell>
          <cell r="AV453">
            <v>17200</v>
          </cell>
          <cell r="AW453">
            <v>11.36</v>
          </cell>
          <cell r="AX453">
            <v>13.75</v>
          </cell>
          <cell r="AY453">
            <v>52.6</v>
          </cell>
          <cell r="AZ453" t="str">
            <v>NA</v>
          </cell>
          <cell r="BA453">
            <v>33024</v>
          </cell>
          <cell r="BB453">
            <v>4500</v>
          </cell>
          <cell r="BC453">
            <v>10.6</v>
          </cell>
          <cell r="BD453">
            <v>12.4</v>
          </cell>
          <cell r="BE453" t="str">
            <v>NA</v>
          </cell>
          <cell r="BF453">
            <v>32659</v>
          </cell>
          <cell r="BG453" t="str">
            <v>NA</v>
          </cell>
          <cell r="BH453" t="str">
            <v>Average</v>
          </cell>
          <cell r="BI453" t="str">
            <v>Distribution</v>
          </cell>
          <cell r="BJ453" t="str">
            <v>Settled</v>
          </cell>
          <cell r="BK453" t="str">
            <v>No</v>
          </cell>
          <cell r="BL453" t="str">
            <v>No</v>
          </cell>
        </row>
        <row r="454">
          <cell r="AE454">
            <v>36</v>
          </cell>
          <cell r="AF454">
            <v>0</v>
          </cell>
          <cell r="AG454">
            <v>1</v>
          </cell>
          <cell r="AH454">
            <v>1</v>
          </cell>
          <cell r="AI454">
            <v>1</v>
          </cell>
          <cell r="AJ454">
            <v>0</v>
          </cell>
          <cell r="AL454">
            <v>23</v>
          </cell>
          <cell r="AM454">
            <v>38</v>
          </cell>
          <cell r="AO454" t="str">
            <v>FC-889</v>
          </cell>
          <cell r="AP454">
            <v>-329</v>
          </cell>
          <cell r="AQ454" t="str">
            <v>DC</v>
          </cell>
          <cell r="AR454" t="str">
            <v>Potomac Electric Power Company</v>
          </cell>
          <cell r="AS454" t="str">
            <v>EXC</v>
          </cell>
          <cell r="AT454" t="str">
            <v>Electric</v>
          </cell>
          <cell r="AU454">
            <v>32752</v>
          </cell>
          <cell r="AV454">
            <v>33400</v>
          </cell>
          <cell r="AW454">
            <v>10.43</v>
          </cell>
          <cell r="AX454">
            <v>13.8</v>
          </cell>
          <cell r="AY454">
            <v>42.48</v>
          </cell>
          <cell r="AZ454">
            <v>1158200</v>
          </cell>
          <cell r="BA454">
            <v>33060</v>
          </cell>
          <cell r="BB454">
            <v>9500</v>
          </cell>
          <cell r="BC454">
            <v>9.7799999999999994</v>
          </cell>
          <cell r="BD454">
            <v>12.35</v>
          </cell>
          <cell r="BE454">
            <v>41.78</v>
          </cell>
          <cell r="BF454">
            <v>32873</v>
          </cell>
          <cell r="BG454">
            <v>1159700</v>
          </cell>
          <cell r="BH454" t="str">
            <v>Average</v>
          </cell>
          <cell r="BI454" t="str">
            <v>Vertically Integrated</v>
          </cell>
          <cell r="BJ454" t="str">
            <v>Fully Litigated</v>
          </cell>
          <cell r="BK454" t="str">
            <v>No</v>
          </cell>
          <cell r="BL454" t="str">
            <v>No</v>
          </cell>
        </row>
        <row r="455">
          <cell r="AE455">
            <v>36</v>
          </cell>
          <cell r="AF455">
            <v>0</v>
          </cell>
          <cell r="AG455">
            <v>1</v>
          </cell>
          <cell r="AH455">
            <v>1</v>
          </cell>
          <cell r="AI455">
            <v>1</v>
          </cell>
          <cell r="AJ455">
            <v>1</v>
          </cell>
          <cell r="AL455">
            <v>23</v>
          </cell>
          <cell r="AM455">
            <v>38</v>
          </cell>
          <cell r="AO455" t="str">
            <v>FC-989</v>
          </cell>
          <cell r="AP455">
            <v>-35</v>
          </cell>
          <cell r="AQ455" t="str">
            <v>DC</v>
          </cell>
          <cell r="AR455" t="str">
            <v>Washington Gas Light Company</v>
          </cell>
          <cell r="AS455" t="str">
            <v>ALA</v>
          </cell>
          <cell r="AT455" t="str">
            <v>Natural Gas</v>
          </cell>
          <cell r="AU455">
            <v>37061</v>
          </cell>
          <cell r="AV455">
            <v>16300</v>
          </cell>
          <cell r="AW455">
            <v>9.73</v>
          </cell>
          <cell r="AX455">
            <v>12.25</v>
          </cell>
          <cell r="AY455">
            <v>54</v>
          </cell>
          <cell r="AZ455">
            <v>270900</v>
          </cell>
          <cell r="BA455">
            <v>37559</v>
          </cell>
          <cell r="BB455">
            <v>-7500</v>
          </cell>
          <cell r="BC455">
            <v>8.83</v>
          </cell>
          <cell r="BD455">
            <v>10.6</v>
          </cell>
          <cell r="BE455">
            <v>54</v>
          </cell>
          <cell r="BF455">
            <v>36891</v>
          </cell>
          <cell r="BG455">
            <v>233900</v>
          </cell>
          <cell r="BH455" t="str">
            <v>Year-end</v>
          </cell>
          <cell r="BI455" t="str">
            <v>Distribution</v>
          </cell>
          <cell r="BJ455" t="str">
            <v>Fully Litigated</v>
          </cell>
          <cell r="BK455" t="str">
            <v>No</v>
          </cell>
          <cell r="BL455" t="str">
            <v>No</v>
          </cell>
        </row>
        <row r="456">
          <cell r="AE456">
            <v>36</v>
          </cell>
          <cell r="AF456">
            <v>0</v>
          </cell>
          <cell r="AG456">
            <v>1</v>
          </cell>
          <cell r="AH456">
            <v>1</v>
          </cell>
          <cell r="AI456">
            <v>1</v>
          </cell>
          <cell r="AJ456">
            <v>1</v>
          </cell>
          <cell r="AL456">
            <v>23</v>
          </cell>
          <cell r="AM456">
            <v>38</v>
          </cell>
          <cell r="AO456" t="str">
            <v>FC-1016</v>
          </cell>
          <cell r="AP456">
            <v>-5</v>
          </cell>
          <cell r="AQ456" t="str">
            <v>DC</v>
          </cell>
          <cell r="AR456" t="str">
            <v>Washington Gas Light Company</v>
          </cell>
          <cell r="AS456" t="str">
            <v>ALA</v>
          </cell>
          <cell r="AT456" t="str">
            <v>Natural Gas</v>
          </cell>
          <cell r="AU456">
            <v>37659</v>
          </cell>
          <cell r="AV456">
            <v>18800</v>
          </cell>
          <cell r="AW456">
            <v>9.25</v>
          </cell>
          <cell r="AX456">
            <v>12.25</v>
          </cell>
          <cell r="AY456">
            <v>50</v>
          </cell>
          <cell r="AZ456">
            <v>264400</v>
          </cell>
          <cell r="BA456">
            <v>37935</v>
          </cell>
          <cell r="BB456">
            <v>5400</v>
          </cell>
          <cell r="BC456">
            <v>8.42</v>
          </cell>
          <cell r="BD456">
            <v>10.6</v>
          </cell>
          <cell r="BE456">
            <v>50.3</v>
          </cell>
          <cell r="BF456">
            <v>37529</v>
          </cell>
          <cell r="BG456">
            <v>242300</v>
          </cell>
          <cell r="BH456" t="str">
            <v>Year-end</v>
          </cell>
          <cell r="BI456" t="str">
            <v>Distribution</v>
          </cell>
          <cell r="BJ456" t="str">
            <v>Fully Litigated</v>
          </cell>
          <cell r="BK456" t="str">
            <v>No</v>
          </cell>
          <cell r="BL456" t="str">
            <v>No</v>
          </cell>
        </row>
        <row r="457">
          <cell r="AE457">
            <v>36</v>
          </cell>
          <cell r="AF457">
            <v>0</v>
          </cell>
          <cell r="AG457">
            <v>1</v>
          </cell>
          <cell r="AH457">
            <v>1</v>
          </cell>
          <cell r="AI457">
            <v>1</v>
          </cell>
          <cell r="AJ457">
            <v>0</v>
          </cell>
          <cell r="AL457">
            <v>23</v>
          </cell>
          <cell r="AM457">
            <v>38</v>
          </cell>
          <cell r="AO457" t="str">
            <v>FC-1053</v>
          </cell>
          <cell r="AP457">
            <v>19</v>
          </cell>
          <cell r="AQ457" t="str">
            <v>DC</v>
          </cell>
          <cell r="AR457" t="str">
            <v>Potomac Electric Power Company</v>
          </cell>
          <cell r="AS457" t="str">
            <v>EXC</v>
          </cell>
          <cell r="AT457" t="str">
            <v>Electric</v>
          </cell>
          <cell r="AU457">
            <v>39063</v>
          </cell>
          <cell r="AV457">
            <v>50450</v>
          </cell>
          <cell r="AW457">
            <v>8.42</v>
          </cell>
          <cell r="AX457">
            <v>11</v>
          </cell>
          <cell r="AY457">
            <v>46.55</v>
          </cell>
          <cell r="AZ457">
            <v>980636</v>
          </cell>
          <cell r="BA457">
            <v>39477</v>
          </cell>
          <cell r="BB457">
            <v>28286</v>
          </cell>
          <cell r="BC457">
            <v>7.96</v>
          </cell>
          <cell r="BD457">
            <v>10</v>
          </cell>
          <cell r="BE457">
            <v>46.55</v>
          </cell>
          <cell r="BF457">
            <v>39141</v>
          </cell>
          <cell r="BG457">
            <v>978291</v>
          </cell>
          <cell r="BH457" t="str">
            <v>Average</v>
          </cell>
          <cell r="BI457" t="str">
            <v>Distribution</v>
          </cell>
          <cell r="BJ457" t="str">
            <v>Fully Litigated</v>
          </cell>
          <cell r="BK457" t="str">
            <v>No</v>
          </cell>
          <cell r="BL457" t="str">
            <v>No</v>
          </cell>
        </row>
        <row r="458">
          <cell r="AE458">
            <v>36</v>
          </cell>
          <cell r="AF458">
            <v>0</v>
          </cell>
          <cell r="AG458">
            <v>1</v>
          </cell>
          <cell r="AH458">
            <v>1</v>
          </cell>
          <cell r="AI458">
            <v>1</v>
          </cell>
          <cell r="AJ458">
            <v>1</v>
          </cell>
          <cell r="AL458">
            <v>23</v>
          </cell>
          <cell r="AM458">
            <v>38</v>
          </cell>
          <cell r="AO458" t="str">
            <v>FC-1054</v>
          </cell>
          <cell r="AP458">
            <v>31</v>
          </cell>
          <cell r="AQ458" t="str">
            <v>DC</v>
          </cell>
          <cell r="AR458" t="str">
            <v>Washington Gas Light Company</v>
          </cell>
          <cell r="AS458" t="str">
            <v>ALA</v>
          </cell>
          <cell r="AT458" t="str">
            <v>Natural Gas</v>
          </cell>
          <cell r="AU458">
            <v>39072</v>
          </cell>
          <cell r="AV458">
            <v>20000</v>
          </cell>
          <cell r="AW458">
            <v>8.89</v>
          </cell>
          <cell r="AX458">
            <v>11.08</v>
          </cell>
          <cell r="AY458">
            <v>55.48</v>
          </cell>
          <cell r="AZ458">
            <v>247700</v>
          </cell>
          <cell r="BA458">
            <v>39444</v>
          </cell>
          <cell r="BB458">
            <v>1400</v>
          </cell>
          <cell r="BC458" t="str">
            <v>NA</v>
          </cell>
          <cell r="BD458" t="str">
            <v>NA</v>
          </cell>
          <cell r="BE458" t="str">
            <v>NA</v>
          </cell>
          <cell r="BF458">
            <v>38898</v>
          </cell>
          <cell r="BG458" t="str">
            <v>NA</v>
          </cell>
          <cell r="BI458" t="str">
            <v>Distribution</v>
          </cell>
          <cell r="BJ458" t="str">
            <v>Settled</v>
          </cell>
          <cell r="BK458" t="str">
            <v>No</v>
          </cell>
          <cell r="BL458" t="str">
            <v>No</v>
          </cell>
        </row>
        <row r="459">
          <cell r="AE459">
            <v>36</v>
          </cell>
          <cell r="AF459">
            <v>0</v>
          </cell>
          <cell r="AG459">
            <v>1</v>
          </cell>
          <cell r="AH459">
            <v>1</v>
          </cell>
          <cell r="AI459">
            <v>1</v>
          </cell>
          <cell r="AJ459">
            <v>0</v>
          </cell>
          <cell r="AL459">
            <v>23</v>
          </cell>
          <cell r="AM459">
            <v>38</v>
          </cell>
          <cell r="AO459" t="str">
            <v>F.C. 1076</v>
          </cell>
          <cell r="AP459">
            <v>475</v>
          </cell>
          <cell r="AQ459" t="str">
            <v>DC</v>
          </cell>
          <cell r="AR459" t="str">
            <v>Potomac Electric Power Company</v>
          </cell>
          <cell r="AS459" t="str">
            <v>EXC</v>
          </cell>
          <cell r="AT459" t="str">
            <v>Electric</v>
          </cell>
          <cell r="AU459">
            <v>39955</v>
          </cell>
          <cell r="AV459">
            <v>44514</v>
          </cell>
          <cell r="AW459">
            <v>8.5299999999999994</v>
          </cell>
          <cell r="AX459">
            <v>10.75</v>
          </cell>
          <cell r="AY459">
            <v>46.18</v>
          </cell>
          <cell r="AZ459">
            <v>1020095</v>
          </cell>
          <cell r="BA459">
            <v>40239</v>
          </cell>
          <cell r="BB459">
            <v>19833</v>
          </cell>
          <cell r="BC459">
            <v>8.01</v>
          </cell>
          <cell r="BD459">
            <v>9.6300000000000008</v>
          </cell>
          <cell r="BE459">
            <v>46.18</v>
          </cell>
          <cell r="BF459">
            <v>39813</v>
          </cell>
          <cell r="BG459">
            <v>1010264</v>
          </cell>
          <cell r="BH459" t="str">
            <v>Average</v>
          </cell>
          <cell r="BI459" t="str">
            <v>Distribution</v>
          </cell>
          <cell r="BJ459" t="str">
            <v>Fully Litigated</v>
          </cell>
          <cell r="BK459" t="str">
            <v>No</v>
          </cell>
          <cell r="BL459" t="str">
            <v>No</v>
          </cell>
        </row>
        <row r="460">
          <cell r="AE460">
            <v>36</v>
          </cell>
          <cell r="AF460">
            <v>0</v>
          </cell>
          <cell r="AG460">
            <v>1</v>
          </cell>
          <cell r="AH460">
            <v>1</v>
          </cell>
          <cell r="AI460">
            <v>1</v>
          </cell>
          <cell r="AJ460">
            <v>0</v>
          </cell>
          <cell r="AL460">
            <v>23</v>
          </cell>
          <cell r="AM460">
            <v>38</v>
          </cell>
          <cell r="AO460" t="str">
            <v>C-715 0-7135</v>
          </cell>
          <cell r="AP460">
            <v>841</v>
          </cell>
          <cell r="AQ460" t="str">
            <v>DC</v>
          </cell>
          <cell r="AR460" t="str">
            <v>Potomac Electric Power Company</v>
          </cell>
          <cell r="AS460" t="str">
            <v>EXC</v>
          </cell>
          <cell r="AT460" t="str">
            <v>Electric</v>
          </cell>
          <cell r="AU460">
            <v>28901</v>
          </cell>
          <cell r="AV460">
            <v>48100</v>
          </cell>
          <cell r="AW460">
            <v>10</v>
          </cell>
          <cell r="AX460">
            <v>14.5</v>
          </cell>
          <cell r="AY460">
            <v>36.799999999999997</v>
          </cell>
          <cell r="AZ460" t="str">
            <v>NA</v>
          </cell>
          <cell r="BA460">
            <v>29356</v>
          </cell>
          <cell r="BB460">
            <v>35500</v>
          </cell>
          <cell r="BC460">
            <v>9.3800000000000008</v>
          </cell>
          <cell r="BD460">
            <v>13.25</v>
          </cell>
          <cell r="BE460">
            <v>36</v>
          </cell>
          <cell r="BF460">
            <v>29036</v>
          </cell>
          <cell r="BG460" t="str">
            <v>NA</v>
          </cell>
          <cell r="BH460" t="str">
            <v>Year-end</v>
          </cell>
          <cell r="BI460" t="str">
            <v>Vertically Integrated</v>
          </cell>
          <cell r="BJ460" t="str">
            <v>Fully Litigated</v>
          </cell>
          <cell r="BK460" t="str">
            <v>No</v>
          </cell>
          <cell r="BL460" t="str">
            <v>No</v>
          </cell>
        </row>
        <row r="461">
          <cell r="AE461">
            <v>36</v>
          </cell>
          <cell r="AF461">
            <v>0</v>
          </cell>
          <cell r="AG461">
            <v>1</v>
          </cell>
          <cell r="AH461">
            <v>1</v>
          </cell>
          <cell r="AI461">
            <v>1</v>
          </cell>
          <cell r="AJ461">
            <v>0</v>
          </cell>
          <cell r="AL461">
            <v>23</v>
          </cell>
          <cell r="AM461">
            <v>38</v>
          </cell>
          <cell r="AO461" t="str">
            <v>C-748 0-7457</v>
          </cell>
          <cell r="AP461">
            <v>843</v>
          </cell>
          <cell r="AQ461" t="str">
            <v>DC</v>
          </cell>
          <cell r="AR461" t="str">
            <v>Potomac Electric Power Company</v>
          </cell>
          <cell r="AS461" t="str">
            <v>EXC</v>
          </cell>
          <cell r="AT461" t="str">
            <v>Electric</v>
          </cell>
          <cell r="AU461">
            <v>29481</v>
          </cell>
          <cell r="AV461">
            <v>37100</v>
          </cell>
          <cell r="AW461">
            <v>10.6</v>
          </cell>
          <cell r="AX461">
            <v>15.5</v>
          </cell>
          <cell r="AY461">
            <v>36.6</v>
          </cell>
          <cell r="AZ461" t="str">
            <v>NA</v>
          </cell>
          <cell r="BA461">
            <v>29950</v>
          </cell>
          <cell r="BB461">
            <v>23300</v>
          </cell>
          <cell r="BC461">
            <v>10.09</v>
          </cell>
          <cell r="BD461">
            <v>14.25</v>
          </cell>
          <cell r="BE461">
            <v>36.6</v>
          </cell>
          <cell r="BF461">
            <v>29586</v>
          </cell>
          <cell r="BG461">
            <v>823200</v>
          </cell>
          <cell r="BH461" t="str">
            <v>Average</v>
          </cell>
          <cell r="BI461" t="str">
            <v>Vertically Integrated</v>
          </cell>
          <cell r="BJ461" t="str">
            <v>Fully Litigated</v>
          </cell>
          <cell r="BK461" t="str">
            <v>No</v>
          </cell>
          <cell r="BL461" t="str">
            <v>No</v>
          </cell>
        </row>
        <row r="462">
          <cell r="AE462">
            <v>36</v>
          </cell>
          <cell r="AF462">
            <v>0</v>
          </cell>
          <cell r="AG462">
            <v>1</v>
          </cell>
          <cell r="AH462">
            <v>1</v>
          </cell>
          <cell r="AI462">
            <v>1</v>
          </cell>
          <cell r="AJ462">
            <v>0</v>
          </cell>
          <cell r="AL462">
            <v>23</v>
          </cell>
          <cell r="AM462">
            <v>38</v>
          </cell>
          <cell r="AO462" t="str">
            <v>C-785 0-7716</v>
          </cell>
          <cell r="AP462">
            <v>845</v>
          </cell>
          <cell r="AQ462" t="str">
            <v>DC</v>
          </cell>
          <cell r="AR462" t="str">
            <v>Potomac Electric Power Company</v>
          </cell>
          <cell r="AS462" t="str">
            <v>EXC</v>
          </cell>
          <cell r="AT462" t="str">
            <v>Electric</v>
          </cell>
          <cell r="AU462">
            <v>30027</v>
          </cell>
          <cell r="AV462">
            <v>88500</v>
          </cell>
          <cell r="AW462">
            <v>11.9</v>
          </cell>
          <cell r="AX462">
            <v>17.75</v>
          </cell>
          <cell r="AY462">
            <v>37.299999999999997</v>
          </cell>
          <cell r="AZ462">
            <v>938300</v>
          </cell>
          <cell r="BA462">
            <v>30314</v>
          </cell>
          <cell r="BB462">
            <v>34000</v>
          </cell>
          <cell r="BC462">
            <v>10.71</v>
          </cell>
          <cell r="BD462">
            <v>14.9</v>
          </cell>
          <cell r="BE462">
            <v>37.299999999999997</v>
          </cell>
          <cell r="BF462">
            <v>29951</v>
          </cell>
          <cell r="BG462">
            <v>876900</v>
          </cell>
          <cell r="BH462" t="str">
            <v>Average</v>
          </cell>
          <cell r="BI462" t="str">
            <v>Vertically Integrated</v>
          </cell>
          <cell r="BJ462" t="str">
            <v>Fully Litigated</v>
          </cell>
          <cell r="BK462" t="str">
            <v>No</v>
          </cell>
          <cell r="BL462" t="str">
            <v>No</v>
          </cell>
        </row>
        <row r="463">
          <cell r="AE463">
            <v>36</v>
          </cell>
          <cell r="AF463">
            <v>0</v>
          </cell>
          <cell r="AG463">
            <v>1</v>
          </cell>
          <cell r="AH463">
            <v>1</v>
          </cell>
          <cell r="AI463">
            <v>1</v>
          </cell>
          <cell r="AJ463">
            <v>0</v>
          </cell>
          <cell r="AL463">
            <v>23</v>
          </cell>
          <cell r="AM463">
            <v>38</v>
          </cell>
          <cell r="AO463" t="str">
            <v>C-813 0-8056, 8127</v>
          </cell>
          <cell r="AP463">
            <v>848</v>
          </cell>
          <cell r="AQ463" t="str">
            <v>DC</v>
          </cell>
          <cell r="AR463" t="str">
            <v>Potomac Electric Power Company</v>
          </cell>
          <cell r="AS463" t="str">
            <v>EXC</v>
          </cell>
          <cell r="AT463" t="str">
            <v>Electric</v>
          </cell>
          <cell r="AU463">
            <v>30624</v>
          </cell>
          <cell r="AV463">
            <v>86000</v>
          </cell>
          <cell r="AW463">
            <v>11.6</v>
          </cell>
          <cell r="AX463">
            <v>16.5</v>
          </cell>
          <cell r="AY463">
            <v>44.04</v>
          </cell>
          <cell r="AZ463" t="str">
            <v>NA</v>
          </cell>
          <cell r="BA463">
            <v>30875</v>
          </cell>
          <cell r="BB463">
            <v>29900</v>
          </cell>
          <cell r="BC463" t="str">
            <v>NA</v>
          </cell>
          <cell r="BD463" t="str">
            <v>NA</v>
          </cell>
          <cell r="BE463" t="str">
            <v>NA</v>
          </cell>
          <cell r="BF463">
            <v>30681</v>
          </cell>
          <cell r="BG463" t="str">
            <v>NA</v>
          </cell>
          <cell r="BH463" t="str">
            <v>Average</v>
          </cell>
          <cell r="BI463" t="str">
            <v>Vertically Integrated</v>
          </cell>
          <cell r="BJ463" t="str">
            <v>Settled</v>
          </cell>
          <cell r="BK463" t="str">
            <v>Yes</v>
          </cell>
          <cell r="BL463" t="str">
            <v>No</v>
          </cell>
        </row>
        <row r="464">
          <cell r="AE464">
            <v>36</v>
          </cell>
          <cell r="AF464">
            <v>0</v>
          </cell>
          <cell r="AG464">
            <v>1</v>
          </cell>
          <cell r="AH464">
            <v>1</v>
          </cell>
          <cell r="AI464">
            <v>1</v>
          </cell>
          <cell r="AJ464">
            <v>0</v>
          </cell>
          <cell r="AL464">
            <v>23</v>
          </cell>
          <cell r="AM464">
            <v>38</v>
          </cell>
          <cell r="AO464" t="str">
            <v>C-869 0-9216</v>
          </cell>
          <cell r="AP464">
            <v>851</v>
          </cell>
          <cell r="AQ464" t="str">
            <v>DC</v>
          </cell>
          <cell r="AR464" t="str">
            <v>Potomac Electric Power Company</v>
          </cell>
          <cell r="AS464" t="str">
            <v>EXC</v>
          </cell>
          <cell r="AT464" t="str">
            <v>Electric</v>
          </cell>
          <cell r="AU464">
            <v>32146</v>
          </cell>
          <cell r="AV464">
            <v>33400</v>
          </cell>
          <cell r="AW464">
            <v>10.43</v>
          </cell>
          <cell r="AX464">
            <v>14</v>
          </cell>
          <cell r="AY464">
            <v>41.3</v>
          </cell>
          <cell r="AZ464">
            <v>1036500</v>
          </cell>
          <cell r="BA464">
            <v>32497</v>
          </cell>
          <cell r="BB464">
            <v>-14600</v>
          </cell>
          <cell r="BC464">
            <v>10.06</v>
          </cell>
          <cell r="BD464">
            <v>13</v>
          </cell>
          <cell r="BE464">
            <v>42.03</v>
          </cell>
          <cell r="BF464">
            <v>32142</v>
          </cell>
          <cell r="BG464">
            <v>1035800</v>
          </cell>
          <cell r="BH464" t="str">
            <v>Average</v>
          </cell>
          <cell r="BI464" t="str">
            <v>Vertically Integrated</v>
          </cell>
          <cell r="BJ464" t="str">
            <v>Fully Litigated</v>
          </cell>
          <cell r="BK464" t="str">
            <v>No</v>
          </cell>
          <cell r="BL464" t="str">
            <v>No</v>
          </cell>
        </row>
        <row r="465">
          <cell r="AE465">
            <v>36</v>
          </cell>
          <cell r="AF465">
            <v>0</v>
          </cell>
          <cell r="AG465">
            <v>1</v>
          </cell>
          <cell r="AH465">
            <v>1</v>
          </cell>
          <cell r="AI465">
            <v>1</v>
          </cell>
          <cell r="AJ465">
            <v>1</v>
          </cell>
          <cell r="AL465">
            <v>23</v>
          </cell>
          <cell r="AM465">
            <v>38</v>
          </cell>
          <cell r="AO465" t="str">
            <v>C-722 0-7209</v>
          </cell>
          <cell r="AP465">
            <v>1199</v>
          </cell>
          <cell r="AQ465" t="str">
            <v>DC</v>
          </cell>
          <cell r="AR465" t="str">
            <v>Washington Gas Light Company</v>
          </cell>
          <cell r="AS465" t="str">
            <v>ALA</v>
          </cell>
          <cell r="AT465" t="str">
            <v>Natural Gas</v>
          </cell>
          <cell r="AU465">
            <v>28993</v>
          </cell>
          <cell r="AV465">
            <v>17400</v>
          </cell>
          <cell r="AW465">
            <v>10.56</v>
          </cell>
          <cell r="AX465">
            <v>15.75</v>
          </cell>
          <cell r="AY465">
            <v>39.9</v>
          </cell>
          <cell r="AZ465" t="str">
            <v>NA</v>
          </cell>
          <cell r="BA465">
            <v>29535</v>
          </cell>
          <cell r="BB465">
            <v>11900</v>
          </cell>
          <cell r="BC465">
            <v>9.6</v>
          </cell>
          <cell r="BD465">
            <v>13.25</v>
          </cell>
          <cell r="BE465">
            <v>40.1</v>
          </cell>
          <cell r="BF465">
            <v>29220</v>
          </cell>
          <cell r="BG465" t="str">
            <v>NA</v>
          </cell>
          <cell r="BH465" t="str">
            <v>Year-end</v>
          </cell>
          <cell r="BI465" t="str">
            <v>Distribution</v>
          </cell>
          <cell r="BJ465" t="str">
            <v>Fully Litigated</v>
          </cell>
          <cell r="BK465" t="str">
            <v>No</v>
          </cell>
          <cell r="BL465" t="str">
            <v>Yes</v>
          </cell>
        </row>
        <row r="466">
          <cell r="AE466">
            <v>36</v>
          </cell>
          <cell r="AF466">
            <v>0</v>
          </cell>
          <cell r="AG466">
            <v>1</v>
          </cell>
          <cell r="AH466">
            <v>1</v>
          </cell>
          <cell r="AI466">
            <v>1</v>
          </cell>
          <cell r="AJ466">
            <v>1</v>
          </cell>
          <cell r="AL466">
            <v>23</v>
          </cell>
          <cell r="AM466">
            <v>38</v>
          </cell>
          <cell r="AO466" t="str">
            <v>C-768 0-7469</v>
          </cell>
          <cell r="AP466">
            <v>1201</v>
          </cell>
          <cell r="AQ466" t="str">
            <v>DC</v>
          </cell>
          <cell r="AR466" t="str">
            <v>Washington Gas Light Company</v>
          </cell>
          <cell r="AS466" t="str">
            <v>ALA</v>
          </cell>
          <cell r="AT466" t="str">
            <v>Natural Gas</v>
          </cell>
          <cell r="AU466">
            <v>29700</v>
          </cell>
          <cell r="AV466">
            <v>17000</v>
          </cell>
          <cell r="AW466">
            <v>12.75</v>
          </cell>
          <cell r="AX466">
            <v>18</v>
          </cell>
          <cell r="AY466">
            <v>41</v>
          </cell>
          <cell r="AZ466" t="str">
            <v>NA</v>
          </cell>
          <cell r="BA466">
            <v>29991</v>
          </cell>
          <cell r="BB466">
            <v>8100</v>
          </cell>
          <cell r="BC466">
            <v>11.16</v>
          </cell>
          <cell r="BD466">
            <v>14.95</v>
          </cell>
          <cell r="BE466">
            <v>44</v>
          </cell>
          <cell r="BF466">
            <v>29586</v>
          </cell>
          <cell r="BG466" t="str">
            <v>NA</v>
          </cell>
          <cell r="BH466" t="str">
            <v>Average</v>
          </cell>
          <cell r="BI466" t="str">
            <v>Distribution</v>
          </cell>
          <cell r="BJ466" t="str">
            <v>Fully Litigated</v>
          </cell>
          <cell r="BK466" t="str">
            <v>No</v>
          </cell>
          <cell r="BL466" t="str">
            <v>No</v>
          </cell>
        </row>
        <row r="467">
          <cell r="AE467">
            <v>36</v>
          </cell>
          <cell r="AF467">
            <v>0</v>
          </cell>
          <cell r="AG467">
            <v>1</v>
          </cell>
          <cell r="AH467">
            <v>1</v>
          </cell>
          <cell r="AI467">
            <v>1</v>
          </cell>
          <cell r="AJ467">
            <v>1</v>
          </cell>
          <cell r="AL467">
            <v>23</v>
          </cell>
          <cell r="AM467">
            <v>38</v>
          </cell>
          <cell r="AO467" t="str">
            <v>C-787 0-7749</v>
          </cell>
          <cell r="AP467">
            <v>1202</v>
          </cell>
          <cell r="AQ467" t="str">
            <v>DC</v>
          </cell>
          <cell r="AR467" t="str">
            <v>Washington Gas Light Company</v>
          </cell>
          <cell r="AS467" t="str">
            <v>ALA</v>
          </cell>
          <cell r="AT467" t="str">
            <v>Natural Gas</v>
          </cell>
          <cell r="AU467">
            <v>30055</v>
          </cell>
          <cell r="AV467">
            <v>25900</v>
          </cell>
          <cell r="AW467">
            <v>13.34</v>
          </cell>
          <cell r="AX467">
            <v>18</v>
          </cell>
          <cell r="AY467">
            <v>40.799999999999997</v>
          </cell>
          <cell r="AZ467">
            <v>158200</v>
          </cell>
          <cell r="BA467">
            <v>30372</v>
          </cell>
          <cell r="BB467">
            <v>14300</v>
          </cell>
          <cell r="BC467">
            <v>11.84</v>
          </cell>
          <cell r="BD467">
            <v>15.7</v>
          </cell>
          <cell r="BE467">
            <v>41.9</v>
          </cell>
          <cell r="BF467">
            <v>29951</v>
          </cell>
          <cell r="BG467">
            <v>145500</v>
          </cell>
          <cell r="BH467" t="str">
            <v>Year-end</v>
          </cell>
          <cell r="BI467" t="str">
            <v>Distribution</v>
          </cell>
          <cell r="BJ467" t="str">
            <v>Fully Litigated</v>
          </cell>
          <cell r="BK467" t="str">
            <v>No</v>
          </cell>
          <cell r="BL467" t="str">
            <v>No</v>
          </cell>
        </row>
        <row r="468">
          <cell r="AE468">
            <v>36</v>
          </cell>
          <cell r="AF468">
            <v>0</v>
          </cell>
          <cell r="AG468">
            <v>1</v>
          </cell>
          <cell r="AH468">
            <v>1</v>
          </cell>
          <cell r="AI468">
            <v>1</v>
          </cell>
          <cell r="AJ468">
            <v>1</v>
          </cell>
          <cell r="AL468">
            <v>23</v>
          </cell>
          <cell r="AM468">
            <v>38</v>
          </cell>
          <cell r="AO468" t="str">
            <v>C-840 0-8569</v>
          </cell>
          <cell r="AP468">
            <v>1205</v>
          </cell>
          <cell r="AQ468" t="str">
            <v>DC</v>
          </cell>
          <cell r="AR468" t="str">
            <v>Washington Gas Light Company</v>
          </cell>
          <cell r="AS468" t="str">
            <v>ALA</v>
          </cell>
          <cell r="AT468" t="str">
            <v>Natural Gas</v>
          </cell>
          <cell r="AU468">
            <v>31343</v>
          </cell>
          <cell r="AV468">
            <v>16400</v>
          </cell>
          <cell r="AW468">
            <v>11.98</v>
          </cell>
          <cell r="AX468">
            <v>15.25</v>
          </cell>
          <cell r="AY468">
            <v>54.1</v>
          </cell>
          <cell r="AZ468">
            <v>147300</v>
          </cell>
          <cell r="BA468">
            <v>31660</v>
          </cell>
          <cell r="BB468">
            <v>10800</v>
          </cell>
          <cell r="BC468">
            <v>10.85</v>
          </cell>
          <cell r="BD468">
            <v>13.3</v>
          </cell>
          <cell r="BE468">
            <v>54.1</v>
          </cell>
          <cell r="BF468">
            <v>31228</v>
          </cell>
          <cell r="BG468">
            <v>147400</v>
          </cell>
          <cell r="BH468" t="str">
            <v>Average</v>
          </cell>
          <cell r="BI468" t="str">
            <v>Distribution</v>
          </cell>
          <cell r="BJ468" t="str">
            <v>Fully Litigated</v>
          </cell>
          <cell r="BK468" t="str">
            <v>No</v>
          </cell>
          <cell r="BL468" t="str">
            <v>No</v>
          </cell>
        </row>
        <row r="469">
          <cell r="AE469">
            <v>36</v>
          </cell>
          <cell r="AF469">
            <v>0</v>
          </cell>
          <cell r="AG469">
            <v>1</v>
          </cell>
          <cell r="AH469">
            <v>1</v>
          </cell>
          <cell r="AI469">
            <v>1</v>
          </cell>
          <cell r="AJ469">
            <v>1</v>
          </cell>
          <cell r="AL469">
            <v>23</v>
          </cell>
          <cell r="AM469">
            <v>38</v>
          </cell>
          <cell r="AO469" t="str">
            <v>C-870 0-9146</v>
          </cell>
          <cell r="AP469">
            <v>1207</v>
          </cell>
          <cell r="AQ469" t="str">
            <v>DC</v>
          </cell>
          <cell r="AR469" t="str">
            <v>Washington Gas Light Company</v>
          </cell>
          <cell r="AS469" t="str">
            <v>ALA</v>
          </cell>
          <cell r="AT469" t="str">
            <v>Natural Gas</v>
          </cell>
          <cell r="AU469">
            <v>32164</v>
          </cell>
          <cell r="AV469">
            <v>24500</v>
          </cell>
          <cell r="AW469">
            <v>12.05</v>
          </cell>
          <cell r="AX469">
            <v>15</v>
          </cell>
          <cell r="AY469">
            <v>54</v>
          </cell>
          <cell r="AZ469" t="str">
            <v>NA</v>
          </cell>
          <cell r="BA469">
            <v>32443</v>
          </cell>
          <cell r="BB469">
            <v>10200</v>
          </cell>
          <cell r="BC469">
            <v>10.87</v>
          </cell>
          <cell r="BD469">
            <v>12.95</v>
          </cell>
          <cell r="BE469">
            <v>53.3</v>
          </cell>
          <cell r="BF469">
            <v>32050</v>
          </cell>
          <cell r="BG469" t="str">
            <v>NA</v>
          </cell>
          <cell r="BH469" t="str">
            <v>Year-end</v>
          </cell>
          <cell r="BI469" t="str">
            <v>Distribution</v>
          </cell>
          <cell r="BJ469" t="str">
            <v>Fully Litigated</v>
          </cell>
          <cell r="BK469" t="str">
            <v>No</v>
          </cell>
          <cell r="BL469" t="str">
            <v>No</v>
          </cell>
        </row>
        <row r="470">
          <cell r="AE470">
            <v>36</v>
          </cell>
          <cell r="AF470">
            <v>0</v>
          </cell>
          <cell r="AG470">
            <v>1</v>
          </cell>
          <cell r="AH470">
            <v>1</v>
          </cell>
          <cell r="AI470">
            <v>1</v>
          </cell>
          <cell r="AJ470">
            <v>0</v>
          </cell>
          <cell r="AL470">
            <v>23</v>
          </cell>
          <cell r="AM470">
            <v>38</v>
          </cell>
          <cell r="AO470" t="str">
            <v>FC-1087</v>
          </cell>
          <cell r="AP470">
            <v>2204</v>
          </cell>
          <cell r="AQ470" t="str">
            <v>DC</v>
          </cell>
          <cell r="AR470" t="str">
            <v>Potomac Electric Power Company</v>
          </cell>
          <cell r="AS470" t="str">
            <v>EXC</v>
          </cell>
          <cell r="AT470" t="str">
            <v>Electric</v>
          </cell>
          <cell r="AU470">
            <v>40732</v>
          </cell>
          <cell r="AV470">
            <v>39700</v>
          </cell>
          <cell r="AW470">
            <v>8.64</v>
          </cell>
          <cell r="AX470">
            <v>10.75</v>
          </cell>
          <cell r="AY470">
            <v>49.23</v>
          </cell>
          <cell r="AZ470">
            <v>1155796</v>
          </cell>
          <cell r="BA470">
            <v>41178</v>
          </cell>
          <cell r="BB470">
            <v>24000</v>
          </cell>
          <cell r="BC470">
            <v>8.0299999999999994</v>
          </cell>
          <cell r="BD470">
            <v>9.5</v>
          </cell>
          <cell r="BE470">
            <v>49.23</v>
          </cell>
          <cell r="BF470">
            <v>40816</v>
          </cell>
          <cell r="BG470">
            <v>1150000</v>
          </cell>
          <cell r="BH470" t="str">
            <v>Average</v>
          </cell>
          <cell r="BI470" t="str">
            <v>Distribution</v>
          </cell>
          <cell r="BJ470" t="str">
            <v>Fully Litigated</v>
          </cell>
          <cell r="BK470" t="str">
            <v>No</v>
          </cell>
          <cell r="BL470" t="str">
            <v>No</v>
          </cell>
        </row>
        <row r="471">
          <cell r="AE471">
            <v>36</v>
          </cell>
          <cell r="AF471">
            <v>0</v>
          </cell>
          <cell r="AG471">
            <v>1</v>
          </cell>
          <cell r="AH471">
            <v>1</v>
          </cell>
          <cell r="AI471">
            <v>1</v>
          </cell>
          <cell r="AJ471">
            <v>1</v>
          </cell>
          <cell r="AL471">
            <v>23</v>
          </cell>
          <cell r="AM471">
            <v>38</v>
          </cell>
          <cell r="AO471" t="str">
            <v>FC-1093</v>
          </cell>
          <cell r="AP471">
            <v>2247</v>
          </cell>
          <cell r="AQ471" t="str">
            <v>DC</v>
          </cell>
          <cell r="AR471" t="str">
            <v>Washington Gas Light Company</v>
          </cell>
          <cell r="AS471" t="str">
            <v>ALA</v>
          </cell>
          <cell r="AT471" t="str">
            <v>Natural Gas</v>
          </cell>
          <cell r="AU471">
            <v>40968</v>
          </cell>
          <cell r="AV471">
            <v>28224.240000000002</v>
          </cell>
          <cell r="AW471">
            <v>8.91</v>
          </cell>
          <cell r="AX471">
            <v>10.9</v>
          </cell>
          <cell r="AY471">
            <v>59.3</v>
          </cell>
          <cell r="AZ471">
            <v>206858.26200000002</v>
          </cell>
          <cell r="BA471">
            <v>41404</v>
          </cell>
          <cell r="BB471">
            <v>8381.0889999999999</v>
          </cell>
          <cell r="BC471">
            <v>7.93</v>
          </cell>
          <cell r="BD471">
            <v>9.25</v>
          </cell>
          <cell r="BE471">
            <v>59.3</v>
          </cell>
          <cell r="BF471">
            <v>40816</v>
          </cell>
          <cell r="BG471">
            <v>201569.04800000001</v>
          </cell>
          <cell r="BH471" t="str">
            <v>Average</v>
          </cell>
          <cell r="BI471" t="str">
            <v>Distribution</v>
          </cell>
          <cell r="BJ471" t="str">
            <v>Fully Litigated</v>
          </cell>
          <cell r="BK471" t="str">
            <v>No</v>
          </cell>
          <cell r="BL471" t="str">
            <v>No</v>
          </cell>
        </row>
        <row r="472">
          <cell r="AE472">
            <v>36</v>
          </cell>
          <cell r="AF472">
            <v>0</v>
          </cell>
          <cell r="AG472">
            <v>1</v>
          </cell>
          <cell r="AH472">
            <v>1</v>
          </cell>
          <cell r="AI472">
            <v>1</v>
          </cell>
          <cell r="AJ472">
            <v>0</v>
          </cell>
          <cell r="AL472">
            <v>23</v>
          </cell>
          <cell r="AM472">
            <v>38</v>
          </cell>
          <cell r="AO472" t="str">
            <v>FC-1103-2013-E</v>
          </cell>
          <cell r="AP472">
            <v>2480</v>
          </cell>
          <cell r="AQ472" t="str">
            <v>DC</v>
          </cell>
          <cell r="AR472" t="str">
            <v>Potomac Electric Power Company</v>
          </cell>
          <cell r="AS472" t="str">
            <v>EXC</v>
          </cell>
          <cell r="AT472" t="str">
            <v>Electric</v>
          </cell>
          <cell r="AU472">
            <v>41341</v>
          </cell>
          <cell r="AV472">
            <v>44816</v>
          </cell>
          <cell r="AW472">
            <v>8.07</v>
          </cell>
          <cell r="AX472">
            <v>10.25</v>
          </cell>
          <cell r="AY472">
            <v>49.19</v>
          </cell>
          <cell r="AZ472">
            <v>1365600</v>
          </cell>
          <cell r="BA472">
            <v>41724</v>
          </cell>
          <cell r="BB472">
            <v>23448</v>
          </cell>
          <cell r="BC472">
            <v>7.65</v>
          </cell>
          <cell r="BD472">
            <v>9.4</v>
          </cell>
          <cell r="BE472">
            <v>49.19</v>
          </cell>
          <cell r="BF472">
            <v>41274</v>
          </cell>
          <cell r="BG472">
            <v>1333479</v>
          </cell>
          <cell r="BH472" t="str">
            <v>Average</v>
          </cell>
          <cell r="BI472" t="str">
            <v>Distribution</v>
          </cell>
          <cell r="BJ472" t="str">
            <v>Fully Litigated</v>
          </cell>
          <cell r="BK472" t="str">
            <v>No</v>
          </cell>
          <cell r="BL472" t="str">
            <v>No</v>
          </cell>
        </row>
        <row r="473">
          <cell r="AE473">
            <v>36</v>
          </cell>
          <cell r="AF473">
            <v>0</v>
          </cell>
          <cell r="AG473">
            <v>1</v>
          </cell>
          <cell r="AH473">
            <v>1</v>
          </cell>
          <cell r="AI473">
            <v>1</v>
          </cell>
          <cell r="AJ473">
            <v>0</v>
          </cell>
          <cell r="AL473">
            <v>23</v>
          </cell>
          <cell r="AM473">
            <v>38</v>
          </cell>
          <cell r="AO473" t="str">
            <v>FC-1116</v>
          </cell>
          <cell r="AP473">
            <v>2694</v>
          </cell>
          <cell r="AQ473" t="str">
            <v>DC</v>
          </cell>
          <cell r="AR473" t="str">
            <v>Potomac Electric Power Company</v>
          </cell>
          <cell r="AS473" t="str">
            <v>EXC</v>
          </cell>
          <cell r="AT473" t="str">
            <v>Electric</v>
          </cell>
          <cell r="AU473">
            <v>41807</v>
          </cell>
          <cell r="AV473">
            <v>4696.1880000000001</v>
          </cell>
          <cell r="AW473" t="str">
            <v>NA</v>
          </cell>
          <cell r="AX473" t="str">
            <v>NA</v>
          </cell>
          <cell r="AY473" t="str">
            <v>NA</v>
          </cell>
          <cell r="AZ473" t="str">
            <v>NA</v>
          </cell>
          <cell r="BA473">
            <v>41955</v>
          </cell>
          <cell r="BB473">
            <v>4696.1880000000001</v>
          </cell>
          <cell r="BC473" t="str">
            <v>NA</v>
          </cell>
          <cell r="BD473" t="str">
            <v>NA</v>
          </cell>
          <cell r="BE473" t="str">
            <v>NA</v>
          </cell>
          <cell r="BG473" t="str">
            <v>NA</v>
          </cell>
          <cell r="BI473" t="str">
            <v>Limited-Issue Rider</v>
          </cell>
          <cell r="BJ473" t="str">
            <v>Fully Litigated</v>
          </cell>
          <cell r="BK473" t="str">
            <v>No</v>
          </cell>
          <cell r="BL473" t="str">
            <v>No</v>
          </cell>
        </row>
        <row r="474">
          <cell r="AE474">
            <v>36</v>
          </cell>
          <cell r="AF474">
            <v>0</v>
          </cell>
          <cell r="AG474">
            <v>1</v>
          </cell>
          <cell r="AH474">
            <v>1</v>
          </cell>
          <cell r="AI474">
            <v>1</v>
          </cell>
          <cell r="AJ474">
            <v>1</v>
          </cell>
          <cell r="AL474">
            <v>23</v>
          </cell>
          <cell r="AM474">
            <v>38</v>
          </cell>
          <cell r="AO474" t="str">
            <v>FC-1137</v>
          </cell>
          <cell r="AP474">
            <v>2907</v>
          </cell>
          <cell r="AQ474" t="str">
            <v>DC</v>
          </cell>
          <cell r="AR474" t="str">
            <v>Washington Gas Light Company</v>
          </cell>
          <cell r="AS474" t="str">
            <v>ALA</v>
          </cell>
          <cell r="AT474" t="str">
            <v>Natural Gas</v>
          </cell>
          <cell r="AU474">
            <v>42426</v>
          </cell>
          <cell r="AV474">
            <v>17240.931</v>
          </cell>
          <cell r="AW474">
            <v>8.23</v>
          </cell>
          <cell r="AX474">
            <v>10.25</v>
          </cell>
          <cell r="AY474">
            <v>57.76</v>
          </cell>
          <cell r="AZ474">
            <v>261872.76200000002</v>
          </cell>
          <cell r="BA474">
            <v>42795</v>
          </cell>
          <cell r="BB474">
            <v>8510.2510000000002</v>
          </cell>
          <cell r="BC474">
            <v>7.57</v>
          </cell>
          <cell r="BD474">
            <v>9.25</v>
          </cell>
          <cell r="BE474">
            <v>55.7</v>
          </cell>
          <cell r="BF474">
            <v>42277</v>
          </cell>
          <cell r="BG474">
            <v>255674.21</v>
          </cell>
          <cell r="BH474" t="str">
            <v>Average</v>
          </cell>
          <cell r="BI474" t="str">
            <v>Distribution</v>
          </cell>
          <cell r="BJ474" t="str">
            <v>Fully Litigated</v>
          </cell>
          <cell r="BK474" t="str">
            <v>No</v>
          </cell>
          <cell r="BL474" t="str">
            <v>No</v>
          </cell>
        </row>
        <row r="475">
          <cell r="AE475">
            <v>36</v>
          </cell>
          <cell r="AF475">
            <v>0</v>
          </cell>
          <cell r="AG475">
            <v>1</v>
          </cell>
          <cell r="AH475">
            <v>1</v>
          </cell>
          <cell r="AI475">
            <v>1</v>
          </cell>
          <cell r="AJ475">
            <v>0</v>
          </cell>
          <cell r="AL475">
            <v>23</v>
          </cell>
          <cell r="AM475">
            <v>38</v>
          </cell>
          <cell r="AO475" t="str">
            <v>FC-1139</v>
          </cell>
          <cell r="AP475">
            <v>2990</v>
          </cell>
          <cell r="AQ475" t="str">
            <v>DC</v>
          </cell>
          <cell r="AR475" t="str">
            <v>Potomac Electric Power Company</v>
          </cell>
          <cell r="AS475" t="str">
            <v>EXC</v>
          </cell>
          <cell r="AT475" t="str">
            <v>Electric</v>
          </cell>
          <cell r="AU475">
            <v>42551</v>
          </cell>
          <cell r="AV475">
            <v>77494</v>
          </cell>
          <cell r="AW475">
            <v>8</v>
          </cell>
          <cell r="AX475">
            <v>10.6</v>
          </cell>
          <cell r="AY475">
            <v>49.14</v>
          </cell>
          <cell r="AZ475">
            <v>1714834</v>
          </cell>
          <cell r="BA475">
            <v>42940</v>
          </cell>
          <cell r="BB475">
            <v>36888</v>
          </cell>
          <cell r="BC475">
            <v>7.46</v>
          </cell>
          <cell r="BD475">
            <v>9.5</v>
          </cell>
          <cell r="BE475">
            <v>49.14</v>
          </cell>
          <cell r="BF475">
            <v>42460</v>
          </cell>
          <cell r="BG475">
            <v>1627944</v>
          </cell>
          <cell r="BH475" t="str">
            <v>Average</v>
          </cell>
          <cell r="BI475" t="str">
            <v>Distribution</v>
          </cell>
          <cell r="BJ475" t="str">
            <v>Fully Litigated</v>
          </cell>
          <cell r="BK475" t="str">
            <v>No</v>
          </cell>
          <cell r="BL475" t="str">
            <v>No</v>
          </cell>
        </row>
        <row r="476">
          <cell r="AE476">
            <v>36</v>
          </cell>
          <cell r="AF476">
            <v>0</v>
          </cell>
          <cell r="AG476">
            <v>1</v>
          </cell>
          <cell r="AH476">
            <v>1</v>
          </cell>
          <cell r="AI476">
            <v>1</v>
          </cell>
          <cell r="AJ476">
            <v>0</v>
          </cell>
          <cell r="AL476">
            <v>23</v>
          </cell>
          <cell r="AM476">
            <v>38</v>
          </cell>
          <cell r="AO476" t="str">
            <v>FC-1150</v>
          </cell>
          <cell r="AP476">
            <v>3246</v>
          </cell>
          <cell r="AQ476" t="str">
            <v>DC</v>
          </cell>
          <cell r="AR476" t="str">
            <v>Potomac Electric Power Company</v>
          </cell>
          <cell r="AS476" t="str">
            <v>EXC</v>
          </cell>
          <cell r="AT476" t="str">
            <v>Electric</v>
          </cell>
          <cell r="AU476">
            <v>43088</v>
          </cell>
          <cell r="AV476">
            <v>65679</v>
          </cell>
          <cell r="AW476">
            <v>7.74</v>
          </cell>
          <cell r="AX476">
            <v>10.1</v>
          </cell>
          <cell r="AY476">
            <v>50.28</v>
          </cell>
          <cell r="AZ476">
            <v>1872430</v>
          </cell>
          <cell r="BA476">
            <v>43320</v>
          </cell>
          <cell r="BB476">
            <v>-24100</v>
          </cell>
          <cell r="BC476">
            <v>7.45</v>
          </cell>
          <cell r="BD476">
            <v>9.5299999999999994</v>
          </cell>
          <cell r="BE476">
            <v>50.44</v>
          </cell>
          <cell r="BF476">
            <v>43100</v>
          </cell>
          <cell r="BG476" t="str">
            <v>NA</v>
          </cell>
          <cell r="BI476" t="str">
            <v>Distribution</v>
          </cell>
          <cell r="BJ476" t="str">
            <v>Settled</v>
          </cell>
          <cell r="BK476" t="str">
            <v>No</v>
          </cell>
          <cell r="BL476" t="str">
            <v>No</v>
          </cell>
        </row>
        <row r="477">
          <cell r="AE477">
            <v>36</v>
          </cell>
          <cell r="AF477">
            <v>1</v>
          </cell>
          <cell r="AG477">
            <v>1</v>
          </cell>
          <cell r="AH477">
            <v>1</v>
          </cell>
          <cell r="AI477">
            <v>1</v>
          </cell>
          <cell r="AJ477">
            <v>0</v>
          </cell>
          <cell r="AL477">
            <v>23</v>
          </cell>
          <cell r="AM477">
            <v>38</v>
          </cell>
          <cell r="AO477" t="str">
            <v>FC-1156</v>
          </cell>
          <cell r="AP477">
            <v>3505</v>
          </cell>
          <cell r="AQ477" t="str">
            <v>DC</v>
          </cell>
          <cell r="AR477" t="str">
            <v>Potomac Electric Power Company</v>
          </cell>
          <cell r="AS477" t="str">
            <v>EXC</v>
          </cell>
          <cell r="AT477" t="str">
            <v>Electric</v>
          </cell>
          <cell r="AU477">
            <v>43615</v>
          </cell>
          <cell r="AV477">
            <v>135867</v>
          </cell>
          <cell r="AW477">
            <v>7.39</v>
          </cell>
          <cell r="AX477">
            <v>9.6999999999999993</v>
          </cell>
          <cell r="AY477">
            <v>50.68</v>
          </cell>
          <cell r="AZ477">
            <v>2597686</v>
          </cell>
          <cell r="BA477">
            <v>44351</v>
          </cell>
          <cell r="BB477">
            <v>108600</v>
          </cell>
          <cell r="BC477">
            <v>7.17</v>
          </cell>
          <cell r="BD477">
            <v>9.2799999999999994</v>
          </cell>
          <cell r="BE477">
            <v>50.68</v>
          </cell>
          <cell r="BF477">
            <v>44926</v>
          </cell>
          <cell r="BG477">
            <v>2472300</v>
          </cell>
          <cell r="BH477" t="str">
            <v>Average</v>
          </cell>
          <cell r="BI477" t="str">
            <v>Distribution</v>
          </cell>
          <cell r="BJ477" t="str">
            <v>Fully Litigated</v>
          </cell>
          <cell r="BK477" t="str">
            <v>Yes</v>
          </cell>
          <cell r="BL477" t="str">
            <v>No</v>
          </cell>
        </row>
        <row r="478">
          <cell r="AE478">
            <v>37</v>
          </cell>
          <cell r="AF478">
            <v>1</v>
          </cell>
          <cell r="AG478">
            <v>1</v>
          </cell>
          <cell r="AH478">
            <v>1</v>
          </cell>
          <cell r="AI478">
            <v>1</v>
          </cell>
          <cell r="AJ478">
            <v>1</v>
          </cell>
          <cell r="AL478">
            <v>23</v>
          </cell>
          <cell r="AM478">
            <v>38</v>
          </cell>
          <cell r="AO478" t="str">
            <v>FC-1162</v>
          </cell>
          <cell r="AP478">
            <v>3603</v>
          </cell>
          <cell r="AQ478" t="str">
            <v>DC</v>
          </cell>
          <cell r="AR478" t="str">
            <v>Washington Gas Light Company</v>
          </cell>
          <cell r="AS478" t="str">
            <v>ALA</v>
          </cell>
          <cell r="AT478" t="str">
            <v>Natural Gas</v>
          </cell>
          <cell r="AU478">
            <v>43843</v>
          </cell>
          <cell r="AV478">
            <v>39014.425999999999</v>
          </cell>
          <cell r="AW478">
            <v>7.56</v>
          </cell>
          <cell r="AX478">
            <v>10.4</v>
          </cell>
          <cell r="AY478">
            <v>52.1</v>
          </cell>
          <cell r="AZ478">
            <v>542566.35</v>
          </cell>
          <cell r="BA478">
            <v>44251</v>
          </cell>
          <cell r="BB478">
            <v>19500</v>
          </cell>
          <cell r="BC478">
            <v>7.05</v>
          </cell>
          <cell r="BD478">
            <v>9.25</v>
          </cell>
          <cell r="BE478">
            <v>52.1</v>
          </cell>
          <cell r="BF478">
            <v>43830</v>
          </cell>
          <cell r="BG478" t="str">
            <v>NA</v>
          </cell>
          <cell r="BI478" t="str">
            <v>Distribution</v>
          </cell>
          <cell r="BJ478" t="str">
            <v>Settled</v>
          </cell>
          <cell r="BK478" t="str">
            <v>No</v>
          </cell>
          <cell r="BL478" t="str">
            <v>No</v>
          </cell>
        </row>
        <row r="479">
          <cell r="AE479">
            <v>38</v>
          </cell>
          <cell r="AF479">
            <v>1</v>
          </cell>
          <cell r="AG479">
            <v>1</v>
          </cell>
          <cell r="AH479">
            <v>1</v>
          </cell>
          <cell r="AI479">
            <v>1</v>
          </cell>
          <cell r="AJ479">
            <v>1</v>
          </cell>
          <cell r="AL479">
            <v>23</v>
          </cell>
          <cell r="AM479">
            <v>38</v>
          </cell>
          <cell r="AO479" t="str">
            <v>FC-1169</v>
          </cell>
          <cell r="AP479">
            <v>3992</v>
          </cell>
          <cell r="AQ479" t="str">
            <v>DC</v>
          </cell>
          <cell r="AR479" t="str">
            <v>Washington Gas Light Company</v>
          </cell>
          <cell r="AS479" t="str">
            <v>ALA</v>
          </cell>
          <cell r="AT479" t="str">
            <v>Natural Gas</v>
          </cell>
          <cell r="AU479">
            <v>44655</v>
          </cell>
          <cell r="AV479">
            <v>52965.62</v>
          </cell>
          <cell r="AW479">
            <v>7.39</v>
          </cell>
          <cell r="AX479">
            <v>10.4</v>
          </cell>
          <cell r="AY479">
            <v>53.69</v>
          </cell>
          <cell r="AZ479">
            <v>728902.45200000005</v>
          </cell>
          <cell r="BA479">
            <v>45275</v>
          </cell>
          <cell r="BB479">
            <v>24595.331000000002</v>
          </cell>
          <cell r="BC479">
            <v>7.11</v>
          </cell>
          <cell r="BD479">
            <v>9.65</v>
          </cell>
          <cell r="BE479">
            <v>52</v>
          </cell>
          <cell r="BF479">
            <v>44561</v>
          </cell>
          <cell r="BG479">
            <v>580402.43099999998</v>
          </cell>
          <cell r="BH479" t="str">
            <v>Average</v>
          </cell>
          <cell r="BI479" t="str">
            <v>Distribution</v>
          </cell>
          <cell r="BJ479" t="str">
            <v>Fully Litigated</v>
          </cell>
          <cell r="BK479" t="str">
            <v>No</v>
          </cell>
          <cell r="BL479" t="str">
            <v>No</v>
          </cell>
        </row>
        <row r="480">
          <cell r="AE480">
            <v>38</v>
          </cell>
          <cell r="AF480">
            <v>1</v>
          </cell>
          <cell r="AG480">
            <v>1</v>
          </cell>
          <cell r="AH480">
            <v>1</v>
          </cell>
          <cell r="AI480">
            <v>1</v>
          </cell>
          <cell r="AJ480">
            <v>0</v>
          </cell>
          <cell r="AL480">
            <v>23</v>
          </cell>
          <cell r="AM480">
            <v>38</v>
          </cell>
          <cell r="AO480" t="str">
            <v>FC-1176</v>
          </cell>
          <cell r="AP480">
            <v>4200</v>
          </cell>
          <cell r="AQ480" t="str">
            <v>DC</v>
          </cell>
          <cell r="AR480" t="str">
            <v>Potomac Electric Power Company</v>
          </cell>
          <cell r="AS480" t="str">
            <v>EXC</v>
          </cell>
          <cell r="AT480" t="str">
            <v>Electric</v>
          </cell>
          <cell r="AU480">
            <v>45029</v>
          </cell>
          <cell r="AV480">
            <v>186488</v>
          </cell>
          <cell r="AW480">
            <v>7.79</v>
          </cell>
          <cell r="AX480">
            <v>10.5</v>
          </cell>
          <cell r="AY480">
            <v>50.5</v>
          </cell>
          <cell r="AZ480">
            <v>3391705</v>
          </cell>
          <cell r="BA480">
            <v>45621</v>
          </cell>
          <cell r="BB480">
            <v>123351</v>
          </cell>
          <cell r="BC480">
            <v>7.29</v>
          </cell>
          <cell r="BD480">
            <v>9.5</v>
          </cell>
          <cell r="BE480">
            <v>50.5</v>
          </cell>
          <cell r="BF480">
            <v>46387</v>
          </cell>
          <cell r="BG480">
            <v>3302877</v>
          </cell>
          <cell r="BH480" t="str">
            <v>Average</v>
          </cell>
          <cell r="BI480" t="str">
            <v>Distribution</v>
          </cell>
          <cell r="BJ480" t="str">
            <v>Fully Litigated</v>
          </cell>
          <cell r="BK480" t="str">
            <v>Yes</v>
          </cell>
          <cell r="BL480" t="str">
            <v>No</v>
          </cell>
        </row>
        <row r="481">
          <cell r="AE481">
            <v>38</v>
          </cell>
          <cell r="AF481">
            <v>0</v>
          </cell>
          <cell r="AG481">
            <v>1</v>
          </cell>
          <cell r="AH481">
            <v>1</v>
          </cell>
          <cell r="AI481">
            <v>1</v>
          </cell>
          <cell r="AJ481">
            <v>1</v>
          </cell>
          <cell r="AL481">
            <v>23</v>
          </cell>
          <cell r="AM481">
            <v>39</v>
          </cell>
          <cell r="AO481" t="str">
            <v>D-06-284</v>
          </cell>
          <cell r="AP481">
            <v>-985</v>
          </cell>
          <cell r="AQ481" t="str">
            <v>DE</v>
          </cell>
          <cell r="AR481" t="str">
            <v>Delmarva Power &amp; Light Company</v>
          </cell>
          <cell r="AS481" t="str">
            <v>EXC</v>
          </cell>
          <cell r="AT481" t="str">
            <v>Natural Gas</v>
          </cell>
          <cell r="AU481">
            <v>38960</v>
          </cell>
          <cell r="AV481">
            <v>14900</v>
          </cell>
          <cell r="AW481">
            <v>8.08</v>
          </cell>
          <cell r="AX481">
            <v>11</v>
          </cell>
          <cell r="AY481">
            <v>46.9</v>
          </cell>
          <cell r="AZ481">
            <v>237700</v>
          </cell>
          <cell r="BA481">
            <v>39161</v>
          </cell>
          <cell r="BB481">
            <v>9000</v>
          </cell>
          <cell r="BC481">
            <v>7.73</v>
          </cell>
          <cell r="BD481">
            <v>10.25</v>
          </cell>
          <cell r="BE481">
            <v>46.9</v>
          </cell>
          <cell r="BF481">
            <v>38807</v>
          </cell>
          <cell r="BG481" t="str">
            <v>NA</v>
          </cell>
          <cell r="BI481" t="str">
            <v>Distribution</v>
          </cell>
          <cell r="BJ481" t="str">
            <v>Settled</v>
          </cell>
          <cell r="BK481" t="str">
            <v>No</v>
          </cell>
          <cell r="BL481" t="str">
            <v>Yes</v>
          </cell>
        </row>
        <row r="482">
          <cell r="AE482">
            <v>38</v>
          </cell>
          <cell r="AF482">
            <v>0</v>
          </cell>
          <cell r="AG482">
            <v>1</v>
          </cell>
          <cell r="AH482">
            <v>1</v>
          </cell>
          <cell r="AI482">
            <v>1</v>
          </cell>
          <cell r="AJ482">
            <v>0</v>
          </cell>
          <cell r="AL482">
            <v>23</v>
          </cell>
          <cell r="AM482">
            <v>39</v>
          </cell>
          <cell r="AO482" t="str">
            <v>D-05-304</v>
          </cell>
          <cell r="AP482">
            <v>-958</v>
          </cell>
          <cell r="AQ482" t="str">
            <v>DE</v>
          </cell>
          <cell r="AR482" t="str">
            <v>Delmarva Power &amp; Light Company</v>
          </cell>
          <cell r="AS482" t="str">
            <v>EXC</v>
          </cell>
          <cell r="AT482" t="str">
            <v>Electric</v>
          </cell>
          <cell r="AU482">
            <v>38595</v>
          </cell>
          <cell r="AV482">
            <v>2100</v>
          </cell>
          <cell r="AW482">
            <v>7.64</v>
          </cell>
          <cell r="AX482">
            <v>11</v>
          </cell>
          <cell r="AY482">
            <v>47.72</v>
          </cell>
          <cell r="AZ482">
            <v>430900</v>
          </cell>
          <cell r="BA482">
            <v>38874</v>
          </cell>
          <cell r="BB482">
            <v>-11100</v>
          </cell>
          <cell r="BC482">
            <v>7.17</v>
          </cell>
          <cell r="BD482">
            <v>10</v>
          </cell>
          <cell r="BE482">
            <v>47.72</v>
          </cell>
          <cell r="BF482">
            <v>38442</v>
          </cell>
          <cell r="BG482">
            <v>414700</v>
          </cell>
          <cell r="BH482" t="str">
            <v>Average</v>
          </cell>
          <cell r="BI482" t="str">
            <v>Distribution</v>
          </cell>
          <cell r="BJ482" t="str">
            <v>Fully Litigated</v>
          </cell>
          <cell r="BK482" t="str">
            <v>No</v>
          </cell>
          <cell r="BL482" t="str">
            <v>No</v>
          </cell>
        </row>
        <row r="483">
          <cell r="AE483">
            <v>38</v>
          </cell>
          <cell r="AF483">
            <v>0</v>
          </cell>
          <cell r="AG483">
            <v>1</v>
          </cell>
          <cell r="AH483">
            <v>1</v>
          </cell>
          <cell r="AI483">
            <v>1</v>
          </cell>
          <cell r="AJ483">
            <v>1</v>
          </cell>
          <cell r="AL483">
            <v>23</v>
          </cell>
          <cell r="AM483">
            <v>39</v>
          </cell>
          <cell r="AO483" t="str">
            <v>D-03-127</v>
          </cell>
          <cell r="AP483">
            <v>-731</v>
          </cell>
          <cell r="AQ483" t="str">
            <v>DE</v>
          </cell>
          <cell r="AR483" t="str">
            <v>Delmarva Power &amp; Light Company</v>
          </cell>
          <cell r="AS483" t="str">
            <v>EXC</v>
          </cell>
          <cell r="AT483" t="str">
            <v>Natural Gas</v>
          </cell>
          <cell r="AU483">
            <v>37711</v>
          </cell>
          <cell r="AV483">
            <v>16700</v>
          </cell>
          <cell r="AW483">
            <v>8.7200000000000006</v>
          </cell>
          <cell r="AX483">
            <v>12.5</v>
          </cell>
          <cell r="AY483">
            <v>45.87</v>
          </cell>
          <cell r="AZ483">
            <v>216000</v>
          </cell>
          <cell r="BA483">
            <v>37964</v>
          </cell>
          <cell r="BB483">
            <v>7800</v>
          </cell>
          <cell r="BC483">
            <v>7.81</v>
          </cell>
          <cell r="BD483">
            <v>10.5</v>
          </cell>
          <cell r="BE483">
            <v>45.87</v>
          </cell>
          <cell r="BF483">
            <v>37529</v>
          </cell>
          <cell r="BG483" t="str">
            <v>NA</v>
          </cell>
          <cell r="BI483" t="str">
            <v>Distribution</v>
          </cell>
          <cell r="BJ483" t="str">
            <v>Settled</v>
          </cell>
          <cell r="BK483" t="str">
            <v>No</v>
          </cell>
          <cell r="BL483" t="str">
            <v>Yes</v>
          </cell>
        </row>
        <row r="484">
          <cell r="AE484">
            <v>38</v>
          </cell>
          <cell r="AF484">
            <v>0</v>
          </cell>
          <cell r="AG484">
            <v>1</v>
          </cell>
          <cell r="AH484">
            <v>1</v>
          </cell>
          <cell r="AI484">
            <v>1</v>
          </cell>
          <cell r="AJ484">
            <v>1</v>
          </cell>
          <cell r="AL484">
            <v>23</v>
          </cell>
          <cell r="AM484">
            <v>39</v>
          </cell>
          <cell r="AO484" t="str">
            <v>D-94-22</v>
          </cell>
          <cell r="AP484">
            <v>-602</v>
          </cell>
          <cell r="AQ484" t="str">
            <v>DE</v>
          </cell>
          <cell r="AR484" t="str">
            <v>Delmarva Power &amp; Light Company</v>
          </cell>
          <cell r="AS484" t="str">
            <v>EXC</v>
          </cell>
          <cell r="AT484" t="str">
            <v>Natural Gas</v>
          </cell>
          <cell r="AU484">
            <v>34460</v>
          </cell>
          <cell r="AV484">
            <v>4200</v>
          </cell>
          <cell r="AW484">
            <v>9.31</v>
          </cell>
          <cell r="AX484">
            <v>11.8</v>
          </cell>
          <cell r="AY484">
            <v>46.2</v>
          </cell>
          <cell r="AZ484">
            <v>138500</v>
          </cell>
          <cell r="BA484">
            <v>34625</v>
          </cell>
          <cell r="BB484">
            <v>3100</v>
          </cell>
          <cell r="BC484">
            <v>9.17</v>
          </cell>
          <cell r="BD484">
            <v>11.5</v>
          </cell>
          <cell r="BE484">
            <v>46.2</v>
          </cell>
          <cell r="BF484">
            <v>34334</v>
          </cell>
          <cell r="BG484">
            <v>135600</v>
          </cell>
          <cell r="BH484" t="str">
            <v>Average</v>
          </cell>
          <cell r="BI484" t="str">
            <v>Distribution</v>
          </cell>
          <cell r="BJ484" t="str">
            <v>Settled</v>
          </cell>
          <cell r="BK484" t="str">
            <v>No</v>
          </cell>
          <cell r="BL484" t="str">
            <v>Yes</v>
          </cell>
        </row>
        <row r="485">
          <cell r="AE485">
            <v>38</v>
          </cell>
          <cell r="AF485">
            <v>0</v>
          </cell>
          <cell r="AG485">
            <v>1</v>
          </cell>
          <cell r="AH485">
            <v>1</v>
          </cell>
          <cell r="AI485">
            <v>1</v>
          </cell>
          <cell r="AJ485">
            <v>0</v>
          </cell>
          <cell r="AL485">
            <v>23</v>
          </cell>
          <cell r="AM485">
            <v>39</v>
          </cell>
          <cell r="AO485" t="str">
            <v>D-92-85</v>
          </cell>
          <cell r="AP485">
            <v>-591</v>
          </cell>
          <cell r="AQ485" t="str">
            <v>DE</v>
          </cell>
          <cell r="AR485" t="str">
            <v>Delmarva Power &amp; Light Company</v>
          </cell>
          <cell r="AS485" t="str">
            <v>EXC</v>
          </cell>
          <cell r="AT485" t="str">
            <v>Electric</v>
          </cell>
          <cell r="AU485">
            <v>33907</v>
          </cell>
          <cell r="AV485">
            <v>36600</v>
          </cell>
          <cell r="AW485">
            <v>9.73</v>
          </cell>
          <cell r="AX485">
            <v>12</v>
          </cell>
          <cell r="AY485">
            <v>46</v>
          </cell>
          <cell r="AZ485" t="str">
            <v>NA</v>
          </cell>
          <cell r="BA485">
            <v>34247</v>
          </cell>
          <cell r="BB485">
            <v>24900</v>
          </cell>
          <cell r="BC485" t="str">
            <v>NA</v>
          </cell>
          <cell r="BD485" t="str">
            <v>NA</v>
          </cell>
          <cell r="BE485" t="str">
            <v>NA</v>
          </cell>
          <cell r="BF485">
            <v>33969</v>
          </cell>
          <cell r="BG485" t="str">
            <v>NA</v>
          </cell>
          <cell r="BH485" t="str">
            <v>Average</v>
          </cell>
          <cell r="BI485" t="str">
            <v>Vertically Integrated</v>
          </cell>
          <cell r="BJ485" t="str">
            <v>Settled</v>
          </cell>
          <cell r="BK485" t="str">
            <v>No</v>
          </cell>
          <cell r="BL485" t="str">
            <v>Yes</v>
          </cell>
        </row>
        <row r="486">
          <cell r="AE486">
            <v>38</v>
          </cell>
          <cell r="AF486">
            <v>0</v>
          </cell>
          <cell r="AG486">
            <v>1</v>
          </cell>
          <cell r="AH486">
            <v>1</v>
          </cell>
          <cell r="AI486">
            <v>1</v>
          </cell>
          <cell r="AJ486">
            <v>1</v>
          </cell>
          <cell r="AL486">
            <v>23</v>
          </cell>
          <cell r="AM486">
            <v>39</v>
          </cell>
          <cell r="AO486" t="str">
            <v>D-91-24</v>
          </cell>
          <cell r="AP486">
            <v>-587</v>
          </cell>
          <cell r="AQ486" t="str">
            <v>DE</v>
          </cell>
          <cell r="AR486" t="str">
            <v>Delmarva Power &amp; Light Company</v>
          </cell>
          <cell r="AS486" t="str">
            <v>EXC</v>
          </cell>
          <cell r="AT486" t="str">
            <v>Natural Gas</v>
          </cell>
          <cell r="AU486">
            <v>33421</v>
          </cell>
          <cell r="AV486">
            <v>4200</v>
          </cell>
          <cell r="AW486">
            <v>9.9499999999999993</v>
          </cell>
          <cell r="AX486">
            <v>12.5</v>
          </cell>
          <cell r="AY486">
            <v>42.86</v>
          </cell>
          <cell r="AZ486">
            <v>101400</v>
          </cell>
          <cell r="BA486">
            <v>34296</v>
          </cell>
          <cell r="BB486">
            <v>4100</v>
          </cell>
          <cell r="BC486">
            <v>9.9499999999999993</v>
          </cell>
          <cell r="BD486">
            <v>12.5</v>
          </cell>
          <cell r="BE486">
            <v>42.86</v>
          </cell>
          <cell r="BF486">
            <v>33511</v>
          </cell>
          <cell r="BG486">
            <v>101100</v>
          </cell>
          <cell r="BH486" t="str">
            <v>Average</v>
          </cell>
          <cell r="BI486" t="str">
            <v>Distribution</v>
          </cell>
          <cell r="BJ486" t="str">
            <v>Fully Litigated</v>
          </cell>
          <cell r="BK486" t="str">
            <v>No</v>
          </cell>
          <cell r="BL486" t="str">
            <v>Yes</v>
          </cell>
        </row>
        <row r="487">
          <cell r="AE487">
            <v>38</v>
          </cell>
          <cell r="AF487">
            <v>0</v>
          </cell>
          <cell r="AG487">
            <v>1</v>
          </cell>
          <cell r="AH487">
            <v>1</v>
          </cell>
          <cell r="AI487">
            <v>1</v>
          </cell>
          <cell r="AJ487">
            <v>0</v>
          </cell>
          <cell r="AL487">
            <v>23</v>
          </cell>
          <cell r="AM487">
            <v>39</v>
          </cell>
          <cell r="AO487" t="str">
            <v>D-91-20</v>
          </cell>
          <cell r="AP487">
            <v>-586</v>
          </cell>
          <cell r="AQ487" t="str">
            <v>DE</v>
          </cell>
          <cell r="AR487" t="str">
            <v>Delmarva Power &amp; Light Company</v>
          </cell>
          <cell r="AS487" t="str">
            <v>EXC</v>
          </cell>
          <cell r="AT487" t="str">
            <v>Electric</v>
          </cell>
          <cell r="AU487">
            <v>33389</v>
          </cell>
          <cell r="AV487">
            <v>24600</v>
          </cell>
          <cell r="AW487">
            <v>10.19</v>
          </cell>
          <cell r="AX487">
            <v>13</v>
          </cell>
          <cell r="AY487">
            <v>42.86</v>
          </cell>
          <cell r="AZ487">
            <v>808300</v>
          </cell>
          <cell r="BA487">
            <v>33659</v>
          </cell>
          <cell r="BB487">
            <v>18500</v>
          </cell>
          <cell r="BC487">
            <v>9.9499999999999993</v>
          </cell>
          <cell r="BD487">
            <v>12.5</v>
          </cell>
          <cell r="BE487">
            <v>42.86</v>
          </cell>
          <cell r="BF487">
            <v>33511</v>
          </cell>
          <cell r="BG487">
            <v>801800</v>
          </cell>
          <cell r="BH487" t="str">
            <v>Average</v>
          </cell>
          <cell r="BI487" t="str">
            <v>Vertically Integrated</v>
          </cell>
          <cell r="BJ487" t="str">
            <v>Fully Litigated</v>
          </cell>
          <cell r="BK487" t="str">
            <v>No</v>
          </cell>
          <cell r="BL487" t="str">
            <v>Yes</v>
          </cell>
        </row>
        <row r="488">
          <cell r="AE488">
            <v>38</v>
          </cell>
          <cell r="AF488">
            <v>0</v>
          </cell>
          <cell r="AG488">
            <v>1</v>
          </cell>
          <cell r="AH488">
            <v>1</v>
          </cell>
          <cell r="AI488">
            <v>1</v>
          </cell>
          <cell r="AJ488">
            <v>1</v>
          </cell>
          <cell r="AL488">
            <v>23</v>
          </cell>
          <cell r="AM488">
            <v>40</v>
          </cell>
          <cell r="AO488" t="str">
            <v>D-07-186</v>
          </cell>
          <cell r="AP488">
            <v>141</v>
          </cell>
          <cell r="AQ488" t="str">
            <v>DE</v>
          </cell>
          <cell r="AR488" t="str">
            <v>Chesapeake Utilities Corporation</v>
          </cell>
          <cell r="AT488" t="str">
            <v>Natural Gas</v>
          </cell>
          <cell r="AU488">
            <v>39269</v>
          </cell>
          <cell r="AV488">
            <v>1895.6680000000001</v>
          </cell>
          <cell r="AW488">
            <v>9.68</v>
          </cell>
          <cell r="AX488">
            <v>11.5</v>
          </cell>
          <cell r="AY488">
            <v>61.81</v>
          </cell>
          <cell r="AZ488">
            <v>49419.770000000004</v>
          </cell>
          <cell r="BA488">
            <v>39693</v>
          </cell>
          <cell r="BB488">
            <v>325</v>
          </cell>
          <cell r="BC488">
            <v>8.91</v>
          </cell>
          <cell r="BD488">
            <v>10.25</v>
          </cell>
          <cell r="BE488">
            <v>61.81</v>
          </cell>
          <cell r="BF488">
            <v>39172</v>
          </cell>
          <cell r="BG488" t="str">
            <v>NA</v>
          </cell>
          <cell r="BI488" t="str">
            <v>Distribution</v>
          </cell>
          <cell r="BJ488" t="str">
            <v>Settled</v>
          </cell>
          <cell r="BK488" t="str">
            <v>No</v>
          </cell>
          <cell r="BL488" t="str">
            <v>Yes</v>
          </cell>
        </row>
        <row r="489">
          <cell r="AE489">
            <v>38</v>
          </cell>
          <cell r="AF489">
            <v>0</v>
          </cell>
          <cell r="AG489">
            <v>1</v>
          </cell>
          <cell r="AH489">
            <v>1</v>
          </cell>
          <cell r="AI489">
            <v>1</v>
          </cell>
          <cell r="AJ489">
            <v>0</v>
          </cell>
          <cell r="AL489">
            <v>23</v>
          </cell>
          <cell r="AM489">
            <v>40</v>
          </cell>
          <cell r="AO489" t="str">
            <v>D-09-414</v>
          </cell>
          <cell r="AP489">
            <v>536</v>
          </cell>
          <cell r="AQ489" t="str">
            <v>DE</v>
          </cell>
          <cell r="AR489" t="str">
            <v>Delmarva Power &amp; Light Company</v>
          </cell>
          <cell r="AS489" t="str">
            <v>EXC</v>
          </cell>
          <cell r="AT489" t="str">
            <v>Electric</v>
          </cell>
          <cell r="AU489">
            <v>40074</v>
          </cell>
          <cell r="AV489">
            <v>24232</v>
          </cell>
          <cell r="AW489">
            <v>7.97</v>
          </cell>
          <cell r="AX489">
            <v>10.75</v>
          </cell>
          <cell r="AY489">
            <v>47.52</v>
          </cell>
          <cell r="AZ489">
            <v>461303</v>
          </cell>
          <cell r="BA489">
            <v>40561</v>
          </cell>
          <cell r="BB489">
            <v>16371.203</v>
          </cell>
          <cell r="BC489">
            <v>7.61</v>
          </cell>
          <cell r="BD489">
            <v>10</v>
          </cell>
          <cell r="BE489">
            <v>47.52</v>
          </cell>
          <cell r="BF489">
            <v>39903</v>
          </cell>
          <cell r="BG489">
            <v>443263.64199999999</v>
          </cell>
          <cell r="BH489" t="str">
            <v>Average</v>
          </cell>
          <cell r="BI489" t="str">
            <v>Distribution</v>
          </cell>
          <cell r="BJ489" t="str">
            <v>Fully Litigated</v>
          </cell>
          <cell r="BK489" t="str">
            <v>No</v>
          </cell>
          <cell r="BL489" t="str">
            <v>Yes</v>
          </cell>
        </row>
        <row r="490">
          <cell r="AE490">
            <v>38</v>
          </cell>
          <cell r="AF490">
            <v>0</v>
          </cell>
          <cell r="AG490">
            <v>1</v>
          </cell>
          <cell r="AH490">
            <v>1</v>
          </cell>
          <cell r="AI490">
            <v>1</v>
          </cell>
          <cell r="AJ490">
            <v>1</v>
          </cell>
          <cell r="AL490">
            <v>23</v>
          </cell>
          <cell r="AM490">
            <v>40</v>
          </cell>
          <cell r="AO490" t="str">
            <v>D-10-237</v>
          </cell>
          <cell r="AP490">
            <v>649</v>
          </cell>
          <cell r="AQ490" t="str">
            <v>DE</v>
          </cell>
          <cell r="AR490" t="str">
            <v>Delmarva Power &amp; Light Company</v>
          </cell>
          <cell r="AS490" t="str">
            <v>EXC</v>
          </cell>
          <cell r="AT490" t="str">
            <v>Natural Gas</v>
          </cell>
          <cell r="AU490">
            <v>40361</v>
          </cell>
          <cell r="AV490">
            <v>10163</v>
          </cell>
          <cell r="AW490">
            <v>8.07</v>
          </cell>
          <cell r="AX490">
            <v>11</v>
          </cell>
          <cell r="AY490">
            <v>48.28</v>
          </cell>
          <cell r="AZ490">
            <v>238700</v>
          </cell>
          <cell r="BA490">
            <v>40715</v>
          </cell>
          <cell r="BB490">
            <v>5800</v>
          </cell>
          <cell r="BC490">
            <v>7.56</v>
          </cell>
          <cell r="BD490">
            <v>10</v>
          </cell>
          <cell r="BE490" t="str">
            <v>NA</v>
          </cell>
          <cell r="BF490">
            <v>40359</v>
          </cell>
          <cell r="BG490" t="str">
            <v>NA</v>
          </cell>
          <cell r="BI490" t="str">
            <v>Distribution</v>
          </cell>
          <cell r="BJ490" t="str">
            <v>Settled</v>
          </cell>
          <cell r="BK490" t="str">
            <v>No</v>
          </cell>
          <cell r="BL490" t="str">
            <v>Yes</v>
          </cell>
        </row>
        <row r="491">
          <cell r="AE491">
            <v>38</v>
          </cell>
          <cell r="AF491">
            <v>0</v>
          </cell>
          <cell r="AG491">
            <v>1</v>
          </cell>
          <cell r="AH491">
            <v>1</v>
          </cell>
          <cell r="AI491">
            <v>1</v>
          </cell>
          <cell r="AJ491">
            <v>0</v>
          </cell>
          <cell r="AL491">
            <v>23</v>
          </cell>
          <cell r="AM491">
            <v>40</v>
          </cell>
          <cell r="AO491" t="str">
            <v>D-809 0-2179</v>
          </cell>
          <cell r="AP491">
            <v>821</v>
          </cell>
          <cell r="AQ491" t="str">
            <v>DE</v>
          </cell>
          <cell r="AR491" t="str">
            <v>Delmarva Power &amp; Light Company</v>
          </cell>
          <cell r="AS491" t="str">
            <v>EXC</v>
          </cell>
          <cell r="AT491" t="str">
            <v>Electric</v>
          </cell>
          <cell r="AU491">
            <v>29283</v>
          </cell>
          <cell r="AV491">
            <v>58900</v>
          </cell>
          <cell r="AW491">
            <v>10.6</v>
          </cell>
          <cell r="AX491">
            <v>16</v>
          </cell>
          <cell r="AY491">
            <v>35.700000000000003</v>
          </cell>
          <cell r="AZ491" t="str">
            <v>NA</v>
          </cell>
          <cell r="BA491">
            <v>29613</v>
          </cell>
          <cell r="BB491">
            <v>46000</v>
          </cell>
          <cell r="BC491">
            <v>10.75</v>
          </cell>
          <cell r="BD491">
            <v>15</v>
          </cell>
          <cell r="BE491">
            <v>35.69</v>
          </cell>
          <cell r="BF491">
            <v>29220</v>
          </cell>
          <cell r="BG491" t="str">
            <v>NA</v>
          </cell>
          <cell r="BI491" t="str">
            <v>Vertically Integrated</v>
          </cell>
          <cell r="BJ491" t="str">
            <v>Fully Litigated</v>
          </cell>
          <cell r="BK491" t="str">
            <v>No</v>
          </cell>
          <cell r="BL491" t="str">
            <v>No</v>
          </cell>
        </row>
        <row r="492">
          <cell r="AE492">
            <v>38</v>
          </cell>
          <cell r="AF492">
            <v>0</v>
          </cell>
          <cell r="AG492">
            <v>1</v>
          </cell>
          <cell r="AH492">
            <v>1</v>
          </cell>
          <cell r="AI492">
            <v>1</v>
          </cell>
          <cell r="AJ492">
            <v>0</v>
          </cell>
          <cell r="AL492">
            <v>23</v>
          </cell>
          <cell r="AM492">
            <v>40</v>
          </cell>
          <cell r="AO492" t="str">
            <v>D-81-12</v>
          </cell>
          <cell r="AP492">
            <v>823</v>
          </cell>
          <cell r="AQ492" t="str">
            <v>DE</v>
          </cell>
          <cell r="AR492" t="str">
            <v>Delmarva Power &amp; Light Company</v>
          </cell>
          <cell r="AS492" t="str">
            <v>EXC</v>
          </cell>
          <cell r="AT492" t="str">
            <v>Electric</v>
          </cell>
          <cell r="AU492">
            <v>29714</v>
          </cell>
          <cell r="AV492">
            <v>50000</v>
          </cell>
          <cell r="AW492">
            <v>11.94</v>
          </cell>
          <cell r="AX492">
            <v>17</v>
          </cell>
          <cell r="AY492">
            <v>36.06</v>
          </cell>
          <cell r="AZ492" t="str">
            <v>NA</v>
          </cell>
          <cell r="BA492">
            <v>29935</v>
          </cell>
          <cell r="BB492">
            <v>37600</v>
          </cell>
          <cell r="BC492">
            <v>11.38</v>
          </cell>
          <cell r="BD492">
            <v>15.81</v>
          </cell>
          <cell r="BE492">
            <v>35.869999999999997</v>
          </cell>
          <cell r="BF492">
            <v>29859</v>
          </cell>
          <cell r="BG492" t="str">
            <v>NA</v>
          </cell>
          <cell r="BI492" t="str">
            <v>Vertically Integrated</v>
          </cell>
          <cell r="BJ492" t="str">
            <v>Fully Litigated</v>
          </cell>
          <cell r="BK492" t="str">
            <v>No</v>
          </cell>
          <cell r="BL492" t="str">
            <v>Yes</v>
          </cell>
        </row>
        <row r="493">
          <cell r="AE493">
            <v>38</v>
          </cell>
          <cell r="AF493">
            <v>0</v>
          </cell>
          <cell r="AG493">
            <v>1</v>
          </cell>
          <cell r="AH493">
            <v>1</v>
          </cell>
          <cell r="AI493">
            <v>1</v>
          </cell>
          <cell r="AJ493">
            <v>1</v>
          </cell>
          <cell r="AL493">
            <v>23</v>
          </cell>
          <cell r="AM493">
            <v>40</v>
          </cell>
          <cell r="AO493" t="str">
            <v>D-81-13</v>
          </cell>
          <cell r="AP493">
            <v>827</v>
          </cell>
          <cell r="AQ493" t="str">
            <v>DE</v>
          </cell>
          <cell r="AR493" t="str">
            <v>Delmarva Power &amp; Light Company</v>
          </cell>
          <cell r="AS493" t="str">
            <v>EXC</v>
          </cell>
          <cell r="AT493" t="str">
            <v>Natural Gas</v>
          </cell>
          <cell r="AU493">
            <v>29714</v>
          </cell>
          <cell r="AV493">
            <v>5300</v>
          </cell>
          <cell r="AW493">
            <v>11.94</v>
          </cell>
          <cell r="AX493">
            <v>17</v>
          </cell>
          <cell r="AY493">
            <v>36.06</v>
          </cell>
          <cell r="AZ493" t="str">
            <v>NA</v>
          </cell>
          <cell r="BA493">
            <v>29935</v>
          </cell>
          <cell r="BB493">
            <v>3600</v>
          </cell>
          <cell r="BC493">
            <v>11.38</v>
          </cell>
          <cell r="BD493">
            <v>15.81</v>
          </cell>
          <cell r="BE493">
            <v>36.06</v>
          </cell>
          <cell r="BF493">
            <v>29859</v>
          </cell>
          <cell r="BG493" t="str">
            <v>NA</v>
          </cell>
          <cell r="BI493" t="str">
            <v>Distribution</v>
          </cell>
          <cell r="BJ493" t="str">
            <v>Fully Litigated</v>
          </cell>
          <cell r="BK493" t="str">
            <v>No</v>
          </cell>
          <cell r="BL493" t="str">
            <v>No</v>
          </cell>
        </row>
        <row r="494">
          <cell r="AE494">
            <v>38</v>
          </cell>
          <cell r="AF494">
            <v>0</v>
          </cell>
          <cell r="AG494">
            <v>1</v>
          </cell>
          <cell r="AH494">
            <v>1</v>
          </cell>
          <cell r="AI494">
            <v>1</v>
          </cell>
          <cell r="AJ494">
            <v>0</v>
          </cell>
          <cell r="AL494">
            <v>23</v>
          </cell>
          <cell r="AM494">
            <v>40</v>
          </cell>
          <cell r="AO494" t="str">
            <v>D-82-22</v>
          </cell>
          <cell r="AP494">
            <v>830</v>
          </cell>
          <cell r="AQ494" t="str">
            <v>DE</v>
          </cell>
          <cell r="AR494" t="str">
            <v>Delmarva Power &amp; Light Company</v>
          </cell>
          <cell r="AS494" t="str">
            <v>EXC</v>
          </cell>
          <cell r="AT494" t="str">
            <v>Electric</v>
          </cell>
          <cell r="AU494">
            <v>30141</v>
          </cell>
          <cell r="AV494">
            <v>42200</v>
          </cell>
          <cell r="AW494">
            <v>11.87</v>
          </cell>
          <cell r="AX494">
            <v>17</v>
          </cell>
          <cell r="AY494">
            <v>39.799999999999997</v>
          </cell>
          <cell r="AZ494">
            <v>662800</v>
          </cell>
          <cell r="BA494">
            <v>30370</v>
          </cell>
          <cell r="BB494">
            <v>28400</v>
          </cell>
          <cell r="BC494">
            <v>11.11</v>
          </cell>
          <cell r="BD494">
            <v>15.1</v>
          </cell>
          <cell r="BE494">
            <v>39.799999999999997</v>
          </cell>
          <cell r="BF494">
            <v>30681</v>
          </cell>
          <cell r="BG494">
            <v>659800</v>
          </cell>
          <cell r="BI494" t="str">
            <v>Vertically Integrated</v>
          </cell>
          <cell r="BJ494" t="str">
            <v>Fully Litigated</v>
          </cell>
          <cell r="BK494" t="str">
            <v>No</v>
          </cell>
          <cell r="BL494" t="str">
            <v>Yes</v>
          </cell>
        </row>
        <row r="495">
          <cell r="AE495">
            <v>38</v>
          </cell>
          <cell r="AF495">
            <v>0</v>
          </cell>
          <cell r="AG495">
            <v>1</v>
          </cell>
          <cell r="AH495">
            <v>1</v>
          </cell>
          <cell r="AI495">
            <v>1</v>
          </cell>
          <cell r="AJ495">
            <v>0</v>
          </cell>
          <cell r="AL495">
            <v>23</v>
          </cell>
          <cell r="AM495">
            <v>40</v>
          </cell>
          <cell r="AO495" t="str">
            <v>D-84-18</v>
          </cell>
          <cell r="AP495">
            <v>832</v>
          </cell>
          <cell r="AQ495" t="str">
            <v>DE</v>
          </cell>
          <cell r="AR495" t="str">
            <v>Delmarva Power &amp; Light Company</v>
          </cell>
          <cell r="AS495" t="str">
            <v>EXC</v>
          </cell>
          <cell r="AT495" t="str">
            <v>Electric</v>
          </cell>
          <cell r="AU495">
            <v>30817</v>
          </cell>
          <cell r="AV495">
            <v>-4400</v>
          </cell>
          <cell r="AW495">
            <v>11.11</v>
          </cell>
          <cell r="AX495">
            <v>15.1</v>
          </cell>
          <cell r="AY495">
            <v>39.799999999999997</v>
          </cell>
          <cell r="AZ495" t="str">
            <v>NA</v>
          </cell>
          <cell r="BA495">
            <v>30831</v>
          </cell>
          <cell r="BB495">
            <v>-4400</v>
          </cell>
          <cell r="BC495">
            <v>11.11</v>
          </cell>
          <cell r="BD495">
            <v>15.1</v>
          </cell>
          <cell r="BE495">
            <v>39.799999999999997</v>
          </cell>
          <cell r="BF495">
            <v>31047</v>
          </cell>
          <cell r="BG495" t="str">
            <v>NA</v>
          </cell>
          <cell r="BI495" t="str">
            <v>Vertically Integrated</v>
          </cell>
          <cell r="BJ495" t="str">
            <v>Fully Litigated</v>
          </cell>
          <cell r="BK495" t="str">
            <v>No</v>
          </cell>
          <cell r="BL495" t="str">
            <v>No</v>
          </cell>
        </row>
        <row r="496">
          <cell r="AE496">
            <v>38</v>
          </cell>
          <cell r="AF496">
            <v>0</v>
          </cell>
          <cell r="AG496">
            <v>1</v>
          </cell>
          <cell r="AH496">
            <v>1</v>
          </cell>
          <cell r="AI496">
            <v>1</v>
          </cell>
          <cell r="AJ496">
            <v>1</v>
          </cell>
          <cell r="AL496">
            <v>23</v>
          </cell>
          <cell r="AM496">
            <v>40</v>
          </cell>
          <cell r="AO496" t="str">
            <v>D-84-23</v>
          </cell>
          <cell r="AP496">
            <v>835</v>
          </cell>
          <cell r="AQ496" t="str">
            <v>DE</v>
          </cell>
          <cell r="AR496" t="str">
            <v>Delmarva Power &amp; Light Company</v>
          </cell>
          <cell r="AS496" t="str">
            <v>EXC</v>
          </cell>
          <cell r="AT496" t="str">
            <v>Natural Gas</v>
          </cell>
          <cell r="AU496">
            <v>30897</v>
          </cell>
          <cell r="AV496">
            <v>4600</v>
          </cell>
          <cell r="AW496">
            <v>11.31</v>
          </cell>
          <cell r="AX496">
            <v>15.35</v>
          </cell>
          <cell r="AY496">
            <v>42.18</v>
          </cell>
          <cell r="AZ496" t="str">
            <v>NA</v>
          </cell>
          <cell r="BA496">
            <v>31100</v>
          </cell>
          <cell r="BB496">
            <v>3500</v>
          </cell>
          <cell r="BC496">
            <v>11.11</v>
          </cell>
          <cell r="BD496">
            <v>14.86</v>
          </cell>
          <cell r="BE496">
            <v>42.18</v>
          </cell>
          <cell r="BF496">
            <v>30772</v>
          </cell>
          <cell r="BG496" t="str">
            <v>NA</v>
          </cell>
          <cell r="BI496" t="str">
            <v>Distribution</v>
          </cell>
          <cell r="BJ496" t="str">
            <v>Fully Litigated</v>
          </cell>
          <cell r="BK496" t="str">
            <v>No</v>
          </cell>
          <cell r="BL496" t="str">
            <v>No</v>
          </cell>
        </row>
        <row r="497">
          <cell r="AE497">
            <v>38</v>
          </cell>
          <cell r="AF497">
            <v>0</v>
          </cell>
          <cell r="AG497">
            <v>1</v>
          </cell>
          <cell r="AH497">
            <v>1</v>
          </cell>
          <cell r="AI497">
            <v>1</v>
          </cell>
          <cell r="AJ497">
            <v>0</v>
          </cell>
          <cell r="AL497">
            <v>23</v>
          </cell>
          <cell r="AM497">
            <v>40</v>
          </cell>
          <cell r="AO497" t="str">
            <v>D-86-24</v>
          </cell>
          <cell r="AP497">
            <v>838</v>
          </cell>
          <cell r="AQ497" t="str">
            <v>DE</v>
          </cell>
          <cell r="AR497" t="str">
            <v>Delmarva Power &amp; Light Company</v>
          </cell>
          <cell r="AS497" t="str">
            <v>EXC</v>
          </cell>
          <cell r="AT497" t="str">
            <v>Electric</v>
          </cell>
          <cell r="AU497">
            <v>31574</v>
          </cell>
          <cell r="AV497">
            <v>-9200</v>
          </cell>
          <cell r="AW497">
            <v>10.51</v>
          </cell>
          <cell r="AX497">
            <v>14</v>
          </cell>
          <cell r="AY497">
            <v>42.32</v>
          </cell>
          <cell r="AZ497">
            <v>653400</v>
          </cell>
          <cell r="BA497">
            <v>31881</v>
          </cell>
          <cell r="BB497">
            <v>-30100</v>
          </cell>
          <cell r="BC497">
            <v>9.8800000000000008</v>
          </cell>
          <cell r="BD497">
            <v>12.5</v>
          </cell>
          <cell r="BE497">
            <v>42.32</v>
          </cell>
          <cell r="BF497">
            <v>31412</v>
          </cell>
          <cell r="BG497">
            <v>650340</v>
          </cell>
          <cell r="BH497" t="str">
            <v>Year-end</v>
          </cell>
          <cell r="BI497" t="str">
            <v>Vertically Integrated</v>
          </cell>
          <cell r="BJ497" t="str">
            <v>Fully Litigated</v>
          </cell>
          <cell r="BK497" t="str">
            <v>No</v>
          </cell>
          <cell r="BL497" t="str">
            <v>Yes</v>
          </cell>
        </row>
        <row r="498">
          <cell r="AE498">
            <v>38</v>
          </cell>
          <cell r="AF498">
            <v>0</v>
          </cell>
          <cell r="AG498">
            <v>1</v>
          </cell>
          <cell r="AH498">
            <v>1</v>
          </cell>
          <cell r="AI498">
            <v>1</v>
          </cell>
          <cell r="AJ498">
            <v>0</v>
          </cell>
          <cell r="AL498">
            <v>23</v>
          </cell>
          <cell r="AM498">
            <v>40</v>
          </cell>
          <cell r="AO498" t="str">
            <v>D-11-528</v>
          </cell>
          <cell r="AP498">
            <v>2248</v>
          </cell>
          <cell r="AQ498" t="str">
            <v>DE</v>
          </cell>
          <cell r="AR498" t="str">
            <v>Delmarva Power &amp; Light Company</v>
          </cell>
          <cell r="AS498" t="str">
            <v>EXC</v>
          </cell>
          <cell r="AT498" t="str">
            <v>Electric</v>
          </cell>
          <cell r="AU498">
            <v>40879</v>
          </cell>
          <cell r="AV498">
            <v>34922</v>
          </cell>
          <cell r="AW498">
            <v>7.87</v>
          </cell>
          <cell r="AX498">
            <v>10.75</v>
          </cell>
          <cell r="AY498">
            <v>49.61</v>
          </cell>
          <cell r="AZ498">
            <v>589996</v>
          </cell>
          <cell r="BA498">
            <v>41242</v>
          </cell>
          <cell r="BB498">
            <v>23152.791000000001</v>
          </cell>
          <cell r="BC498">
            <v>7.38</v>
          </cell>
          <cell r="BD498">
            <v>9.75</v>
          </cell>
          <cell r="BE498">
            <v>49.61</v>
          </cell>
          <cell r="BF498">
            <v>40908</v>
          </cell>
          <cell r="BG498" t="str">
            <v>NA</v>
          </cell>
          <cell r="BI498" t="str">
            <v>Distribution</v>
          </cell>
          <cell r="BJ498" t="str">
            <v>Settled</v>
          </cell>
          <cell r="BK498" t="str">
            <v>Yes</v>
          </cell>
          <cell r="BL498" t="str">
            <v>Yes</v>
          </cell>
        </row>
        <row r="499">
          <cell r="AE499">
            <v>38</v>
          </cell>
          <cell r="AF499">
            <v>0</v>
          </cell>
          <cell r="AG499">
            <v>1</v>
          </cell>
          <cell r="AH499">
            <v>1</v>
          </cell>
          <cell r="AI499">
            <v>1</v>
          </cell>
          <cell r="AJ499">
            <v>1</v>
          </cell>
          <cell r="AL499">
            <v>23</v>
          </cell>
          <cell r="AM499">
            <v>40</v>
          </cell>
          <cell r="AO499" t="str">
            <v>D-12-546</v>
          </cell>
          <cell r="AP499">
            <v>2416</v>
          </cell>
          <cell r="AQ499" t="str">
            <v>DE</v>
          </cell>
          <cell r="AR499" t="str">
            <v>Delmarva Power &amp; Light Company</v>
          </cell>
          <cell r="AS499" t="str">
            <v>EXC</v>
          </cell>
          <cell r="AT499" t="str">
            <v>Natural Gas</v>
          </cell>
          <cell r="AU499">
            <v>41250</v>
          </cell>
          <cell r="AV499">
            <v>12067</v>
          </cell>
          <cell r="AW499">
            <v>7.53</v>
          </cell>
          <cell r="AX499">
            <v>10.25</v>
          </cell>
          <cell r="AY499">
            <v>49.22</v>
          </cell>
          <cell r="AZ499">
            <v>276830</v>
          </cell>
          <cell r="BA499">
            <v>41569</v>
          </cell>
          <cell r="BB499">
            <v>6800</v>
          </cell>
          <cell r="BC499" t="str">
            <v>NA</v>
          </cell>
          <cell r="BD499" t="str">
            <v>NA</v>
          </cell>
          <cell r="BE499" t="str">
            <v>NA</v>
          </cell>
          <cell r="BF499">
            <v>41274</v>
          </cell>
          <cell r="BG499" t="str">
            <v>NA</v>
          </cell>
          <cell r="BI499" t="str">
            <v>Distribution</v>
          </cell>
          <cell r="BJ499" t="str">
            <v>Settled</v>
          </cell>
          <cell r="BK499" t="str">
            <v>No</v>
          </cell>
          <cell r="BL499" t="str">
            <v>Yes</v>
          </cell>
        </row>
        <row r="500">
          <cell r="AE500">
            <v>38</v>
          </cell>
          <cell r="AF500">
            <v>0</v>
          </cell>
          <cell r="AG500">
            <v>1</v>
          </cell>
          <cell r="AH500">
            <v>1</v>
          </cell>
          <cell r="AI500">
            <v>1</v>
          </cell>
          <cell r="AJ500">
            <v>0</v>
          </cell>
          <cell r="AL500">
            <v>23</v>
          </cell>
          <cell r="AM500">
            <v>40</v>
          </cell>
          <cell r="AO500" t="str">
            <v>D-13-115</v>
          </cell>
          <cell r="AP500">
            <v>2486</v>
          </cell>
          <cell r="AQ500" t="str">
            <v>DE</v>
          </cell>
          <cell r="AR500" t="str">
            <v>Delmarva Power &amp; Light Company</v>
          </cell>
          <cell r="AS500" t="str">
            <v>EXC</v>
          </cell>
          <cell r="AT500" t="str">
            <v>Electric</v>
          </cell>
          <cell r="AU500">
            <v>41355</v>
          </cell>
          <cell r="AV500">
            <v>38976.366000000002</v>
          </cell>
          <cell r="AW500">
            <v>7.53</v>
          </cell>
          <cell r="AX500">
            <v>10.25</v>
          </cell>
          <cell r="AY500">
            <v>49.22</v>
          </cell>
          <cell r="AZ500">
            <v>745604.17500000005</v>
          </cell>
          <cell r="BA500">
            <v>41731</v>
          </cell>
          <cell r="BB500">
            <v>15096.574000000001</v>
          </cell>
          <cell r="BC500">
            <v>7.26</v>
          </cell>
          <cell r="BD500">
            <v>9.6999999999999993</v>
          </cell>
          <cell r="BE500">
            <v>49.22</v>
          </cell>
          <cell r="BF500">
            <v>41274</v>
          </cell>
          <cell r="BG500">
            <v>619566.495</v>
          </cell>
          <cell r="BH500" t="str">
            <v>Average</v>
          </cell>
          <cell r="BI500" t="str">
            <v>Distribution</v>
          </cell>
          <cell r="BJ500" t="str">
            <v>Fully Litigated</v>
          </cell>
          <cell r="BK500" t="str">
            <v>No</v>
          </cell>
          <cell r="BL500" t="str">
            <v>Yes</v>
          </cell>
        </row>
        <row r="501">
          <cell r="AE501">
            <v>38</v>
          </cell>
          <cell r="AF501">
            <v>0</v>
          </cell>
          <cell r="AG501">
            <v>1</v>
          </cell>
          <cell r="AH501">
            <v>1</v>
          </cell>
          <cell r="AI501">
            <v>1</v>
          </cell>
          <cell r="AJ501">
            <v>0</v>
          </cell>
          <cell r="AL501">
            <v>23</v>
          </cell>
          <cell r="AM501">
            <v>40</v>
          </cell>
          <cell r="AO501" t="str">
            <v>D-16-0649</v>
          </cell>
          <cell r="AP501">
            <v>2952</v>
          </cell>
          <cell r="AQ501" t="str">
            <v>DE</v>
          </cell>
          <cell r="AR501" t="str">
            <v>Delmarva Power &amp; Light Company</v>
          </cell>
          <cell r="AS501" t="str">
            <v>EXC</v>
          </cell>
          <cell r="AT501" t="str">
            <v>Electric</v>
          </cell>
          <cell r="AU501">
            <v>42507</v>
          </cell>
          <cell r="AV501">
            <v>60235.194000000003</v>
          </cell>
          <cell r="AW501">
            <v>7.19</v>
          </cell>
          <cell r="AX501">
            <v>10.6</v>
          </cell>
          <cell r="AY501">
            <v>49.44</v>
          </cell>
          <cell r="AZ501">
            <v>838526.06299999997</v>
          </cell>
          <cell r="BA501">
            <v>42878</v>
          </cell>
          <cell r="BB501">
            <v>31500</v>
          </cell>
          <cell r="BC501" t="str">
            <v>NA</v>
          </cell>
          <cell r="BD501">
            <v>9.6999999999999993</v>
          </cell>
          <cell r="BE501" t="str">
            <v>NA</v>
          </cell>
          <cell r="BF501">
            <v>42369</v>
          </cell>
          <cell r="BG501" t="str">
            <v>NA</v>
          </cell>
          <cell r="BI501" t="str">
            <v>Distribution</v>
          </cell>
          <cell r="BJ501" t="str">
            <v>Settled</v>
          </cell>
          <cell r="BK501" t="str">
            <v>No</v>
          </cell>
          <cell r="BL501" t="str">
            <v>Yes</v>
          </cell>
        </row>
        <row r="502">
          <cell r="AE502">
            <v>38</v>
          </cell>
          <cell r="AF502">
            <v>0</v>
          </cell>
          <cell r="AG502">
            <v>1</v>
          </cell>
          <cell r="AH502">
            <v>1</v>
          </cell>
          <cell r="AI502">
            <v>1</v>
          </cell>
          <cell r="AJ502">
            <v>1</v>
          </cell>
          <cell r="AL502">
            <v>23</v>
          </cell>
          <cell r="AM502">
            <v>40</v>
          </cell>
          <cell r="AO502" t="str">
            <v>D-16-0650</v>
          </cell>
          <cell r="AP502">
            <v>2953</v>
          </cell>
          <cell r="AQ502" t="str">
            <v>DE</v>
          </cell>
          <cell r="AR502" t="str">
            <v>Delmarva Power &amp; Light Company</v>
          </cell>
          <cell r="AS502" t="str">
            <v>EXC</v>
          </cell>
          <cell r="AT502" t="str">
            <v>Natural Gas</v>
          </cell>
          <cell r="AU502">
            <v>42507</v>
          </cell>
          <cell r="AV502">
            <v>22225.784</v>
          </cell>
          <cell r="AW502">
            <v>7.19</v>
          </cell>
          <cell r="AX502">
            <v>10.6</v>
          </cell>
          <cell r="AY502">
            <v>49.44</v>
          </cell>
          <cell r="AZ502">
            <v>361316.56300000002</v>
          </cell>
          <cell r="BA502">
            <v>42892</v>
          </cell>
          <cell r="BB502">
            <v>4900</v>
          </cell>
          <cell r="BC502" t="str">
            <v>NA</v>
          </cell>
          <cell r="BD502">
            <v>9.6999999999999993</v>
          </cell>
          <cell r="BE502" t="str">
            <v>NA</v>
          </cell>
          <cell r="BF502">
            <v>42369</v>
          </cell>
          <cell r="BG502" t="str">
            <v>NA</v>
          </cell>
          <cell r="BI502" t="str">
            <v>Distribution</v>
          </cell>
          <cell r="BJ502" t="str">
            <v>Settled</v>
          </cell>
          <cell r="BK502" t="str">
            <v>No</v>
          </cell>
          <cell r="BL502" t="str">
            <v>Yes</v>
          </cell>
        </row>
        <row r="503">
          <cell r="AE503">
            <v>38</v>
          </cell>
          <cell r="AF503">
            <v>0</v>
          </cell>
          <cell r="AG503">
            <v>1</v>
          </cell>
          <cell r="AH503">
            <v>1</v>
          </cell>
          <cell r="AI503">
            <v>1</v>
          </cell>
          <cell r="AJ503">
            <v>1</v>
          </cell>
          <cell r="AL503">
            <v>23</v>
          </cell>
          <cell r="AM503">
            <v>40</v>
          </cell>
          <cell r="AO503" t="str">
            <v>D-15-1734</v>
          </cell>
          <cell r="AP503">
            <v>3161</v>
          </cell>
          <cell r="AQ503" t="str">
            <v>DE</v>
          </cell>
          <cell r="AR503" t="str">
            <v>Chesapeake Utilities Corporation</v>
          </cell>
          <cell r="AT503" t="str">
            <v>Natural Gas</v>
          </cell>
          <cell r="AU503">
            <v>42359</v>
          </cell>
          <cell r="AV503">
            <v>4111.1630000000005</v>
          </cell>
          <cell r="AW503">
            <v>9.68</v>
          </cell>
          <cell r="AX503">
            <v>11</v>
          </cell>
          <cell r="AY503">
            <v>60.39</v>
          </cell>
          <cell r="AZ503">
            <v>69380.12</v>
          </cell>
          <cell r="BA503">
            <v>42724</v>
          </cell>
          <cell r="BB503">
            <v>2250</v>
          </cell>
          <cell r="BC503">
            <v>7.53</v>
          </cell>
          <cell r="BD503">
            <v>9.75</v>
          </cell>
          <cell r="BE503" t="str">
            <v>NA</v>
          </cell>
          <cell r="BF503">
            <v>42460</v>
          </cell>
          <cell r="BG503" t="str">
            <v>NA</v>
          </cell>
          <cell r="BI503" t="str">
            <v>Distribution</v>
          </cell>
          <cell r="BJ503" t="str">
            <v>Settled</v>
          </cell>
          <cell r="BK503" t="str">
            <v>No</v>
          </cell>
          <cell r="BL503" t="str">
            <v>Yes</v>
          </cell>
        </row>
        <row r="504">
          <cell r="AE504">
            <v>38</v>
          </cell>
          <cell r="AF504">
            <v>0</v>
          </cell>
          <cell r="AG504">
            <v>1</v>
          </cell>
          <cell r="AH504">
            <v>1</v>
          </cell>
          <cell r="AI504">
            <v>1</v>
          </cell>
          <cell r="AJ504">
            <v>0</v>
          </cell>
          <cell r="AL504">
            <v>23</v>
          </cell>
          <cell r="AM504">
            <v>40</v>
          </cell>
          <cell r="AO504" t="str">
            <v>D-17-0977</v>
          </cell>
          <cell r="AP504">
            <v>3181</v>
          </cell>
          <cell r="AQ504" t="str">
            <v>DE</v>
          </cell>
          <cell r="AR504" t="str">
            <v>Delmarva Power &amp; Light Company</v>
          </cell>
          <cell r="AS504" t="str">
            <v>EXC</v>
          </cell>
          <cell r="AT504" t="str">
            <v>Electric</v>
          </cell>
          <cell r="AU504">
            <v>42964</v>
          </cell>
          <cell r="AV504">
            <v>10863.284</v>
          </cell>
          <cell r="AW504">
            <v>6.98</v>
          </cell>
          <cell r="AX504">
            <v>10.1</v>
          </cell>
          <cell r="AY504">
            <v>50.52</v>
          </cell>
          <cell r="AZ504">
            <v>810637.37</v>
          </cell>
          <cell r="BA504">
            <v>43333</v>
          </cell>
          <cell r="BB504">
            <v>-6850</v>
          </cell>
          <cell r="BC504">
            <v>6.78</v>
          </cell>
          <cell r="BD504">
            <v>9.6999999999999993</v>
          </cell>
          <cell r="BE504">
            <v>50.52</v>
          </cell>
          <cell r="BF504">
            <v>43100</v>
          </cell>
          <cell r="BG504" t="str">
            <v>NA</v>
          </cell>
          <cell r="BI504" t="str">
            <v>Distribution</v>
          </cell>
          <cell r="BJ504" t="str">
            <v>Settled</v>
          </cell>
          <cell r="BK504" t="str">
            <v>No</v>
          </cell>
          <cell r="BL504" t="str">
            <v>Yes</v>
          </cell>
        </row>
        <row r="505">
          <cell r="AE505">
            <v>38</v>
          </cell>
          <cell r="AF505">
            <v>0</v>
          </cell>
          <cell r="AG505">
            <v>1</v>
          </cell>
          <cell r="AH505">
            <v>1</v>
          </cell>
          <cell r="AI505">
            <v>1</v>
          </cell>
          <cell r="AJ505">
            <v>1</v>
          </cell>
          <cell r="AL505">
            <v>23</v>
          </cell>
          <cell r="AM505">
            <v>40</v>
          </cell>
          <cell r="AO505" t="str">
            <v>D-17-0978</v>
          </cell>
          <cell r="AP505">
            <v>3182</v>
          </cell>
          <cell r="AQ505" t="str">
            <v>DE</v>
          </cell>
          <cell r="AR505" t="str">
            <v>Delmarva Power &amp; Light Company</v>
          </cell>
          <cell r="AS505" t="str">
            <v>EXC</v>
          </cell>
          <cell r="AT505" t="str">
            <v>Natural Gas</v>
          </cell>
          <cell r="AU505">
            <v>42964</v>
          </cell>
          <cell r="AV505">
            <v>3818.7820000000002</v>
          </cell>
          <cell r="AW505">
            <v>6.98</v>
          </cell>
          <cell r="AX505">
            <v>10.1</v>
          </cell>
          <cell r="AY505">
            <v>50.2</v>
          </cell>
          <cell r="AZ505">
            <v>355930.79600000003</v>
          </cell>
          <cell r="BA505">
            <v>43412</v>
          </cell>
          <cell r="BB505">
            <v>-3500</v>
          </cell>
          <cell r="BC505">
            <v>6.78</v>
          </cell>
          <cell r="BD505">
            <v>9.6999999999999993</v>
          </cell>
          <cell r="BE505">
            <v>50.52</v>
          </cell>
          <cell r="BF505">
            <v>43100</v>
          </cell>
          <cell r="BG505" t="str">
            <v>NA</v>
          </cell>
          <cell r="BI505" t="str">
            <v>Distribution</v>
          </cell>
          <cell r="BJ505" t="str">
            <v>Settled</v>
          </cell>
          <cell r="BK505" t="str">
            <v>No</v>
          </cell>
          <cell r="BL505" t="str">
            <v>Yes</v>
          </cell>
        </row>
        <row r="506">
          <cell r="AE506">
            <v>38</v>
          </cell>
          <cell r="AF506">
            <v>0</v>
          </cell>
          <cell r="AG506">
            <v>1</v>
          </cell>
          <cell r="AH506">
            <v>1</v>
          </cell>
          <cell r="AI506">
            <v>1</v>
          </cell>
          <cell r="AJ506">
            <v>1</v>
          </cell>
          <cell r="AL506">
            <v>23</v>
          </cell>
          <cell r="AM506">
            <v>40</v>
          </cell>
          <cell r="AO506" t="str">
            <v>D-18-0934</v>
          </cell>
          <cell r="AP506">
            <v>3348</v>
          </cell>
          <cell r="AQ506" t="str">
            <v>DE</v>
          </cell>
          <cell r="AR506" t="str">
            <v>Chesapeake Utilities Corporation</v>
          </cell>
          <cell r="AT506" t="str">
            <v>Natural Gas</v>
          </cell>
          <cell r="AV506" t="str">
            <v>NA</v>
          </cell>
          <cell r="AW506" t="str">
            <v>NA</v>
          </cell>
          <cell r="AX506" t="str">
            <v>NA</v>
          </cell>
          <cell r="AY506" t="str">
            <v>NA</v>
          </cell>
          <cell r="AZ506" t="str">
            <v>NA</v>
          </cell>
          <cell r="BA506">
            <v>43314</v>
          </cell>
          <cell r="BB506" t="str">
            <v>NA</v>
          </cell>
          <cell r="BC506" t="str">
            <v>NA</v>
          </cell>
          <cell r="BD506" t="str">
            <v>NA</v>
          </cell>
          <cell r="BE506" t="str">
            <v>NA</v>
          </cell>
          <cell r="BG506" t="str">
            <v>NA</v>
          </cell>
          <cell r="BI506" t="str">
            <v>Distribution</v>
          </cell>
          <cell r="BJ506" t="str">
            <v>Fully Litigated</v>
          </cell>
          <cell r="BK506" t="str">
            <v>NA</v>
          </cell>
          <cell r="BL506" t="str">
            <v>NA</v>
          </cell>
        </row>
        <row r="507">
          <cell r="AE507">
            <v>38</v>
          </cell>
          <cell r="AF507">
            <v>1</v>
          </cell>
          <cell r="AG507">
            <v>1</v>
          </cell>
          <cell r="AH507">
            <v>1</v>
          </cell>
          <cell r="AI507">
            <v>1</v>
          </cell>
          <cell r="AJ507">
            <v>0</v>
          </cell>
          <cell r="AL507">
            <v>23</v>
          </cell>
          <cell r="AM507">
            <v>40</v>
          </cell>
          <cell r="AO507" t="str">
            <v>D-20-0149</v>
          </cell>
          <cell r="AP507">
            <v>3597</v>
          </cell>
          <cell r="AQ507" t="str">
            <v>DE</v>
          </cell>
          <cell r="AR507" t="str">
            <v>Delmarva Power &amp; Light Company</v>
          </cell>
          <cell r="AS507" t="str">
            <v>EXC</v>
          </cell>
          <cell r="AT507" t="str">
            <v>Electric</v>
          </cell>
          <cell r="AU507">
            <v>43896</v>
          </cell>
          <cell r="AV507">
            <v>26300.198</v>
          </cell>
          <cell r="AW507">
            <v>7.15</v>
          </cell>
          <cell r="AX507">
            <v>10.3</v>
          </cell>
          <cell r="AY507">
            <v>50.37</v>
          </cell>
          <cell r="AZ507">
            <v>910230.57900000003</v>
          </cell>
          <cell r="BA507">
            <v>44413</v>
          </cell>
          <cell r="BB507">
            <v>16729.582999999999</v>
          </cell>
          <cell r="BC507">
            <v>6.8</v>
          </cell>
          <cell r="BD507">
            <v>9.6</v>
          </cell>
          <cell r="BE507" t="str">
            <v>NA</v>
          </cell>
          <cell r="BF507">
            <v>44286</v>
          </cell>
          <cell r="BG507">
            <v>899985.31900000002</v>
          </cell>
          <cell r="BH507" t="str">
            <v>Average</v>
          </cell>
          <cell r="BI507" t="str">
            <v>Distribution</v>
          </cell>
          <cell r="BJ507" t="str">
            <v>Fully Litigated</v>
          </cell>
          <cell r="BK507" t="str">
            <v>No</v>
          </cell>
          <cell r="BL507" t="str">
            <v>Yes</v>
          </cell>
        </row>
        <row r="508">
          <cell r="AE508">
            <v>39</v>
          </cell>
          <cell r="AF508">
            <v>1</v>
          </cell>
          <cell r="AG508">
            <v>1</v>
          </cell>
          <cell r="AH508">
            <v>1</v>
          </cell>
          <cell r="AI508">
            <v>1</v>
          </cell>
          <cell r="AJ508">
            <v>1</v>
          </cell>
          <cell r="AL508">
            <v>23</v>
          </cell>
          <cell r="AM508">
            <v>40</v>
          </cell>
          <cell r="AO508" t="str">
            <v>D-20-0150</v>
          </cell>
          <cell r="AP508">
            <v>3598</v>
          </cell>
          <cell r="AQ508" t="str">
            <v>DE</v>
          </cell>
          <cell r="AR508" t="str">
            <v>Delmarva Power &amp; Light Company</v>
          </cell>
          <cell r="AS508" t="str">
            <v>EXC</v>
          </cell>
          <cell r="AT508" t="str">
            <v>Natural Gas</v>
          </cell>
          <cell r="AU508">
            <v>43882</v>
          </cell>
          <cell r="AV508">
            <v>11630.725</v>
          </cell>
          <cell r="AW508">
            <v>7.15</v>
          </cell>
          <cell r="AX508">
            <v>10.3</v>
          </cell>
          <cell r="AY508">
            <v>50.37</v>
          </cell>
          <cell r="AZ508">
            <v>399718.98100000003</v>
          </cell>
          <cell r="BA508">
            <v>44202</v>
          </cell>
          <cell r="BB508">
            <v>6700</v>
          </cell>
          <cell r="BC508">
            <v>6.8</v>
          </cell>
          <cell r="BD508">
            <v>9.6</v>
          </cell>
          <cell r="BE508">
            <v>50.37</v>
          </cell>
          <cell r="BF508">
            <v>43921</v>
          </cell>
          <cell r="BG508" t="str">
            <v>NA</v>
          </cell>
          <cell r="BH508" t="str">
            <v>Average</v>
          </cell>
          <cell r="BI508" t="str">
            <v>Distribution</v>
          </cell>
          <cell r="BJ508" t="str">
            <v>Settled</v>
          </cell>
          <cell r="BK508" t="str">
            <v>No</v>
          </cell>
          <cell r="BL508" t="str">
            <v>Yes</v>
          </cell>
        </row>
        <row r="509">
          <cell r="AE509">
            <v>40</v>
          </cell>
          <cell r="AF509">
            <v>1</v>
          </cell>
          <cell r="AG509">
            <v>1</v>
          </cell>
          <cell r="AH509">
            <v>1</v>
          </cell>
          <cell r="AI509">
            <v>1</v>
          </cell>
          <cell r="AJ509">
            <v>1</v>
          </cell>
          <cell r="AL509">
            <v>23</v>
          </cell>
          <cell r="AM509">
            <v>40</v>
          </cell>
          <cell r="AO509" t="str">
            <v>D-22-0002</v>
          </cell>
          <cell r="AP509">
            <v>3914</v>
          </cell>
          <cell r="AQ509" t="str">
            <v>DE</v>
          </cell>
          <cell r="AR509" t="str">
            <v>Delmarva Power &amp; Light Company</v>
          </cell>
          <cell r="AS509" t="str">
            <v>EXC</v>
          </cell>
          <cell r="AT509" t="str">
            <v>Natural Gas</v>
          </cell>
          <cell r="AU509">
            <v>44575</v>
          </cell>
          <cell r="AV509">
            <v>18780.457000000002</v>
          </cell>
          <cell r="AW509">
            <v>6.82</v>
          </cell>
          <cell r="AX509">
            <v>10.3</v>
          </cell>
          <cell r="AY509">
            <v>49.94</v>
          </cell>
          <cell r="AZ509">
            <v>486441.34600000002</v>
          </cell>
          <cell r="BA509">
            <v>44846</v>
          </cell>
          <cell r="BB509">
            <v>13400</v>
          </cell>
          <cell r="BC509">
            <v>6.57</v>
          </cell>
          <cell r="BD509">
            <v>9.6</v>
          </cell>
          <cell r="BE509">
            <v>49.94</v>
          </cell>
          <cell r="BF509">
            <v>44561</v>
          </cell>
          <cell r="BG509" t="str">
            <v>NA</v>
          </cell>
          <cell r="BI509" t="str">
            <v>Distribution</v>
          </cell>
          <cell r="BJ509" t="str">
            <v>Settled</v>
          </cell>
          <cell r="BK509" t="str">
            <v>No</v>
          </cell>
          <cell r="BL509" t="str">
            <v>Yes</v>
          </cell>
        </row>
        <row r="510">
          <cell r="AE510">
            <v>40</v>
          </cell>
          <cell r="AF510">
            <v>1</v>
          </cell>
          <cell r="AG510">
            <v>1</v>
          </cell>
          <cell r="AH510">
            <v>1</v>
          </cell>
          <cell r="AI510">
            <v>1</v>
          </cell>
          <cell r="AJ510">
            <v>0</v>
          </cell>
          <cell r="AL510">
            <v>23</v>
          </cell>
          <cell r="AM510">
            <v>40</v>
          </cell>
          <cell r="AO510" t="str">
            <v>D-22-0897</v>
          </cell>
          <cell r="AP510">
            <v>4080</v>
          </cell>
          <cell r="AQ510" t="str">
            <v>DE</v>
          </cell>
          <cell r="AR510" t="str">
            <v>Delmarva Power &amp; Light Company</v>
          </cell>
          <cell r="AS510" t="str">
            <v>EXC</v>
          </cell>
          <cell r="AT510" t="str">
            <v>Electric</v>
          </cell>
          <cell r="AU510">
            <v>44910</v>
          </cell>
          <cell r="AV510">
            <v>53744.356</v>
          </cell>
          <cell r="AW510">
            <v>7.42</v>
          </cell>
          <cell r="AX510">
            <v>10.5</v>
          </cell>
          <cell r="AY510">
            <v>50.5</v>
          </cell>
          <cell r="AZ510">
            <v>1081304.0530000001</v>
          </cell>
          <cell r="BA510">
            <v>45400</v>
          </cell>
          <cell r="BB510">
            <v>42250</v>
          </cell>
          <cell r="BC510">
            <v>6.97</v>
          </cell>
          <cell r="BD510">
            <v>9.6</v>
          </cell>
          <cell r="BE510">
            <v>50.5</v>
          </cell>
          <cell r="BF510">
            <v>45107</v>
          </cell>
          <cell r="BG510" t="str">
            <v>NA</v>
          </cell>
          <cell r="BI510" t="str">
            <v>Distribution</v>
          </cell>
          <cell r="BJ510" t="str">
            <v>Settled</v>
          </cell>
          <cell r="BK510" t="str">
            <v>No</v>
          </cell>
          <cell r="BL510" t="str">
            <v>Yes</v>
          </cell>
        </row>
        <row r="511">
          <cell r="AE511">
            <v>40</v>
          </cell>
          <cell r="AF511">
            <v>0</v>
          </cell>
          <cell r="AG511">
            <v>1</v>
          </cell>
          <cell r="AH511">
            <v>1</v>
          </cell>
          <cell r="AI511">
            <v>1</v>
          </cell>
          <cell r="AJ511">
            <v>1</v>
          </cell>
          <cell r="AL511">
            <v>23</v>
          </cell>
          <cell r="AM511">
            <v>40</v>
          </cell>
          <cell r="AO511" t="str">
            <v>D-24-0906</v>
          </cell>
          <cell r="AP511">
            <v>4444</v>
          </cell>
          <cell r="AQ511" t="str">
            <v>DE</v>
          </cell>
          <cell r="AR511" t="str">
            <v>Chesapeake Utilities Corporation</v>
          </cell>
          <cell r="AT511" t="str">
            <v>Natural Gas</v>
          </cell>
          <cell r="AU511">
            <v>45516</v>
          </cell>
          <cell r="AV511">
            <v>12862.73</v>
          </cell>
          <cell r="AW511">
            <v>7.98</v>
          </cell>
          <cell r="AX511">
            <v>11.5</v>
          </cell>
          <cell r="AY511">
            <v>52.14</v>
          </cell>
          <cell r="AZ511">
            <v>194300.25599999999</v>
          </cell>
          <cell r="BA511">
            <v>45826</v>
          </cell>
          <cell r="BB511">
            <v>6100</v>
          </cell>
          <cell r="BC511">
            <v>6.98</v>
          </cell>
          <cell r="BD511">
            <v>9.6</v>
          </cell>
          <cell r="BE511">
            <v>52</v>
          </cell>
          <cell r="BF511">
            <v>45657</v>
          </cell>
          <cell r="BG511" t="str">
            <v>NA</v>
          </cell>
          <cell r="BI511" t="str">
            <v>Distribution</v>
          </cell>
          <cell r="BJ511" t="str">
            <v>Settled</v>
          </cell>
          <cell r="BK511" t="str">
            <v>No</v>
          </cell>
          <cell r="BL511" t="str">
            <v>Yes</v>
          </cell>
        </row>
        <row r="512">
          <cell r="AE512">
            <v>40</v>
          </cell>
          <cell r="AF512">
            <v>0</v>
          </cell>
          <cell r="AG512">
            <v>1</v>
          </cell>
          <cell r="AH512">
            <v>1</v>
          </cell>
          <cell r="AI512">
            <v>1</v>
          </cell>
          <cell r="AJ512">
            <v>0</v>
          </cell>
          <cell r="AL512">
            <v>24</v>
          </cell>
          <cell r="AM512">
            <v>41</v>
          </cell>
          <cell r="AO512" t="str">
            <v>D-890319-EI</v>
          </cell>
          <cell r="AP512">
            <v>-745</v>
          </cell>
          <cell r="AQ512" t="str">
            <v>FL</v>
          </cell>
          <cell r="AR512" t="str">
            <v>Florida Power &amp; Light Company</v>
          </cell>
          <cell r="AS512" t="str">
            <v>NEE</v>
          </cell>
          <cell r="AT512" t="str">
            <v>Electric</v>
          </cell>
          <cell r="AU512">
            <v>32861</v>
          </cell>
          <cell r="AV512">
            <v>0</v>
          </cell>
          <cell r="AW512" t="str">
            <v>NA</v>
          </cell>
          <cell r="AX512" t="str">
            <v>NA</v>
          </cell>
          <cell r="AY512" t="str">
            <v>NA</v>
          </cell>
          <cell r="AZ512" t="str">
            <v>NA</v>
          </cell>
          <cell r="BA512">
            <v>32883</v>
          </cell>
          <cell r="BB512">
            <v>0</v>
          </cell>
          <cell r="BC512" t="str">
            <v>NA</v>
          </cell>
          <cell r="BD512">
            <v>12.8</v>
          </cell>
          <cell r="BE512" t="str">
            <v>NA</v>
          </cell>
          <cell r="BG512" t="str">
            <v>NA</v>
          </cell>
          <cell r="BI512" t="str">
            <v>Vertically Integrated</v>
          </cell>
          <cell r="BJ512" t="str">
            <v>Fully Litigated</v>
          </cell>
          <cell r="BK512" t="str">
            <v>No</v>
          </cell>
          <cell r="BL512" t="str">
            <v>No</v>
          </cell>
        </row>
        <row r="513">
          <cell r="AE513">
            <v>40</v>
          </cell>
          <cell r="AF513">
            <v>0</v>
          </cell>
          <cell r="AG513">
            <v>1</v>
          </cell>
          <cell r="AH513">
            <v>1</v>
          </cell>
          <cell r="AI513">
            <v>1</v>
          </cell>
          <cell r="AJ513">
            <v>1</v>
          </cell>
          <cell r="AL513">
            <v>25</v>
          </cell>
          <cell r="AM513">
            <v>42</v>
          </cell>
          <cell r="AO513" t="str">
            <v>D-960502-GU</v>
          </cell>
          <cell r="AP513">
            <v>-609</v>
          </cell>
          <cell r="AQ513" t="str">
            <v>FL</v>
          </cell>
          <cell r="AR513" t="str">
            <v>Pivotal Utility Holdings, Inc.</v>
          </cell>
          <cell r="AS513" t="str">
            <v>CPK</v>
          </cell>
          <cell r="AT513" t="str">
            <v>Natural Gas</v>
          </cell>
          <cell r="AU513">
            <v>35234</v>
          </cell>
          <cell r="AV513">
            <v>5300</v>
          </cell>
          <cell r="AW513">
            <v>8.25</v>
          </cell>
          <cell r="AX513">
            <v>11.9</v>
          </cell>
          <cell r="AY513">
            <v>35.6</v>
          </cell>
          <cell r="AZ513">
            <v>94400</v>
          </cell>
          <cell r="BA513">
            <v>35367</v>
          </cell>
          <cell r="BB513">
            <v>3800</v>
          </cell>
          <cell r="BC513">
            <v>7.87</v>
          </cell>
          <cell r="BD513">
            <v>11.3</v>
          </cell>
          <cell r="BE513">
            <v>35.04</v>
          </cell>
          <cell r="BF513">
            <v>35703</v>
          </cell>
          <cell r="BG513">
            <v>92085</v>
          </cell>
          <cell r="BH513" t="str">
            <v>Average</v>
          </cell>
          <cell r="BI513" t="str">
            <v>Distribution</v>
          </cell>
          <cell r="BJ513" t="str">
            <v>Fully Litigated</v>
          </cell>
          <cell r="BK513" t="str">
            <v>No</v>
          </cell>
          <cell r="BL513" t="str">
            <v>Yes</v>
          </cell>
        </row>
        <row r="514">
          <cell r="AE514">
            <v>40</v>
          </cell>
          <cell r="AF514">
            <v>0</v>
          </cell>
          <cell r="AG514">
            <v>1</v>
          </cell>
          <cell r="AH514">
            <v>1</v>
          </cell>
          <cell r="AI514">
            <v>1</v>
          </cell>
          <cell r="AJ514">
            <v>1</v>
          </cell>
          <cell r="AL514">
            <v>25</v>
          </cell>
          <cell r="AM514">
            <v>42</v>
          </cell>
          <cell r="AO514" t="str">
            <v>D-940276-GU</v>
          </cell>
          <cell r="AP514">
            <v>-600</v>
          </cell>
          <cell r="AQ514" t="str">
            <v>FL</v>
          </cell>
          <cell r="AR514" t="str">
            <v>Pivotal Utility Holdings, Inc.</v>
          </cell>
          <cell r="AS514" t="str">
            <v>CPK</v>
          </cell>
          <cell r="AT514" t="str">
            <v>Natural Gas</v>
          </cell>
          <cell r="AU514">
            <v>34474</v>
          </cell>
          <cell r="AV514">
            <v>8600</v>
          </cell>
          <cell r="AW514">
            <v>7.94</v>
          </cell>
          <cell r="AX514">
            <v>12.25</v>
          </cell>
          <cell r="AY514">
            <v>38.99</v>
          </cell>
          <cell r="AZ514">
            <v>106205</v>
          </cell>
          <cell r="BA514">
            <v>34667</v>
          </cell>
          <cell r="BB514">
            <v>1600</v>
          </cell>
          <cell r="BC514">
            <v>7.26</v>
          </cell>
          <cell r="BD514">
            <v>11.3</v>
          </cell>
          <cell r="BE514">
            <v>29.33</v>
          </cell>
          <cell r="BF514">
            <v>34972</v>
          </cell>
          <cell r="BG514">
            <v>82638</v>
          </cell>
          <cell r="BH514" t="str">
            <v>Average</v>
          </cell>
          <cell r="BI514" t="str">
            <v>Distribution</v>
          </cell>
          <cell r="BJ514" t="str">
            <v>Settled</v>
          </cell>
          <cell r="BK514" t="str">
            <v>No</v>
          </cell>
          <cell r="BL514" t="str">
            <v>Yes</v>
          </cell>
        </row>
        <row r="515">
          <cell r="AE515">
            <v>40</v>
          </cell>
          <cell r="AF515">
            <v>0</v>
          </cell>
          <cell r="AG515">
            <v>1</v>
          </cell>
          <cell r="AH515">
            <v>1</v>
          </cell>
          <cell r="AI515">
            <v>1</v>
          </cell>
          <cell r="AJ515">
            <v>0</v>
          </cell>
          <cell r="AL515">
            <v>26</v>
          </cell>
          <cell r="AM515">
            <v>43</v>
          </cell>
          <cell r="AO515" t="str">
            <v>D-920324-EI</v>
          </cell>
          <cell r="AP515">
            <v>-588</v>
          </cell>
          <cell r="AQ515" t="str">
            <v>FL</v>
          </cell>
          <cell r="AR515" t="str">
            <v>Tampa Electric Company</v>
          </cell>
          <cell r="AS515" t="str">
            <v>EMA</v>
          </cell>
          <cell r="AT515" t="str">
            <v>Electric</v>
          </cell>
          <cell r="AU515">
            <v>33746</v>
          </cell>
          <cell r="AV515">
            <v>89800</v>
          </cell>
          <cell r="AW515">
            <v>9.3800000000000008</v>
          </cell>
          <cell r="AX515">
            <v>13.75</v>
          </cell>
          <cell r="AY515">
            <v>44.14</v>
          </cell>
          <cell r="AZ515">
            <v>2039000</v>
          </cell>
          <cell r="BA515">
            <v>33955</v>
          </cell>
          <cell r="BB515">
            <v>29600</v>
          </cell>
          <cell r="BC515">
            <v>8.34</v>
          </cell>
          <cell r="BD515">
            <v>12</v>
          </cell>
          <cell r="BE515">
            <v>43.08</v>
          </cell>
          <cell r="BF515">
            <v>34699</v>
          </cell>
          <cell r="BG515">
            <v>1850900</v>
          </cell>
          <cell r="BH515" t="str">
            <v>Average</v>
          </cell>
          <cell r="BI515" t="str">
            <v>Vertically Integrated</v>
          </cell>
          <cell r="BJ515" t="str">
            <v>Fully Litigated</v>
          </cell>
          <cell r="BK515" t="str">
            <v>Yes</v>
          </cell>
          <cell r="BL515" t="str">
            <v>No</v>
          </cell>
        </row>
        <row r="516">
          <cell r="AE516">
            <v>40</v>
          </cell>
          <cell r="AF516">
            <v>0</v>
          </cell>
          <cell r="AG516">
            <v>1</v>
          </cell>
          <cell r="AH516">
            <v>1</v>
          </cell>
          <cell r="AI516">
            <v>1</v>
          </cell>
          <cell r="AJ516">
            <v>0</v>
          </cell>
          <cell r="AL516">
            <v>27</v>
          </cell>
          <cell r="AM516">
            <v>44</v>
          </cell>
          <cell r="AO516" t="str">
            <v>D-910890-EI</v>
          </cell>
          <cell r="AP516">
            <v>-585</v>
          </cell>
          <cell r="AQ516" t="str">
            <v>FL</v>
          </cell>
          <cell r="AR516" t="str">
            <v>Duke Energy Florida, LLC</v>
          </cell>
          <cell r="AS516" t="str">
            <v>DUK</v>
          </cell>
          <cell r="AT516" t="str">
            <v>Electric</v>
          </cell>
          <cell r="AU516">
            <v>33634</v>
          </cell>
          <cell r="AV516">
            <v>147500</v>
          </cell>
          <cell r="AW516">
            <v>9.3000000000000007</v>
          </cell>
          <cell r="AX516">
            <v>13.6</v>
          </cell>
          <cell r="AY516">
            <v>37.74</v>
          </cell>
          <cell r="AZ516">
            <v>3198800</v>
          </cell>
          <cell r="BA516">
            <v>33869</v>
          </cell>
          <cell r="BB516">
            <v>85800</v>
          </cell>
          <cell r="BC516">
            <v>8.3699999999999992</v>
          </cell>
          <cell r="BD516">
            <v>12</v>
          </cell>
          <cell r="BE516">
            <v>37.619999999999997</v>
          </cell>
          <cell r="BF516">
            <v>34334</v>
          </cell>
          <cell r="BG516">
            <v>3179400</v>
          </cell>
          <cell r="BH516" t="str">
            <v>Average</v>
          </cell>
          <cell r="BI516" t="str">
            <v>Vertically Integrated</v>
          </cell>
          <cell r="BJ516" t="str">
            <v>Fully Litigated</v>
          </cell>
          <cell r="BK516" t="str">
            <v>Yes</v>
          </cell>
          <cell r="BL516" t="str">
            <v>Yes</v>
          </cell>
        </row>
        <row r="517">
          <cell r="AE517">
            <v>40</v>
          </cell>
          <cell r="AF517">
            <v>0</v>
          </cell>
          <cell r="AG517">
            <v>1</v>
          </cell>
          <cell r="AH517">
            <v>1</v>
          </cell>
          <cell r="AI517">
            <v>1</v>
          </cell>
          <cell r="AJ517">
            <v>0</v>
          </cell>
          <cell r="AL517">
            <v>27</v>
          </cell>
          <cell r="AM517">
            <v>45</v>
          </cell>
          <cell r="AO517" t="str">
            <v>D-891345-EI</v>
          </cell>
          <cell r="AP517">
            <v>-569</v>
          </cell>
          <cell r="AQ517" t="str">
            <v>FL</v>
          </cell>
          <cell r="AR517" t="str">
            <v>Gulf Power Company</v>
          </cell>
          <cell r="AS517" t="str">
            <v>NEE</v>
          </cell>
          <cell r="AT517" t="str">
            <v>Electric</v>
          </cell>
          <cell r="AU517">
            <v>32857</v>
          </cell>
          <cell r="AV517">
            <v>26300</v>
          </cell>
          <cell r="AW517">
            <v>8.34</v>
          </cell>
          <cell r="AX517">
            <v>13</v>
          </cell>
          <cell r="AY517">
            <v>31.79</v>
          </cell>
          <cell r="AZ517">
            <v>923600</v>
          </cell>
          <cell r="BA517">
            <v>33095</v>
          </cell>
          <cell r="BB517">
            <v>14100</v>
          </cell>
          <cell r="BC517">
            <v>8.1</v>
          </cell>
          <cell r="BD517">
            <v>12.55</v>
          </cell>
          <cell r="BE517">
            <v>30.76</v>
          </cell>
          <cell r="BF517">
            <v>33238</v>
          </cell>
          <cell r="BG517">
            <v>861200</v>
          </cell>
          <cell r="BH517" t="str">
            <v>Average</v>
          </cell>
          <cell r="BI517" t="str">
            <v>Vertically Integrated</v>
          </cell>
          <cell r="BJ517" t="str">
            <v>Fully Litigated</v>
          </cell>
          <cell r="BK517" t="str">
            <v>No</v>
          </cell>
          <cell r="BL517" t="str">
            <v>Yes</v>
          </cell>
        </row>
        <row r="518">
          <cell r="AE518">
            <v>40</v>
          </cell>
          <cell r="AF518">
            <v>0</v>
          </cell>
          <cell r="AG518">
            <v>1</v>
          </cell>
          <cell r="AH518">
            <v>1</v>
          </cell>
          <cell r="AI518">
            <v>1</v>
          </cell>
          <cell r="AJ518">
            <v>1</v>
          </cell>
          <cell r="AL518">
            <v>27</v>
          </cell>
          <cell r="AM518">
            <v>45</v>
          </cell>
          <cell r="AO518" t="str">
            <v>D-891175-GU</v>
          </cell>
          <cell r="AP518">
            <v>-568</v>
          </cell>
          <cell r="AQ518" t="str">
            <v>FL</v>
          </cell>
          <cell r="AR518" t="str">
            <v>Pivotal Utility Holdings, Inc.</v>
          </cell>
          <cell r="AS518" t="str">
            <v>CPK</v>
          </cell>
          <cell r="AT518" t="str">
            <v>Natural Gas</v>
          </cell>
          <cell r="AU518">
            <v>32989</v>
          </cell>
          <cell r="AV518">
            <v>6800</v>
          </cell>
          <cell r="AW518">
            <v>9.76</v>
          </cell>
          <cell r="AX518">
            <v>14</v>
          </cell>
          <cell r="AY518">
            <v>48.1</v>
          </cell>
          <cell r="AZ518">
            <v>66200</v>
          </cell>
          <cell r="BA518">
            <v>33228</v>
          </cell>
          <cell r="BB518">
            <v>3100</v>
          </cell>
          <cell r="BC518">
            <v>9.4700000000000006</v>
          </cell>
          <cell r="BD518">
            <v>13</v>
          </cell>
          <cell r="BE518">
            <v>50.75</v>
          </cell>
          <cell r="BF518">
            <v>33511</v>
          </cell>
          <cell r="BG518">
            <v>62570</v>
          </cell>
          <cell r="BH518" t="str">
            <v>Average</v>
          </cell>
          <cell r="BI518" t="str">
            <v>Distribution</v>
          </cell>
          <cell r="BJ518" t="str">
            <v>Fully Litigated</v>
          </cell>
          <cell r="BK518" t="str">
            <v>No</v>
          </cell>
          <cell r="BL518" t="str">
            <v>Yes</v>
          </cell>
        </row>
        <row r="519">
          <cell r="AE519">
            <v>40</v>
          </cell>
          <cell r="AF519">
            <v>0</v>
          </cell>
          <cell r="AG519">
            <v>1</v>
          </cell>
          <cell r="AH519">
            <v>1</v>
          </cell>
          <cell r="AI519">
            <v>1</v>
          </cell>
          <cell r="AJ519">
            <v>1</v>
          </cell>
          <cell r="AL519">
            <v>27</v>
          </cell>
          <cell r="AM519">
            <v>45</v>
          </cell>
          <cell r="AO519" t="str">
            <v>D-030569-GU</v>
          </cell>
          <cell r="AP519">
            <v>-453</v>
          </cell>
          <cell r="AQ519" t="str">
            <v>FL</v>
          </cell>
          <cell r="AR519" t="str">
            <v>Pivotal Utility Holdings, Inc.</v>
          </cell>
          <cell r="AS519" t="str">
            <v>CPK</v>
          </cell>
          <cell r="AT519" t="str">
            <v>Natural Gas</v>
          </cell>
          <cell r="AU519">
            <v>37848</v>
          </cell>
          <cell r="AV519">
            <v>10500</v>
          </cell>
          <cell r="AW519">
            <v>8.1</v>
          </cell>
          <cell r="AX519">
            <v>11.25</v>
          </cell>
          <cell r="AY519">
            <v>43.22</v>
          </cell>
          <cell r="AZ519">
            <v>123400</v>
          </cell>
          <cell r="BA519">
            <v>38026</v>
          </cell>
          <cell r="BB519">
            <v>6700</v>
          </cell>
          <cell r="BC519">
            <v>7.36</v>
          </cell>
          <cell r="BD519">
            <v>11.25</v>
          </cell>
          <cell r="BE519">
            <v>36.770000000000003</v>
          </cell>
          <cell r="BF519">
            <v>38260</v>
          </cell>
          <cell r="BG519">
            <v>119900</v>
          </cell>
          <cell r="BH519" t="str">
            <v>Average</v>
          </cell>
          <cell r="BI519" t="str">
            <v>Distribution</v>
          </cell>
          <cell r="BJ519" t="str">
            <v>Fully Litigated</v>
          </cell>
          <cell r="BK519" t="str">
            <v>No</v>
          </cell>
          <cell r="BL519" t="str">
            <v>Yes</v>
          </cell>
        </row>
        <row r="520">
          <cell r="AE520">
            <v>40</v>
          </cell>
          <cell r="AF520">
            <v>0</v>
          </cell>
          <cell r="AG520">
            <v>1</v>
          </cell>
          <cell r="AH520">
            <v>1</v>
          </cell>
          <cell r="AI520">
            <v>1</v>
          </cell>
          <cell r="AJ520">
            <v>1</v>
          </cell>
          <cell r="AL520">
            <v>27</v>
          </cell>
          <cell r="AM520">
            <v>46</v>
          </cell>
          <cell r="AO520" t="str">
            <v>D-020384-GU</v>
          </cell>
          <cell r="AP520">
            <v>-450</v>
          </cell>
          <cell r="AQ520" t="str">
            <v>FL</v>
          </cell>
          <cell r="AR520" t="str">
            <v>Peoples Gas System</v>
          </cell>
          <cell r="AS520" t="str">
            <v>EMA</v>
          </cell>
          <cell r="AT520" t="str">
            <v>Natural Gas</v>
          </cell>
          <cell r="AU520">
            <v>37434</v>
          </cell>
          <cell r="AV520">
            <v>22600</v>
          </cell>
          <cell r="AW520">
            <v>9.2899999999999991</v>
          </cell>
          <cell r="AX520">
            <v>11.75</v>
          </cell>
          <cell r="AY520">
            <v>52.3</v>
          </cell>
          <cell r="AZ520">
            <v>522400</v>
          </cell>
          <cell r="BA520">
            <v>37627</v>
          </cell>
          <cell r="BB520">
            <v>12100</v>
          </cell>
          <cell r="BC520">
            <v>8.83</v>
          </cell>
          <cell r="BD520">
            <v>11.25</v>
          </cell>
          <cell r="BE520">
            <v>50.92</v>
          </cell>
          <cell r="BF520">
            <v>37986</v>
          </cell>
          <cell r="BG520">
            <v>505400</v>
          </cell>
          <cell r="BH520" t="str">
            <v>Average</v>
          </cell>
          <cell r="BI520" t="str">
            <v>Distribution</v>
          </cell>
          <cell r="BJ520" t="str">
            <v>Settled</v>
          </cell>
          <cell r="BK520" t="str">
            <v>No</v>
          </cell>
          <cell r="BL520" t="str">
            <v>Yes</v>
          </cell>
        </row>
        <row r="521">
          <cell r="AE521">
            <v>40</v>
          </cell>
          <cell r="AF521">
            <v>0</v>
          </cell>
          <cell r="AG521">
            <v>1</v>
          </cell>
          <cell r="AH521">
            <v>1</v>
          </cell>
          <cell r="AI521">
            <v>1</v>
          </cell>
          <cell r="AJ521">
            <v>0</v>
          </cell>
          <cell r="AL521">
            <v>27</v>
          </cell>
          <cell r="AM521">
            <v>46</v>
          </cell>
          <cell r="AO521" t="str">
            <v>D-010949-EI</v>
          </cell>
          <cell r="AP521">
            <v>-447</v>
          </cell>
          <cell r="AQ521" t="str">
            <v>FL</v>
          </cell>
          <cell r="AR521" t="str">
            <v>Gulf Power Company</v>
          </cell>
          <cell r="AS521" t="str">
            <v>NEE</v>
          </cell>
          <cell r="AT521" t="str">
            <v>Electric</v>
          </cell>
          <cell r="AU521">
            <v>37144</v>
          </cell>
          <cell r="AV521">
            <v>69900</v>
          </cell>
          <cell r="AW521">
            <v>8.64</v>
          </cell>
          <cell r="AX521">
            <v>13</v>
          </cell>
          <cell r="AY521">
            <v>41.04</v>
          </cell>
          <cell r="AZ521">
            <v>1198500</v>
          </cell>
          <cell r="BA521">
            <v>37417</v>
          </cell>
          <cell r="BB521">
            <v>53200</v>
          </cell>
          <cell r="BC521">
            <v>7.92</v>
          </cell>
          <cell r="BD521">
            <v>12</v>
          </cell>
          <cell r="BE521">
            <v>41.02</v>
          </cell>
          <cell r="BF521">
            <v>37772</v>
          </cell>
          <cell r="BG521">
            <v>1199700</v>
          </cell>
          <cell r="BH521" t="str">
            <v>Average</v>
          </cell>
          <cell r="BI521" t="str">
            <v>Vertically Integrated</v>
          </cell>
          <cell r="BJ521" t="str">
            <v>Fully Litigated</v>
          </cell>
          <cell r="BK521" t="str">
            <v>No</v>
          </cell>
          <cell r="BL521" t="str">
            <v>No</v>
          </cell>
        </row>
        <row r="522">
          <cell r="AE522">
            <v>40</v>
          </cell>
          <cell r="AF522">
            <v>0</v>
          </cell>
          <cell r="AG522">
            <v>1</v>
          </cell>
          <cell r="AH522">
            <v>1</v>
          </cell>
          <cell r="AI522">
            <v>1</v>
          </cell>
          <cell r="AJ522">
            <v>1</v>
          </cell>
          <cell r="AL522">
            <v>27</v>
          </cell>
          <cell r="AM522">
            <v>46</v>
          </cell>
          <cell r="AO522" t="str">
            <v>D-000768-GU</v>
          </cell>
          <cell r="AP522">
            <v>-444</v>
          </cell>
          <cell r="AQ522" t="str">
            <v>FL</v>
          </cell>
          <cell r="AR522" t="str">
            <v>Pivotal Utility Holdings, Inc.</v>
          </cell>
          <cell r="AS522" t="str">
            <v>CPK</v>
          </cell>
          <cell r="AT522" t="str">
            <v>Natural Gas</v>
          </cell>
          <cell r="AU522">
            <v>36763</v>
          </cell>
          <cell r="AV522">
            <v>7200</v>
          </cell>
          <cell r="AW522">
            <v>7.88</v>
          </cell>
          <cell r="AX522">
            <v>11.7</v>
          </cell>
          <cell r="AY522">
            <v>36.93</v>
          </cell>
          <cell r="AZ522">
            <v>114000</v>
          </cell>
          <cell r="BA522">
            <v>36927</v>
          </cell>
          <cell r="BB522">
            <v>5100</v>
          </cell>
          <cell r="BC522">
            <v>7.88</v>
          </cell>
          <cell r="BD522">
            <v>11.5</v>
          </cell>
          <cell r="BE522">
            <v>37.39</v>
          </cell>
          <cell r="BF522">
            <v>37164</v>
          </cell>
          <cell r="BG522">
            <v>120900</v>
          </cell>
          <cell r="BH522" t="str">
            <v>Average</v>
          </cell>
          <cell r="BI522" t="str">
            <v>Distribution</v>
          </cell>
          <cell r="BJ522" t="str">
            <v>Fully Litigated</v>
          </cell>
          <cell r="BK522" t="str">
            <v>No</v>
          </cell>
          <cell r="BL522" t="str">
            <v>Yes</v>
          </cell>
        </row>
        <row r="523">
          <cell r="AE523">
            <v>40</v>
          </cell>
          <cell r="AF523">
            <v>0</v>
          </cell>
          <cell r="AG523">
            <v>1</v>
          </cell>
          <cell r="AH523">
            <v>1</v>
          </cell>
          <cell r="AI523">
            <v>1</v>
          </cell>
          <cell r="AJ523">
            <v>0</v>
          </cell>
          <cell r="AL523">
            <v>27</v>
          </cell>
          <cell r="AM523">
            <v>46</v>
          </cell>
          <cell r="AO523" t="str">
            <v>D-080317-EI</v>
          </cell>
          <cell r="AP523">
            <v>343</v>
          </cell>
          <cell r="AQ523" t="str">
            <v>FL</v>
          </cell>
          <cell r="AR523" t="str">
            <v>Tampa Electric Company</v>
          </cell>
          <cell r="AS523" t="str">
            <v>EMA</v>
          </cell>
          <cell r="AT523" t="str">
            <v>Electric</v>
          </cell>
          <cell r="AU523">
            <v>39671</v>
          </cell>
          <cell r="AV523">
            <v>228200</v>
          </cell>
          <cell r="AW523">
            <v>8.82</v>
          </cell>
          <cell r="AX523">
            <v>12</v>
          </cell>
          <cell r="AY523">
            <v>50.21</v>
          </cell>
          <cell r="AZ523">
            <v>3656800</v>
          </cell>
          <cell r="BA523">
            <v>39933</v>
          </cell>
          <cell r="BB523">
            <v>139300</v>
          </cell>
          <cell r="BC523">
            <v>8.2899999999999991</v>
          </cell>
          <cell r="BD523">
            <v>11.25</v>
          </cell>
          <cell r="BE523">
            <v>47.49</v>
          </cell>
          <cell r="BF523">
            <v>40178</v>
          </cell>
          <cell r="BG523">
            <v>3569000</v>
          </cell>
          <cell r="BH523" t="str">
            <v>Average</v>
          </cell>
          <cell r="BI523" t="str">
            <v>Vertically Integrated</v>
          </cell>
          <cell r="BJ523" t="str">
            <v>Fully Litigated</v>
          </cell>
          <cell r="BK523" t="str">
            <v>Yes</v>
          </cell>
          <cell r="BL523" t="str">
            <v>No</v>
          </cell>
        </row>
        <row r="524">
          <cell r="AE524">
            <v>40</v>
          </cell>
          <cell r="AF524">
            <v>0</v>
          </cell>
          <cell r="AG524">
            <v>1</v>
          </cell>
          <cell r="AH524">
            <v>1</v>
          </cell>
          <cell r="AI524">
            <v>1</v>
          </cell>
          <cell r="AJ524">
            <v>1</v>
          </cell>
          <cell r="AL524">
            <v>27</v>
          </cell>
          <cell r="AM524">
            <v>46</v>
          </cell>
          <cell r="AO524" t="str">
            <v>D-080318-GU</v>
          </cell>
          <cell r="AP524">
            <v>344</v>
          </cell>
          <cell r="AQ524" t="str">
            <v>FL</v>
          </cell>
          <cell r="AR524" t="str">
            <v>Peoples Gas System</v>
          </cell>
          <cell r="AS524" t="str">
            <v>EMA</v>
          </cell>
          <cell r="AT524" t="str">
            <v>Natural Gas</v>
          </cell>
          <cell r="AU524">
            <v>39671</v>
          </cell>
          <cell r="AV524">
            <v>26500</v>
          </cell>
          <cell r="AW524">
            <v>8.8800000000000008</v>
          </cell>
          <cell r="AX524">
            <v>11.5</v>
          </cell>
          <cell r="AY524">
            <v>48.54</v>
          </cell>
          <cell r="AZ524">
            <v>563600</v>
          </cell>
          <cell r="BA524">
            <v>39938</v>
          </cell>
          <cell r="BB524">
            <v>19200</v>
          </cell>
          <cell r="BC524">
            <v>8.5</v>
          </cell>
          <cell r="BD524">
            <v>10.75</v>
          </cell>
          <cell r="BE524">
            <v>48.51</v>
          </cell>
          <cell r="BF524">
            <v>40178</v>
          </cell>
          <cell r="BG524">
            <v>560800</v>
          </cell>
          <cell r="BH524" t="str">
            <v>Average</v>
          </cell>
          <cell r="BI524" t="str">
            <v>Distribution</v>
          </cell>
          <cell r="BJ524" t="str">
            <v>Fully Litigated</v>
          </cell>
          <cell r="BK524" t="str">
            <v>No</v>
          </cell>
          <cell r="BL524" t="str">
            <v>Yes</v>
          </cell>
        </row>
        <row r="525">
          <cell r="AE525">
            <v>40</v>
          </cell>
          <cell r="AF525">
            <v>0</v>
          </cell>
          <cell r="AG525">
            <v>1</v>
          </cell>
          <cell r="AH525">
            <v>1</v>
          </cell>
          <cell r="AI525">
            <v>1</v>
          </cell>
          <cell r="AJ525">
            <v>0</v>
          </cell>
          <cell r="AL525">
            <v>27</v>
          </cell>
          <cell r="AM525">
            <v>46</v>
          </cell>
          <cell r="AO525" t="str">
            <v>D-080677-EI</v>
          </cell>
          <cell r="AP525">
            <v>416</v>
          </cell>
          <cell r="AQ525" t="str">
            <v>FL</v>
          </cell>
          <cell r="AR525" t="str">
            <v>Florida Power &amp; Light Company</v>
          </cell>
          <cell r="AS525" t="str">
            <v>NEE</v>
          </cell>
          <cell r="AT525" t="str">
            <v>Electric</v>
          </cell>
          <cell r="AU525">
            <v>39890</v>
          </cell>
          <cell r="AV525">
            <v>1043535</v>
          </cell>
          <cell r="AW525">
            <v>8</v>
          </cell>
          <cell r="AX525">
            <v>12.5</v>
          </cell>
          <cell r="AY525">
            <v>47.93</v>
          </cell>
          <cell r="AZ525">
            <v>17063586</v>
          </cell>
          <cell r="BA525">
            <v>40254</v>
          </cell>
          <cell r="BB525">
            <v>75470.948000000004</v>
          </cell>
          <cell r="BC525">
            <v>6.65</v>
          </cell>
          <cell r="BD525">
            <v>10</v>
          </cell>
          <cell r="BE525">
            <v>47</v>
          </cell>
          <cell r="BF525">
            <v>40543</v>
          </cell>
          <cell r="BG525">
            <v>16787429.918000001</v>
          </cell>
          <cell r="BH525" t="str">
            <v>Average</v>
          </cell>
          <cell r="BI525" t="str">
            <v>Vertically Integrated</v>
          </cell>
          <cell r="BJ525" t="str">
            <v>Settled</v>
          </cell>
          <cell r="BK525" t="str">
            <v>No</v>
          </cell>
          <cell r="BL525" t="str">
            <v>No</v>
          </cell>
        </row>
        <row r="526">
          <cell r="AE526">
            <v>40</v>
          </cell>
          <cell r="AF526">
            <v>0</v>
          </cell>
          <cell r="AG526">
            <v>1</v>
          </cell>
          <cell r="AH526">
            <v>1</v>
          </cell>
          <cell r="AI526">
            <v>1</v>
          </cell>
          <cell r="AJ526">
            <v>0</v>
          </cell>
          <cell r="AL526">
            <v>27</v>
          </cell>
          <cell r="AM526">
            <v>46</v>
          </cell>
          <cell r="AO526" t="str">
            <v>D-090079-EI</v>
          </cell>
          <cell r="AP526">
            <v>437</v>
          </cell>
          <cell r="AQ526" t="str">
            <v>FL</v>
          </cell>
          <cell r="AR526" t="str">
            <v>Duke Energy Florida, LLC</v>
          </cell>
          <cell r="AS526" t="str">
            <v>DUK</v>
          </cell>
          <cell r="AT526" t="str">
            <v>Electric</v>
          </cell>
          <cell r="AU526">
            <v>39892</v>
          </cell>
          <cell r="AV526">
            <v>499997</v>
          </cell>
          <cell r="AW526">
            <v>9.2100000000000009</v>
          </cell>
          <cell r="AX526">
            <v>12.54</v>
          </cell>
          <cell r="AY526">
            <v>50.52</v>
          </cell>
          <cell r="AZ526">
            <v>6238617</v>
          </cell>
          <cell r="BA526">
            <v>40242</v>
          </cell>
          <cell r="BB526">
            <v>126212</v>
          </cell>
          <cell r="BC526">
            <v>7.88</v>
          </cell>
          <cell r="BD526">
            <v>10.5</v>
          </cell>
          <cell r="BE526">
            <v>46.74</v>
          </cell>
          <cell r="BF526">
            <v>40543</v>
          </cell>
          <cell r="BG526">
            <v>6302278.0750000002</v>
          </cell>
          <cell r="BH526" t="str">
            <v>Average</v>
          </cell>
          <cell r="BI526" t="str">
            <v>Vertically Integrated</v>
          </cell>
          <cell r="BJ526" t="str">
            <v>Settled</v>
          </cell>
          <cell r="BK526" t="str">
            <v>No</v>
          </cell>
          <cell r="BL526" t="str">
            <v>Yes</v>
          </cell>
        </row>
        <row r="527">
          <cell r="AE527">
            <v>40</v>
          </cell>
          <cell r="AF527">
            <v>0</v>
          </cell>
          <cell r="AG527">
            <v>1</v>
          </cell>
          <cell r="AH527">
            <v>1</v>
          </cell>
          <cell r="AI527">
            <v>1</v>
          </cell>
          <cell r="AJ527">
            <v>1</v>
          </cell>
          <cell r="AL527">
            <v>27</v>
          </cell>
          <cell r="AM527">
            <v>47</v>
          </cell>
          <cell r="AO527" t="str">
            <v>D-080366-GU</v>
          </cell>
          <cell r="AP527">
            <v>561</v>
          </cell>
          <cell r="AQ527" t="str">
            <v>FL</v>
          </cell>
          <cell r="AR527" t="str">
            <v>Florida Public Utilities Company</v>
          </cell>
          <cell r="AS527" t="str">
            <v>CPK</v>
          </cell>
          <cell r="AT527" t="str">
            <v>Natural Gas</v>
          </cell>
          <cell r="AU527">
            <v>39799</v>
          </cell>
          <cell r="AV527">
            <v>9917.69</v>
          </cell>
          <cell r="AW527">
            <v>8.74</v>
          </cell>
          <cell r="AX527">
            <v>11.75</v>
          </cell>
          <cell r="AY527">
            <v>42.41</v>
          </cell>
          <cell r="AZ527">
            <v>73747.22</v>
          </cell>
          <cell r="BA527">
            <v>40175</v>
          </cell>
          <cell r="BB527">
            <v>7969</v>
          </cell>
          <cell r="BC527">
            <v>8.17</v>
          </cell>
          <cell r="BD527">
            <v>10.85</v>
          </cell>
          <cell r="BE527">
            <v>42.17</v>
          </cell>
          <cell r="BF527">
            <v>40178</v>
          </cell>
          <cell r="BG527">
            <v>73262.884999999995</v>
          </cell>
          <cell r="BH527" t="str">
            <v>Average</v>
          </cell>
          <cell r="BI527" t="str">
            <v>Distribution</v>
          </cell>
          <cell r="BJ527" t="str">
            <v>Settled</v>
          </cell>
          <cell r="BK527" t="str">
            <v>No</v>
          </cell>
          <cell r="BL527" t="str">
            <v>Yes</v>
          </cell>
        </row>
        <row r="528">
          <cell r="AE528">
            <v>40</v>
          </cell>
          <cell r="AF528">
            <v>0</v>
          </cell>
          <cell r="AG528">
            <v>1</v>
          </cell>
          <cell r="AH528">
            <v>1</v>
          </cell>
          <cell r="AI528">
            <v>1</v>
          </cell>
          <cell r="AJ528">
            <v>0</v>
          </cell>
          <cell r="AL528">
            <v>27</v>
          </cell>
          <cell r="AM528">
            <v>47</v>
          </cell>
          <cell r="AO528" t="str">
            <v>D-070304-EI</v>
          </cell>
          <cell r="AP528">
            <v>563</v>
          </cell>
          <cell r="AQ528" t="str">
            <v>FL</v>
          </cell>
          <cell r="AR528" t="str">
            <v>Florida Public Utilities Company</v>
          </cell>
          <cell r="AS528" t="str">
            <v>CPK</v>
          </cell>
          <cell r="AT528" t="str">
            <v>Electric</v>
          </cell>
          <cell r="AU528">
            <v>39324</v>
          </cell>
          <cell r="AV528">
            <v>5249.8950000000004</v>
          </cell>
          <cell r="AW528">
            <v>8.07</v>
          </cell>
          <cell r="AX528">
            <v>11.5</v>
          </cell>
          <cell r="AY528">
            <v>39.74</v>
          </cell>
          <cell r="AZ528">
            <v>43020.995999999999</v>
          </cell>
          <cell r="BA528">
            <v>39587</v>
          </cell>
          <cell r="BB528">
            <v>3856.8969999999999</v>
          </cell>
          <cell r="BC528">
            <v>7.64</v>
          </cell>
          <cell r="BD528">
            <v>11</v>
          </cell>
          <cell r="BE528">
            <v>38.99</v>
          </cell>
          <cell r="BF528">
            <v>39813</v>
          </cell>
          <cell r="BG528">
            <v>40209.548999999999</v>
          </cell>
          <cell r="BH528" t="str">
            <v>Average</v>
          </cell>
          <cell r="BI528" t="str">
            <v>Vertically Integrated</v>
          </cell>
          <cell r="BJ528" t="str">
            <v>Fully Litigated</v>
          </cell>
          <cell r="BK528" t="str">
            <v>No</v>
          </cell>
          <cell r="BL528" t="str">
            <v>Yes</v>
          </cell>
        </row>
        <row r="529">
          <cell r="AE529">
            <v>40</v>
          </cell>
          <cell r="AF529">
            <v>0</v>
          </cell>
          <cell r="AG529">
            <v>1</v>
          </cell>
          <cell r="AH529">
            <v>1</v>
          </cell>
          <cell r="AI529">
            <v>1</v>
          </cell>
          <cell r="AJ529">
            <v>0</v>
          </cell>
          <cell r="AL529">
            <v>27</v>
          </cell>
          <cell r="AM529">
            <v>47</v>
          </cell>
          <cell r="AO529" t="str">
            <v>D-800119-EU</v>
          </cell>
          <cell r="AP529">
            <v>854</v>
          </cell>
          <cell r="AQ529" t="str">
            <v>FL</v>
          </cell>
          <cell r="AR529" t="str">
            <v>Duke Energy Florida, LLC</v>
          </cell>
          <cell r="AS529" t="str">
            <v>DUK</v>
          </cell>
          <cell r="AT529" t="str">
            <v>Electric</v>
          </cell>
          <cell r="AU529">
            <v>29335</v>
          </cell>
          <cell r="AV529">
            <v>99000</v>
          </cell>
          <cell r="AW529">
            <v>9.9499999999999993</v>
          </cell>
          <cell r="AX529">
            <v>18</v>
          </cell>
          <cell r="AY529">
            <v>31.63</v>
          </cell>
          <cell r="AZ529" t="str">
            <v>NA</v>
          </cell>
          <cell r="BA529">
            <v>29656</v>
          </cell>
          <cell r="BB529">
            <v>57100</v>
          </cell>
          <cell r="BC529">
            <v>9.1999999999999993</v>
          </cell>
          <cell r="BD529">
            <v>15.4</v>
          </cell>
          <cell r="BE529">
            <v>28.69</v>
          </cell>
          <cell r="BF529">
            <v>29586</v>
          </cell>
          <cell r="BG529" t="str">
            <v>NA</v>
          </cell>
          <cell r="BI529" t="str">
            <v>Vertically Integrated</v>
          </cell>
          <cell r="BJ529" t="str">
            <v>Fully Litigated</v>
          </cell>
          <cell r="BK529" t="str">
            <v>No</v>
          </cell>
          <cell r="BL529" t="str">
            <v>Yes</v>
          </cell>
        </row>
        <row r="530">
          <cell r="AE530">
            <v>40</v>
          </cell>
          <cell r="AF530">
            <v>0</v>
          </cell>
          <cell r="AG530">
            <v>1</v>
          </cell>
          <cell r="AH530">
            <v>1</v>
          </cell>
          <cell r="AI530">
            <v>1</v>
          </cell>
          <cell r="AJ530">
            <v>0</v>
          </cell>
          <cell r="AL530">
            <v>27</v>
          </cell>
          <cell r="AM530">
            <v>47</v>
          </cell>
          <cell r="AO530" t="str">
            <v>D-820100-EU</v>
          </cell>
          <cell r="AP530">
            <v>856</v>
          </cell>
          <cell r="AQ530" t="str">
            <v>FL</v>
          </cell>
          <cell r="AR530" t="str">
            <v>Duke Energy Florida, LLC</v>
          </cell>
          <cell r="AS530" t="str">
            <v>DUK</v>
          </cell>
          <cell r="AT530" t="str">
            <v>Electric</v>
          </cell>
          <cell r="AU530">
            <v>30132</v>
          </cell>
          <cell r="AV530">
            <v>169900</v>
          </cell>
          <cell r="AW530">
            <v>10.72</v>
          </cell>
          <cell r="AX530">
            <v>18</v>
          </cell>
          <cell r="AY530">
            <v>26.95</v>
          </cell>
          <cell r="AZ530">
            <v>2110900</v>
          </cell>
          <cell r="BA530">
            <v>30341</v>
          </cell>
          <cell r="BB530">
            <v>111300</v>
          </cell>
          <cell r="BC530">
            <v>10.1</v>
          </cell>
          <cell r="BD530">
            <v>15.85</v>
          </cell>
          <cell r="BE530">
            <v>26.87</v>
          </cell>
          <cell r="BF530">
            <v>30316</v>
          </cell>
          <cell r="BG530">
            <v>1971500</v>
          </cell>
          <cell r="BH530" t="str">
            <v>Average</v>
          </cell>
          <cell r="BI530" t="str">
            <v>Vertically Integrated</v>
          </cell>
          <cell r="BJ530" t="str">
            <v>Fully Litigated</v>
          </cell>
          <cell r="BK530" t="str">
            <v>No</v>
          </cell>
          <cell r="BL530" t="str">
            <v>Yes</v>
          </cell>
        </row>
        <row r="531">
          <cell r="AE531">
            <v>40</v>
          </cell>
          <cell r="AF531">
            <v>0</v>
          </cell>
          <cell r="AG531">
            <v>1</v>
          </cell>
          <cell r="AH531">
            <v>1</v>
          </cell>
          <cell r="AI531">
            <v>1</v>
          </cell>
          <cell r="AJ531">
            <v>0</v>
          </cell>
          <cell r="AL531">
            <v>27</v>
          </cell>
          <cell r="AM531">
            <v>47</v>
          </cell>
          <cell r="AO531" t="str">
            <v>D-830470-EI</v>
          </cell>
          <cell r="AP531">
            <v>859</v>
          </cell>
          <cell r="AQ531" t="str">
            <v>FL</v>
          </cell>
          <cell r="AR531" t="str">
            <v>Duke Energy Florida, LLC</v>
          </cell>
          <cell r="AS531" t="str">
            <v>DUK</v>
          </cell>
          <cell r="AT531" t="str">
            <v>Electric</v>
          </cell>
          <cell r="AU531">
            <v>30713</v>
          </cell>
          <cell r="AV531">
            <v>124000</v>
          </cell>
          <cell r="AW531">
            <v>9.84</v>
          </cell>
          <cell r="AX531">
            <v>15.85</v>
          </cell>
          <cell r="AY531">
            <v>28.13</v>
          </cell>
          <cell r="AZ531" t="str">
            <v>NA</v>
          </cell>
          <cell r="BA531">
            <v>30925</v>
          </cell>
          <cell r="BB531">
            <v>93400</v>
          </cell>
          <cell r="BC531">
            <v>9.75</v>
          </cell>
          <cell r="BD531">
            <v>15.55</v>
          </cell>
          <cell r="BE531">
            <v>28.1</v>
          </cell>
          <cell r="BF531">
            <v>31047</v>
          </cell>
          <cell r="BG531" t="str">
            <v>NA</v>
          </cell>
          <cell r="BI531" t="str">
            <v>Vertically Integrated</v>
          </cell>
          <cell r="BJ531" t="str">
            <v>Fully Litigated</v>
          </cell>
          <cell r="BK531" t="str">
            <v>Yes</v>
          </cell>
          <cell r="BL531" t="str">
            <v>No</v>
          </cell>
        </row>
        <row r="532">
          <cell r="AE532">
            <v>40</v>
          </cell>
          <cell r="AF532">
            <v>0</v>
          </cell>
          <cell r="AG532">
            <v>1</v>
          </cell>
          <cell r="AH532">
            <v>1</v>
          </cell>
          <cell r="AI532">
            <v>1</v>
          </cell>
          <cell r="AJ532">
            <v>0</v>
          </cell>
          <cell r="AL532">
            <v>27</v>
          </cell>
          <cell r="AM532">
            <v>47</v>
          </cell>
          <cell r="AO532" t="str">
            <v>D-810002-EU</v>
          </cell>
          <cell r="AP532">
            <v>860</v>
          </cell>
          <cell r="AQ532" t="str">
            <v>FL</v>
          </cell>
          <cell r="AR532" t="str">
            <v>Florida Power &amp; Light Company</v>
          </cell>
          <cell r="AS532" t="str">
            <v>NEE</v>
          </cell>
          <cell r="AT532" t="str">
            <v>Electric</v>
          </cell>
          <cell r="AU532">
            <v>29602</v>
          </cell>
          <cell r="AV532">
            <v>476300</v>
          </cell>
          <cell r="AW532">
            <v>10.23</v>
          </cell>
          <cell r="AX532">
            <v>16.75</v>
          </cell>
          <cell r="AY532">
            <v>31.82</v>
          </cell>
          <cell r="AZ532" t="str">
            <v>NA</v>
          </cell>
          <cell r="BA532">
            <v>29852</v>
          </cell>
          <cell r="BB532">
            <v>257000</v>
          </cell>
          <cell r="BC532">
            <v>10.44</v>
          </cell>
          <cell r="BD532">
            <v>15.85</v>
          </cell>
          <cell r="BE532">
            <v>29.93</v>
          </cell>
          <cell r="BF532">
            <v>29951</v>
          </cell>
          <cell r="BG532" t="str">
            <v>NA</v>
          </cell>
          <cell r="BI532" t="str">
            <v>Vertically Integrated</v>
          </cell>
          <cell r="BJ532" t="str">
            <v>Fully Litigated</v>
          </cell>
          <cell r="BK532" t="str">
            <v>No</v>
          </cell>
          <cell r="BL532" t="str">
            <v>Yes</v>
          </cell>
        </row>
        <row r="533">
          <cell r="AE533">
            <v>40</v>
          </cell>
          <cell r="AF533">
            <v>0</v>
          </cell>
          <cell r="AG533">
            <v>1</v>
          </cell>
          <cell r="AH533">
            <v>1</v>
          </cell>
          <cell r="AI533">
            <v>1</v>
          </cell>
          <cell r="AJ533">
            <v>0</v>
          </cell>
          <cell r="AL533">
            <v>27</v>
          </cell>
          <cell r="AM533">
            <v>47</v>
          </cell>
          <cell r="AO533" t="str">
            <v>D-820097-EU</v>
          </cell>
          <cell r="AP533">
            <v>861</v>
          </cell>
          <cell r="AQ533" t="str">
            <v>FL</v>
          </cell>
          <cell r="AR533" t="str">
            <v>Florida Power &amp; Light Company</v>
          </cell>
          <cell r="AS533" t="str">
            <v>NEE</v>
          </cell>
          <cell r="AT533" t="str">
            <v>Electric</v>
          </cell>
          <cell r="AU533">
            <v>30064</v>
          </cell>
          <cell r="AV533">
            <v>281200</v>
          </cell>
          <cell r="AW533">
            <v>11.82</v>
          </cell>
          <cell r="AX533">
            <v>19</v>
          </cell>
          <cell r="AY533">
            <v>31.36</v>
          </cell>
          <cell r="AZ533">
            <v>4742900</v>
          </cell>
          <cell r="BA533">
            <v>30278</v>
          </cell>
          <cell r="BB533">
            <v>100800</v>
          </cell>
          <cell r="BC533">
            <v>10.83</v>
          </cell>
          <cell r="BD533">
            <v>15.85</v>
          </cell>
          <cell r="BE533">
            <v>29.95</v>
          </cell>
          <cell r="BF533">
            <v>30316</v>
          </cell>
          <cell r="BG533">
            <v>4476000</v>
          </cell>
          <cell r="BH533" t="str">
            <v>Average</v>
          </cell>
          <cell r="BI533" t="str">
            <v>Vertically Integrated</v>
          </cell>
          <cell r="BJ533" t="str">
            <v>Fully Litigated</v>
          </cell>
          <cell r="BK533" t="str">
            <v>No</v>
          </cell>
          <cell r="BL533" t="str">
            <v>Yes</v>
          </cell>
        </row>
        <row r="534">
          <cell r="AE534">
            <v>40</v>
          </cell>
          <cell r="AF534">
            <v>0</v>
          </cell>
          <cell r="AG534">
            <v>1</v>
          </cell>
          <cell r="AH534">
            <v>1</v>
          </cell>
          <cell r="AI534">
            <v>1</v>
          </cell>
          <cell r="AJ534">
            <v>0</v>
          </cell>
          <cell r="AL534">
            <v>27</v>
          </cell>
          <cell r="AM534">
            <v>47</v>
          </cell>
          <cell r="AO534" t="str">
            <v>D-830465-EI</v>
          </cell>
          <cell r="AP534">
            <v>862</v>
          </cell>
          <cell r="AQ534" t="str">
            <v>FL</v>
          </cell>
          <cell r="AR534" t="str">
            <v>Florida Power &amp; Light Company</v>
          </cell>
          <cell r="AS534" t="str">
            <v>NEE</v>
          </cell>
          <cell r="AT534" t="str">
            <v>Electric</v>
          </cell>
          <cell r="AU534">
            <v>30643</v>
          </cell>
          <cell r="AV534">
            <v>457000</v>
          </cell>
          <cell r="AW534">
            <v>11.06</v>
          </cell>
          <cell r="AX534">
            <v>17.350000000000001</v>
          </cell>
          <cell r="AY534">
            <v>32.28</v>
          </cell>
          <cell r="AZ534">
            <v>6666500</v>
          </cell>
          <cell r="BA534">
            <v>30848</v>
          </cell>
          <cell r="BB534">
            <v>196500</v>
          </cell>
          <cell r="BC534">
            <v>10.4</v>
          </cell>
          <cell r="BD534">
            <v>15.6</v>
          </cell>
          <cell r="BE534">
            <v>32.07</v>
          </cell>
          <cell r="BF534">
            <v>31412</v>
          </cell>
          <cell r="BG534">
            <v>6184400</v>
          </cell>
          <cell r="BH534" t="str">
            <v>Average</v>
          </cell>
          <cell r="BI534" t="str">
            <v>Vertically Integrated</v>
          </cell>
          <cell r="BJ534" t="str">
            <v>Fully Litigated</v>
          </cell>
          <cell r="BK534" t="str">
            <v>Yes</v>
          </cell>
          <cell r="BL534" t="str">
            <v>No</v>
          </cell>
        </row>
        <row r="535">
          <cell r="AE535">
            <v>40</v>
          </cell>
          <cell r="AF535">
            <v>0</v>
          </cell>
          <cell r="AG535">
            <v>1</v>
          </cell>
          <cell r="AH535">
            <v>1</v>
          </cell>
          <cell r="AI535">
            <v>1</v>
          </cell>
          <cell r="AJ535">
            <v>0</v>
          </cell>
          <cell r="AL535">
            <v>27</v>
          </cell>
          <cell r="AM535">
            <v>47</v>
          </cell>
          <cell r="AO535" t="str">
            <v>D-800001-EU</v>
          </cell>
          <cell r="AP535">
            <v>863</v>
          </cell>
          <cell r="AQ535" t="str">
            <v>FL</v>
          </cell>
          <cell r="AR535" t="str">
            <v>Gulf Power Company</v>
          </cell>
          <cell r="AS535" t="str">
            <v>NEE</v>
          </cell>
          <cell r="AT535" t="str">
            <v>Electric</v>
          </cell>
          <cell r="AU535">
            <v>29283</v>
          </cell>
          <cell r="AV535">
            <v>46300</v>
          </cell>
          <cell r="AW535">
            <v>9.1999999999999993</v>
          </cell>
          <cell r="AX535">
            <v>16</v>
          </cell>
          <cell r="AY535">
            <v>28.96</v>
          </cell>
          <cell r="AZ535" t="str">
            <v>NA</v>
          </cell>
          <cell r="BA535">
            <v>29535</v>
          </cell>
          <cell r="BB535">
            <v>40600</v>
          </cell>
          <cell r="BC535">
            <v>8.9</v>
          </cell>
          <cell r="BD535">
            <v>14.85</v>
          </cell>
          <cell r="BE535">
            <v>28.96</v>
          </cell>
          <cell r="BF535">
            <v>29220</v>
          </cell>
          <cell r="BG535" t="str">
            <v>NA</v>
          </cell>
          <cell r="BI535" t="str">
            <v>Vertically Integrated</v>
          </cell>
          <cell r="BJ535" t="str">
            <v>Fully Litigated</v>
          </cell>
          <cell r="BK535" t="str">
            <v>No</v>
          </cell>
          <cell r="BL535" t="str">
            <v>Yes</v>
          </cell>
        </row>
        <row r="536">
          <cell r="AE536">
            <v>40</v>
          </cell>
          <cell r="AF536">
            <v>0</v>
          </cell>
          <cell r="AG536">
            <v>1</v>
          </cell>
          <cell r="AH536">
            <v>1</v>
          </cell>
          <cell r="AI536">
            <v>1</v>
          </cell>
          <cell r="AJ536">
            <v>0</v>
          </cell>
          <cell r="AL536">
            <v>27</v>
          </cell>
          <cell r="AM536">
            <v>47</v>
          </cell>
          <cell r="AO536" t="str">
            <v>D-810136-EU</v>
          </cell>
          <cell r="AP536">
            <v>864</v>
          </cell>
          <cell r="AQ536" t="str">
            <v>FL</v>
          </cell>
          <cell r="AR536" t="str">
            <v>Gulf Power Company</v>
          </cell>
          <cell r="AS536" t="str">
            <v>NEE</v>
          </cell>
          <cell r="AT536" t="str">
            <v>Electric</v>
          </cell>
          <cell r="AU536">
            <v>29735</v>
          </cell>
          <cell r="AV536">
            <v>38700</v>
          </cell>
          <cell r="AW536">
            <v>10.49</v>
          </cell>
          <cell r="AX536">
            <v>18</v>
          </cell>
          <cell r="AY536">
            <v>28.86</v>
          </cell>
          <cell r="AZ536" t="str">
            <v>NA</v>
          </cell>
          <cell r="BA536">
            <v>29983</v>
          </cell>
          <cell r="BB536">
            <v>5500</v>
          </cell>
          <cell r="BC536">
            <v>9.6999999999999993</v>
          </cell>
          <cell r="BD536">
            <v>15.85</v>
          </cell>
          <cell r="BE536">
            <v>26.73</v>
          </cell>
          <cell r="BF536">
            <v>29951</v>
          </cell>
          <cell r="BG536" t="str">
            <v>NA</v>
          </cell>
          <cell r="BI536" t="str">
            <v>Vertically Integrated</v>
          </cell>
          <cell r="BJ536" t="str">
            <v>Fully Litigated</v>
          </cell>
          <cell r="BK536" t="str">
            <v>No</v>
          </cell>
          <cell r="BL536" t="str">
            <v>No</v>
          </cell>
        </row>
        <row r="537">
          <cell r="AE537">
            <v>40</v>
          </cell>
          <cell r="AF537">
            <v>0</v>
          </cell>
          <cell r="AG537">
            <v>1</v>
          </cell>
          <cell r="AH537">
            <v>1</v>
          </cell>
          <cell r="AI537">
            <v>1</v>
          </cell>
          <cell r="AJ537">
            <v>0</v>
          </cell>
          <cell r="AL537">
            <v>27</v>
          </cell>
          <cell r="AM537">
            <v>47</v>
          </cell>
          <cell r="AO537" t="str">
            <v>D-820150-EU</v>
          </cell>
          <cell r="AP537">
            <v>866</v>
          </cell>
          <cell r="AQ537" t="str">
            <v>FL</v>
          </cell>
          <cell r="AR537" t="str">
            <v>Gulf Power Company</v>
          </cell>
          <cell r="AS537" t="str">
            <v>NEE</v>
          </cell>
          <cell r="AT537" t="str">
            <v>Electric</v>
          </cell>
          <cell r="AU537">
            <v>30106</v>
          </cell>
          <cell r="AV537">
            <v>35800</v>
          </cell>
          <cell r="AW537">
            <v>10.46</v>
          </cell>
          <cell r="AX537">
            <v>18</v>
          </cell>
          <cell r="AY537">
            <v>27.13</v>
          </cell>
          <cell r="AZ537">
            <v>674600</v>
          </cell>
          <cell r="BA537">
            <v>30306</v>
          </cell>
          <cell r="BB537">
            <v>3400</v>
          </cell>
          <cell r="BC537">
            <v>9.69</v>
          </cell>
          <cell r="BD537">
            <v>15.85</v>
          </cell>
          <cell r="BE537">
            <v>26.58</v>
          </cell>
          <cell r="BF537">
            <v>30681</v>
          </cell>
          <cell r="BG537">
            <v>636900</v>
          </cell>
          <cell r="BH537" t="str">
            <v>Average</v>
          </cell>
          <cell r="BI537" t="str">
            <v>Vertically Integrated</v>
          </cell>
          <cell r="BJ537" t="str">
            <v>Fully Litigated</v>
          </cell>
          <cell r="BK537" t="str">
            <v>No</v>
          </cell>
          <cell r="BL537" t="str">
            <v>No</v>
          </cell>
        </row>
        <row r="538">
          <cell r="AE538">
            <v>40</v>
          </cell>
          <cell r="AF538">
            <v>0</v>
          </cell>
          <cell r="AG538">
            <v>1</v>
          </cell>
          <cell r="AH538">
            <v>1</v>
          </cell>
          <cell r="AI538">
            <v>1</v>
          </cell>
          <cell r="AJ538">
            <v>0</v>
          </cell>
          <cell r="AL538">
            <v>27</v>
          </cell>
          <cell r="AM538">
            <v>47</v>
          </cell>
          <cell r="AO538" t="str">
            <v>D-840086-EI</v>
          </cell>
          <cell r="AP538">
            <v>867</v>
          </cell>
          <cell r="AQ538" t="str">
            <v>FL</v>
          </cell>
          <cell r="AR538" t="str">
            <v>Gulf Power Company</v>
          </cell>
          <cell r="AS538" t="str">
            <v>NEE</v>
          </cell>
          <cell r="AT538" t="str">
            <v>Electric</v>
          </cell>
          <cell r="AU538">
            <v>30799</v>
          </cell>
          <cell r="AV538">
            <v>28400</v>
          </cell>
          <cell r="AW538">
            <v>9.85</v>
          </cell>
          <cell r="AX538">
            <v>15.85</v>
          </cell>
          <cell r="AY538">
            <v>28.2</v>
          </cell>
          <cell r="AZ538">
            <v>629700</v>
          </cell>
          <cell r="BA538">
            <v>30993</v>
          </cell>
          <cell r="BB538">
            <v>4700</v>
          </cell>
          <cell r="BC538">
            <v>9.75</v>
          </cell>
          <cell r="BD538">
            <v>15.6</v>
          </cell>
          <cell r="BE538">
            <v>27.76</v>
          </cell>
          <cell r="BF538">
            <v>31047</v>
          </cell>
          <cell r="BG538">
            <v>625600</v>
          </cell>
          <cell r="BH538" t="str">
            <v>Average</v>
          </cell>
          <cell r="BI538" t="str">
            <v>Vertically Integrated</v>
          </cell>
          <cell r="BJ538" t="str">
            <v>Fully Litigated</v>
          </cell>
          <cell r="BK538" t="str">
            <v>No</v>
          </cell>
          <cell r="BL538" t="str">
            <v>No</v>
          </cell>
        </row>
        <row r="539">
          <cell r="AE539">
            <v>40</v>
          </cell>
          <cell r="AF539">
            <v>0</v>
          </cell>
          <cell r="AG539">
            <v>1</v>
          </cell>
          <cell r="AH539">
            <v>1</v>
          </cell>
          <cell r="AI539">
            <v>1</v>
          </cell>
          <cell r="AJ539">
            <v>0</v>
          </cell>
          <cell r="AL539">
            <v>27</v>
          </cell>
          <cell r="AM539">
            <v>47</v>
          </cell>
          <cell r="AO539" t="str">
            <v>D-800011-EU</v>
          </cell>
          <cell r="AP539">
            <v>869</v>
          </cell>
          <cell r="AQ539" t="str">
            <v>FL</v>
          </cell>
          <cell r="AR539" t="str">
            <v>Tampa Electric Company</v>
          </cell>
          <cell r="AS539" t="str">
            <v>EMA</v>
          </cell>
          <cell r="AT539" t="str">
            <v>Electric</v>
          </cell>
          <cell r="AU539">
            <v>29269</v>
          </cell>
          <cell r="AV539">
            <v>50700</v>
          </cell>
          <cell r="AW539">
            <v>8.6199999999999992</v>
          </cell>
          <cell r="AX539">
            <v>15</v>
          </cell>
          <cell r="AY539">
            <v>34.880000000000003</v>
          </cell>
          <cell r="AZ539" t="str">
            <v>NA</v>
          </cell>
          <cell r="BA539">
            <v>29511</v>
          </cell>
          <cell r="BB539">
            <v>31000</v>
          </cell>
          <cell r="BC539">
            <v>8.4</v>
          </cell>
          <cell r="BD539">
            <v>14.5</v>
          </cell>
          <cell r="BE539">
            <v>32.04</v>
          </cell>
          <cell r="BF539">
            <v>29220</v>
          </cell>
          <cell r="BG539" t="str">
            <v>NA</v>
          </cell>
          <cell r="BI539" t="str">
            <v>Vertically Integrated</v>
          </cell>
          <cell r="BJ539" t="str">
            <v>Fully Litigated</v>
          </cell>
          <cell r="BK539" t="str">
            <v>No</v>
          </cell>
          <cell r="BL539" t="str">
            <v>Yes</v>
          </cell>
        </row>
        <row r="540">
          <cell r="AE540">
            <v>40</v>
          </cell>
          <cell r="AF540">
            <v>0</v>
          </cell>
          <cell r="AG540">
            <v>1</v>
          </cell>
          <cell r="AH540">
            <v>1</v>
          </cell>
          <cell r="AI540">
            <v>1</v>
          </cell>
          <cell r="AJ540">
            <v>0</v>
          </cell>
          <cell r="AL540">
            <v>27</v>
          </cell>
          <cell r="AM540">
            <v>47</v>
          </cell>
          <cell r="AO540" t="str">
            <v>D-820007-EU</v>
          </cell>
          <cell r="AP540">
            <v>873</v>
          </cell>
          <cell r="AQ540" t="str">
            <v>FL</v>
          </cell>
          <cell r="AR540" t="str">
            <v>Tampa Electric Company</v>
          </cell>
          <cell r="AS540" t="str">
            <v>EMA</v>
          </cell>
          <cell r="AT540" t="str">
            <v>Electric</v>
          </cell>
          <cell r="AU540">
            <v>30046</v>
          </cell>
          <cell r="AV540">
            <v>124900</v>
          </cell>
          <cell r="AW540">
            <v>10.83</v>
          </cell>
          <cell r="AX540">
            <v>18.600000000000001</v>
          </cell>
          <cell r="AY540">
            <v>33</v>
          </cell>
          <cell r="AZ540">
            <v>1199700</v>
          </cell>
          <cell r="BA540">
            <v>30246</v>
          </cell>
          <cell r="BB540">
            <v>62000</v>
          </cell>
          <cell r="BC540">
            <v>9.6</v>
          </cell>
          <cell r="BD540">
            <v>15.75</v>
          </cell>
          <cell r="BE540">
            <v>32.619999999999997</v>
          </cell>
          <cell r="BF540">
            <v>30316</v>
          </cell>
          <cell r="BG540">
            <v>1058300</v>
          </cell>
          <cell r="BH540" t="str">
            <v>Average</v>
          </cell>
          <cell r="BI540" t="str">
            <v>Vertically Integrated</v>
          </cell>
          <cell r="BJ540" t="str">
            <v>Fully Litigated</v>
          </cell>
          <cell r="BK540" t="str">
            <v>No</v>
          </cell>
          <cell r="BL540" t="str">
            <v>No</v>
          </cell>
        </row>
        <row r="541">
          <cell r="AE541">
            <v>40</v>
          </cell>
          <cell r="AF541">
            <v>0</v>
          </cell>
          <cell r="AG541">
            <v>1</v>
          </cell>
          <cell r="AH541">
            <v>1</v>
          </cell>
          <cell r="AI541">
            <v>1</v>
          </cell>
          <cell r="AJ541">
            <v>0</v>
          </cell>
          <cell r="AL541">
            <v>27</v>
          </cell>
          <cell r="AM541">
            <v>47</v>
          </cell>
          <cell r="AO541" t="str">
            <v>D-830012-EU</v>
          </cell>
          <cell r="AP541">
            <v>878</v>
          </cell>
          <cell r="AQ541" t="str">
            <v>FL</v>
          </cell>
          <cell r="AR541" t="str">
            <v>Tampa Electric Company</v>
          </cell>
          <cell r="AS541" t="str">
            <v>EMA</v>
          </cell>
          <cell r="AT541" t="str">
            <v>Electric</v>
          </cell>
          <cell r="AU541">
            <v>30400</v>
          </cell>
          <cell r="AV541">
            <v>80200</v>
          </cell>
          <cell r="AW541">
            <v>10.34</v>
          </cell>
          <cell r="AX541">
            <v>17</v>
          </cell>
          <cell r="AY541">
            <v>36.46</v>
          </cell>
          <cell r="AZ541">
            <v>1251900</v>
          </cell>
          <cell r="BA541">
            <v>30606</v>
          </cell>
          <cell r="BB541">
            <v>23500</v>
          </cell>
          <cell r="BC541">
            <v>9.6999999999999993</v>
          </cell>
          <cell r="BD541">
            <v>15.5</v>
          </cell>
          <cell r="BE541">
            <v>36.31</v>
          </cell>
          <cell r="BF541">
            <v>30681</v>
          </cell>
          <cell r="BG541">
            <v>1065500</v>
          </cell>
          <cell r="BH541" t="str">
            <v>Average</v>
          </cell>
          <cell r="BI541" t="str">
            <v>Vertically Integrated</v>
          </cell>
          <cell r="BJ541" t="str">
            <v>Fully Litigated</v>
          </cell>
          <cell r="BK541" t="str">
            <v>No</v>
          </cell>
          <cell r="BL541" t="str">
            <v>Yes</v>
          </cell>
        </row>
        <row r="542">
          <cell r="AE542">
            <v>40</v>
          </cell>
          <cell r="AF542">
            <v>0</v>
          </cell>
          <cell r="AG542">
            <v>1</v>
          </cell>
          <cell r="AH542">
            <v>1</v>
          </cell>
          <cell r="AI542">
            <v>1</v>
          </cell>
          <cell r="AJ542">
            <v>0</v>
          </cell>
          <cell r="AL542">
            <v>27</v>
          </cell>
          <cell r="AM542">
            <v>47</v>
          </cell>
          <cell r="AO542" t="str">
            <v>D-850050-EI</v>
          </cell>
          <cell r="AP542">
            <v>879</v>
          </cell>
          <cell r="AQ542" t="str">
            <v>FL</v>
          </cell>
          <cell r="AR542" t="str">
            <v>Tampa Electric Company</v>
          </cell>
          <cell r="AS542" t="str">
            <v>EMA</v>
          </cell>
          <cell r="AT542" t="str">
            <v>Electric</v>
          </cell>
          <cell r="AU542">
            <v>31142</v>
          </cell>
          <cell r="AV542">
            <v>75000</v>
          </cell>
          <cell r="AW542">
            <v>10.42</v>
          </cell>
          <cell r="AX542">
            <v>16</v>
          </cell>
          <cell r="AY542">
            <v>38.07</v>
          </cell>
          <cell r="AZ542">
            <v>1591000</v>
          </cell>
          <cell r="BA542">
            <v>31355</v>
          </cell>
          <cell r="BB542">
            <v>45700</v>
          </cell>
          <cell r="BC542">
            <v>9.81</v>
          </cell>
          <cell r="BD542">
            <v>14.5</v>
          </cell>
          <cell r="BE542">
            <v>38.22</v>
          </cell>
          <cell r="BF542">
            <v>31047</v>
          </cell>
          <cell r="BG542">
            <v>1513400</v>
          </cell>
          <cell r="BH542" t="str">
            <v>Average</v>
          </cell>
          <cell r="BI542" t="str">
            <v>Vertically Integrated</v>
          </cell>
          <cell r="BJ542" t="str">
            <v>Fully Litigated</v>
          </cell>
          <cell r="BK542" t="str">
            <v>Yes</v>
          </cell>
          <cell r="BL542" t="str">
            <v>Yes</v>
          </cell>
        </row>
        <row r="543">
          <cell r="AE543">
            <v>40</v>
          </cell>
          <cell r="AF543">
            <v>0</v>
          </cell>
          <cell r="AG543">
            <v>1</v>
          </cell>
          <cell r="AH543">
            <v>1</v>
          </cell>
          <cell r="AI543">
            <v>1</v>
          </cell>
          <cell r="AJ543">
            <v>0</v>
          </cell>
          <cell r="AL543">
            <v>27</v>
          </cell>
          <cell r="AM543">
            <v>47</v>
          </cell>
          <cell r="AO543" t="str">
            <v>D-110138-EI</v>
          </cell>
          <cell r="AP543">
            <v>2175</v>
          </cell>
          <cell r="AQ543" t="str">
            <v>FL</v>
          </cell>
          <cell r="AR543" t="str">
            <v>Gulf Power Company</v>
          </cell>
          <cell r="AS543" t="str">
            <v>NEE</v>
          </cell>
          <cell r="AT543" t="str">
            <v>Electric</v>
          </cell>
          <cell r="AU543">
            <v>40732</v>
          </cell>
          <cell r="AV543">
            <v>101608</v>
          </cell>
          <cell r="AW543">
            <v>7.05</v>
          </cell>
          <cell r="AX543">
            <v>11.7</v>
          </cell>
          <cell r="AY543">
            <v>38.5</v>
          </cell>
          <cell r="AZ543">
            <v>1734751</v>
          </cell>
          <cell r="BA543">
            <v>40966</v>
          </cell>
          <cell r="BB543">
            <v>68123.566999999995</v>
          </cell>
          <cell r="BC543">
            <v>6.39</v>
          </cell>
          <cell r="BD543">
            <v>10.25</v>
          </cell>
          <cell r="BE543">
            <v>38.5</v>
          </cell>
          <cell r="BF543">
            <v>41274</v>
          </cell>
          <cell r="BG543">
            <v>1703970.4280000001</v>
          </cell>
          <cell r="BH543" t="str">
            <v>Average</v>
          </cell>
          <cell r="BI543" t="str">
            <v>Vertically Integrated</v>
          </cell>
          <cell r="BJ543" t="str">
            <v>Fully Litigated</v>
          </cell>
          <cell r="BK543" t="str">
            <v>Yes</v>
          </cell>
          <cell r="BL543" t="str">
            <v>Yes</v>
          </cell>
        </row>
        <row r="544">
          <cell r="AE544">
            <v>40</v>
          </cell>
          <cell r="AF544">
            <v>0</v>
          </cell>
          <cell r="AG544">
            <v>1</v>
          </cell>
          <cell r="AH544">
            <v>1</v>
          </cell>
          <cell r="AI544">
            <v>1</v>
          </cell>
          <cell r="AJ544">
            <v>0</v>
          </cell>
          <cell r="AL544">
            <v>27</v>
          </cell>
          <cell r="AM544">
            <v>47</v>
          </cell>
          <cell r="AO544" t="str">
            <v>D-120015-EI</v>
          </cell>
          <cell r="AP544">
            <v>2272</v>
          </cell>
          <cell r="AQ544" t="str">
            <v>FL</v>
          </cell>
          <cell r="AR544" t="str">
            <v>Florida Power &amp; Light Company</v>
          </cell>
          <cell r="AS544" t="str">
            <v>NEE</v>
          </cell>
          <cell r="AT544" t="str">
            <v>Electric</v>
          </cell>
          <cell r="AU544">
            <v>40987</v>
          </cell>
          <cell r="AV544">
            <v>690372</v>
          </cell>
          <cell r="AW544">
            <v>7</v>
          </cell>
          <cell r="AX544">
            <v>11.5</v>
          </cell>
          <cell r="AY544">
            <v>46.03</v>
          </cell>
          <cell r="AZ544">
            <v>21858148</v>
          </cell>
          <cell r="BA544">
            <v>41256</v>
          </cell>
          <cell r="BB544">
            <v>350000</v>
          </cell>
          <cell r="BC544" t="str">
            <v>NA</v>
          </cell>
          <cell r="BD544">
            <v>10.5</v>
          </cell>
          <cell r="BE544" t="str">
            <v>NA</v>
          </cell>
          <cell r="BF544">
            <v>41639</v>
          </cell>
          <cell r="BG544" t="str">
            <v>NA</v>
          </cell>
          <cell r="BI544" t="str">
            <v>Vertically Integrated</v>
          </cell>
          <cell r="BJ544" t="str">
            <v>Settled</v>
          </cell>
          <cell r="BK544" t="str">
            <v>Yes</v>
          </cell>
          <cell r="BL544" t="str">
            <v>No</v>
          </cell>
        </row>
        <row r="545">
          <cell r="AE545">
            <v>40</v>
          </cell>
          <cell r="AF545">
            <v>0</v>
          </cell>
          <cell r="AG545">
            <v>1</v>
          </cell>
          <cell r="AH545">
            <v>1</v>
          </cell>
          <cell r="AI545">
            <v>1</v>
          </cell>
          <cell r="AJ545">
            <v>0</v>
          </cell>
          <cell r="AL545">
            <v>27</v>
          </cell>
          <cell r="AM545">
            <v>47</v>
          </cell>
          <cell r="AO545" t="str">
            <v>D-120022-EI</v>
          </cell>
          <cell r="AP545">
            <v>2274</v>
          </cell>
          <cell r="AQ545" t="str">
            <v>FL</v>
          </cell>
          <cell r="AR545" t="str">
            <v>Duke Energy Florida, LLC</v>
          </cell>
          <cell r="AS545" t="str">
            <v>DUK</v>
          </cell>
          <cell r="AT545" t="str">
            <v>Electric</v>
          </cell>
          <cell r="AU545">
            <v>40928</v>
          </cell>
          <cell r="AV545">
            <v>150000</v>
          </cell>
          <cell r="AW545" t="str">
            <v>NA</v>
          </cell>
          <cell r="AX545" t="str">
            <v>NA</v>
          </cell>
          <cell r="AY545" t="str">
            <v>NA</v>
          </cell>
          <cell r="AZ545" t="str">
            <v>NA</v>
          </cell>
          <cell r="BA545">
            <v>40961</v>
          </cell>
          <cell r="BB545">
            <v>150000</v>
          </cell>
          <cell r="BC545" t="str">
            <v>NA</v>
          </cell>
          <cell r="BD545" t="str">
            <v>NA</v>
          </cell>
          <cell r="BE545" t="str">
            <v>NA</v>
          </cell>
          <cell r="BG545" t="str">
            <v>NA</v>
          </cell>
          <cell r="BI545" t="str">
            <v>Vertically Integrated</v>
          </cell>
          <cell r="BJ545" t="str">
            <v>Settled</v>
          </cell>
          <cell r="BK545" t="str">
            <v>No</v>
          </cell>
          <cell r="BL545" t="str">
            <v>No</v>
          </cell>
        </row>
        <row r="546">
          <cell r="AE546">
            <v>40</v>
          </cell>
          <cell r="AF546">
            <v>0</v>
          </cell>
          <cell r="AG546">
            <v>1</v>
          </cell>
          <cell r="AH546">
            <v>1</v>
          </cell>
          <cell r="AI546">
            <v>1</v>
          </cell>
          <cell r="AJ546">
            <v>0</v>
          </cell>
          <cell r="AL546">
            <v>27</v>
          </cell>
          <cell r="AM546">
            <v>47</v>
          </cell>
          <cell r="AO546" t="str">
            <v>D-130040-EI</v>
          </cell>
          <cell r="AP546">
            <v>2455</v>
          </cell>
          <cell r="AQ546" t="str">
            <v>FL</v>
          </cell>
          <cell r="AR546" t="str">
            <v>Tampa Electric Company</v>
          </cell>
          <cell r="AS546" t="str">
            <v>EMA</v>
          </cell>
          <cell r="AT546" t="str">
            <v>Electric</v>
          </cell>
          <cell r="AU546">
            <v>41369</v>
          </cell>
          <cell r="AV546">
            <v>134841</v>
          </cell>
          <cell r="AW546">
            <v>6.74</v>
          </cell>
          <cell r="AX546">
            <v>11.25</v>
          </cell>
          <cell r="AY546">
            <v>42.26</v>
          </cell>
          <cell r="AZ546">
            <v>4339974</v>
          </cell>
          <cell r="BA546">
            <v>41528</v>
          </cell>
          <cell r="BB546">
            <v>70000</v>
          </cell>
          <cell r="BC546" t="str">
            <v>NA</v>
          </cell>
          <cell r="BD546">
            <v>10.25</v>
          </cell>
          <cell r="BE546">
            <v>42</v>
          </cell>
          <cell r="BF546">
            <v>42004</v>
          </cell>
          <cell r="BG546" t="str">
            <v>NA</v>
          </cell>
          <cell r="BI546" t="str">
            <v>Vertically Integrated</v>
          </cell>
          <cell r="BJ546" t="str">
            <v>Settled</v>
          </cell>
          <cell r="BK546" t="str">
            <v>Yes</v>
          </cell>
          <cell r="BL546" t="str">
            <v>No</v>
          </cell>
        </row>
        <row r="547">
          <cell r="AE547">
            <v>40</v>
          </cell>
          <cell r="AF547">
            <v>0</v>
          </cell>
          <cell r="AG547">
            <v>1</v>
          </cell>
          <cell r="AH547">
            <v>1</v>
          </cell>
          <cell r="AI547">
            <v>1</v>
          </cell>
          <cell r="AJ547">
            <v>0</v>
          </cell>
          <cell r="AL547">
            <v>27</v>
          </cell>
          <cell r="AM547">
            <v>47</v>
          </cell>
          <cell r="AO547" t="str">
            <v>D-130140-EI</v>
          </cell>
          <cell r="AP547">
            <v>2519</v>
          </cell>
          <cell r="AQ547" t="str">
            <v>FL</v>
          </cell>
          <cell r="AR547" t="str">
            <v>Gulf Power Company</v>
          </cell>
          <cell r="AS547" t="str">
            <v>NEE</v>
          </cell>
          <cell r="AT547" t="str">
            <v>Electric</v>
          </cell>
          <cell r="AU547">
            <v>41467</v>
          </cell>
          <cell r="AV547">
            <v>74393</v>
          </cell>
          <cell r="AW547">
            <v>6.47</v>
          </cell>
          <cell r="AX547">
            <v>11.5</v>
          </cell>
          <cell r="AY547">
            <v>37.96</v>
          </cell>
          <cell r="AZ547">
            <v>1884000</v>
          </cell>
          <cell r="BA547">
            <v>41611</v>
          </cell>
          <cell r="BB547">
            <v>55000</v>
          </cell>
          <cell r="BC547" t="str">
            <v>NA</v>
          </cell>
          <cell r="BD547">
            <v>10.25</v>
          </cell>
          <cell r="BE547" t="str">
            <v>NA</v>
          </cell>
          <cell r="BF547">
            <v>42004</v>
          </cell>
          <cell r="BG547" t="str">
            <v>NA</v>
          </cell>
          <cell r="BI547" t="str">
            <v>Vertically Integrated</v>
          </cell>
          <cell r="BJ547" t="str">
            <v>Settled</v>
          </cell>
          <cell r="BK547" t="str">
            <v>Yes</v>
          </cell>
          <cell r="BL547" t="str">
            <v>No</v>
          </cell>
        </row>
        <row r="548">
          <cell r="AE548">
            <v>40</v>
          </cell>
          <cell r="AF548">
            <v>0</v>
          </cell>
          <cell r="AG548">
            <v>1</v>
          </cell>
          <cell r="AH548">
            <v>1</v>
          </cell>
          <cell r="AI548">
            <v>1</v>
          </cell>
          <cell r="AJ548">
            <v>0</v>
          </cell>
          <cell r="AL548">
            <v>27</v>
          </cell>
          <cell r="AM548">
            <v>47</v>
          </cell>
          <cell r="AO548" t="str">
            <v>D-140025-EI</v>
          </cell>
          <cell r="AP548">
            <v>2659</v>
          </cell>
          <cell r="AQ548" t="str">
            <v>FL</v>
          </cell>
          <cell r="AR548" t="str">
            <v>Florida Public Utilities Company</v>
          </cell>
          <cell r="AS548" t="str">
            <v>CPK</v>
          </cell>
          <cell r="AT548" t="str">
            <v>Electric</v>
          </cell>
          <cell r="AU548">
            <v>41757</v>
          </cell>
          <cell r="AV548">
            <v>5852.1710000000003</v>
          </cell>
          <cell r="AW548">
            <v>7.18</v>
          </cell>
          <cell r="AX548">
            <v>11.25</v>
          </cell>
          <cell r="AY548">
            <v>46.47</v>
          </cell>
          <cell r="AZ548">
            <v>60596.169000000002</v>
          </cell>
          <cell r="BA548">
            <v>41897</v>
          </cell>
          <cell r="BB548">
            <v>3750</v>
          </cell>
          <cell r="BC548" t="str">
            <v>NA</v>
          </cell>
          <cell r="BD548">
            <v>10.25</v>
          </cell>
          <cell r="BE548" t="str">
            <v>NA</v>
          </cell>
          <cell r="BF548">
            <v>42277</v>
          </cell>
          <cell r="BG548" t="str">
            <v>NA</v>
          </cell>
          <cell r="BI548" t="str">
            <v>Vertically Integrated</v>
          </cell>
          <cell r="BJ548" t="str">
            <v>Settled</v>
          </cell>
          <cell r="BK548" t="str">
            <v>No</v>
          </cell>
          <cell r="BL548" t="str">
            <v>Yes</v>
          </cell>
        </row>
        <row r="549">
          <cell r="AE549">
            <v>40</v>
          </cell>
          <cell r="AF549">
            <v>0</v>
          </cell>
          <cell r="AG549">
            <v>1</v>
          </cell>
          <cell r="AH549">
            <v>1</v>
          </cell>
          <cell r="AI549">
            <v>1</v>
          </cell>
          <cell r="AJ549">
            <v>0</v>
          </cell>
          <cell r="AL549">
            <v>27</v>
          </cell>
          <cell r="AM549">
            <v>47</v>
          </cell>
          <cell r="AO549" t="str">
            <v>D-160021-EI</v>
          </cell>
          <cell r="AP549">
            <v>2889</v>
          </cell>
          <cell r="AQ549" t="str">
            <v>FL</v>
          </cell>
          <cell r="AR549" t="str">
            <v>Florida Power &amp; Light Company</v>
          </cell>
          <cell r="AS549" t="str">
            <v>NEE</v>
          </cell>
          <cell r="AT549" t="str">
            <v>Electric</v>
          </cell>
          <cell r="AU549">
            <v>42444</v>
          </cell>
          <cell r="AV549">
            <v>1304617</v>
          </cell>
          <cell r="AW549">
            <v>6.7</v>
          </cell>
          <cell r="AX549">
            <v>11.5</v>
          </cell>
          <cell r="AY549">
            <v>45.35</v>
          </cell>
          <cell r="AZ549">
            <v>33893496</v>
          </cell>
          <cell r="BA549">
            <v>42703</v>
          </cell>
          <cell r="BB549">
            <v>811000</v>
          </cell>
          <cell r="BC549" t="str">
            <v>NA</v>
          </cell>
          <cell r="BD549">
            <v>10.55</v>
          </cell>
          <cell r="BE549" t="str">
            <v>NA</v>
          </cell>
          <cell r="BF549">
            <v>43465</v>
          </cell>
          <cell r="BG549" t="str">
            <v>NA</v>
          </cell>
          <cell r="BI549" t="str">
            <v>Vertically Integrated</v>
          </cell>
          <cell r="BJ549" t="str">
            <v>Settled</v>
          </cell>
          <cell r="BK549" t="str">
            <v>Yes</v>
          </cell>
          <cell r="BL549" t="str">
            <v>No</v>
          </cell>
        </row>
        <row r="550">
          <cell r="AE550">
            <v>40</v>
          </cell>
          <cell r="AF550">
            <v>0</v>
          </cell>
          <cell r="AG550">
            <v>1</v>
          </cell>
          <cell r="AH550">
            <v>1</v>
          </cell>
          <cell r="AI550">
            <v>1</v>
          </cell>
          <cell r="AJ550">
            <v>0</v>
          </cell>
          <cell r="AL550">
            <v>27</v>
          </cell>
          <cell r="AM550">
            <v>47</v>
          </cell>
          <cell r="AO550" t="str">
            <v>D-160186-EI</v>
          </cell>
          <cell r="AP550">
            <v>3009</v>
          </cell>
          <cell r="AQ550" t="str">
            <v>FL</v>
          </cell>
          <cell r="AR550" t="str">
            <v>Gulf Power Company</v>
          </cell>
          <cell r="AS550" t="str">
            <v>NEE</v>
          </cell>
          <cell r="AT550" t="str">
            <v>Electric</v>
          </cell>
          <cell r="AU550">
            <v>42655</v>
          </cell>
          <cell r="AV550">
            <v>106782</v>
          </cell>
          <cell r="AW550">
            <v>6.04</v>
          </cell>
          <cell r="AX550">
            <v>11</v>
          </cell>
          <cell r="AY550">
            <v>40.07</v>
          </cell>
          <cell r="AZ550">
            <v>2418917</v>
          </cell>
          <cell r="BA550">
            <v>42829</v>
          </cell>
          <cell r="BB550">
            <v>61990</v>
          </cell>
          <cell r="BC550" t="str">
            <v>NA</v>
          </cell>
          <cell r="BD550">
            <v>10.25</v>
          </cell>
          <cell r="BE550" t="str">
            <v>NA</v>
          </cell>
          <cell r="BF550">
            <v>43100</v>
          </cell>
          <cell r="BG550" t="str">
            <v>NA</v>
          </cell>
          <cell r="BI550" t="str">
            <v>Vertically Integrated</v>
          </cell>
          <cell r="BJ550" t="str">
            <v>Settled</v>
          </cell>
          <cell r="BK550" t="str">
            <v>No</v>
          </cell>
          <cell r="BL550" t="str">
            <v>No</v>
          </cell>
        </row>
        <row r="551">
          <cell r="AE551">
            <v>40</v>
          </cell>
          <cell r="AF551">
            <v>0</v>
          </cell>
          <cell r="AG551">
            <v>1</v>
          </cell>
          <cell r="AH551">
            <v>1</v>
          </cell>
          <cell r="AI551">
            <v>1</v>
          </cell>
          <cell r="AJ551">
            <v>0</v>
          </cell>
          <cell r="AL551">
            <v>27</v>
          </cell>
          <cell r="AM551">
            <v>47</v>
          </cell>
          <cell r="AO551" t="str">
            <v>D-20170183-EI</v>
          </cell>
          <cell r="AP551">
            <v>3216</v>
          </cell>
          <cell r="AQ551" t="str">
            <v>FL</v>
          </cell>
          <cell r="AR551" t="str">
            <v>Duke Energy Florida, LLC</v>
          </cell>
          <cell r="AS551" t="str">
            <v>DUK</v>
          </cell>
          <cell r="AT551" t="str">
            <v>Electric</v>
          </cell>
          <cell r="AU551">
            <v>42976</v>
          </cell>
          <cell r="AV551">
            <v>200000</v>
          </cell>
          <cell r="AW551" t="str">
            <v>NA</v>
          </cell>
          <cell r="AX551" t="str">
            <v>NA</v>
          </cell>
          <cell r="AY551" t="str">
            <v>NA</v>
          </cell>
          <cell r="AZ551" t="str">
            <v>NA</v>
          </cell>
          <cell r="BA551">
            <v>43033</v>
          </cell>
          <cell r="BB551">
            <v>200000</v>
          </cell>
          <cell r="BC551" t="str">
            <v>NA</v>
          </cell>
          <cell r="BD551" t="str">
            <v>NA</v>
          </cell>
          <cell r="BE551" t="str">
            <v>NA</v>
          </cell>
          <cell r="BG551" t="str">
            <v>NA</v>
          </cell>
          <cell r="BI551" t="str">
            <v>Vertically Integrated</v>
          </cell>
          <cell r="BJ551" t="str">
            <v>Settled</v>
          </cell>
          <cell r="BK551" t="str">
            <v>Yes</v>
          </cell>
          <cell r="BL551" t="str">
            <v>No</v>
          </cell>
        </row>
        <row r="552">
          <cell r="AE552">
            <v>40</v>
          </cell>
          <cell r="AF552">
            <v>0</v>
          </cell>
          <cell r="AG552">
            <v>1</v>
          </cell>
          <cell r="AH552">
            <v>1</v>
          </cell>
          <cell r="AI552">
            <v>1</v>
          </cell>
          <cell r="AJ552">
            <v>0</v>
          </cell>
          <cell r="AL552">
            <v>27</v>
          </cell>
          <cell r="AM552">
            <v>47</v>
          </cell>
          <cell r="AO552" t="str">
            <v>D-20170210-EI</v>
          </cell>
          <cell r="AP552">
            <v>3217</v>
          </cell>
          <cell r="AQ552" t="str">
            <v>FL</v>
          </cell>
          <cell r="AR552" t="str">
            <v>Tampa Electric Company</v>
          </cell>
          <cell r="AS552" t="str">
            <v>EMA</v>
          </cell>
          <cell r="AT552" t="str">
            <v>Electric</v>
          </cell>
          <cell r="AU552">
            <v>43005</v>
          </cell>
          <cell r="AV552">
            <v>0</v>
          </cell>
          <cell r="AW552" t="str">
            <v>NA</v>
          </cell>
          <cell r="AX552">
            <v>10.25</v>
          </cell>
          <cell r="AY552" t="str">
            <v>NA</v>
          </cell>
          <cell r="AZ552" t="str">
            <v>NA</v>
          </cell>
          <cell r="BA552">
            <v>43045</v>
          </cell>
          <cell r="BB552">
            <v>0</v>
          </cell>
          <cell r="BC552" t="str">
            <v>NA</v>
          </cell>
          <cell r="BD552">
            <v>10.25</v>
          </cell>
          <cell r="BE552" t="str">
            <v>NA</v>
          </cell>
          <cell r="BG552" t="str">
            <v>NA</v>
          </cell>
          <cell r="BI552" t="str">
            <v>Vertically Integrated</v>
          </cell>
          <cell r="BJ552" t="str">
            <v>Settled</v>
          </cell>
          <cell r="BK552" t="str">
            <v>Yes</v>
          </cell>
          <cell r="BL552" t="str">
            <v>No</v>
          </cell>
        </row>
        <row r="553">
          <cell r="AE553">
            <v>40</v>
          </cell>
          <cell r="AF553">
            <v>0</v>
          </cell>
          <cell r="AG553">
            <v>1</v>
          </cell>
          <cell r="AH553">
            <v>1</v>
          </cell>
          <cell r="AI553">
            <v>1</v>
          </cell>
          <cell r="AJ553">
            <v>1</v>
          </cell>
          <cell r="AL553">
            <v>27</v>
          </cell>
          <cell r="AM553">
            <v>47</v>
          </cell>
          <cell r="AO553" t="str">
            <v>20170179-GU</v>
          </cell>
          <cell r="AP553">
            <v>3244</v>
          </cell>
          <cell r="AQ553" t="str">
            <v>FL</v>
          </cell>
          <cell r="AR553" t="str">
            <v>Pivotal Utility Holdings, Inc.</v>
          </cell>
          <cell r="AS553" t="str">
            <v>CPK</v>
          </cell>
          <cell r="AT553" t="str">
            <v>Natural Gas</v>
          </cell>
          <cell r="AU553">
            <v>43031</v>
          </cell>
          <cell r="AV553">
            <v>12306.7</v>
          </cell>
          <cell r="AW553">
            <v>6.57</v>
          </cell>
          <cell r="AX553">
            <v>11.25</v>
          </cell>
          <cell r="AY553">
            <v>41.23</v>
          </cell>
          <cell r="AZ553">
            <v>303216.95</v>
          </cell>
          <cell r="BA553">
            <v>43185</v>
          </cell>
          <cell r="BB553">
            <v>15300</v>
          </cell>
          <cell r="BC553" t="str">
            <v>NA</v>
          </cell>
          <cell r="BD553">
            <v>10.19</v>
          </cell>
          <cell r="BE553">
            <v>48</v>
          </cell>
          <cell r="BF553">
            <v>43465</v>
          </cell>
          <cell r="BG553" t="str">
            <v>NA</v>
          </cell>
          <cell r="BI553" t="str">
            <v>Distribution</v>
          </cell>
          <cell r="BJ553" t="str">
            <v>Settled</v>
          </cell>
          <cell r="BK553" t="str">
            <v>Yes</v>
          </cell>
          <cell r="BL553" t="str">
            <v>Yes</v>
          </cell>
        </row>
        <row r="554">
          <cell r="AE554">
            <v>40</v>
          </cell>
          <cell r="AF554">
            <v>0</v>
          </cell>
          <cell r="AG554">
            <v>1</v>
          </cell>
          <cell r="AH554">
            <v>1</v>
          </cell>
          <cell r="AI554">
            <v>1</v>
          </cell>
          <cell r="AJ554">
            <v>0</v>
          </cell>
          <cell r="AL554">
            <v>27</v>
          </cell>
          <cell r="AM554">
            <v>47</v>
          </cell>
          <cell r="AO554" t="str">
            <v>D-20180084-EI</v>
          </cell>
          <cell r="AP554">
            <v>3287</v>
          </cell>
          <cell r="AQ554" t="str">
            <v>FL</v>
          </cell>
          <cell r="AR554" t="str">
            <v>Duke Energy Florida, LLC</v>
          </cell>
          <cell r="AS554" t="str">
            <v>DUK</v>
          </cell>
          <cell r="AT554" t="str">
            <v>Electric</v>
          </cell>
          <cell r="AU554">
            <v>43192</v>
          </cell>
          <cell r="AV554">
            <v>200489</v>
          </cell>
          <cell r="AW554">
            <v>6.62</v>
          </cell>
          <cell r="AX554" t="str">
            <v>NA</v>
          </cell>
          <cell r="AY554">
            <v>45.52</v>
          </cell>
          <cell r="AZ554">
            <v>1373815</v>
          </cell>
          <cell r="BA554">
            <v>43291</v>
          </cell>
          <cell r="BB554">
            <v>200488.58800000002</v>
          </cell>
          <cell r="BC554" t="str">
            <v>NA</v>
          </cell>
          <cell r="BD554" t="str">
            <v>NA</v>
          </cell>
          <cell r="BE554" t="str">
            <v>NA</v>
          </cell>
          <cell r="BG554" t="str">
            <v>NA</v>
          </cell>
          <cell r="BI554" t="str">
            <v>Limited-Issue Rider</v>
          </cell>
          <cell r="BJ554" t="str">
            <v>Settled</v>
          </cell>
          <cell r="BK554" t="str">
            <v>Yes</v>
          </cell>
          <cell r="BL554" t="str">
            <v>No</v>
          </cell>
        </row>
        <row r="555">
          <cell r="AE555">
            <v>40</v>
          </cell>
          <cell r="AF555">
            <v>1</v>
          </cell>
          <cell r="AG555">
            <v>1</v>
          </cell>
          <cell r="AH555">
            <v>1</v>
          </cell>
          <cell r="AI555">
            <v>1</v>
          </cell>
          <cell r="AJ555">
            <v>0</v>
          </cell>
          <cell r="AL555">
            <v>27</v>
          </cell>
          <cell r="AM555">
            <v>47</v>
          </cell>
          <cell r="AO555" t="str">
            <v>D-20180149</v>
          </cell>
          <cell r="AP555">
            <v>3351</v>
          </cell>
          <cell r="AQ555" t="str">
            <v>FL</v>
          </cell>
          <cell r="AR555" t="str">
            <v>Duke Energy Florida, LLC</v>
          </cell>
          <cell r="AS555" t="str">
            <v>DUK</v>
          </cell>
          <cell r="AT555" t="str">
            <v>Electric</v>
          </cell>
          <cell r="AU555">
            <v>43312</v>
          </cell>
          <cell r="AV555">
            <v>29192</v>
          </cell>
          <cell r="AW555" t="str">
            <v>NA</v>
          </cell>
          <cell r="AX555">
            <v>10.5</v>
          </cell>
          <cell r="AY555" t="str">
            <v>NA</v>
          </cell>
          <cell r="AZ555" t="str">
            <v>NA</v>
          </cell>
          <cell r="BA555">
            <v>43557</v>
          </cell>
          <cell r="BB555">
            <v>29192</v>
          </cell>
          <cell r="BC555" t="str">
            <v>NA</v>
          </cell>
          <cell r="BD555">
            <v>10.5</v>
          </cell>
          <cell r="BE555" t="str">
            <v>NA</v>
          </cell>
          <cell r="BG555" t="str">
            <v>NA</v>
          </cell>
          <cell r="BI555" t="str">
            <v>Limited-Issue Rider</v>
          </cell>
          <cell r="BJ555" t="str">
            <v>Settled</v>
          </cell>
          <cell r="BK555" t="str">
            <v>No</v>
          </cell>
          <cell r="BL555" t="str">
            <v>No</v>
          </cell>
        </row>
        <row r="556">
          <cell r="AE556">
            <v>41</v>
          </cell>
          <cell r="AF556">
            <v>1</v>
          </cell>
          <cell r="AG556">
            <v>1</v>
          </cell>
          <cell r="AH556">
            <v>1</v>
          </cell>
          <cell r="AI556">
            <v>1</v>
          </cell>
          <cell r="AJ556">
            <v>1</v>
          </cell>
          <cell r="AL556">
            <v>27</v>
          </cell>
          <cell r="AM556">
            <v>47</v>
          </cell>
          <cell r="AO556" t="str">
            <v>D-20200051-GU</v>
          </cell>
          <cell r="AP556">
            <v>3703</v>
          </cell>
          <cell r="AQ556" t="str">
            <v>FL</v>
          </cell>
          <cell r="AR556" t="str">
            <v>Peoples Gas System</v>
          </cell>
          <cell r="AS556" t="str">
            <v>EMA</v>
          </cell>
          <cell r="AT556" t="str">
            <v>Natural Gas</v>
          </cell>
          <cell r="AU556">
            <v>43990</v>
          </cell>
          <cell r="AV556">
            <v>85324.894</v>
          </cell>
          <cell r="AW556">
            <v>6.63</v>
          </cell>
          <cell r="AX556">
            <v>10.75</v>
          </cell>
          <cell r="AY556">
            <v>54.7</v>
          </cell>
          <cell r="AZ556">
            <v>1578725.5090000001</v>
          </cell>
          <cell r="BA556">
            <v>44154</v>
          </cell>
          <cell r="BB556">
            <v>58000</v>
          </cell>
          <cell r="BC556">
            <v>5.93</v>
          </cell>
          <cell r="BD556">
            <v>9.9</v>
          </cell>
          <cell r="BE556">
            <v>54.7</v>
          </cell>
          <cell r="BF556">
            <v>44561</v>
          </cell>
          <cell r="BG556">
            <v>1536815.825</v>
          </cell>
          <cell r="BH556" t="str">
            <v>Average</v>
          </cell>
          <cell r="BI556" t="str">
            <v>Distribution</v>
          </cell>
          <cell r="BJ556" t="str">
            <v>Settled</v>
          </cell>
          <cell r="BK556" t="str">
            <v>No</v>
          </cell>
          <cell r="BL556" t="str">
            <v>No</v>
          </cell>
        </row>
        <row r="557">
          <cell r="AE557">
            <v>41</v>
          </cell>
          <cell r="AF557">
            <v>1</v>
          </cell>
          <cell r="AG557">
            <v>1</v>
          </cell>
          <cell r="AH557">
            <v>1</v>
          </cell>
          <cell r="AI557">
            <v>1</v>
          </cell>
          <cell r="AJ557">
            <v>0</v>
          </cell>
          <cell r="AL557">
            <v>27</v>
          </cell>
          <cell r="AM557">
            <v>47</v>
          </cell>
          <cell r="AO557" t="str">
            <v>D-20210015-EI</v>
          </cell>
          <cell r="AP557">
            <v>3759</v>
          </cell>
          <cell r="AQ557" t="str">
            <v>FL</v>
          </cell>
          <cell r="AR557" t="str">
            <v>Florida Power &amp; Light Company</v>
          </cell>
          <cell r="AS557" t="str">
            <v>NEE</v>
          </cell>
          <cell r="AT557" t="str">
            <v>Electric</v>
          </cell>
          <cell r="AU557">
            <v>44207</v>
          </cell>
          <cell r="AV557">
            <v>1680385</v>
          </cell>
          <cell r="AW557">
            <v>6.93</v>
          </cell>
          <cell r="AX557">
            <v>11.5</v>
          </cell>
          <cell r="AY557">
            <v>48.03</v>
          </cell>
          <cell r="AZ557">
            <v>59502725</v>
          </cell>
          <cell r="BA557">
            <v>44495</v>
          </cell>
          <cell r="BB557">
            <v>1252000</v>
          </cell>
          <cell r="BC557" t="str">
            <v>NA</v>
          </cell>
          <cell r="BD557">
            <v>10.6</v>
          </cell>
          <cell r="BE557" t="str">
            <v>NA</v>
          </cell>
          <cell r="BF557">
            <v>45291</v>
          </cell>
          <cell r="BG557" t="str">
            <v>NA</v>
          </cell>
          <cell r="BH557" t="str">
            <v>Year-end</v>
          </cell>
          <cell r="BI557" t="str">
            <v>Vertically Integrated</v>
          </cell>
          <cell r="BJ557" t="str">
            <v>Settled</v>
          </cell>
          <cell r="BK557" t="str">
            <v>Yes</v>
          </cell>
          <cell r="BL557" t="str">
            <v>No</v>
          </cell>
        </row>
        <row r="558">
          <cell r="AE558">
            <v>41</v>
          </cell>
          <cell r="AF558">
            <v>1</v>
          </cell>
          <cell r="AG558">
            <v>1</v>
          </cell>
          <cell r="AH558">
            <v>1</v>
          </cell>
          <cell r="AI558">
            <v>1</v>
          </cell>
          <cell r="AJ558">
            <v>0</v>
          </cell>
          <cell r="AL558">
            <v>27</v>
          </cell>
          <cell r="AM558">
            <v>47</v>
          </cell>
          <cell r="AO558" t="str">
            <v>D-20210016-EI</v>
          </cell>
          <cell r="AP558">
            <v>3760</v>
          </cell>
          <cell r="AQ558" t="str">
            <v>FL</v>
          </cell>
          <cell r="AR558" t="str">
            <v>Duke Energy Florida, LLC</v>
          </cell>
          <cell r="AS558" t="str">
            <v>DUK</v>
          </cell>
          <cell r="AT558" t="str">
            <v>Electric</v>
          </cell>
          <cell r="AU558">
            <v>44210</v>
          </cell>
          <cell r="AV558">
            <v>195378</v>
          </cell>
          <cell r="AW558">
            <v>6.14</v>
          </cell>
          <cell r="AX558">
            <v>9.85</v>
          </cell>
          <cell r="AY558">
            <v>44.84</v>
          </cell>
          <cell r="AZ558" t="str">
            <v>NA</v>
          </cell>
          <cell r="BA558">
            <v>44320</v>
          </cell>
          <cell r="BB558">
            <v>195378</v>
          </cell>
          <cell r="BC558">
            <v>6.14</v>
          </cell>
          <cell r="BD558">
            <v>9.85</v>
          </cell>
          <cell r="BE558">
            <v>44.84</v>
          </cell>
          <cell r="BF558">
            <v>45291</v>
          </cell>
          <cell r="BG558" t="str">
            <v>NA</v>
          </cell>
          <cell r="BH558" t="str">
            <v>Year-end</v>
          </cell>
          <cell r="BI558" t="str">
            <v>Vertically Integrated</v>
          </cell>
          <cell r="BJ558" t="str">
            <v>Settled</v>
          </cell>
          <cell r="BK558" t="str">
            <v>Yes</v>
          </cell>
          <cell r="BL558" t="str">
            <v>No</v>
          </cell>
        </row>
        <row r="559">
          <cell r="AE559">
            <v>41</v>
          </cell>
          <cell r="AF559">
            <v>1</v>
          </cell>
          <cell r="AG559">
            <v>1</v>
          </cell>
          <cell r="AH559">
            <v>1</v>
          </cell>
          <cell r="AI559">
            <v>1</v>
          </cell>
          <cell r="AJ559">
            <v>0</v>
          </cell>
          <cell r="AL559">
            <v>27</v>
          </cell>
          <cell r="AM559">
            <v>47</v>
          </cell>
          <cell r="AO559" t="str">
            <v>D-20210034-EI</v>
          </cell>
          <cell r="AP559">
            <v>3764</v>
          </cell>
          <cell r="AQ559" t="str">
            <v>FL</v>
          </cell>
          <cell r="AR559" t="str">
            <v>Tampa Electric Company</v>
          </cell>
          <cell r="AS559" t="str">
            <v>EMA</v>
          </cell>
          <cell r="AT559" t="str">
            <v>Electric</v>
          </cell>
          <cell r="AU559">
            <v>44228</v>
          </cell>
          <cell r="AV559">
            <v>422870</v>
          </cell>
          <cell r="AW559">
            <v>6.67</v>
          </cell>
          <cell r="AX559">
            <v>10.75</v>
          </cell>
          <cell r="AY559">
            <v>45.58</v>
          </cell>
          <cell r="AZ559">
            <v>7931177</v>
          </cell>
          <cell r="BA559">
            <v>44490</v>
          </cell>
          <cell r="BB559">
            <v>302360</v>
          </cell>
          <cell r="BC559">
            <v>6.26</v>
          </cell>
          <cell r="BD559">
            <v>9.9499999999999993</v>
          </cell>
          <cell r="BE559">
            <v>45.07</v>
          </cell>
          <cell r="BF559">
            <v>44926</v>
          </cell>
          <cell r="BG559">
            <v>7524286</v>
          </cell>
          <cell r="BH559" t="str">
            <v>Average</v>
          </cell>
          <cell r="BI559" t="str">
            <v>Vertically Integrated</v>
          </cell>
          <cell r="BJ559" t="str">
            <v>Settled</v>
          </cell>
          <cell r="BK559" t="str">
            <v>Yes</v>
          </cell>
          <cell r="BL559" t="str">
            <v>No</v>
          </cell>
        </row>
        <row r="560">
          <cell r="AE560">
            <v>42</v>
          </cell>
          <cell r="AF560">
            <v>1</v>
          </cell>
          <cell r="AG560">
            <v>1</v>
          </cell>
          <cell r="AH560">
            <v>1</v>
          </cell>
          <cell r="AI560">
            <v>1</v>
          </cell>
          <cell r="AJ560">
            <v>1</v>
          </cell>
          <cell r="AL560">
            <v>27</v>
          </cell>
          <cell r="AM560">
            <v>47</v>
          </cell>
          <cell r="AO560" t="str">
            <v>D-20220067-GU</v>
          </cell>
          <cell r="AP560">
            <v>3969</v>
          </cell>
          <cell r="AQ560" t="str">
            <v>FL</v>
          </cell>
          <cell r="AR560" t="str">
            <v>Florida Public Utilities Company</v>
          </cell>
          <cell r="AS560" t="str">
            <v>CPK</v>
          </cell>
          <cell r="AT560" t="str">
            <v>Natural Gas</v>
          </cell>
          <cell r="AU560">
            <v>44705</v>
          </cell>
          <cell r="AV560">
            <v>24061.982</v>
          </cell>
          <cell r="AW560">
            <v>6.43</v>
          </cell>
          <cell r="AX560">
            <v>11.25</v>
          </cell>
          <cell r="AY560">
            <v>45.14</v>
          </cell>
          <cell r="AZ560">
            <v>454887.15399999998</v>
          </cell>
          <cell r="BA560">
            <v>44950</v>
          </cell>
          <cell r="BB560">
            <v>17153.092000000001</v>
          </cell>
          <cell r="BC560">
            <v>5.97</v>
          </cell>
          <cell r="BD560">
            <v>10.25</v>
          </cell>
          <cell r="BE560">
            <v>45.16</v>
          </cell>
          <cell r="BF560">
            <v>45291</v>
          </cell>
          <cell r="BG560">
            <v>453675.29800000001</v>
          </cell>
          <cell r="BH560" t="str">
            <v>Average</v>
          </cell>
          <cell r="BI560" t="str">
            <v>Distribution</v>
          </cell>
          <cell r="BJ560" t="str">
            <v>Fully Litigated</v>
          </cell>
          <cell r="BK560" t="str">
            <v>No</v>
          </cell>
          <cell r="BL560" t="str">
            <v>Yes</v>
          </cell>
        </row>
        <row r="561">
          <cell r="AE561">
            <v>43</v>
          </cell>
          <cell r="AF561">
            <v>1</v>
          </cell>
          <cell r="AG561">
            <v>1</v>
          </cell>
          <cell r="AH561">
            <v>1</v>
          </cell>
          <cell r="AI561">
            <v>1</v>
          </cell>
          <cell r="AJ561">
            <v>1</v>
          </cell>
          <cell r="AL561">
            <v>27</v>
          </cell>
          <cell r="AM561">
            <v>47</v>
          </cell>
          <cell r="AO561" t="str">
            <v>20220069-GU</v>
          </cell>
          <cell r="AP561">
            <v>4024</v>
          </cell>
          <cell r="AQ561" t="str">
            <v>FL</v>
          </cell>
          <cell r="AR561" t="str">
            <v>Pivotal Utility Holdings, Inc.</v>
          </cell>
          <cell r="AS561" t="str">
            <v>CPK</v>
          </cell>
          <cell r="AT561" t="str">
            <v>Natural Gas</v>
          </cell>
          <cell r="AU561">
            <v>44712</v>
          </cell>
          <cell r="AV561">
            <v>28283.797000000002</v>
          </cell>
          <cell r="AW561">
            <v>7.09</v>
          </cell>
          <cell r="AX561">
            <v>10.75</v>
          </cell>
          <cell r="AY561">
            <v>52.56</v>
          </cell>
          <cell r="AZ561">
            <v>488905.69400000002</v>
          </cell>
          <cell r="BA561">
            <v>45013</v>
          </cell>
          <cell r="BB561">
            <v>23308.073</v>
          </cell>
          <cell r="BC561">
            <v>6.44</v>
          </cell>
          <cell r="BD561">
            <v>9.5</v>
          </cell>
          <cell r="BE561">
            <v>59.6</v>
          </cell>
          <cell r="BF561">
            <v>45291</v>
          </cell>
          <cell r="BG561">
            <v>487257.875</v>
          </cell>
          <cell r="BH561" t="str">
            <v>Average</v>
          </cell>
          <cell r="BI561" t="str">
            <v>Distribution</v>
          </cell>
          <cell r="BJ561" t="str">
            <v>Fully Litigated</v>
          </cell>
          <cell r="BK561" t="str">
            <v>No</v>
          </cell>
          <cell r="BL561" t="str">
            <v>No</v>
          </cell>
        </row>
        <row r="562">
          <cell r="AE562">
            <v>43</v>
          </cell>
          <cell r="AF562">
            <v>1</v>
          </cell>
          <cell r="AG562">
            <v>1</v>
          </cell>
          <cell r="AH562">
            <v>1</v>
          </cell>
          <cell r="AI562">
            <v>1</v>
          </cell>
          <cell r="AJ562">
            <v>0</v>
          </cell>
          <cell r="AL562">
            <v>27</v>
          </cell>
          <cell r="AM562">
            <v>47</v>
          </cell>
          <cell r="AO562" t="str">
            <v>D-20220122-EI</v>
          </cell>
          <cell r="AP562">
            <v>4038</v>
          </cell>
          <cell r="AQ562" t="str">
            <v>FL</v>
          </cell>
          <cell r="AR562" t="str">
            <v>Tampa Electric Company</v>
          </cell>
          <cell r="AS562" t="str">
            <v>EMA</v>
          </cell>
          <cell r="AT562" t="str">
            <v>Electric</v>
          </cell>
          <cell r="AU562">
            <v>44743</v>
          </cell>
          <cell r="AV562">
            <v>10000</v>
          </cell>
          <cell r="AW562" t="str">
            <v>NA</v>
          </cell>
          <cell r="AX562">
            <v>10.199999999999999</v>
          </cell>
          <cell r="AY562" t="str">
            <v>NA</v>
          </cell>
          <cell r="AZ562" t="str">
            <v>NA</v>
          </cell>
          <cell r="BA562">
            <v>44789</v>
          </cell>
          <cell r="BB562">
            <v>10000</v>
          </cell>
          <cell r="BC562" t="str">
            <v>NA</v>
          </cell>
          <cell r="BD562">
            <v>10.199999999999999</v>
          </cell>
          <cell r="BE562" t="str">
            <v>NA</v>
          </cell>
          <cell r="BG562" t="str">
            <v>NA</v>
          </cell>
          <cell r="BI562" t="str">
            <v>Limited-Issue Rider</v>
          </cell>
          <cell r="BJ562" t="str">
            <v>Settled</v>
          </cell>
          <cell r="BK562" t="str">
            <v>No</v>
          </cell>
          <cell r="BL562" t="str">
            <v>No</v>
          </cell>
        </row>
        <row r="563">
          <cell r="AE563">
            <v>43</v>
          </cell>
          <cell r="AF563">
            <v>1</v>
          </cell>
          <cell r="AG563">
            <v>1</v>
          </cell>
          <cell r="AH563">
            <v>1</v>
          </cell>
          <cell r="AI563">
            <v>1</v>
          </cell>
          <cell r="AJ563">
            <v>0</v>
          </cell>
          <cell r="AL563">
            <v>27</v>
          </cell>
          <cell r="AM563">
            <v>47</v>
          </cell>
          <cell r="AO563" t="str">
            <v>D-20220143-EI</v>
          </cell>
          <cell r="AP563">
            <v>4056</v>
          </cell>
          <cell r="AQ563" t="str">
            <v>FL</v>
          </cell>
          <cell r="AR563" t="str">
            <v>Duke Energy Florida, LLC</v>
          </cell>
          <cell r="AS563" t="str">
            <v>DUK</v>
          </cell>
          <cell r="AT563" t="str">
            <v>Electric</v>
          </cell>
          <cell r="AU563">
            <v>44785</v>
          </cell>
          <cell r="AV563">
            <v>24428</v>
          </cell>
          <cell r="AW563" t="str">
            <v>NA</v>
          </cell>
          <cell r="AX563">
            <v>10.1</v>
          </cell>
          <cell r="AY563" t="str">
            <v>NA</v>
          </cell>
          <cell r="AZ563" t="str">
            <v>NA</v>
          </cell>
          <cell r="BA563">
            <v>44838</v>
          </cell>
          <cell r="BB563">
            <v>24428</v>
          </cell>
          <cell r="BC563" t="str">
            <v>NA</v>
          </cell>
          <cell r="BD563">
            <v>10.1</v>
          </cell>
          <cell r="BE563" t="str">
            <v>NA</v>
          </cell>
          <cell r="BG563" t="str">
            <v>NA</v>
          </cell>
          <cell r="BI563" t="str">
            <v>Vertically Integrated</v>
          </cell>
          <cell r="BJ563" t="str">
            <v>Settled</v>
          </cell>
          <cell r="BK563" t="str">
            <v>No</v>
          </cell>
          <cell r="BL563" t="str">
            <v>No</v>
          </cell>
        </row>
        <row r="564">
          <cell r="AE564">
            <v>43</v>
          </cell>
          <cell r="AF564">
            <v>1</v>
          </cell>
          <cell r="AG564">
            <v>1</v>
          </cell>
          <cell r="AH564">
            <v>1</v>
          </cell>
          <cell r="AI564">
            <v>1</v>
          </cell>
          <cell r="AJ564">
            <v>0</v>
          </cell>
          <cell r="AL564">
            <v>27</v>
          </cell>
          <cell r="AM564">
            <v>47</v>
          </cell>
          <cell r="AO564" t="str">
            <v>D-20220148</v>
          </cell>
          <cell r="AP564">
            <v>4066</v>
          </cell>
          <cell r="AQ564" t="str">
            <v>FL</v>
          </cell>
          <cell r="AR564" t="str">
            <v>Tampa Electric Company</v>
          </cell>
          <cell r="AS564" t="str">
            <v>EMA</v>
          </cell>
          <cell r="AT564" t="str">
            <v>Electric</v>
          </cell>
          <cell r="AU564">
            <v>44799</v>
          </cell>
          <cell r="AV564">
            <v>91011.994000000006</v>
          </cell>
          <cell r="AW564">
            <v>6.38</v>
          </cell>
          <cell r="AX564">
            <v>10.199999999999999</v>
          </cell>
          <cell r="AY564">
            <v>45.07</v>
          </cell>
          <cell r="AZ564">
            <v>780114.66</v>
          </cell>
          <cell r="BA564">
            <v>44901</v>
          </cell>
          <cell r="BB564">
            <v>91011.994000000006</v>
          </cell>
          <cell r="BC564">
            <v>6.38</v>
          </cell>
          <cell r="BD564">
            <v>10.199999999999999</v>
          </cell>
          <cell r="BE564">
            <v>45.07</v>
          </cell>
          <cell r="BG564">
            <v>780114.66</v>
          </cell>
          <cell r="BI564" t="str">
            <v>Limited-Issue Rider</v>
          </cell>
          <cell r="BJ564" t="str">
            <v>Settled</v>
          </cell>
          <cell r="BK564" t="str">
            <v>No</v>
          </cell>
          <cell r="BL564" t="str">
            <v>No</v>
          </cell>
        </row>
        <row r="565">
          <cell r="AE565">
            <v>43</v>
          </cell>
          <cell r="AF565">
            <v>1</v>
          </cell>
          <cell r="AG565">
            <v>1</v>
          </cell>
          <cell r="AH565">
            <v>1</v>
          </cell>
          <cell r="AI565">
            <v>1</v>
          </cell>
          <cell r="AJ565">
            <v>0</v>
          </cell>
          <cell r="AL565">
            <v>27</v>
          </cell>
          <cell r="AM565">
            <v>47</v>
          </cell>
          <cell r="AO565" t="str">
            <v>20210015 - ROE trigger</v>
          </cell>
          <cell r="AP565">
            <v>4068</v>
          </cell>
          <cell r="AQ565" t="str">
            <v>FL</v>
          </cell>
          <cell r="AR565" t="str">
            <v>Florida Power &amp; Light Company</v>
          </cell>
          <cell r="AS565" t="str">
            <v>NEE</v>
          </cell>
          <cell r="AT565" t="str">
            <v>Electric</v>
          </cell>
          <cell r="AU565">
            <v>44796</v>
          </cell>
          <cell r="AV565">
            <v>0</v>
          </cell>
          <cell r="AW565" t="str">
            <v>NA</v>
          </cell>
          <cell r="AX565">
            <v>10.8</v>
          </cell>
          <cell r="AY565" t="str">
            <v>NA</v>
          </cell>
          <cell r="AZ565" t="str">
            <v>NA</v>
          </cell>
          <cell r="BA565">
            <v>44838</v>
          </cell>
          <cell r="BB565">
            <v>0</v>
          </cell>
          <cell r="BC565" t="str">
            <v>NA</v>
          </cell>
          <cell r="BD565">
            <v>10.8</v>
          </cell>
          <cell r="BE565" t="str">
            <v>NA</v>
          </cell>
          <cell r="BG565" t="str">
            <v>NA</v>
          </cell>
          <cell r="BI565" t="str">
            <v>Vertically Integrated</v>
          </cell>
          <cell r="BJ565" t="str">
            <v>Settled</v>
          </cell>
          <cell r="BK565" t="str">
            <v>No</v>
          </cell>
          <cell r="BL565" t="str">
            <v>No</v>
          </cell>
        </row>
        <row r="566">
          <cell r="AE566">
            <v>44</v>
          </cell>
          <cell r="AF566">
            <v>1</v>
          </cell>
          <cell r="AG566">
            <v>1</v>
          </cell>
          <cell r="AH566">
            <v>1</v>
          </cell>
          <cell r="AI566">
            <v>1</v>
          </cell>
          <cell r="AJ566">
            <v>1</v>
          </cell>
          <cell r="AL566">
            <v>27</v>
          </cell>
          <cell r="AM566">
            <v>47</v>
          </cell>
          <cell r="AO566" t="str">
            <v>D-20230023-GU</v>
          </cell>
          <cell r="AP566">
            <v>4130</v>
          </cell>
          <cell r="AQ566" t="str">
            <v>FL</v>
          </cell>
          <cell r="AR566" t="str">
            <v>Peoples Gas System</v>
          </cell>
          <cell r="AS566" t="str">
            <v>EMA</v>
          </cell>
          <cell r="AT566" t="str">
            <v>Natural Gas</v>
          </cell>
          <cell r="AU566">
            <v>45020</v>
          </cell>
          <cell r="AV566">
            <v>127624.042</v>
          </cell>
          <cell r="AW566">
            <v>7.42</v>
          </cell>
          <cell r="AX566">
            <v>11</v>
          </cell>
          <cell r="AY566">
            <v>47.49</v>
          </cell>
          <cell r="AZ566">
            <v>2366788.452</v>
          </cell>
          <cell r="BA566">
            <v>45239</v>
          </cell>
          <cell r="BB566">
            <v>106682.569</v>
          </cell>
          <cell r="BC566">
            <v>7.02</v>
          </cell>
          <cell r="BD566">
            <v>10.15</v>
          </cell>
          <cell r="BE566" t="str">
            <v>NA</v>
          </cell>
          <cell r="BF566">
            <v>45657</v>
          </cell>
          <cell r="BG566">
            <v>2357327.7600000002</v>
          </cell>
          <cell r="BH566" t="str">
            <v>Average</v>
          </cell>
          <cell r="BI566" t="str">
            <v>Distribution</v>
          </cell>
          <cell r="BJ566" t="str">
            <v>Fully Litigated</v>
          </cell>
          <cell r="BK566" t="str">
            <v>No</v>
          </cell>
          <cell r="BL566" t="str">
            <v>No</v>
          </cell>
        </row>
        <row r="567">
          <cell r="AE567">
            <v>44</v>
          </cell>
          <cell r="AF567">
            <v>1</v>
          </cell>
          <cell r="AG567">
            <v>1</v>
          </cell>
          <cell r="AH567">
            <v>1</v>
          </cell>
          <cell r="AI567">
            <v>1</v>
          </cell>
          <cell r="AJ567">
            <v>0</v>
          </cell>
          <cell r="AL567">
            <v>27</v>
          </cell>
          <cell r="AM567">
            <v>47</v>
          </cell>
          <cell r="AO567" t="str">
            <v>D-20240025-EI</v>
          </cell>
          <cell r="AP567">
            <v>4334</v>
          </cell>
          <cell r="AQ567" t="str">
            <v>FL</v>
          </cell>
          <cell r="AR567" t="str">
            <v>Duke Energy Florida, LLC</v>
          </cell>
          <cell r="AS567" t="str">
            <v>DUK</v>
          </cell>
          <cell r="AT567" t="str">
            <v>Electric</v>
          </cell>
          <cell r="AU567">
            <v>45384</v>
          </cell>
          <cell r="AV567">
            <v>819945</v>
          </cell>
          <cell r="AW567">
            <v>7.07</v>
          </cell>
          <cell r="AX567">
            <v>11.15</v>
          </cell>
          <cell r="AY567">
            <v>45.83</v>
          </cell>
          <cell r="AZ567">
            <v>22198157</v>
          </cell>
          <cell r="BA567">
            <v>45525</v>
          </cell>
          <cell r="BB567">
            <v>470000</v>
          </cell>
          <cell r="BC567">
            <v>7.56</v>
          </cell>
          <cell r="BD567">
            <v>10.3</v>
          </cell>
          <cell r="BE567">
            <v>45.57</v>
          </cell>
          <cell r="BF567">
            <v>46752</v>
          </cell>
          <cell r="BG567" t="str">
            <v>NA</v>
          </cell>
          <cell r="BH567" t="str">
            <v>Year-end</v>
          </cell>
          <cell r="BI567" t="str">
            <v>Vertically Integrated</v>
          </cell>
          <cell r="BJ567" t="str">
            <v>Settled</v>
          </cell>
          <cell r="BK567" t="str">
            <v>Yes</v>
          </cell>
          <cell r="BL567" t="str">
            <v>No</v>
          </cell>
        </row>
        <row r="568">
          <cell r="AE568">
            <v>44</v>
          </cell>
          <cell r="AF568">
            <v>1</v>
          </cell>
          <cell r="AG568">
            <v>1</v>
          </cell>
          <cell r="AH568">
            <v>1</v>
          </cell>
          <cell r="AI568">
            <v>1</v>
          </cell>
          <cell r="AJ568">
            <v>0</v>
          </cell>
          <cell r="AL568">
            <v>27</v>
          </cell>
          <cell r="AM568">
            <v>47</v>
          </cell>
          <cell r="AO568" t="str">
            <v>D-20240026-EI</v>
          </cell>
          <cell r="AP568">
            <v>4341</v>
          </cell>
          <cell r="AQ568" t="str">
            <v>FL</v>
          </cell>
          <cell r="AR568" t="str">
            <v>Tampa Electric Company</v>
          </cell>
          <cell r="AS568" t="str">
            <v>EMA</v>
          </cell>
          <cell r="AT568" t="str">
            <v>Electric</v>
          </cell>
          <cell r="AU568">
            <v>45384</v>
          </cell>
          <cell r="AV568">
            <v>295521.96500000003</v>
          </cell>
          <cell r="AW568">
            <v>7.37</v>
          </cell>
          <cell r="AX568">
            <v>11.5</v>
          </cell>
          <cell r="AY568">
            <v>46.89</v>
          </cell>
          <cell r="AZ568">
            <v>9798150</v>
          </cell>
          <cell r="BA568">
            <v>45629</v>
          </cell>
          <cell r="BB568">
            <v>184881</v>
          </cell>
          <cell r="BC568">
            <v>6.9</v>
          </cell>
          <cell r="BD568">
            <v>10.5</v>
          </cell>
          <cell r="BE568" t="str">
            <v>NA</v>
          </cell>
          <cell r="BF568">
            <v>46022</v>
          </cell>
          <cell r="BG568">
            <v>9775379</v>
          </cell>
          <cell r="BH568" t="str">
            <v>Average</v>
          </cell>
          <cell r="BI568" t="str">
            <v>Vertically Integrated</v>
          </cell>
          <cell r="BJ568" t="str">
            <v>Fully Litigated</v>
          </cell>
          <cell r="BK568" t="str">
            <v>Yes</v>
          </cell>
          <cell r="BL568" t="str">
            <v>No</v>
          </cell>
        </row>
        <row r="569">
          <cell r="AE569">
            <v>44</v>
          </cell>
          <cell r="AF569">
            <v>1</v>
          </cell>
          <cell r="AG569">
            <v>1</v>
          </cell>
          <cell r="AH569">
            <v>1</v>
          </cell>
          <cell r="AI569">
            <v>1</v>
          </cell>
          <cell r="AJ569">
            <v>0</v>
          </cell>
          <cell r="AL569">
            <v>27</v>
          </cell>
          <cell r="AM569">
            <v>47</v>
          </cell>
          <cell r="AO569" t="str">
            <v>D-20240099-EI</v>
          </cell>
          <cell r="AP569">
            <v>4475</v>
          </cell>
          <cell r="AQ569" t="str">
            <v>FL</v>
          </cell>
          <cell r="AR569" t="str">
            <v>Florida Public Utilities Company</v>
          </cell>
          <cell r="AS569" t="str">
            <v>CPK</v>
          </cell>
          <cell r="AT569" t="str">
            <v>Electric</v>
          </cell>
          <cell r="AU569">
            <v>45526</v>
          </cell>
          <cell r="AV569">
            <v>12593.45</v>
          </cell>
          <cell r="AW569">
            <v>6.89</v>
          </cell>
          <cell r="AX569">
            <v>11.3</v>
          </cell>
          <cell r="AY569">
            <v>42.82</v>
          </cell>
          <cell r="AZ569">
            <v>150053.09599999999</v>
          </cell>
          <cell r="BA569">
            <v>45720</v>
          </cell>
          <cell r="BB569">
            <v>8400</v>
          </cell>
          <cell r="BC569">
            <v>6.36</v>
          </cell>
          <cell r="BD569">
            <v>10.199999999999999</v>
          </cell>
          <cell r="BE569">
            <v>42.42</v>
          </cell>
          <cell r="BF569">
            <v>46022</v>
          </cell>
          <cell r="BG569" t="str">
            <v>NA</v>
          </cell>
          <cell r="BH569" t="str">
            <v>Average</v>
          </cell>
          <cell r="BI569" t="str">
            <v>Vertically Integrated</v>
          </cell>
          <cell r="BJ569" t="str">
            <v>Fully Litigated</v>
          </cell>
          <cell r="BK569" t="str">
            <v>No</v>
          </cell>
          <cell r="BL569" t="str">
            <v>Yes</v>
          </cell>
        </row>
        <row r="570">
          <cell r="AE570">
            <v>44</v>
          </cell>
          <cell r="AF570">
            <v>0</v>
          </cell>
          <cell r="AG570">
            <v>1</v>
          </cell>
          <cell r="AH570">
            <v>1</v>
          </cell>
          <cell r="AI570">
            <v>1</v>
          </cell>
          <cell r="AJ570">
            <v>0</v>
          </cell>
          <cell r="AL570">
            <v>27</v>
          </cell>
          <cell r="AM570">
            <v>48</v>
          </cell>
          <cell r="AO570" t="str">
            <v>D-9355-U</v>
          </cell>
          <cell r="AP570">
            <v>-752</v>
          </cell>
          <cell r="AQ570" t="str">
            <v>GA</v>
          </cell>
          <cell r="AR570" t="str">
            <v>Georgia Power Company</v>
          </cell>
          <cell r="AS570" t="str">
            <v>SO</v>
          </cell>
          <cell r="AT570" t="str">
            <v>Electric</v>
          </cell>
          <cell r="AU570">
            <v>35950</v>
          </cell>
          <cell r="AV570">
            <v>-50000</v>
          </cell>
          <cell r="AW570" t="str">
            <v>NA</v>
          </cell>
          <cell r="AX570" t="str">
            <v>NA</v>
          </cell>
          <cell r="AY570" t="str">
            <v>NA</v>
          </cell>
          <cell r="AZ570" t="str">
            <v>NA</v>
          </cell>
          <cell r="BA570">
            <v>36147</v>
          </cell>
          <cell r="BB570">
            <v>-286000</v>
          </cell>
          <cell r="BC570" t="str">
            <v>NA</v>
          </cell>
          <cell r="BD570" t="str">
            <v>NA</v>
          </cell>
          <cell r="BE570" t="str">
            <v>NA</v>
          </cell>
          <cell r="BG570" t="str">
            <v>NA</v>
          </cell>
          <cell r="BI570" t="str">
            <v>Vertically Integrated</v>
          </cell>
          <cell r="BJ570" t="str">
            <v>Settled</v>
          </cell>
          <cell r="BK570" t="str">
            <v>Yes</v>
          </cell>
          <cell r="BL570" t="str">
            <v>No</v>
          </cell>
        </row>
        <row r="571">
          <cell r="AE571">
            <v>44</v>
          </cell>
          <cell r="AF571">
            <v>0</v>
          </cell>
          <cell r="AG571">
            <v>1</v>
          </cell>
          <cell r="AH571">
            <v>1</v>
          </cell>
          <cell r="AI571">
            <v>1</v>
          </cell>
          <cell r="AJ571">
            <v>0</v>
          </cell>
          <cell r="AL571">
            <v>27</v>
          </cell>
          <cell r="AM571">
            <v>49</v>
          </cell>
          <cell r="AO571" t="str">
            <v>D-19758-U</v>
          </cell>
          <cell r="AP571">
            <v>-739</v>
          </cell>
          <cell r="AQ571" t="str">
            <v>GA</v>
          </cell>
          <cell r="AR571" t="str">
            <v>Savannah Electric and Power Company</v>
          </cell>
          <cell r="AS571" t="str">
            <v>SO</v>
          </cell>
          <cell r="AT571" t="str">
            <v>Electric</v>
          </cell>
          <cell r="AU571">
            <v>38321</v>
          </cell>
          <cell r="AV571">
            <v>22200</v>
          </cell>
          <cell r="AW571">
            <v>9.25</v>
          </cell>
          <cell r="AX571">
            <v>12.5</v>
          </cell>
          <cell r="AY571">
            <v>46.67</v>
          </cell>
          <cell r="AZ571">
            <v>495400</v>
          </cell>
          <cell r="BA571">
            <v>38497</v>
          </cell>
          <cell r="BB571">
            <v>9600</v>
          </cell>
          <cell r="BC571" t="str">
            <v>NA</v>
          </cell>
          <cell r="BD571">
            <v>10.75</v>
          </cell>
          <cell r="BE571" t="str">
            <v>NA</v>
          </cell>
          <cell r="BG571" t="str">
            <v>NA</v>
          </cell>
          <cell r="BI571" t="str">
            <v>Vertically Integrated</v>
          </cell>
          <cell r="BJ571" t="str">
            <v>Settled</v>
          </cell>
          <cell r="BK571" t="str">
            <v>No</v>
          </cell>
          <cell r="BL571" t="str">
            <v>No</v>
          </cell>
        </row>
        <row r="572">
          <cell r="AE572">
            <v>44</v>
          </cell>
          <cell r="AF572">
            <v>0</v>
          </cell>
          <cell r="AG572">
            <v>1</v>
          </cell>
          <cell r="AH572">
            <v>1</v>
          </cell>
          <cell r="AI572">
            <v>1</v>
          </cell>
          <cell r="AJ572">
            <v>1</v>
          </cell>
          <cell r="AL572">
            <v>27</v>
          </cell>
          <cell r="AM572">
            <v>50</v>
          </cell>
          <cell r="AO572" t="str">
            <v>D-18638-U</v>
          </cell>
          <cell r="AP572">
            <v>-737</v>
          </cell>
          <cell r="AQ572" t="str">
            <v>GA</v>
          </cell>
          <cell r="AR572" t="str">
            <v>Atlanta Gas Light Company</v>
          </cell>
          <cell r="AS572" t="str">
            <v>SO</v>
          </cell>
          <cell r="AT572" t="str">
            <v>Natural Gas</v>
          </cell>
          <cell r="AU572">
            <v>38132</v>
          </cell>
          <cell r="AV572">
            <v>25600</v>
          </cell>
          <cell r="AW572">
            <v>8.9499999999999993</v>
          </cell>
          <cell r="AX572">
            <v>11.2</v>
          </cell>
          <cell r="AY572">
            <v>48</v>
          </cell>
          <cell r="AZ572">
            <v>1210800</v>
          </cell>
          <cell r="BA572">
            <v>38513</v>
          </cell>
          <cell r="BB572">
            <v>0</v>
          </cell>
          <cell r="BC572">
            <v>8.5299999999999994</v>
          </cell>
          <cell r="BD572">
            <v>10.9</v>
          </cell>
          <cell r="BE572" t="str">
            <v>NA</v>
          </cell>
          <cell r="BF572">
            <v>38686</v>
          </cell>
          <cell r="BG572">
            <v>1187700</v>
          </cell>
          <cell r="BH572" t="str">
            <v>Average</v>
          </cell>
          <cell r="BI572" t="str">
            <v>Distribution</v>
          </cell>
          <cell r="BJ572" t="str">
            <v>Settled</v>
          </cell>
          <cell r="BK572" t="str">
            <v>No</v>
          </cell>
          <cell r="BL572" t="str">
            <v>No</v>
          </cell>
        </row>
        <row r="573">
          <cell r="AE573">
            <v>44</v>
          </cell>
          <cell r="AF573">
            <v>0</v>
          </cell>
          <cell r="AG573">
            <v>1</v>
          </cell>
          <cell r="AH573">
            <v>1</v>
          </cell>
          <cell r="AI573">
            <v>1</v>
          </cell>
          <cell r="AJ573">
            <v>1</v>
          </cell>
          <cell r="AL573">
            <v>27</v>
          </cell>
          <cell r="AM573">
            <v>50</v>
          </cell>
          <cell r="AO573" t="str">
            <v>D-8390-U</v>
          </cell>
          <cell r="AP573">
            <v>-564</v>
          </cell>
          <cell r="AQ573" t="str">
            <v>GA</v>
          </cell>
          <cell r="AR573" t="str">
            <v>Atlanta Gas Light Company</v>
          </cell>
          <cell r="AS573" t="str">
            <v>SO</v>
          </cell>
          <cell r="AT573" t="str">
            <v>Natural Gas</v>
          </cell>
          <cell r="AU573">
            <v>35760</v>
          </cell>
          <cell r="AV573">
            <v>17100</v>
          </cell>
          <cell r="AW573">
            <v>9.8800000000000008</v>
          </cell>
          <cell r="AX573">
            <v>12.25</v>
          </cell>
          <cell r="AY573">
            <v>47.58</v>
          </cell>
          <cell r="AZ573">
            <v>1143700</v>
          </cell>
          <cell r="BA573">
            <v>35976</v>
          </cell>
          <cell r="BB573">
            <v>-7400</v>
          </cell>
          <cell r="BC573">
            <v>9.11</v>
          </cell>
          <cell r="BD573">
            <v>11</v>
          </cell>
          <cell r="BE573">
            <v>43.88</v>
          </cell>
          <cell r="BF573">
            <v>36311</v>
          </cell>
          <cell r="BG573">
            <v>1135500</v>
          </cell>
          <cell r="BH573" t="str">
            <v>Average</v>
          </cell>
          <cell r="BI573" t="str">
            <v>Distribution</v>
          </cell>
          <cell r="BJ573" t="str">
            <v>Fully Litigated</v>
          </cell>
          <cell r="BK573" t="str">
            <v>No</v>
          </cell>
          <cell r="BL573" t="str">
            <v>No</v>
          </cell>
        </row>
        <row r="574">
          <cell r="AE574">
            <v>44</v>
          </cell>
          <cell r="AF574">
            <v>0</v>
          </cell>
          <cell r="AG574">
            <v>1</v>
          </cell>
          <cell r="AH574">
            <v>1</v>
          </cell>
          <cell r="AI574">
            <v>1</v>
          </cell>
          <cell r="AJ574">
            <v>1</v>
          </cell>
          <cell r="AL574">
            <v>27</v>
          </cell>
          <cell r="AM574">
            <v>50</v>
          </cell>
          <cell r="AO574" t="str">
            <v>D-4451-U</v>
          </cell>
          <cell r="AP574">
            <v>-500</v>
          </cell>
          <cell r="AQ574" t="str">
            <v>GA</v>
          </cell>
          <cell r="AR574" t="str">
            <v>Atlanta Gas Light Company</v>
          </cell>
          <cell r="AS574" t="str">
            <v>SO</v>
          </cell>
          <cell r="AT574" t="str">
            <v>Natural Gas</v>
          </cell>
          <cell r="AU574">
            <v>34059</v>
          </cell>
          <cell r="AV574">
            <v>47000</v>
          </cell>
          <cell r="AW574">
            <v>10.15</v>
          </cell>
          <cell r="AX574">
            <v>12.75</v>
          </cell>
          <cell r="AY574">
            <v>43.82</v>
          </cell>
          <cell r="AZ574" t="str">
            <v>NA</v>
          </cell>
          <cell r="BA574">
            <v>34241</v>
          </cell>
          <cell r="BB574">
            <v>11200</v>
          </cell>
          <cell r="BC574">
            <v>9.32</v>
          </cell>
          <cell r="BD574">
            <v>11</v>
          </cell>
          <cell r="BE574">
            <v>42.97</v>
          </cell>
          <cell r="BF574">
            <v>34607</v>
          </cell>
          <cell r="BG574">
            <v>1102000</v>
          </cell>
          <cell r="BH574" t="str">
            <v>Average</v>
          </cell>
          <cell r="BI574" t="str">
            <v>Distribution</v>
          </cell>
          <cell r="BJ574" t="str">
            <v>Fully Litigated</v>
          </cell>
          <cell r="BK574" t="str">
            <v>No</v>
          </cell>
          <cell r="BL574" t="str">
            <v>No</v>
          </cell>
        </row>
        <row r="575">
          <cell r="AE575">
            <v>44</v>
          </cell>
          <cell r="AF575">
            <v>0</v>
          </cell>
          <cell r="AG575">
            <v>1</v>
          </cell>
          <cell r="AH575">
            <v>1</v>
          </cell>
          <cell r="AI575">
            <v>1</v>
          </cell>
          <cell r="AJ575">
            <v>1</v>
          </cell>
          <cell r="AL575">
            <v>27</v>
          </cell>
          <cell r="AM575">
            <v>50</v>
          </cell>
          <cell r="AO575" t="str">
            <v>D-4177-U</v>
          </cell>
          <cell r="AP575">
            <v>-488</v>
          </cell>
          <cell r="AQ575" t="str">
            <v>GA</v>
          </cell>
          <cell r="AR575" t="str">
            <v>Atlanta Gas Light Company</v>
          </cell>
          <cell r="AS575" t="str">
            <v>SO</v>
          </cell>
          <cell r="AT575" t="str">
            <v>Natural Gas</v>
          </cell>
          <cell r="AU575">
            <v>33694</v>
          </cell>
          <cell r="AV575">
            <v>44000</v>
          </cell>
          <cell r="AW575">
            <v>10.89</v>
          </cell>
          <cell r="AX575">
            <v>13.6</v>
          </cell>
          <cell r="AY575">
            <v>45.54</v>
          </cell>
          <cell r="AZ575">
            <v>1014700</v>
          </cell>
          <cell r="BA575">
            <v>33877</v>
          </cell>
          <cell r="BB575">
            <v>13000</v>
          </cell>
          <cell r="BC575">
            <v>9.93</v>
          </cell>
          <cell r="BD575">
            <v>11.6</v>
          </cell>
          <cell r="BE575">
            <v>44.2</v>
          </cell>
          <cell r="BF575">
            <v>34242</v>
          </cell>
          <cell r="BG575">
            <v>1005800</v>
          </cell>
          <cell r="BH575" t="str">
            <v>Average</v>
          </cell>
          <cell r="BI575" t="str">
            <v>Distribution</v>
          </cell>
          <cell r="BJ575" t="str">
            <v>Fully Litigated</v>
          </cell>
          <cell r="BK575" t="str">
            <v>No</v>
          </cell>
          <cell r="BL575" t="str">
            <v>No</v>
          </cell>
        </row>
        <row r="576">
          <cell r="AE576">
            <v>44</v>
          </cell>
          <cell r="AF576">
            <v>0</v>
          </cell>
          <cell r="AG576">
            <v>1</v>
          </cell>
          <cell r="AH576">
            <v>1</v>
          </cell>
          <cell r="AI576">
            <v>1</v>
          </cell>
          <cell r="AJ576">
            <v>1</v>
          </cell>
          <cell r="AL576">
            <v>27</v>
          </cell>
          <cell r="AM576">
            <v>50</v>
          </cell>
          <cell r="AO576" t="str">
            <v>D-4011-U</v>
          </cell>
          <cell r="AP576">
            <v>-487</v>
          </cell>
          <cell r="AQ576" t="str">
            <v>GA</v>
          </cell>
          <cell r="AR576" t="str">
            <v>Atlanta Gas Light Company</v>
          </cell>
          <cell r="AS576" t="str">
            <v>SO</v>
          </cell>
          <cell r="AT576" t="str">
            <v>Natural Gas</v>
          </cell>
          <cell r="AU576">
            <v>33389</v>
          </cell>
          <cell r="AV576">
            <v>33100</v>
          </cell>
          <cell r="AW576">
            <v>11</v>
          </cell>
          <cell r="AX576">
            <v>13.5</v>
          </cell>
          <cell r="AY576">
            <v>43.98</v>
          </cell>
          <cell r="AZ576">
            <v>1012200</v>
          </cell>
          <cell r="BA576">
            <v>33568</v>
          </cell>
          <cell r="BB576">
            <v>4900</v>
          </cell>
          <cell r="BC576">
            <v>10.3</v>
          </cell>
          <cell r="BD576">
            <v>12</v>
          </cell>
          <cell r="BE576">
            <v>44.25</v>
          </cell>
          <cell r="BF576">
            <v>33938</v>
          </cell>
          <cell r="BG576">
            <v>987600</v>
          </cell>
          <cell r="BH576" t="str">
            <v>Average</v>
          </cell>
          <cell r="BI576" t="str">
            <v>Distribution</v>
          </cell>
          <cell r="BJ576" t="str">
            <v>Fully Litigated</v>
          </cell>
          <cell r="BK576" t="str">
            <v>No</v>
          </cell>
          <cell r="BL576" t="str">
            <v>No</v>
          </cell>
        </row>
        <row r="577">
          <cell r="AE577">
            <v>44</v>
          </cell>
          <cell r="AF577">
            <v>0</v>
          </cell>
          <cell r="AG577">
            <v>1</v>
          </cell>
          <cell r="AH577">
            <v>1</v>
          </cell>
          <cell r="AI577">
            <v>1</v>
          </cell>
          <cell r="AJ577">
            <v>0</v>
          </cell>
          <cell r="AL577">
            <v>27</v>
          </cell>
          <cell r="AM577">
            <v>50</v>
          </cell>
          <cell r="AO577" t="str">
            <v>D-4007-U</v>
          </cell>
          <cell r="AP577">
            <v>-486</v>
          </cell>
          <cell r="AQ577" t="str">
            <v>GA</v>
          </cell>
          <cell r="AR577" t="str">
            <v>Georgia Power Company</v>
          </cell>
          <cell r="AS577" t="str">
            <v>SO</v>
          </cell>
          <cell r="AT577" t="str">
            <v>Electric</v>
          </cell>
          <cell r="AU577">
            <v>33330</v>
          </cell>
          <cell r="AV577">
            <v>384200</v>
          </cell>
          <cell r="AW577">
            <v>11.17</v>
          </cell>
          <cell r="AX577">
            <v>13.25</v>
          </cell>
          <cell r="AY577">
            <v>42.6</v>
          </cell>
          <cell r="AZ577">
            <v>8176500</v>
          </cell>
          <cell r="BA577">
            <v>33511</v>
          </cell>
          <cell r="BB577">
            <v>117000</v>
          </cell>
          <cell r="BC577">
            <v>10.7</v>
          </cell>
          <cell r="BD577">
            <v>12.25</v>
          </cell>
          <cell r="BE577">
            <v>42.6</v>
          </cell>
          <cell r="BF577">
            <v>33724</v>
          </cell>
          <cell r="BG577">
            <v>8136000</v>
          </cell>
          <cell r="BH577" t="str">
            <v>Average</v>
          </cell>
          <cell r="BI577" t="str">
            <v>Vertically Integrated</v>
          </cell>
          <cell r="BJ577" t="str">
            <v>Settled</v>
          </cell>
          <cell r="BK577" t="str">
            <v>No</v>
          </cell>
          <cell r="BL577" t="str">
            <v>No</v>
          </cell>
        </row>
        <row r="578">
          <cell r="AE578">
            <v>44</v>
          </cell>
          <cell r="AF578">
            <v>0</v>
          </cell>
          <cell r="AG578">
            <v>1</v>
          </cell>
          <cell r="AH578">
            <v>1</v>
          </cell>
          <cell r="AI578">
            <v>1</v>
          </cell>
          <cell r="AJ578">
            <v>0</v>
          </cell>
          <cell r="AL578">
            <v>27</v>
          </cell>
          <cell r="AM578">
            <v>50</v>
          </cell>
          <cell r="AO578" t="str">
            <v>D-18300-U</v>
          </cell>
          <cell r="AP578">
            <v>-459</v>
          </cell>
          <cell r="AQ578" t="str">
            <v>GA</v>
          </cell>
          <cell r="AR578" t="str">
            <v>Georgia Power Company</v>
          </cell>
          <cell r="AS578" t="str">
            <v>SO</v>
          </cell>
          <cell r="AT578" t="str">
            <v>Electric</v>
          </cell>
          <cell r="AU578">
            <v>38169</v>
          </cell>
          <cell r="AV578">
            <v>262000</v>
          </cell>
          <cell r="AW578">
            <v>9.02</v>
          </cell>
          <cell r="AX578">
            <v>12.5</v>
          </cell>
          <cell r="AY578">
            <v>50</v>
          </cell>
          <cell r="AZ578">
            <v>9180000</v>
          </cell>
          <cell r="BA578">
            <v>38342</v>
          </cell>
          <cell r="BB578">
            <v>194100</v>
          </cell>
          <cell r="BC578" t="str">
            <v>NA</v>
          </cell>
          <cell r="BD578">
            <v>11.25</v>
          </cell>
          <cell r="BE578" t="str">
            <v>NA</v>
          </cell>
          <cell r="BF578">
            <v>38564</v>
          </cell>
          <cell r="BG578" t="str">
            <v>NA</v>
          </cell>
          <cell r="BI578" t="str">
            <v>Vertically Integrated</v>
          </cell>
          <cell r="BJ578" t="str">
            <v>Settled</v>
          </cell>
          <cell r="BK578" t="str">
            <v>No</v>
          </cell>
          <cell r="BL578" t="str">
            <v>No</v>
          </cell>
        </row>
        <row r="579">
          <cell r="AE579">
            <v>44</v>
          </cell>
          <cell r="AF579">
            <v>0</v>
          </cell>
          <cell r="AG579">
            <v>1</v>
          </cell>
          <cell r="AH579">
            <v>1</v>
          </cell>
          <cell r="AI579">
            <v>1</v>
          </cell>
          <cell r="AJ579">
            <v>1</v>
          </cell>
          <cell r="AL579">
            <v>27</v>
          </cell>
          <cell r="AM579">
            <v>50</v>
          </cell>
          <cell r="AO579" t="str">
            <v>D-14311-U</v>
          </cell>
          <cell r="AP579">
            <v>-458</v>
          </cell>
          <cell r="AQ579" t="str">
            <v>GA</v>
          </cell>
          <cell r="AR579" t="str">
            <v>Atlanta Gas Light Company</v>
          </cell>
          <cell r="AS579" t="str">
            <v>SO</v>
          </cell>
          <cell r="AT579" t="str">
            <v>Natural Gas</v>
          </cell>
          <cell r="AU579">
            <v>37127</v>
          </cell>
          <cell r="AV579">
            <v>50300</v>
          </cell>
          <cell r="AW579">
            <v>9.69</v>
          </cell>
          <cell r="AX579">
            <v>12</v>
          </cell>
          <cell r="AY579">
            <v>48.88</v>
          </cell>
          <cell r="AZ579" t="str">
            <v>NA</v>
          </cell>
          <cell r="BA579">
            <v>37375</v>
          </cell>
          <cell r="BB579">
            <v>-10000</v>
          </cell>
          <cell r="BC579">
            <v>9.16</v>
          </cell>
          <cell r="BD579">
            <v>11</v>
          </cell>
          <cell r="BE579">
            <v>47</v>
          </cell>
          <cell r="BF579">
            <v>37741</v>
          </cell>
          <cell r="BG579" t="str">
            <v>NA</v>
          </cell>
          <cell r="BI579" t="str">
            <v>Distribution</v>
          </cell>
          <cell r="BJ579" t="str">
            <v>Fully Litigated</v>
          </cell>
          <cell r="BK579" t="str">
            <v>No</v>
          </cell>
          <cell r="BL579" t="str">
            <v>No</v>
          </cell>
        </row>
        <row r="580">
          <cell r="AE580">
            <v>44</v>
          </cell>
          <cell r="AF580">
            <v>0</v>
          </cell>
          <cell r="AG580">
            <v>1</v>
          </cell>
          <cell r="AH580">
            <v>1</v>
          </cell>
          <cell r="AI580">
            <v>1</v>
          </cell>
          <cell r="AJ580">
            <v>0</v>
          </cell>
          <cell r="AL580">
            <v>27</v>
          </cell>
          <cell r="AM580">
            <v>50</v>
          </cell>
          <cell r="AO580" t="str">
            <v>D-14000-U</v>
          </cell>
          <cell r="AP580">
            <v>-457</v>
          </cell>
          <cell r="AQ580" t="str">
            <v>GA</v>
          </cell>
          <cell r="AR580" t="str">
            <v>Georgia Power Company</v>
          </cell>
          <cell r="AS580" t="str">
            <v>SO</v>
          </cell>
          <cell r="AT580" t="str">
            <v>Electric</v>
          </cell>
          <cell r="AU580">
            <v>37071</v>
          </cell>
          <cell r="AV580">
            <v>103000</v>
          </cell>
          <cell r="AW580">
            <v>10.01</v>
          </cell>
          <cell r="AX580">
            <v>13.25</v>
          </cell>
          <cell r="AY580">
            <v>51.67</v>
          </cell>
          <cell r="AZ580">
            <v>8287265</v>
          </cell>
          <cell r="BA580">
            <v>37245</v>
          </cell>
          <cell r="BB580">
            <v>-117700</v>
          </cell>
          <cell r="BC580">
            <v>9.7100000000000009</v>
          </cell>
          <cell r="BD580">
            <v>12.5</v>
          </cell>
          <cell r="BE580">
            <v>51.67</v>
          </cell>
          <cell r="BF580">
            <v>37621</v>
          </cell>
          <cell r="BG580" t="str">
            <v>NA</v>
          </cell>
          <cell r="BI580" t="str">
            <v>Vertically Integrated</v>
          </cell>
          <cell r="BJ580" t="str">
            <v>Fully Litigated</v>
          </cell>
          <cell r="BK580" t="str">
            <v>No</v>
          </cell>
          <cell r="BL580" t="str">
            <v>No</v>
          </cell>
        </row>
        <row r="581">
          <cell r="AE581">
            <v>44</v>
          </cell>
          <cell r="AF581">
            <v>0</v>
          </cell>
          <cell r="AG581">
            <v>1</v>
          </cell>
          <cell r="AH581">
            <v>1</v>
          </cell>
          <cell r="AI581">
            <v>1</v>
          </cell>
          <cell r="AJ581">
            <v>1</v>
          </cell>
          <cell r="AL581">
            <v>27</v>
          </cell>
          <cell r="AM581">
            <v>50</v>
          </cell>
          <cell r="AO581" t="str">
            <v>D-3923-U</v>
          </cell>
          <cell r="AP581">
            <v>-152</v>
          </cell>
          <cell r="AQ581" t="str">
            <v>GA</v>
          </cell>
          <cell r="AR581" t="str">
            <v>Atlanta Gas Light Company</v>
          </cell>
          <cell r="AS581" t="str">
            <v>SO</v>
          </cell>
          <cell r="AT581" t="str">
            <v>Natural Gas</v>
          </cell>
          <cell r="AU581">
            <v>32962</v>
          </cell>
          <cell r="AV581">
            <v>32300</v>
          </cell>
          <cell r="AW581">
            <v>11.81</v>
          </cell>
          <cell r="AX581">
            <v>13.75</v>
          </cell>
          <cell r="AY581">
            <v>48.96</v>
          </cell>
          <cell r="AZ581">
            <v>912700</v>
          </cell>
          <cell r="BA581">
            <v>33134</v>
          </cell>
          <cell r="BB581">
            <v>19800</v>
          </cell>
          <cell r="BC581">
            <v>11.32</v>
          </cell>
          <cell r="BD581">
            <v>12.75</v>
          </cell>
          <cell r="BE581">
            <v>48.96</v>
          </cell>
          <cell r="BF581">
            <v>33146</v>
          </cell>
          <cell r="BG581">
            <v>902200</v>
          </cell>
          <cell r="BH581" t="str">
            <v>Year-end</v>
          </cell>
          <cell r="BI581" t="str">
            <v>Distribution</v>
          </cell>
          <cell r="BJ581" t="str">
            <v>Fully Litigated</v>
          </cell>
          <cell r="BK581" t="str">
            <v>No</v>
          </cell>
          <cell r="BL581" t="str">
            <v>No</v>
          </cell>
        </row>
        <row r="582">
          <cell r="AE582">
            <v>44</v>
          </cell>
          <cell r="AF582">
            <v>0</v>
          </cell>
          <cell r="AG582">
            <v>1</v>
          </cell>
          <cell r="AH582">
            <v>1</v>
          </cell>
          <cell r="AI582">
            <v>1</v>
          </cell>
          <cell r="AJ582">
            <v>0</v>
          </cell>
          <cell r="AL582">
            <v>27</v>
          </cell>
          <cell r="AM582">
            <v>50</v>
          </cell>
          <cell r="AO582" t="str">
            <v>D-25060-U</v>
          </cell>
          <cell r="AP582">
            <v>134</v>
          </cell>
          <cell r="AQ582" t="str">
            <v>GA</v>
          </cell>
          <cell r="AR582" t="str">
            <v>Georgia Power Company</v>
          </cell>
          <cell r="AS582" t="str">
            <v>SO</v>
          </cell>
          <cell r="AT582" t="str">
            <v>Electric</v>
          </cell>
          <cell r="AU582">
            <v>39262</v>
          </cell>
          <cell r="AV582">
            <v>406700</v>
          </cell>
          <cell r="AW582">
            <v>9.4</v>
          </cell>
          <cell r="AX582">
            <v>12.5</v>
          </cell>
          <cell r="AY582">
            <v>52.75</v>
          </cell>
          <cell r="AZ582">
            <v>11401500</v>
          </cell>
          <cell r="BA582">
            <v>39447</v>
          </cell>
          <cell r="BB582">
            <v>99700</v>
          </cell>
          <cell r="BC582" t="str">
            <v>NA</v>
          </cell>
          <cell r="BD582">
            <v>11.25</v>
          </cell>
          <cell r="BE582" t="str">
            <v>NA</v>
          </cell>
          <cell r="BF582">
            <v>39660</v>
          </cell>
          <cell r="BG582" t="str">
            <v>NA</v>
          </cell>
          <cell r="BI582" t="str">
            <v>Vertically Integrated</v>
          </cell>
          <cell r="BJ582" t="str">
            <v>Settled</v>
          </cell>
          <cell r="BK582" t="str">
            <v>Yes</v>
          </cell>
          <cell r="BL582" t="str">
            <v>No</v>
          </cell>
        </row>
        <row r="583">
          <cell r="AE583">
            <v>44</v>
          </cell>
          <cell r="AF583">
            <v>0</v>
          </cell>
          <cell r="AG583">
            <v>1</v>
          </cell>
          <cell r="AH583">
            <v>1</v>
          </cell>
          <cell r="AI583">
            <v>1</v>
          </cell>
          <cell r="AJ583">
            <v>1</v>
          </cell>
          <cell r="AL583">
            <v>27</v>
          </cell>
          <cell r="AM583">
            <v>50</v>
          </cell>
          <cell r="AO583" t="str">
            <v>D-27163-U</v>
          </cell>
          <cell r="AP583">
            <v>319</v>
          </cell>
          <cell r="AQ583" t="str">
            <v>GA</v>
          </cell>
          <cell r="AR583" t="str">
            <v>Atmos Energy Corporation</v>
          </cell>
          <cell r="AT583" t="str">
            <v>Natural Gas</v>
          </cell>
          <cell r="AU583">
            <v>39527</v>
          </cell>
          <cell r="AV583">
            <v>6150.2619999999997</v>
          </cell>
          <cell r="AW583">
            <v>8.3000000000000007</v>
          </cell>
          <cell r="AX583">
            <v>11.3</v>
          </cell>
          <cell r="AY583">
            <v>45</v>
          </cell>
          <cell r="AZ583">
            <v>67957.879000000001</v>
          </cell>
          <cell r="BA583">
            <v>39710</v>
          </cell>
          <cell r="BB583">
            <v>3400</v>
          </cell>
          <cell r="BC583">
            <v>7.75</v>
          </cell>
          <cell r="BD583">
            <v>10.7</v>
          </cell>
          <cell r="BE583">
            <v>45</v>
          </cell>
          <cell r="BF583">
            <v>39903</v>
          </cell>
          <cell r="BG583">
            <v>66900</v>
          </cell>
          <cell r="BH583" t="str">
            <v>Average</v>
          </cell>
          <cell r="BI583" t="str">
            <v>Distribution</v>
          </cell>
          <cell r="BJ583" t="str">
            <v>Fully Litigated</v>
          </cell>
          <cell r="BK583" t="str">
            <v>No</v>
          </cell>
          <cell r="BL583" t="str">
            <v>No</v>
          </cell>
        </row>
        <row r="584">
          <cell r="AE584">
            <v>44</v>
          </cell>
          <cell r="AF584">
            <v>0</v>
          </cell>
          <cell r="AG584">
            <v>1</v>
          </cell>
          <cell r="AH584">
            <v>1</v>
          </cell>
          <cell r="AI584">
            <v>1</v>
          </cell>
          <cell r="AJ584">
            <v>1</v>
          </cell>
          <cell r="AL584">
            <v>27</v>
          </cell>
          <cell r="AM584">
            <v>50</v>
          </cell>
          <cell r="AO584" t="str">
            <v>D-20298-U</v>
          </cell>
          <cell r="AP584">
            <v>401</v>
          </cell>
          <cell r="AQ584" t="str">
            <v>GA</v>
          </cell>
          <cell r="AR584" t="str">
            <v>Atmos Energy Corporation</v>
          </cell>
          <cell r="AT584" t="str">
            <v>Natural Gas</v>
          </cell>
          <cell r="AU584">
            <v>38492</v>
          </cell>
          <cell r="AV584">
            <v>4189.0370000000003</v>
          </cell>
          <cell r="AW584">
            <v>8.84</v>
          </cell>
          <cell r="AX584">
            <v>12</v>
          </cell>
          <cell r="AY584">
            <v>50</v>
          </cell>
          <cell r="AZ584">
            <v>76125.960000000006</v>
          </cell>
          <cell r="BA584">
            <v>38706</v>
          </cell>
          <cell r="BB584">
            <v>409.27699999999999</v>
          </cell>
          <cell r="BC584">
            <v>7.57</v>
          </cell>
          <cell r="BD584">
            <v>10.130000000000001</v>
          </cell>
          <cell r="BE584">
            <v>45</v>
          </cell>
          <cell r="BF584">
            <v>38887</v>
          </cell>
          <cell r="BG584">
            <v>62380.273000000001</v>
          </cell>
          <cell r="BH584" t="str">
            <v>Average</v>
          </cell>
          <cell r="BI584" t="str">
            <v>Distribution</v>
          </cell>
          <cell r="BJ584" t="str">
            <v>Fully Litigated</v>
          </cell>
          <cell r="BK584" t="str">
            <v>No</v>
          </cell>
          <cell r="BL584" t="str">
            <v>No</v>
          </cell>
        </row>
        <row r="585">
          <cell r="AE585">
            <v>44</v>
          </cell>
          <cell r="AF585">
            <v>0</v>
          </cell>
          <cell r="AG585">
            <v>1</v>
          </cell>
          <cell r="AH585">
            <v>1</v>
          </cell>
          <cell r="AI585">
            <v>1</v>
          </cell>
          <cell r="AJ585">
            <v>1</v>
          </cell>
          <cell r="AL585">
            <v>27</v>
          </cell>
          <cell r="AM585">
            <v>50</v>
          </cell>
          <cell r="AO585" t="str">
            <v>D-30442</v>
          </cell>
          <cell r="AP585">
            <v>601</v>
          </cell>
          <cell r="AQ585" t="str">
            <v>GA</v>
          </cell>
          <cell r="AR585" t="str">
            <v>Atmos Energy Corporation</v>
          </cell>
          <cell r="AT585" t="str">
            <v>Natural Gas</v>
          </cell>
          <cell r="AU585">
            <v>40087</v>
          </cell>
          <cell r="AV585">
            <v>3892.6750000000002</v>
          </cell>
          <cell r="AW585">
            <v>8.99</v>
          </cell>
          <cell r="AX585">
            <v>11</v>
          </cell>
          <cell r="AY585">
            <v>51.2</v>
          </cell>
          <cell r="AZ585">
            <v>61517.303</v>
          </cell>
          <cell r="BA585">
            <v>40268</v>
          </cell>
          <cell r="BB585">
            <v>2934.9210000000003</v>
          </cell>
          <cell r="BC585">
            <v>8.61</v>
          </cell>
          <cell r="BD585">
            <v>10.7</v>
          </cell>
          <cell r="BE585">
            <v>47.7</v>
          </cell>
          <cell r="BF585">
            <v>40482</v>
          </cell>
          <cell r="BG585">
            <v>60211.909</v>
          </cell>
          <cell r="BH585" t="str">
            <v>Average</v>
          </cell>
          <cell r="BI585" t="str">
            <v>Distribution</v>
          </cell>
          <cell r="BJ585" t="str">
            <v>Fully Litigated</v>
          </cell>
          <cell r="BK585" t="str">
            <v>No</v>
          </cell>
          <cell r="BL585" t="str">
            <v>No</v>
          </cell>
        </row>
        <row r="586">
          <cell r="AE586">
            <v>44</v>
          </cell>
          <cell r="AF586">
            <v>0</v>
          </cell>
          <cell r="AG586">
            <v>1</v>
          </cell>
          <cell r="AH586">
            <v>1</v>
          </cell>
          <cell r="AI586">
            <v>1</v>
          </cell>
          <cell r="AJ586">
            <v>1</v>
          </cell>
          <cell r="AL586">
            <v>27</v>
          </cell>
          <cell r="AM586">
            <v>50</v>
          </cell>
          <cell r="AO586" t="str">
            <v>D-31647</v>
          </cell>
          <cell r="AP586">
            <v>621</v>
          </cell>
          <cell r="AQ586" t="str">
            <v>GA</v>
          </cell>
          <cell r="AR586" t="str">
            <v>Atlanta Gas Light Company</v>
          </cell>
          <cell r="AS586" t="str">
            <v>SO</v>
          </cell>
          <cell r="AT586" t="str">
            <v>Natural Gas</v>
          </cell>
          <cell r="AU586">
            <v>40301</v>
          </cell>
          <cell r="AV586">
            <v>48236</v>
          </cell>
          <cell r="AW586">
            <v>8.23</v>
          </cell>
          <cell r="AX586">
            <v>11</v>
          </cell>
          <cell r="AY586">
            <v>51</v>
          </cell>
          <cell r="AZ586">
            <v>1311132</v>
          </cell>
          <cell r="BA586">
            <v>40485</v>
          </cell>
          <cell r="BB586">
            <v>26557.218000000001</v>
          </cell>
          <cell r="BC586">
            <v>8.1</v>
          </cell>
          <cell r="BD586">
            <v>10.75</v>
          </cell>
          <cell r="BE586">
            <v>51</v>
          </cell>
          <cell r="BF586">
            <v>40694</v>
          </cell>
          <cell r="BG586">
            <v>1312822.8700000001</v>
          </cell>
          <cell r="BH586" t="str">
            <v>Average</v>
          </cell>
          <cell r="BI586" t="str">
            <v>Distribution</v>
          </cell>
          <cell r="BJ586" t="str">
            <v>Fully Litigated</v>
          </cell>
          <cell r="BK586" t="str">
            <v>No</v>
          </cell>
          <cell r="BL586" t="str">
            <v>No</v>
          </cell>
        </row>
        <row r="587">
          <cell r="AE587">
            <v>44</v>
          </cell>
          <cell r="AF587">
            <v>0</v>
          </cell>
          <cell r="AG587">
            <v>1</v>
          </cell>
          <cell r="AH587">
            <v>1</v>
          </cell>
          <cell r="AI587">
            <v>1</v>
          </cell>
          <cell r="AJ587">
            <v>0</v>
          </cell>
          <cell r="AL587">
            <v>27</v>
          </cell>
          <cell r="AM587">
            <v>50</v>
          </cell>
          <cell r="AO587" t="str">
            <v>D-31958</v>
          </cell>
          <cell r="AP587">
            <v>648</v>
          </cell>
          <cell r="AQ587" t="str">
            <v>GA</v>
          </cell>
          <cell r="AR587" t="str">
            <v>Georgia Power Company</v>
          </cell>
          <cell r="AS587" t="str">
            <v>SO</v>
          </cell>
          <cell r="AT587" t="str">
            <v>Electric</v>
          </cell>
          <cell r="AU587">
            <v>40360</v>
          </cell>
          <cell r="AV587">
            <v>615000</v>
          </cell>
          <cell r="AW587">
            <v>8.76</v>
          </cell>
          <cell r="AX587">
            <v>11.95</v>
          </cell>
          <cell r="AY587">
            <v>50.4</v>
          </cell>
          <cell r="AZ587">
            <v>14568000</v>
          </cell>
          <cell r="BA587">
            <v>40541</v>
          </cell>
          <cell r="BB587">
            <v>562333</v>
          </cell>
          <cell r="BC587" t="str">
            <v>NA</v>
          </cell>
          <cell r="BD587">
            <v>11.15</v>
          </cell>
          <cell r="BE587" t="str">
            <v>NA</v>
          </cell>
          <cell r="BG587" t="str">
            <v>NA</v>
          </cell>
          <cell r="BI587" t="str">
            <v>Vertically Integrated</v>
          </cell>
          <cell r="BJ587" t="str">
            <v>Settled</v>
          </cell>
          <cell r="BK587" t="str">
            <v>Yes</v>
          </cell>
          <cell r="BL587" t="str">
            <v>No</v>
          </cell>
        </row>
        <row r="588">
          <cell r="AE588">
            <v>44</v>
          </cell>
          <cell r="AF588">
            <v>0</v>
          </cell>
          <cell r="AG588">
            <v>1</v>
          </cell>
          <cell r="AH588">
            <v>1</v>
          </cell>
          <cell r="AI588">
            <v>1</v>
          </cell>
          <cell r="AJ588">
            <v>0</v>
          </cell>
          <cell r="AL588">
            <v>27</v>
          </cell>
          <cell r="AM588">
            <v>50</v>
          </cell>
          <cell r="AO588" t="str">
            <v>D-3270-U</v>
          </cell>
          <cell r="AP588">
            <v>868</v>
          </cell>
          <cell r="AQ588" t="str">
            <v>GA</v>
          </cell>
          <cell r="AR588" t="str">
            <v>Georgia Power Company</v>
          </cell>
          <cell r="AS588" t="str">
            <v>SO</v>
          </cell>
          <cell r="AT588" t="str">
            <v>Electric</v>
          </cell>
          <cell r="AU588">
            <v>29706</v>
          </cell>
          <cell r="AV588">
            <v>346300</v>
          </cell>
          <cell r="AW588">
            <v>11.75</v>
          </cell>
          <cell r="AX588">
            <v>18</v>
          </cell>
          <cell r="AY588">
            <v>29.75</v>
          </cell>
          <cell r="AZ588" t="str">
            <v>NA</v>
          </cell>
          <cell r="BA588">
            <v>29914</v>
          </cell>
          <cell r="BB588">
            <v>265200</v>
          </cell>
          <cell r="BC588">
            <v>11.21</v>
          </cell>
          <cell r="BD588">
            <v>15.5</v>
          </cell>
          <cell r="BE588">
            <v>30.47</v>
          </cell>
          <cell r="BF588">
            <v>30102</v>
          </cell>
          <cell r="BG588" t="str">
            <v>NA</v>
          </cell>
          <cell r="BI588" t="str">
            <v>Vertically Integrated</v>
          </cell>
          <cell r="BJ588" t="str">
            <v>Fully Litigated</v>
          </cell>
          <cell r="BK588" t="str">
            <v>No</v>
          </cell>
          <cell r="BL588" t="str">
            <v>No</v>
          </cell>
        </row>
        <row r="589">
          <cell r="AE589">
            <v>44</v>
          </cell>
          <cell r="AF589">
            <v>0</v>
          </cell>
          <cell r="AG589">
            <v>1</v>
          </cell>
          <cell r="AH589">
            <v>1</v>
          </cell>
          <cell r="AI589">
            <v>1</v>
          </cell>
          <cell r="AJ589">
            <v>0</v>
          </cell>
          <cell r="AL589">
            <v>27</v>
          </cell>
          <cell r="AM589">
            <v>50</v>
          </cell>
          <cell r="AO589" t="str">
            <v>D-3397-U</v>
          </cell>
          <cell r="AP589">
            <v>870</v>
          </cell>
          <cell r="AQ589" t="str">
            <v>GA</v>
          </cell>
          <cell r="AR589" t="str">
            <v>Georgia Power Company</v>
          </cell>
          <cell r="AS589" t="str">
            <v>SO</v>
          </cell>
          <cell r="AT589" t="str">
            <v>Electric</v>
          </cell>
          <cell r="AU589">
            <v>30382</v>
          </cell>
          <cell r="AV589">
            <v>319500</v>
          </cell>
          <cell r="AW589">
            <v>12.71</v>
          </cell>
          <cell r="AX589">
            <v>16.5</v>
          </cell>
          <cell r="AY589">
            <v>35.61</v>
          </cell>
          <cell r="AZ589" t="str">
            <v>NA</v>
          </cell>
          <cell r="BA589">
            <v>30588</v>
          </cell>
          <cell r="BB589">
            <v>195400</v>
          </cell>
          <cell r="BC589">
            <v>12.23</v>
          </cell>
          <cell r="BD589">
            <v>15.5</v>
          </cell>
          <cell r="BE589">
            <v>34.5</v>
          </cell>
          <cell r="BF589">
            <v>30772</v>
          </cell>
          <cell r="BG589" t="str">
            <v>NA</v>
          </cell>
          <cell r="BI589" t="str">
            <v>Vertically Integrated</v>
          </cell>
          <cell r="BJ589" t="str">
            <v>Fully Litigated</v>
          </cell>
          <cell r="BK589" t="str">
            <v>No</v>
          </cell>
          <cell r="BL589" t="str">
            <v>No</v>
          </cell>
        </row>
        <row r="590">
          <cell r="AE590">
            <v>44</v>
          </cell>
          <cell r="AF590">
            <v>0</v>
          </cell>
          <cell r="AG590">
            <v>1</v>
          </cell>
          <cell r="AH590">
            <v>1</v>
          </cell>
          <cell r="AI590">
            <v>1</v>
          </cell>
          <cell r="AJ590">
            <v>0</v>
          </cell>
          <cell r="AL590">
            <v>27</v>
          </cell>
          <cell r="AM590">
            <v>50</v>
          </cell>
          <cell r="AO590" t="str">
            <v>D-3673-U</v>
          </cell>
          <cell r="AP590">
            <v>871</v>
          </cell>
          <cell r="AQ590" t="str">
            <v>GA</v>
          </cell>
          <cell r="AR590" t="str">
            <v>Georgia Power Company</v>
          </cell>
          <cell r="AS590" t="str">
            <v>SO</v>
          </cell>
          <cell r="AT590" t="str">
            <v>Electric</v>
          </cell>
          <cell r="AU590">
            <v>31869</v>
          </cell>
          <cell r="AV590">
            <v>735100</v>
          </cell>
          <cell r="AW590">
            <v>11.58</v>
          </cell>
          <cell r="AX590">
            <v>14</v>
          </cell>
          <cell r="AY590">
            <v>41.44</v>
          </cell>
          <cell r="AZ590">
            <v>6538300</v>
          </cell>
          <cell r="BA590">
            <v>32050</v>
          </cell>
          <cell r="BB590">
            <v>464100</v>
          </cell>
          <cell r="BC590">
            <v>11.03</v>
          </cell>
          <cell r="BD590">
            <v>13</v>
          </cell>
          <cell r="BE590">
            <v>37.049999999999997</v>
          </cell>
          <cell r="BF590">
            <v>32416</v>
          </cell>
          <cell r="BG590">
            <v>6369200</v>
          </cell>
          <cell r="BH590" t="str">
            <v>Average</v>
          </cell>
          <cell r="BI590" t="str">
            <v>Vertically Integrated</v>
          </cell>
          <cell r="BJ590" t="str">
            <v>Fully Litigated</v>
          </cell>
          <cell r="BK590" t="str">
            <v>Yes</v>
          </cell>
          <cell r="BL590" t="str">
            <v>No</v>
          </cell>
        </row>
        <row r="591">
          <cell r="AE591">
            <v>44</v>
          </cell>
          <cell r="AF591">
            <v>0</v>
          </cell>
          <cell r="AG591">
            <v>1</v>
          </cell>
          <cell r="AH591">
            <v>1</v>
          </cell>
          <cell r="AI591">
            <v>1</v>
          </cell>
          <cell r="AJ591">
            <v>0</v>
          </cell>
          <cell r="AL591">
            <v>27</v>
          </cell>
          <cell r="AM591">
            <v>50</v>
          </cell>
          <cell r="AO591" t="str">
            <v>D-3840-U</v>
          </cell>
          <cell r="AP591">
            <v>874</v>
          </cell>
          <cell r="AQ591" t="str">
            <v>GA</v>
          </cell>
          <cell r="AR591" t="str">
            <v>Georgia Power Company</v>
          </cell>
          <cell r="AS591" t="str">
            <v>SO</v>
          </cell>
          <cell r="AT591" t="str">
            <v>Electric</v>
          </cell>
          <cell r="AU591">
            <v>32601</v>
          </cell>
          <cell r="AV591">
            <v>413300</v>
          </cell>
          <cell r="AW591">
            <v>11.26</v>
          </cell>
          <cell r="AX591">
            <v>13.25</v>
          </cell>
          <cell r="AY591">
            <v>40.4</v>
          </cell>
          <cell r="AZ591">
            <v>8276600</v>
          </cell>
          <cell r="BA591">
            <v>32779</v>
          </cell>
          <cell r="BB591">
            <v>218100</v>
          </cell>
          <cell r="BC591">
            <v>10.8</v>
          </cell>
          <cell r="BD591">
            <v>12.25</v>
          </cell>
          <cell r="BE591">
            <v>37.49</v>
          </cell>
          <cell r="BF591">
            <v>32993</v>
          </cell>
          <cell r="BG591">
            <v>7934000</v>
          </cell>
          <cell r="BH591" t="str">
            <v>Average</v>
          </cell>
          <cell r="BI591" t="str">
            <v>Vertically Integrated</v>
          </cell>
          <cell r="BJ591" t="str">
            <v>Fully Litigated</v>
          </cell>
          <cell r="BK591" t="str">
            <v>Yes</v>
          </cell>
          <cell r="BL591" t="str">
            <v>No</v>
          </cell>
        </row>
        <row r="592">
          <cell r="AE592">
            <v>44</v>
          </cell>
          <cell r="AF592">
            <v>0</v>
          </cell>
          <cell r="AG592">
            <v>1</v>
          </cell>
          <cell r="AH592">
            <v>1</v>
          </cell>
          <cell r="AI592">
            <v>1</v>
          </cell>
          <cell r="AJ592">
            <v>0</v>
          </cell>
          <cell r="AL592">
            <v>27</v>
          </cell>
          <cell r="AM592">
            <v>50</v>
          </cell>
          <cell r="AO592" t="str">
            <v>D-3220-U</v>
          </cell>
          <cell r="AP592">
            <v>875</v>
          </cell>
          <cell r="AQ592" t="str">
            <v>GA</v>
          </cell>
          <cell r="AR592" t="str">
            <v>Savannah Electric and Power Company</v>
          </cell>
          <cell r="AS592" t="str">
            <v>SO</v>
          </cell>
          <cell r="AT592" t="str">
            <v>Electric</v>
          </cell>
          <cell r="AU592">
            <v>29402</v>
          </cell>
          <cell r="AV592">
            <v>12900</v>
          </cell>
          <cell r="AW592">
            <v>11.14</v>
          </cell>
          <cell r="AX592">
            <v>15</v>
          </cell>
          <cell r="AY592">
            <v>29.1</v>
          </cell>
          <cell r="AZ592" t="str">
            <v>NA</v>
          </cell>
          <cell r="BA592">
            <v>29609</v>
          </cell>
          <cell r="BB592">
            <v>11700</v>
          </cell>
          <cell r="BC592">
            <v>11.13</v>
          </cell>
          <cell r="BD592">
            <v>14.4</v>
          </cell>
          <cell r="BE592">
            <v>28.32</v>
          </cell>
          <cell r="BF592">
            <v>29586</v>
          </cell>
          <cell r="BG592" t="str">
            <v>NA</v>
          </cell>
          <cell r="BI592" t="str">
            <v>Vertically Integrated</v>
          </cell>
          <cell r="BJ592" t="str">
            <v>Fully Litigated</v>
          </cell>
          <cell r="BK592" t="str">
            <v>No</v>
          </cell>
          <cell r="BL592" t="str">
            <v>No</v>
          </cell>
        </row>
        <row r="593">
          <cell r="AE593">
            <v>44</v>
          </cell>
          <cell r="AF593">
            <v>0</v>
          </cell>
          <cell r="AG593">
            <v>1</v>
          </cell>
          <cell r="AH593">
            <v>1</v>
          </cell>
          <cell r="AI593">
            <v>1</v>
          </cell>
          <cell r="AJ593">
            <v>0</v>
          </cell>
          <cell r="AL593">
            <v>27</v>
          </cell>
          <cell r="AM593">
            <v>50</v>
          </cell>
          <cell r="AO593" t="str">
            <v>D-3360-U</v>
          </cell>
          <cell r="AP593">
            <v>876</v>
          </cell>
          <cell r="AQ593" t="str">
            <v>GA</v>
          </cell>
          <cell r="AR593" t="str">
            <v>Savannah Electric and Power Company</v>
          </cell>
          <cell r="AS593" t="str">
            <v>SO</v>
          </cell>
          <cell r="AT593" t="str">
            <v>Electric</v>
          </cell>
          <cell r="AU593">
            <v>30127</v>
          </cell>
          <cell r="AV593">
            <v>23500</v>
          </cell>
          <cell r="AW593">
            <v>13.16</v>
          </cell>
          <cell r="AX593">
            <v>17.5</v>
          </cell>
          <cell r="AY593">
            <v>31.1</v>
          </cell>
          <cell r="AZ593" t="str">
            <v>NA</v>
          </cell>
          <cell r="BA593">
            <v>30315</v>
          </cell>
          <cell r="BB593">
            <v>20600</v>
          </cell>
          <cell r="BC593">
            <v>12.8</v>
          </cell>
          <cell r="BD593">
            <v>16.350000000000001</v>
          </cell>
          <cell r="BE593">
            <v>31.1</v>
          </cell>
          <cell r="BF593">
            <v>30528</v>
          </cell>
          <cell r="BG593" t="str">
            <v>NA</v>
          </cell>
          <cell r="BI593" t="str">
            <v>Vertically Integrated</v>
          </cell>
          <cell r="BJ593" t="str">
            <v>Fully Litigated</v>
          </cell>
          <cell r="BK593" t="str">
            <v>No</v>
          </cell>
          <cell r="BL593" t="str">
            <v>No</v>
          </cell>
        </row>
        <row r="594">
          <cell r="AE594">
            <v>44</v>
          </cell>
          <cell r="AF594">
            <v>0</v>
          </cell>
          <cell r="AG594">
            <v>1</v>
          </cell>
          <cell r="AH594">
            <v>1</v>
          </cell>
          <cell r="AI594">
            <v>1</v>
          </cell>
          <cell r="AJ594">
            <v>0</v>
          </cell>
          <cell r="AL594">
            <v>27</v>
          </cell>
          <cell r="AM594">
            <v>50</v>
          </cell>
          <cell r="AO594" t="str">
            <v>D-3523-U</v>
          </cell>
          <cell r="AP594">
            <v>884</v>
          </cell>
          <cell r="AQ594" t="str">
            <v>GA</v>
          </cell>
          <cell r="AR594" t="str">
            <v>Savannah Electric and Power Company</v>
          </cell>
          <cell r="AS594" t="str">
            <v>SO</v>
          </cell>
          <cell r="AT594" t="str">
            <v>Electric</v>
          </cell>
          <cell r="AU594">
            <v>31135</v>
          </cell>
          <cell r="AV594">
            <v>17100</v>
          </cell>
          <cell r="AW594">
            <v>13.26</v>
          </cell>
          <cell r="AX594">
            <v>15.75</v>
          </cell>
          <cell r="AY594">
            <v>39.159999999999997</v>
          </cell>
          <cell r="AZ594" t="str">
            <v>NA</v>
          </cell>
          <cell r="BA594">
            <v>31313</v>
          </cell>
          <cell r="BB594">
            <v>11800</v>
          </cell>
          <cell r="BC594">
            <v>12.95</v>
          </cell>
          <cell r="BD594">
            <v>15</v>
          </cell>
          <cell r="BE594">
            <v>39.159999999999997</v>
          </cell>
          <cell r="BF594">
            <v>31532</v>
          </cell>
          <cell r="BG594" t="str">
            <v>NA</v>
          </cell>
          <cell r="BI594" t="str">
            <v>Vertically Integrated</v>
          </cell>
          <cell r="BJ594" t="str">
            <v>Fully Litigated</v>
          </cell>
          <cell r="BK594" t="str">
            <v>No</v>
          </cell>
          <cell r="BL594" t="str">
            <v>No</v>
          </cell>
        </row>
        <row r="595">
          <cell r="AE595">
            <v>44</v>
          </cell>
          <cell r="AF595">
            <v>0</v>
          </cell>
          <cell r="AG595">
            <v>1</v>
          </cell>
          <cell r="AH595">
            <v>1</v>
          </cell>
          <cell r="AI595">
            <v>1</v>
          </cell>
          <cell r="AJ595">
            <v>1</v>
          </cell>
          <cell r="AL595">
            <v>27</v>
          </cell>
          <cell r="AM595">
            <v>50</v>
          </cell>
          <cell r="AO595" t="str">
            <v>D-3167-U</v>
          </cell>
          <cell r="AP595">
            <v>885</v>
          </cell>
          <cell r="AQ595" t="str">
            <v>GA</v>
          </cell>
          <cell r="AR595" t="str">
            <v>Atlanta Gas Light Company</v>
          </cell>
          <cell r="AS595" t="str">
            <v>SO</v>
          </cell>
          <cell r="AT595" t="str">
            <v>Natural Gas</v>
          </cell>
          <cell r="AU595">
            <v>29056</v>
          </cell>
          <cell r="AV595">
            <v>22700</v>
          </cell>
          <cell r="AW595">
            <v>10.92</v>
          </cell>
          <cell r="AX595">
            <v>15</v>
          </cell>
          <cell r="AY595">
            <v>35.090000000000003</v>
          </cell>
          <cell r="AZ595" t="str">
            <v>NA</v>
          </cell>
          <cell r="BA595">
            <v>29238</v>
          </cell>
          <cell r="BB595">
            <v>13100</v>
          </cell>
          <cell r="BC595">
            <v>10.57</v>
          </cell>
          <cell r="BD595">
            <v>14</v>
          </cell>
          <cell r="BE595">
            <v>35.090000000000003</v>
          </cell>
          <cell r="BF595">
            <v>29128</v>
          </cell>
          <cell r="BG595" t="str">
            <v>NA</v>
          </cell>
          <cell r="BI595" t="str">
            <v>Distribution</v>
          </cell>
          <cell r="BJ595" t="str">
            <v>Fully Litigated</v>
          </cell>
          <cell r="BK595" t="str">
            <v>No</v>
          </cell>
          <cell r="BL595" t="str">
            <v>No</v>
          </cell>
        </row>
        <row r="596">
          <cell r="AE596">
            <v>44</v>
          </cell>
          <cell r="AF596">
            <v>0</v>
          </cell>
          <cell r="AG596">
            <v>1</v>
          </cell>
          <cell r="AH596">
            <v>1</v>
          </cell>
          <cell r="AI596">
            <v>1</v>
          </cell>
          <cell r="AJ596">
            <v>1</v>
          </cell>
          <cell r="AL596">
            <v>27</v>
          </cell>
          <cell r="AM596">
            <v>50</v>
          </cell>
          <cell r="AO596" t="str">
            <v>D-3288-U</v>
          </cell>
          <cell r="AP596">
            <v>886</v>
          </cell>
          <cell r="AQ596" t="str">
            <v>GA</v>
          </cell>
          <cell r="AR596" t="str">
            <v>Atlanta Gas Light Company</v>
          </cell>
          <cell r="AS596" t="str">
            <v>SO</v>
          </cell>
          <cell r="AT596" t="str">
            <v>Natural Gas</v>
          </cell>
          <cell r="AU596">
            <v>29769</v>
          </cell>
          <cell r="AV596">
            <v>45300</v>
          </cell>
          <cell r="AW596">
            <v>13.16</v>
          </cell>
          <cell r="AX596">
            <v>19.5</v>
          </cell>
          <cell r="AY596">
            <v>38.04</v>
          </cell>
          <cell r="AZ596" t="str">
            <v>NA</v>
          </cell>
          <cell r="BA596">
            <v>29942</v>
          </cell>
          <cell r="BB596">
            <v>26500</v>
          </cell>
          <cell r="BC596">
            <v>11.6</v>
          </cell>
          <cell r="BD596">
            <v>16</v>
          </cell>
          <cell r="BE596">
            <v>38.369999999999997</v>
          </cell>
          <cell r="BF596">
            <v>29859</v>
          </cell>
          <cell r="BG596" t="str">
            <v>NA</v>
          </cell>
          <cell r="BI596" t="str">
            <v>Distribution</v>
          </cell>
          <cell r="BJ596" t="str">
            <v>Fully Litigated</v>
          </cell>
          <cell r="BK596" t="str">
            <v>No</v>
          </cell>
          <cell r="BL596" t="str">
            <v>No</v>
          </cell>
        </row>
        <row r="597">
          <cell r="AE597">
            <v>44</v>
          </cell>
          <cell r="AF597">
            <v>0</v>
          </cell>
          <cell r="AG597">
            <v>1</v>
          </cell>
          <cell r="AH597">
            <v>1</v>
          </cell>
          <cell r="AI597">
            <v>1</v>
          </cell>
          <cell r="AJ597">
            <v>1</v>
          </cell>
          <cell r="AL597">
            <v>27</v>
          </cell>
          <cell r="AM597">
            <v>50</v>
          </cell>
          <cell r="AO597" t="str">
            <v>D-3333-U</v>
          </cell>
          <cell r="AP597">
            <v>888</v>
          </cell>
          <cell r="AQ597" t="str">
            <v>GA</v>
          </cell>
          <cell r="AR597" t="str">
            <v>Atlanta Gas Light Company</v>
          </cell>
          <cell r="AS597" t="str">
            <v>SO</v>
          </cell>
          <cell r="AT597" t="str">
            <v>Natural Gas</v>
          </cell>
          <cell r="AU597">
            <v>30041</v>
          </cell>
          <cell r="AV597">
            <v>45300</v>
          </cell>
          <cell r="AW597">
            <v>13.46</v>
          </cell>
          <cell r="AX597">
            <v>19.25</v>
          </cell>
          <cell r="AY597">
            <v>33.979999999999997</v>
          </cell>
          <cell r="AZ597">
            <v>402700</v>
          </cell>
          <cell r="BA597">
            <v>30224</v>
          </cell>
          <cell r="BB597">
            <v>22000</v>
          </cell>
          <cell r="BC597">
            <v>12.59</v>
          </cell>
          <cell r="BD597">
            <v>16.7</v>
          </cell>
          <cell r="BE597">
            <v>33.799999999999997</v>
          </cell>
          <cell r="BF597">
            <v>30041</v>
          </cell>
          <cell r="BG597">
            <v>377900</v>
          </cell>
          <cell r="BH597" t="str">
            <v>Year-end</v>
          </cell>
          <cell r="BI597" t="str">
            <v>Distribution</v>
          </cell>
          <cell r="BJ597" t="str">
            <v>Fully Litigated</v>
          </cell>
          <cell r="BK597" t="str">
            <v>No</v>
          </cell>
          <cell r="BL597" t="str">
            <v>No</v>
          </cell>
        </row>
        <row r="598">
          <cell r="AE598">
            <v>44</v>
          </cell>
          <cell r="AF598">
            <v>0</v>
          </cell>
          <cell r="AG598">
            <v>1</v>
          </cell>
          <cell r="AH598">
            <v>1</v>
          </cell>
          <cell r="AI598">
            <v>1</v>
          </cell>
          <cell r="AJ598">
            <v>1</v>
          </cell>
          <cell r="AL598">
            <v>27</v>
          </cell>
          <cell r="AM598">
            <v>50</v>
          </cell>
          <cell r="AO598" t="str">
            <v>D-3402-U</v>
          </cell>
          <cell r="AP598">
            <v>889</v>
          </cell>
          <cell r="AQ598" t="str">
            <v>GA</v>
          </cell>
          <cell r="AR598" t="str">
            <v>Atlanta Gas Light Company</v>
          </cell>
          <cell r="AS598" t="str">
            <v>SO</v>
          </cell>
          <cell r="AT598" t="str">
            <v>Natural Gas</v>
          </cell>
          <cell r="AU598">
            <v>30406</v>
          </cell>
          <cell r="AV598">
            <v>52300</v>
          </cell>
          <cell r="AW598">
            <v>13.6</v>
          </cell>
          <cell r="AX598">
            <v>18</v>
          </cell>
          <cell r="AY598">
            <v>34.409999999999997</v>
          </cell>
          <cell r="AZ598">
            <v>440200</v>
          </cell>
          <cell r="BA598">
            <v>30589</v>
          </cell>
          <cell r="BB598">
            <v>30600</v>
          </cell>
          <cell r="BC598">
            <v>12.67</v>
          </cell>
          <cell r="BD598">
            <v>16.25</v>
          </cell>
          <cell r="BE598">
            <v>34.409999999999997</v>
          </cell>
          <cell r="BF598">
            <v>30589</v>
          </cell>
          <cell r="BG598">
            <v>429900</v>
          </cell>
          <cell r="BH598" t="str">
            <v>Year-end</v>
          </cell>
          <cell r="BI598" t="str">
            <v>Distribution</v>
          </cell>
          <cell r="BJ598" t="str">
            <v>Fully Litigated</v>
          </cell>
          <cell r="BK598" t="str">
            <v>No</v>
          </cell>
          <cell r="BL598" t="str">
            <v>No</v>
          </cell>
        </row>
        <row r="599">
          <cell r="AE599">
            <v>44</v>
          </cell>
          <cell r="AF599">
            <v>0</v>
          </cell>
          <cell r="AG599">
            <v>1</v>
          </cell>
          <cell r="AH599">
            <v>1</v>
          </cell>
          <cell r="AI599">
            <v>1</v>
          </cell>
          <cell r="AJ599">
            <v>1</v>
          </cell>
          <cell r="AL599">
            <v>27</v>
          </cell>
          <cell r="AM599">
            <v>50</v>
          </cell>
          <cell r="AO599" t="str">
            <v>D-3467-U</v>
          </cell>
          <cell r="AP599">
            <v>892</v>
          </cell>
          <cell r="AQ599" t="str">
            <v>GA</v>
          </cell>
          <cell r="AR599" t="str">
            <v>Atlanta Gas Light Company</v>
          </cell>
          <cell r="AS599" t="str">
            <v>SO</v>
          </cell>
          <cell r="AT599" t="str">
            <v>Natural Gas</v>
          </cell>
          <cell r="AU599">
            <v>30774</v>
          </cell>
          <cell r="AV599">
            <v>40100</v>
          </cell>
          <cell r="AW599">
            <v>14.14</v>
          </cell>
          <cell r="AX599">
            <v>18</v>
          </cell>
          <cell r="AY599">
            <v>41.52</v>
          </cell>
          <cell r="AZ599" t="str">
            <v>NA</v>
          </cell>
          <cell r="BA599">
            <v>30950</v>
          </cell>
          <cell r="BB599">
            <v>20600</v>
          </cell>
          <cell r="BC599">
            <v>13.24</v>
          </cell>
          <cell r="BD599">
            <v>16.25</v>
          </cell>
          <cell r="BE599">
            <v>41.52</v>
          </cell>
          <cell r="BF599">
            <v>30955</v>
          </cell>
          <cell r="BG599" t="str">
            <v>NA</v>
          </cell>
          <cell r="BI599" t="str">
            <v>Distribution</v>
          </cell>
          <cell r="BJ599" t="str">
            <v>Fully Litigated</v>
          </cell>
          <cell r="BK599" t="str">
            <v>No</v>
          </cell>
          <cell r="BL599" t="str">
            <v>No</v>
          </cell>
        </row>
        <row r="600">
          <cell r="AE600">
            <v>44</v>
          </cell>
          <cell r="AF600">
            <v>0</v>
          </cell>
          <cell r="AG600">
            <v>1</v>
          </cell>
          <cell r="AH600">
            <v>1</v>
          </cell>
          <cell r="AI600">
            <v>1</v>
          </cell>
          <cell r="AJ600">
            <v>1</v>
          </cell>
          <cell r="AL600">
            <v>27</v>
          </cell>
          <cell r="AM600">
            <v>50</v>
          </cell>
          <cell r="AO600" t="str">
            <v>D-3524-U</v>
          </cell>
          <cell r="AP600">
            <v>894</v>
          </cell>
          <cell r="AQ600" t="str">
            <v>GA</v>
          </cell>
          <cell r="AR600" t="str">
            <v>Atlanta Gas Light Company</v>
          </cell>
          <cell r="AS600" t="str">
            <v>SO</v>
          </cell>
          <cell r="AT600" t="str">
            <v>Natural Gas</v>
          </cell>
          <cell r="AU600">
            <v>31135</v>
          </cell>
          <cell r="AV600">
            <v>31700</v>
          </cell>
          <cell r="AW600">
            <v>13.38</v>
          </cell>
          <cell r="AX600">
            <v>16.25</v>
          </cell>
          <cell r="AY600">
            <v>43.06</v>
          </cell>
          <cell r="AZ600">
            <v>565400</v>
          </cell>
          <cell r="BA600">
            <v>31313</v>
          </cell>
          <cell r="BB600">
            <v>19700</v>
          </cell>
          <cell r="BC600">
            <v>12.97</v>
          </cell>
          <cell r="BD600">
            <v>15.3</v>
          </cell>
          <cell r="BE600">
            <v>43.06</v>
          </cell>
          <cell r="BF600">
            <v>31320</v>
          </cell>
          <cell r="BG600">
            <v>550800</v>
          </cell>
          <cell r="BH600" t="str">
            <v>Year-end</v>
          </cell>
          <cell r="BI600" t="str">
            <v>Distribution</v>
          </cell>
          <cell r="BJ600" t="str">
            <v>Fully Litigated</v>
          </cell>
          <cell r="BK600" t="str">
            <v>No</v>
          </cell>
          <cell r="BL600" t="str">
            <v>No</v>
          </cell>
        </row>
        <row r="601">
          <cell r="AE601">
            <v>44</v>
          </cell>
          <cell r="AF601">
            <v>0</v>
          </cell>
          <cell r="AG601">
            <v>1</v>
          </cell>
          <cell r="AH601">
            <v>1</v>
          </cell>
          <cell r="AI601">
            <v>1</v>
          </cell>
          <cell r="AJ601">
            <v>1</v>
          </cell>
          <cell r="AL601">
            <v>27</v>
          </cell>
          <cell r="AM601">
            <v>50</v>
          </cell>
          <cell r="AO601" t="str">
            <v>D-3582-U</v>
          </cell>
          <cell r="AP601">
            <v>896</v>
          </cell>
          <cell r="AQ601" t="str">
            <v>GA</v>
          </cell>
          <cell r="AR601" t="str">
            <v>Atlanta Gas Light Company</v>
          </cell>
          <cell r="AS601" t="str">
            <v>SO</v>
          </cell>
          <cell r="AT601" t="str">
            <v>Natural Gas</v>
          </cell>
          <cell r="AU601">
            <v>31498</v>
          </cell>
          <cell r="AV601">
            <v>32200</v>
          </cell>
          <cell r="AW601">
            <v>13</v>
          </cell>
          <cell r="AX601">
            <v>15.5</v>
          </cell>
          <cell r="AY601">
            <v>45.47</v>
          </cell>
          <cell r="AZ601">
            <v>652100</v>
          </cell>
          <cell r="BA601">
            <v>31678</v>
          </cell>
          <cell r="BB601">
            <v>11400</v>
          </cell>
          <cell r="BC601">
            <v>11.75</v>
          </cell>
          <cell r="BD601">
            <v>12.75</v>
          </cell>
          <cell r="BE601">
            <v>45.47</v>
          </cell>
          <cell r="BF601">
            <v>31685</v>
          </cell>
          <cell r="BG601">
            <v>647200</v>
          </cell>
          <cell r="BH601" t="str">
            <v>Year-end</v>
          </cell>
          <cell r="BI601" t="str">
            <v>Distribution</v>
          </cell>
          <cell r="BJ601" t="str">
            <v>Fully Litigated</v>
          </cell>
          <cell r="BK601" t="str">
            <v>No</v>
          </cell>
          <cell r="BL601" t="str">
            <v>No</v>
          </cell>
        </row>
        <row r="602">
          <cell r="AE602">
            <v>44</v>
          </cell>
          <cell r="AF602">
            <v>0</v>
          </cell>
          <cell r="AG602">
            <v>1</v>
          </cell>
          <cell r="AH602">
            <v>1</v>
          </cell>
          <cell r="AI602">
            <v>1</v>
          </cell>
          <cell r="AJ602">
            <v>1</v>
          </cell>
          <cell r="AL602">
            <v>27</v>
          </cell>
          <cell r="AM602">
            <v>50</v>
          </cell>
          <cell r="AO602" t="str">
            <v>D-3676-U</v>
          </cell>
          <cell r="AP602">
            <v>899</v>
          </cell>
          <cell r="AQ602" t="str">
            <v>GA</v>
          </cell>
          <cell r="AR602" t="str">
            <v>Atlanta Gas Light Company</v>
          </cell>
          <cell r="AS602" t="str">
            <v>SO</v>
          </cell>
          <cell r="AT602" t="str">
            <v>Natural Gas</v>
          </cell>
          <cell r="AU602">
            <v>31867</v>
          </cell>
          <cell r="AV602">
            <v>9900</v>
          </cell>
          <cell r="AW602">
            <v>11.39</v>
          </cell>
          <cell r="AX602">
            <v>13.5</v>
          </cell>
          <cell r="AY602">
            <v>44.92</v>
          </cell>
          <cell r="AZ602">
            <v>718800</v>
          </cell>
          <cell r="BA602">
            <v>31958</v>
          </cell>
          <cell r="BB602">
            <v>1400</v>
          </cell>
          <cell r="BC602" t="str">
            <v>NA</v>
          </cell>
          <cell r="BD602" t="str">
            <v>NA</v>
          </cell>
          <cell r="BE602" t="str">
            <v>NA</v>
          </cell>
          <cell r="BF602">
            <v>32050</v>
          </cell>
          <cell r="BG602" t="str">
            <v>NA</v>
          </cell>
          <cell r="BH602" t="str">
            <v>Year-end</v>
          </cell>
          <cell r="BI602" t="str">
            <v>Distribution</v>
          </cell>
          <cell r="BJ602" t="str">
            <v>Settled</v>
          </cell>
          <cell r="BK602" t="str">
            <v>No</v>
          </cell>
          <cell r="BL602" t="str">
            <v>No</v>
          </cell>
        </row>
        <row r="603">
          <cell r="AE603">
            <v>44</v>
          </cell>
          <cell r="AF603">
            <v>0</v>
          </cell>
          <cell r="AG603">
            <v>1</v>
          </cell>
          <cell r="AH603">
            <v>1</v>
          </cell>
          <cell r="AI603">
            <v>1</v>
          </cell>
          <cell r="AJ603">
            <v>1</v>
          </cell>
          <cell r="AL603">
            <v>27</v>
          </cell>
          <cell r="AM603">
            <v>50</v>
          </cell>
          <cell r="AO603" t="str">
            <v>D-3780-U</v>
          </cell>
          <cell r="AP603">
            <v>902</v>
          </cell>
          <cell r="AQ603" t="str">
            <v>GA</v>
          </cell>
          <cell r="AR603" t="str">
            <v>Atlanta Gas Light Company</v>
          </cell>
          <cell r="AS603" t="str">
            <v>SO</v>
          </cell>
          <cell r="AT603" t="str">
            <v>Natural Gas</v>
          </cell>
          <cell r="AU603">
            <v>31924</v>
          </cell>
          <cell r="AV603">
            <v>31200</v>
          </cell>
          <cell r="AW603">
            <v>11.85</v>
          </cell>
          <cell r="AX603">
            <v>14</v>
          </cell>
          <cell r="AY603">
            <v>47.4</v>
          </cell>
          <cell r="AZ603">
            <v>806700</v>
          </cell>
          <cell r="BA603">
            <v>32476</v>
          </cell>
          <cell r="BB603">
            <v>10500</v>
          </cell>
          <cell r="BC603">
            <v>11.26</v>
          </cell>
          <cell r="BD603">
            <v>12.75</v>
          </cell>
          <cell r="BE603">
            <v>47.36</v>
          </cell>
          <cell r="BF603">
            <v>32416</v>
          </cell>
          <cell r="BG603">
            <v>798800</v>
          </cell>
          <cell r="BH603" t="str">
            <v>Year-end</v>
          </cell>
          <cell r="BI603" t="str">
            <v>Distribution</v>
          </cell>
          <cell r="BJ603" t="str">
            <v>Fully Litigated</v>
          </cell>
          <cell r="BK603" t="str">
            <v>No</v>
          </cell>
          <cell r="BL603" t="str">
            <v>No</v>
          </cell>
        </row>
        <row r="604">
          <cell r="AE604">
            <v>44</v>
          </cell>
          <cell r="AF604">
            <v>0</v>
          </cell>
          <cell r="AG604">
            <v>1</v>
          </cell>
          <cell r="AH604">
            <v>1</v>
          </cell>
          <cell r="AI604">
            <v>1</v>
          </cell>
          <cell r="AJ604">
            <v>1</v>
          </cell>
          <cell r="AL604">
            <v>27</v>
          </cell>
          <cell r="AM604">
            <v>50</v>
          </cell>
          <cell r="AO604" t="str">
            <v>D-3855-U</v>
          </cell>
          <cell r="AP604">
            <v>903</v>
          </cell>
          <cell r="AQ604" t="str">
            <v>GA</v>
          </cell>
          <cell r="AR604" t="str">
            <v>Atlanta Gas Light Company</v>
          </cell>
          <cell r="AS604" t="str">
            <v>SO</v>
          </cell>
          <cell r="AT604" t="str">
            <v>Natural Gas</v>
          </cell>
          <cell r="AU604">
            <v>32598</v>
          </cell>
          <cell r="AV604">
            <v>45000</v>
          </cell>
          <cell r="AW604">
            <v>12.36</v>
          </cell>
          <cell r="AX604">
            <v>15</v>
          </cell>
          <cell r="AY604">
            <v>45.87</v>
          </cell>
          <cell r="AZ604">
            <v>844400</v>
          </cell>
          <cell r="BA604">
            <v>32720</v>
          </cell>
          <cell r="BB604">
            <v>17800</v>
          </cell>
          <cell r="BC604">
            <v>11.44</v>
          </cell>
          <cell r="BD604">
            <v>13</v>
          </cell>
          <cell r="BE604">
            <v>45.87</v>
          </cell>
          <cell r="BF604">
            <v>32781</v>
          </cell>
          <cell r="BG604" t="str">
            <v>NA</v>
          </cell>
          <cell r="BH604" t="str">
            <v>Year-end</v>
          </cell>
          <cell r="BI604" t="str">
            <v>Distribution</v>
          </cell>
          <cell r="BJ604" t="str">
            <v>Settled</v>
          </cell>
          <cell r="BK604" t="str">
            <v>No</v>
          </cell>
          <cell r="BL604" t="str">
            <v>No</v>
          </cell>
        </row>
        <row r="605">
          <cell r="AE605">
            <v>44</v>
          </cell>
          <cell r="AF605">
            <v>0</v>
          </cell>
          <cell r="AG605">
            <v>1</v>
          </cell>
          <cell r="AH605">
            <v>1</v>
          </cell>
          <cell r="AI605">
            <v>1</v>
          </cell>
          <cell r="AJ605">
            <v>0</v>
          </cell>
          <cell r="AL605">
            <v>27</v>
          </cell>
          <cell r="AM605">
            <v>50</v>
          </cell>
          <cell r="AO605" t="str">
            <v>D-32539</v>
          </cell>
          <cell r="AP605">
            <v>2124</v>
          </cell>
          <cell r="AQ605" t="str">
            <v>GA</v>
          </cell>
          <cell r="AR605" t="str">
            <v>Georgia Power Company</v>
          </cell>
          <cell r="AS605" t="str">
            <v>SO</v>
          </cell>
          <cell r="AT605" t="str">
            <v>Electric</v>
          </cell>
          <cell r="AU605">
            <v>40424</v>
          </cell>
          <cell r="AV605">
            <v>218000</v>
          </cell>
          <cell r="AW605" t="str">
            <v>NA</v>
          </cell>
          <cell r="AX605" t="str">
            <v>NA</v>
          </cell>
          <cell r="AY605" t="str">
            <v>NA</v>
          </cell>
          <cell r="AZ605" t="str">
            <v>NA</v>
          </cell>
          <cell r="BA605">
            <v>40542</v>
          </cell>
          <cell r="BB605">
            <v>223000</v>
          </cell>
          <cell r="BC605" t="str">
            <v>NA</v>
          </cell>
          <cell r="BD605" t="str">
            <v>NA</v>
          </cell>
          <cell r="BE605" t="str">
            <v>NA</v>
          </cell>
          <cell r="BF605">
            <v>40908</v>
          </cell>
          <cell r="BG605" t="str">
            <v>NA</v>
          </cell>
          <cell r="BI605" t="str">
            <v>Limited-Issue Rider</v>
          </cell>
          <cell r="BJ605" t="str">
            <v>Fully Litigated</v>
          </cell>
          <cell r="BK605" t="str">
            <v>No</v>
          </cell>
          <cell r="BL605" t="str">
            <v>No</v>
          </cell>
        </row>
        <row r="606">
          <cell r="AE606">
            <v>44</v>
          </cell>
          <cell r="AF606">
            <v>0</v>
          </cell>
          <cell r="AG606">
            <v>1</v>
          </cell>
          <cell r="AH606">
            <v>1</v>
          </cell>
          <cell r="AI606">
            <v>1</v>
          </cell>
          <cell r="AJ606">
            <v>0</v>
          </cell>
          <cell r="AL606">
            <v>27</v>
          </cell>
          <cell r="AM606">
            <v>50</v>
          </cell>
          <cell r="AO606" t="str">
            <v>D-32539 (2012 Update)</v>
          </cell>
          <cell r="AP606">
            <v>2266</v>
          </cell>
          <cell r="AQ606" t="str">
            <v>GA</v>
          </cell>
          <cell r="AR606" t="str">
            <v>Georgia Power Company</v>
          </cell>
          <cell r="AS606" t="str">
            <v>SO</v>
          </cell>
          <cell r="AT606" t="str">
            <v>Electric</v>
          </cell>
          <cell r="AU606">
            <v>40848</v>
          </cell>
          <cell r="AV606">
            <v>35600</v>
          </cell>
          <cell r="AW606" t="str">
            <v>NA</v>
          </cell>
          <cell r="AX606" t="str">
            <v>NA</v>
          </cell>
          <cell r="AY606" t="str">
            <v>NA</v>
          </cell>
          <cell r="AZ606" t="str">
            <v>NA</v>
          </cell>
          <cell r="BA606">
            <v>40905</v>
          </cell>
          <cell r="BB606">
            <v>35600</v>
          </cell>
          <cell r="BC606" t="str">
            <v>NA</v>
          </cell>
          <cell r="BD606" t="str">
            <v>NA</v>
          </cell>
          <cell r="BE606" t="str">
            <v>NA</v>
          </cell>
          <cell r="BF606">
            <v>41274</v>
          </cell>
          <cell r="BG606" t="str">
            <v>NA</v>
          </cell>
          <cell r="BI606" t="str">
            <v>Limited-Issue Rider</v>
          </cell>
          <cell r="BJ606" t="str">
            <v>Fully Litigated</v>
          </cell>
          <cell r="BK606" t="str">
            <v>No</v>
          </cell>
          <cell r="BL606" t="str">
            <v>No</v>
          </cell>
        </row>
        <row r="607">
          <cell r="AE607">
            <v>44</v>
          </cell>
          <cell r="AF607">
            <v>0</v>
          </cell>
          <cell r="AG607">
            <v>1</v>
          </cell>
          <cell r="AH607">
            <v>1</v>
          </cell>
          <cell r="AI607">
            <v>1</v>
          </cell>
          <cell r="AJ607">
            <v>0</v>
          </cell>
          <cell r="AL607">
            <v>27</v>
          </cell>
          <cell r="AM607">
            <v>50</v>
          </cell>
          <cell r="AO607" t="str">
            <v>D-32539 (2013 Update)</v>
          </cell>
          <cell r="AP607">
            <v>2446</v>
          </cell>
          <cell r="AQ607" t="str">
            <v>GA</v>
          </cell>
          <cell r="AR607" t="str">
            <v>Georgia Power Company</v>
          </cell>
          <cell r="AS607" t="str">
            <v>SO</v>
          </cell>
          <cell r="AT607" t="str">
            <v>Electric</v>
          </cell>
          <cell r="AU607">
            <v>41214</v>
          </cell>
          <cell r="AV607">
            <v>50160.601999999999</v>
          </cell>
          <cell r="AW607" t="str">
            <v>NA</v>
          </cell>
          <cell r="AX607" t="str">
            <v>NA</v>
          </cell>
          <cell r="AY607" t="str">
            <v>NA</v>
          </cell>
          <cell r="AZ607" t="str">
            <v>NA</v>
          </cell>
          <cell r="BA607">
            <v>41263</v>
          </cell>
          <cell r="BB607">
            <v>50160.601999999999</v>
          </cell>
          <cell r="BC607" t="str">
            <v>NA</v>
          </cell>
          <cell r="BD607" t="str">
            <v>NA</v>
          </cell>
          <cell r="BE607" t="str">
            <v>NA</v>
          </cell>
          <cell r="BF607">
            <v>41639</v>
          </cell>
          <cell r="BG607" t="str">
            <v>NA</v>
          </cell>
          <cell r="BI607" t="str">
            <v>Limited-Issue Rider</v>
          </cell>
          <cell r="BJ607" t="str">
            <v>Fully Litigated</v>
          </cell>
          <cell r="BK607" t="str">
            <v>No</v>
          </cell>
          <cell r="BL607" t="str">
            <v>No</v>
          </cell>
        </row>
        <row r="608">
          <cell r="AE608">
            <v>44</v>
          </cell>
          <cell r="AF608">
            <v>0</v>
          </cell>
          <cell r="AG608">
            <v>1</v>
          </cell>
          <cell r="AH608">
            <v>1</v>
          </cell>
          <cell r="AI608">
            <v>1</v>
          </cell>
          <cell r="AJ608">
            <v>0</v>
          </cell>
          <cell r="AL608">
            <v>27</v>
          </cell>
          <cell r="AM608">
            <v>50</v>
          </cell>
          <cell r="AO608" t="str">
            <v>D-36989</v>
          </cell>
          <cell r="AP608">
            <v>2539</v>
          </cell>
          <cell r="AQ608" t="str">
            <v>GA</v>
          </cell>
          <cell r="AR608" t="str">
            <v>Georgia Power Company</v>
          </cell>
          <cell r="AS608" t="str">
            <v>SO</v>
          </cell>
          <cell r="AT608" t="str">
            <v>Electric</v>
          </cell>
          <cell r="AU608">
            <v>41453</v>
          </cell>
          <cell r="AV608">
            <v>482000</v>
          </cell>
          <cell r="AW608">
            <v>7.93</v>
          </cell>
          <cell r="AX608">
            <v>11.5</v>
          </cell>
          <cell r="AY608">
            <v>50.6</v>
          </cell>
          <cell r="AZ608">
            <v>15697000</v>
          </cell>
          <cell r="BA608">
            <v>41625</v>
          </cell>
          <cell r="BB608">
            <v>466600</v>
          </cell>
          <cell r="BC608">
            <v>7.71</v>
          </cell>
          <cell r="BD608">
            <v>10.95</v>
          </cell>
          <cell r="BE608">
            <v>50.84</v>
          </cell>
          <cell r="BF608">
            <v>42735</v>
          </cell>
          <cell r="BG608" t="str">
            <v>NA</v>
          </cell>
          <cell r="BI608" t="str">
            <v>Vertically Integrated</v>
          </cell>
          <cell r="BJ608" t="str">
            <v>Settled</v>
          </cell>
          <cell r="BK608" t="str">
            <v>Yes</v>
          </cell>
          <cell r="BL608" t="str">
            <v>No</v>
          </cell>
        </row>
        <row r="609">
          <cell r="AE609">
            <v>44</v>
          </cell>
          <cell r="AF609">
            <v>0</v>
          </cell>
          <cell r="AG609">
            <v>1</v>
          </cell>
          <cell r="AH609">
            <v>1</v>
          </cell>
          <cell r="AI609">
            <v>1</v>
          </cell>
          <cell r="AJ609">
            <v>0</v>
          </cell>
          <cell r="AL609">
            <v>27</v>
          </cell>
          <cell r="AM609">
            <v>50</v>
          </cell>
          <cell r="AO609" t="str">
            <v>D-32539 (2014 Update)</v>
          </cell>
          <cell r="AP609">
            <v>2585</v>
          </cell>
          <cell r="AQ609" t="str">
            <v>GA</v>
          </cell>
          <cell r="AR609" t="str">
            <v>Georgia Power Company</v>
          </cell>
          <cell r="AS609" t="str">
            <v>SO</v>
          </cell>
          <cell r="AT609" t="str">
            <v>Electric</v>
          </cell>
          <cell r="AU609">
            <v>41579</v>
          </cell>
          <cell r="AV609">
            <v>64900</v>
          </cell>
          <cell r="AW609" t="str">
            <v>NA</v>
          </cell>
          <cell r="AX609" t="str">
            <v>NA</v>
          </cell>
          <cell r="AY609" t="str">
            <v>NA</v>
          </cell>
          <cell r="AZ609" t="str">
            <v>NA</v>
          </cell>
          <cell r="BA609">
            <v>41631</v>
          </cell>
          <cell r="BB609">
            <v>59887.300999999999</v>
          </cell>
          <cell r="BC609" t="str">
            <v>NA</v>
          </cell>
          <cell r="BD609" t="str">
            <v>NA</v>
          </cell>
          <cell r="BE609" t="str">
            <v>NA</v>
          </cell>
          <cell r="BF609">
            <v>42004</v>
          </cell>
          <cell r="BG609" t="str">
            <v>NA</v>
          </cell>
          <cell r="BI609" t="str">
            <v>Limited-Issue Rider</v>
          </cell>
          <cell r="BJ609" t="str">
            <v>Fully Litigated</v>
          </cell>
          <cell r="BK609" t="str">
            <v>No</v>
          </cell>
          <cell r="BL609" t="str">
            <v>No</v>
          </cell>
        </row>
        <row r="610">
          <cell r="AE610">
            <v>44</v>
          </cell>
          <cell r="AF610">
            <v>0</v>
          </cell>
          <cell r="AG610">
            <v>1</v>
          </cell>
          <cell r="AH610">
            <v>1</v>
          </cell>
          <cell r="AI610">
            <v>1</v>
          </cell>
          <cell r="AJ610">
            <v>0</v>
          </cell>
          <cell r="AL610">
            <v>27</v>
          </cell>
          <cell r="AM610">
            <v>50</v>
          </cell>
          <cell r="AO610" t="str">
            <v>D-32539 (2015 Update)</v>
          </cell>
          <cell r="AP610">
            <v>2754</v>
          </cell>
          <cell r="AQ610" t="str">
            <v>GA</v>
          </cell>
          <cell r="AR610" t="str">
            <v>Georgia Power Company</v>
          </cell>
          <cell r="AS610" t="str">
            <v>SO</v>
          </cell>
          <cell r="AT610" t="str">
            <v>Electric</v>
          </cell>
          <cell r="AU610">
            <v>41943</v>
          </cell>
          <cell r="AV610">
            <v>26620</v>
          </cell>
          <cell r="AW610" t="str">
            <v>NA</v>
          </cell>
          <cell r="AX610" t="str">
            <v>NA</v>
          </cell>
          <cell r="AY610" t="str">
            <v>NA</v>
          </cell>
          <cell r="AZ610" t="str">
            <v>NA</v>
          </cell>
          <cell r="BA610">
            <v>41991</v>
          </cell>
          <cell r="BB610">
            <v>26620</v>
          </cell>
          <cell r="BC610" t="str">
            <v>NA</v>
          </cell>
          <cell r="BD610" t="str">
            <v>NA</v>
          </cell>
          <cell r="BE610" t="str">
            <v>NA</v>
          </cell>
          <cell r="BF610">
            <v>42369</v>
          </cell>
          <cell r="BG610" t="str">
            <v>NA</v>
          </cell>
          <cell r="BI610" t="str">
            <v>Limited-Issue Rider</v>
          </cell>
          <cell r="BJ610" t="str">
            <v>Fully Litigated</v>
          </cell>
          <cell r="BK610" t="str">
            <v>No</v>
          </cell>
          <cell r="BL610" t="str">
            <v>No</v>
          </cell>
        </row>
        <row r="611">
          <cell r="AE611">
            <v>44</v>
          </cell>
          <cell r="AF611">
            <v>0</v>
          </cell>
          <cell r="AG611">
            <v>1</v>
          </cell>
          <cell r="AH611">
            <v>1</v>
          </cell>
          <cell r="AI611">
            <v>1</v>
          </cell>
          <cell r="AJ611">
            <v>0</v>
          </cell>
          <cell r="AL611">
            <v>27</v>
          </cell>
          <cell r="AM611">
            <v>50</v>
          </cell>
          <cell r="AO611" t="str">
            <v>D-32539 (2016 Update)</v>
          </cell>
          <cell r="AP611">
            <v>2883</v>
          </cell>
          <cell r="AQ611" t="str">
            <v>GA</v>
          </cell>
          <cell r="AR611" t="str">
            <v>Georgia Power Company</v>
          </cell>
          <cell r="AS611" t="str">
            <v>SO</v>
          </cell>
          <cell r="AT611" t="str">
            <v>Electric</v>
          </cell>
          <cell r="AU611">
            <v>42307</v>
          </cell>
          <cell r="AV611">
            <v>19100</v>
          </cell>
          <cell r="AW611" t="str">
            <v>NA</v>
          </cell>
          <cell r="AX611" t="str">
            <v>NA</v>
          </cell>
          <cell r="AY611" t="str">
            <v>NA</v>
          </cell>
          <cell r="AZ611" t="str">
            <v>NA</v>
          </cell>
          <cell r="BA611">
            <v>42360</v>
          </cell>
          <cell r="BB611">
            <v>19100</v>
          </cell>
          <cell r="BC611" t="str">
            <v>NA</v>
          </cell>
          <cell r="BD611" t="str">
            <v>NA</v>
          </cell>
          <cell r="BE611" t="str">
            <v>NA</v>
          </cell>
          <cell r="BF611">
            <v>42735</v>
          </cell>
          <cell r="BG611" t="str">
            <v>NA</v>
          </cell>
          <cell r="BI611" t="str">
            <v>Limited-Issue Rider</v>
          </cell>
          <cell r="BJ611" t="str">
            <v>Fully Litigated</v>
          </cell>
          <cell r="BK611" t="str">
            <v>No</v>
          </cell>
          <cell r="BL611" t="str">
            <v>No</v>
          </cell>
        </row>
        <row r="612">
          <cell r="AE612">
            <v>44</v>
          </cell>
          <cell r="AF612">
            <v>0</v>
          </cell>
          <cell r="AG612">
            <v>1</v>
          </cell>
          <cell r="AH612">
            <v>1</v>
          </cell>
          <cell r="AI612">
            <v>1</v>
          </cell>
          <cell r="AJ612">
            <v>0</v>
          </cell>
          <cell r="AL612">
            <v>27</v>
          </cell>
          <cell r="AM612">
            <v>50</v>
          </cell>
          <cell r="AO612" t="str">
            <v>D-32539 (2017 Update)</v>
          </cell>
          <cell r="AP612">
            <v>3063</v>
          </cell>
          <cell r="AQ612" t="str">
            <v>GA</v>
          </cell>
          <cell r="AR612" t="str">
            <v>Georgia Power Company</v>
          </cell>
          <cell r="AS612" t="str">
            <v>SO</v>
          </cell>
          <cell r="AT612" t="str">
            <v>Electric</v>
          </cell>
          <cell r="AU612">
            <v>42675</v>
          </cell>
          <cell r="AV612">
            <v>70000</v>
          </cell>
          <cell r="AW612" t="str">
            <v>NA</v>
          </cell>
          <cell r="AX612" t="str">
            <v>NA</v>
          </cell>
          <cell r="AY612" t="str">
            <v>NA</v>
          </cell>
          <cell r="AZ612" t="str">
            <v>NA</v>
          </cell>
          <cell r="BA612">
            <v>42724</v>
          </cell>
          <cell r="BB612" t="str">
            <v>NA</v>
          </cell>
          <cell r="BC612" t="str">
            <v>NA</v>
          </cell>
          <cell r="BD612" t="str">
            <v>NA</v>
          </cell>
          <cell r="BE612" t="str">
            <v>NA</v>
          </cell>
          <cell r="BF612">
            <v>43100</v>
          </cell>
          <cell r="BG612" t="str">
            <v>NA</v>
          </cell>
          <cell r="BI612" t="str">
            <v>Limited-Issue Rider</v>
          </cell>
          <cell r="BK612" t="str">
            <v>No</v>
          </cell>
          <cell r="BL612" t="str">
            <v>No</v>
          </cell>
        </row>
        <row r="613">
          <cell r="AE613">
            <v>44</v>
          </cell>
          <cell r="AF613">
            <v>0</v>
          </cell>
          <cell r="AG613">
            <v>1</v>
          </cell>
          <cell r="AH613">
            <v>1</v>
          </cell>
          <cell r="AI613">
            <v>1</v>
          </cell>
          <cell r="AJ613">
            <v>1</v>
          </cell>
          <cell r="AL613">
            <v>27</v>
          </cell>
          <cell r="AM613">
            <v>50</v>
          </cell>
          <cell r="AO613" t="str">
            <v>D-40828</v>
          </cell>
          <cell r="AP613">
            <v>3112</v>
          </cell>
          <cell r="AQ613" t="str">
            <v>GA</v>
          </cell>
          <cell r="AR613" t="str">
            <v>Atlanta Gas Light Company</v>
          </cell>
          <cell r="AS613" t="str">
            <v>SO</v>
          </cell>
          <cell r="AT613" t="str">
            <v>Natural Gas</v>
          </cell>
          <cell r="AU613">
            <v>42705</v>
          </cell>
          <cell r="AV613">
            <v>0</v>
          </cell>
          <cell r="AW613" t="str">
            <v>NA</v>
          </cell>
          <cell r="AX613" t="str">
            <v>NA</v>
          </cell>
          <cell r="AY613" t="str">
            <v>NA</v>
          </cell>
          <cell r="AZ613" t="str">
            <v>NA</v>
          </cell>
          <cell r="BA613">
            <v>42787</v>
          </cell>
          <cell r="BB613">
            <v>20370.018</v>
          </cell>
          <cell r="BC613" t="str">
            <v>NA</v>
          </cell>
          <cell r="BD613">
            <v>10.55</v>
          </cell>
          <cell r="BE613">
            <v>51</v>
          </cell>
          <cell r="BG613">
            <v>1973025.561</v>
          </cell>
          <cell r="BI613" t="str">
            <v>Distribution</v>
          </cell>
          <cell r="BJ613" t="str">
            <v>Settled</v>
          </cell>
          <cell r="BK613" t="str">
            <v>No</v>
          </cell>
          <cell r="BL613" t="str">
            <v>No</v>
          </cell>
        </row>
        <row r="614">
          <cell r="AE614">
            <v>44</v>
          </cell>
          <cell r="AF614">
            <v>0</v>
          </cell>
          <cell r="AG614">
            <v>1</v>
          </cell>
          <cell r="AH614">
            <v>1</v>
          </cell>
          <cell r="AI614">
            <v>1</v>
          </cell>
          <cell r="AJ614">
            <v>1</v>
          </cell>
          <cell r="AL614">
            <v>27</v>
          </cell>
          <cell r="AM614">
            <v>50</v>
          </cell>
          <cell r="AO614" t="str">
            <v>D-40828 (2018 Review)</v>
          </cell>
          <cell r="AP614">
            <v>3240</v>
          </cell>
          <cell r="AQ614" t="str">
            <v>GA</v>
          </cell>
          <cell r="AR614" t="str">
            <v>Atlanta Gas Light Company</v>
          </cell>
          <cell r="AS614" t="str">
            <v>SO</v>
          </cell>
          <cell r="AT614" t="str">
            <v>Natural Gas</v>
          </cell>
          <cell r="AU614">
            <v>43070</v>
          </cell>
          <cell r="AV614">
            <v>-15958.715</v>
          </cell>
          <cell r="AW614" t="str">
            <v>NA</v>
          </cell>
          <cell r="AX614" t="str">
            <v>NA</v>
          </cell>
          <cell r="AY614">
            <v>54</v>
          </cell>
          <cell r="AZ614">
            <v>2677948.1940000001</v>
          </cell>
          <cell r="BA614">
            <v>43235</v>
          </cell>
          <cell r="BB614">
            <v>-15958.715</v>
          </cell>
          <cell r="BC614" t="str">
            <v>NA</v>
          </cell>
          <cell r="BD614" t="str">
            <v>NA</v>
          </cell>
          <cell r="BE614">
            <v>55</v>
          </cell>
          <cell r="BF614">
            <v>43465</v>
          </cell>
          <cell r="BG614">
            <v>2677948.1940000001</v>
          </cell>
          <cell r="BI614" t="str">
            <v>Distribution</v>
          </cell>
          <cell r="BJ614" t="str">
            <v>Settled</v>
          </cell>
          <cell r="BK614" t="str">
            <v>No</v>
          </cell>
          <cell r="BL614" t="str">
            <v>No</v>
          </cell>
        </row>
        <row r="615">
          <cell r="AE615">
            <v>44</v>
          </cell>
          <cell r="AF615">
            <v>0</v>
          </cell>
          <cell r="AG615">
            <v>1</v>
          </cell>
          <cell r="AH615">
            <v>1</v>
          </cell>
          <cell r="AI615">
            <v>1</v>
          </cell>
          <cell r="AJ615">
            <v>0</v>
          </cell>
          <cell r="AL615">
            <v>27</v>
          </cell>
          <cell r="AM615">
            <v>50</v>
          </cell>
          <cell r="AO615" t="str">
            <v>D-32539 (2018 Update)</v>
          </cell>
          <cell r="AP615">
            <v>3281</v>
          </cell>
          <cell r="AQ615" t="str">
            <v>GA</v>
          </cell>
          <cell r="AR615" t="str">
            <v>Georgia Power Company</v>
          </cell>
          <cell r="AS615" t="str">
            <v>SO</v>
          </cell>
          <cell r="AT615" t="str">
            <v>Electric</v>
          </cell>
          <cell r="AU615">
            <v>43040</v>
          </cell>
          <cell r="AV615">
            <v>-50000</v>
          </cell>
          <cell r="AW615" t="str">
            <v>NA</v>
          </cell>
          <cell r="AX615" t="str">
            <v>NA</v>
          </cell>
          <cell r="AY615" t="str">
            <v>NA</v>
          </cell>
          <cell r="AZ615" t="str">
            <v>NA</v>
          </cell>
          <cell r="BA615">
            <v>43179</v>
          </cell>
          <cell r="BB615">
            <v>-50000</v>
          </cell>
          <cell r="BC615" t="str">
            <v>NA</v>
          </cell>
          <cell r="BD615" t="str">
            <v>NA</v>
          </cell>
          <cell r="BE615" t="str">
            <v>NA</v>
          </cell>
          <cell r="BF615">
            <v>43465</v>
          </cell>
          <cell r="BG615" t="str">
            <v>NA</v>
          </cell>
          <cell r="BI615" t="str">
            <v>Limited-Issue Rider</v>
          </cell>
          <cell r="BJ615" t="str">
            <v>Fully Litigated</v>
          </cell>
          <cell r="BK615" t="str">
            <v>No</v>
          </cell>
          <cell r="BL615" t="str">
            <v>No</v>
          </cell>
        </row>
        <row r="616">
          <cell r="AE616">
            <v>45</v>
          </cell>
          <cell r="AF616">
            <v>1</v>
          </cell>
          <cell r="AG616">
            <v>1</v>
          </cell>
          <cell r="AH616">
            <v>1</v>
          </cell>
          <cell r="AI616">
            <v>1</v>
          </cell>
          <cell r="AJ616">
            <v>1</v>
          </cell>
          <cell r="AL616">
            <v>27</v>
          </cell>
          <cell r="AM616">
            <v>50</v>
          </cell>
          <cell r="AO616" t="str">
            <v>D-42315</v>
          </cell>
          <cell r="AP616">
            <v>3509</v>
          </cell>
          <cell r="AQ616" t="str">
            <v>GA</v>
          </cell>
          <cell r="AR616" t="str">
            <v>Atlanta Gas Light Company</v>
          </cell>
          <cell r="AS616" t="str">
            <v>SO</v>
          </cell>
          <cell r="AT616" t="str">
            <v>Natural Gas</v>
          </cell>
          <cell r="AU616">
            <v>43619</v>
          </cell>
          <cell r="AV616">
            <v>90323.388000000006</v>
          </cell>
          <cell r="AW616">
            <v>7.94</v>
          </cell>
          <cell r="AX616">
            <v>10.75</v>
          </cell>
          <cell r="AY616">
            <v>55</v>
          </cell>
          <cell r="AZ616">
            <v>3187734.4580000001</v>
          </cell>
          <cell r="BA616">
            <v>43818</v>
          </cell>
          <cell r="BB616">
            <v>65300</v>
          </cell>
          <cell r="BC616">
            <v>7.72</v>
          </cell>
          <cell r="BD616">
            <v>10.25</v>
          </cell>
          <cell r="BE616">
            <v>56</v>
          </cell>
          <cell r="BF616">
            <v>44043</v>
          </cell>
          <cell r="BG616" t="str">
            <v>NA</v>
          </cell>
          <cell r="BH616" t="str">
            <v>Average</v>
          </cell>
          <cell r="BI616" t="str">
            <v>Distribution</v>
          </cell>
          <cell r="BJ616" t="str">
            <v>Fully Litigated</v>
          </cell>
          <cell r="BK616" t="str">
            <v>No</v>
          </cell>
          <cell r="BL616" t="str">
            <v>No</v>
          </cell>
        </row>
        <row r="617">
          <cell r="AE617">
            <v>45</v>
          </cell>
          <cell r="AF617">
            <v>1</v>
          </cell>
          <cell r="AG617">
            <v>1</v>
          </cell>
          <cell r="AH617">
            <v>1</v>
          </cell>
          <cell r="AI617">
            <v>1</v>
          </cell>
          <cell r="AJ617">
            <v>0</v>
          </cell>
          <cell r="AL617">
            <v>27</v>
          </cell>
          <cell r="AM617">
            <v>50</v>
          </cell>
          <cell r="AO617" t="str">
            <v>D-42516</v>
          </cell>
          <cell r="AP617">
            <v>3523</v>
          </cell>
          <cell r="AQ617" t="str">
            <v>GA</v>
          </cell>
          <cell r="AR617" t="str">
            <v>Georgia Power Company</v>
          </cell>
          <cell r="AS617" t="str">
            <v>SO</v>
          </cell>
          <cell r="AT617" t="str">
            <v>Electric</v>
          </cell>
          <cell r="AU617">
            <v>43644</v>
          </cell>
          <cell r="AV617">
            <v>937000</v>
          </cell>
          <cell r="AW617">
            <v>7.93</v>
          </cell>
          <cell r="AX617">
            <v>10.9</v>
          </cell>
          <cell r="AY617">
            <v>56</v>
          </cell>
          <cell r="AZ617">
            <v>20079347</v>
          </cell>
          <cell r="BA617">
            <v>43816</v>
          </cell>
          <cell r="BB617">
            <v>909000</v>
          </cell>
          <cell r="BC617" t="str">
            <v>NA</v>
          </cell>
          <cell r="BD617">
            <v>10.5</v>
          </cell>
          <cell r="BE617">
            <v>56</v>
          </cell>
          <cell r="BG617" t="str">
            <v>NA</v>
          </cell>
          <cell r="BI617" t="str">
            <v>Vertically Integrated</v>
          </cell>
          <cell r="BJ617" t="str">
            <v>Fully Litigated</v>
          </cell>
          <cell r="BK617" t="str">
            <v>Yes</v>
          </cell>
          <cell r="BL617" t="str">
            <v>No</v>
          </cell>
        </row>
        <row r="618">
          <cell r="AE618">
            <v>46</v>
          </cell>
          <cell r="AF618">
            <v>1</v>
          </cell>
          <cell r="AG618">
            <v>1</v>
          </cell>
          <cell r="AH618">
            <v>1</v>
          </cell>
          <cell r="AI618">
            <v>1</v>
          </cell>
          <cell r="AJ618">
            <v>1</v>
          </cell>
          <cell r="AL618">
            <v>27</v>
          </cell>
          <cell r="AM618">
            <v>50</v>
          </cell>
          <cell r="AO618" t="str">
            <v>D-42315 (2020 review)</v>
          </cell>
          <cell r="AP618">
            <v>3681</v>
          </cell>
          <cell r="AQ618" t="str">
            <v>GA</v>
          </cell>
          <cell r="AR618" t="str">
            <v>Atlanta Gas Light Company</v>
          </cell>
          <cell r="AS618" t="str">
            <v>SO</v>
          </cell>
          <cell r="AT618" t="str">
            <v>Natural Gas</v>
          </cell>
          <cell r="AU618">
            <v>44013</v>
          </cell>
          <cell r="AV618">
            <v>37621.690999999999</v>
          </cell>
          <cell r="AW618">
            <v>7.72</v>
          </cell>
          <cell r="AX618" t="str">
            <v>NA</v>
          </cell>
          <cell r="AY618">
            <v>56</v>
          </cell>
          <cell r="AZ618">
            <v>3608710.1940000001</v>
          </cell>
          <cell r="BA618">
            <v>44197</v>
          </cell>
          <cell r="BB618">
            <v>37621.690999999999</v>
          </cell>
          <cell r="BC618">
            <v>7.72</v>
          </cell>
          <cell r="BD618" t="str">
            <v>NA</v>
          </cell>
          <cell r="BE618">
            <v>56</v>
          </cell>
          <cell r="BF618">
            <v>44561</v>
          </cell>
          <cell r="BG618">
            <v>3608710.1940000001</v>
          </cell>
          <cell r="BH618" t="str">
            <v>Average</v>
          </cell>
          <cell r="BI618" t="str">
            <v>Distribution</v>
          </cell>
          <cell r="BJ618" t="str">
            <v>Fully Litigated</v>
          </cell>
          <cell r="BK618" t="str">
            <v>No</v>
          </cell>
          <cell r="BL618" t="str">
            <v>No</v>
          </cell>
        </row>
        <row r="619">
          <cell r="AE619">
            <v>46</v>
          </cell>
          <cell r="AF619">
            <v>1</v>
          </cell>
          <cell r="AG619">
            <v>1</v>
          </cell>
          <cell r="AH619">
            <v>1</v>
          </cell>
          <cell r="AI619">
            <v>1</v>
          </cell>
          <cell r="AJ619">
            <v>0</v>
          </cell>
          <cell r="AL619">
            <v>27</v>
          </cell>
          <cell r="AM619">
            <v>50</v>
          </cell>
          <cell r="AO619" t="str">
            <v>D-43838</v>
          </cell>
          <cell r="AP619">
            <v>3843</v>
          </cell>
          <cell r="AQ619" t="str">
            <v>GA</v>
          </cell>
          <cell r="AR619" t="str">
            <v>Georgia Power Company</v>
          </cell>
          <cell r="AS619" t="str">
            <v>SO</v>
          </cell>
          <cell r="AT619" t="str">
            <v>Electric</v>
          </cell>
          <cell r="AU619">
            <v>44362</v>
          </cell>
          <cell r="AV619">
            <v>369707</v>
          </cell>
          <cell r="AW619" t="str">
            <v>NA</v>
          </cell>
          <cell r="AX619" t="str">
            <v>NA</v>
          </cell>
          <cell r="AY619" t="str">
            <v>NA</v>
          </cell>
          <cell r="AZ619" t="str">
            <v>NA</v>
          </cell>
          <cell r="BA619">
            <v>44502</v>
          </cell>
          <cell r="BB619">
            <v>302000</v>
          </cell>
          <cell r="BC619" t="str">
            <v>NA</v>
          </cell>
          <cell r="BD619" t="str">
            <v>NA</v>
          </cell>
          <cell r="BE619" t="str">
            <v>NA</v>
          </cell>
          <cell r="BF619">
            <v>44895</v>
          </cell>
          <cell r="BG619" t="str">
            <v>NA</v>
          </cell>
          <cell r="BI619" t="str">
            <v>Limited-Issue Rider</v>
          </cell>
          <cell r="BJ619" t="str">
            <v>Settled</v>
          </cell>
          <cell r="BK619" t="str">
            <v>No</v>
          </cell>
          <cell r="BL619" t="str">
            <v>No</v>
          </cell>
        </row>
        <row r="620">
          <cell r="AE620">
            <v>47</v>
          </cell>
          <cell r="AF620">
            <v>1</v>
          </cell>
          <cell r="AG620">
            <v>1</v>
          </cell>
          <cell r="AH620">
            <v>1</v>
          </cell>
          <cell r="AI620">
            <v>1</v>
          </cell>
          <cell r="AJ620">
            <v>1</v>
          </cell>
          <cell r="AL620">
            <v>27</v>
          </cell>
          <cell r="AM620">
            <v>50</v>
          </cell>
          <cell r="AO620" t="str">
            <v>D-42315 (2021 review)</v>
          </cell>
          <cell r="AP620">
            <v>3855</v>
          </cell>
          <cell r="AQ620" t="str">
            <v>GA</v>
          </cell>
          <cell r="AR620" t="str">
            <v>Atlanta Gas Light Company</v>
          </cell>
          <cell r="AS620" t="str">
            <v>SO</v>
          </cell>
          <cell r="AT620" t="str">
            <v>Natural Gas</v>
          </cell>
          <cell r="AU620">
            <v>44398</v>
          </cell>
          <cell r="AV620">
            <v>52763.016000000003</v>
          </cell>
          <cell r="AW620">
            <v>7.54</v>
          </cell>
          <cell r="AX620" t="str">
            <v>NA</v>
          </cell>
          <cell r="AY620">
            <v>56</v>
          </cell>
          <cell r="AZ620">
            <v>3869325.389</v>
          </cell>
          <cell r="BA620">
            <v>44518</v>
          </cell>
          <cell r="BB620">
            <v>50617.334000000003</v>
          </cell>
          <cell r="BC620" t="str">
            <v>NA</v>
          </cell>
          <cell r="BD620" t="str">
            <v>NA</v>
          </cell>
          <cell r="BE620">
            <v>56</v>
          </cell>
          <cell r="BF620">
            <v>44926</v>
          </cell>
          <cell r="BG620">
            <v>3874844.702</v>
          </cell>
          <cell r="BH620" t="str">
            <v>Average</v>
          </cell>
          <cell r="BI620" t="str">
            <v>Distribution</v>
          </cell>
          <cell r="BJ620" t="str">
            <v>Settled</v>
          </cell>
          <cell r="BK620" t="str">
            <v>No</v>
          </cell>
          <cell r="BL620" t="str">
            <v>No</v>
          </cell>
        </row>
        <row r="621">
          <cell r="AE621">
            <v>47</v>
          </cell>
          <cell r="AF621">
            <v>1</v>
          </cell>
          <cell r="AG621">
            <v>1</v>
          </cell>
          <cell r="AH621">
            <v>1</v>
          </cell>
          <cell r="AI621">
            <v>1</v>
          </cell>
          <cell r="AJ621">
            <v>0</v>
          </cell>
          <cell r="AL621">
            <v>27</v>
          </cell>
          <cell r="AM621">
            <v>50</v>
          </cell>
          <cell r="AO621" t="str">
            <v>D-44280</v>
          </cell>
          <cell r="AP621">
            <v>4029</v>
          </cell>
          <cell r="AQ621" t="str">
            <v>GA</v>
          </cell>
          <cell r="AR621" t="str">
            <v>Georgia Power Company</v>
          </cell>
          <cell r="AS621" t="str">
            <v>SO</v>
          </cell>
          <cell r="AT621" t="str">
            <v>Electric</v>
          </cell>
          <cell r="AU621">
            <v>44736</v>
          </cell>
          <cell r="AV621">
            <v>1004000</v>
          </cell>
          <cell r="AW621">
            <v>7.7</v>
          </cell>
          <cell r="AX621">
            <v>11</v>
          </cell>
          <cell r="AY621">
            <v>56</v>
          </cell>
          <cell r="AZ621">
            <v>24018127</v>
          </cell>
          <cell r="BA621">
            <v>44915</v>
          </cell>
          <cell r="BB621">
            <v>995500</v>
          </cell>
          <cell r="BC621">
            <v>7.43</v>
          </cell>
          <cell r="BD621">
            <v>10.5</v>
          </cell>
          <cell r="BE621">
            <v>56</v>
          </cell>
          <cell r="BF621">
            <v>45138</v>
          </cell>
          <cell r="BG621" t="str">
            <v>NA</v>
          </cell>
          <cell r="BH621" t="str">
            <v>Average</v>
          </cell>
          <cell r="BI621" t="str">
            <v>Vertically Integrated</v>
          </cell>
          <cell r="BJ621" t="str">
            <v>Settled</v>
          </cell>
          <cell r="BK621" t="str">
            <v>Yes</v>
          </cell>
          <cell r="BL621" t="str">
            <v>No</v>
          </cell>
        </row>
        <row r="622">
          <cell r="AE622">
            <v>47</v>
          </cell>
          <cell r="AF622">
            <v>0</v>
          </cell>
          <cell r="AG622">
            <v>1</v>
          </cell>
          <cell r="AH622">
            <v>1</v>
          </cell>
          <cell r="AI622">
            <v>1</v>
          </cell>
          <cell r="AJ622">
            <v>0</v>
          </cell>
          <cell r="AL622">
            <v>28</v>
          </cell>
          <cell r="AM622">
            <v>51</v>
          </cell>
          <cell r="AO622" t="str">
            <v>D-2005-0315</v>
          </cell>
          <cell r="AP622">
            <v>-901</v>
          </cell>
          <cell r="AQ622" t="str">
            <v>HI</v>
          </cell>
          <cell r="AR622" t="str">
            <v>Hawaii Electric Light Company, Inc.</v>
          </cell>
          <cell r="AS622" t="str">
            <v>HE</v>
          </cell>
          <cell r="AT622" t="str">
            <v>Electric</v>
          </cell>
          <cell r="AU622">
            <v>38842</v>
          </cell>
          <cell r="AV622">
            <v>29931.100000000002</v>
          </cell>
          <cell r="AW622">
            <v>8.65</v>
          </cell>
          <cell r="AX622">
            <v>11.25</v>
          </cell>
          <cell r="AY622">
            <v>50.83</v>
          </cell>
          <cell r="AZ622">
            <v>369135.9</v>
          </cell>
          <cell r="BA622">
            <v>40479</v>
          </cell>
          <cell r="BB622">
            <v>24564.5</v>
          </cell>
          <cell r="BC622">
            <v>8.33</v>
          </cell>
          <cell r="BD622">
            <v>10.7</v>
          </cell>
          <cell r="BE622">
            <v>51.19</v>
          </cell>
          <cell r="BF622">
            <v>39082</v>
          </cell>
          <cell r="BG622">
            <v>357237.9</v>
          </cell>
          <cell r="BH622" t="str">
            <v>Average</v>
          </cell>
          <cell r="BI622" t="str">
            <v>Vertically Integrated</v>
          </cell>
          <cell r="BJ622" t="str">
            <v>Settled</v>
          </cell>
          <cell r="BK622" t="str">
            <v>No</v>
          </cell>
          <cell r="BL622" t="str">
            <v>Yes</v>
          </cell>
        </row>
        <row r="623">
          <cell r="AE623">
            <v>47</v>
          </cell>
          <cell r="AF623">
            <v>0</v>
          </cell>
          <cell r="AG623">
            <v>1</v>
          </cell>
          <cell r="AH623">
            <v>1</v>
          </cell>
          <cell r="AI623">
            <v>1</v>
          </cell>
          <cell r="AJ623">
            <v>0</v>
          </cell>
          <cell r="AL623">
            <v>28</v>
          </cell>
          <cell r="AM623">
            <v>52</v>
          </cell>
          <cell r="AO623" t="str">
            <v>D-04-0113</v>
          </cell>
          <cell r="AP623">
            <v>-900</v>
          </cell>
          <cell r="AQ623" t="str">
            <v>HI</v>
          </cell>
          <cell r="AR623" t="str">
            <v>Hawaiian Electric Company, Inc.</v>
          </cell>
          <cell r="AS623" t="str">
            <v>HE</v>
          </cell>
          <cell r="AT623" t="str">
            <v>Electric</v>
          </cell>
          <cell r="AU623">
            <v>38303</v>
          </cell>
          <cell r="AV623">
            <v>54000</v>
          </cell>
          <cell r="AW623">
            <v>8.66</v>
          </cell>
          <cell r="AX623">
            <v>10.7</v>
          </cell>
          <cell r="AY623">
            <v>54.5</v>
          </cell>
          <cell r="AZ623" t="str">
            <v>NA</v>
          </cell>
          <cell r="BA623">
            <v>39569</v>
          </cell>
          <cell r="BB623">
            <v>44900</v>
          </cell>
          <cell r="BC623">
            <v>8.66</v>
          </cell>
          <cell r="BD623">
            <v>10.7</v>
          </cell>
          <cell r="BE623">
            <v>55.79</v>
          </cell>
          <cell r="BF623">
            <v>38717</v>
          </cell>
          <cell r="BG623">
            <v>1060400</v>
          </cell>
          <cell r="BH623" t="str">
            <v>Average</v>
          </cell>
          <cell r="BI623" t="str">
            <v>Vertically Integrated</v>
          </cell>
          <cell r="BJ623" t="str">
            <v>Settled</v>
          </cell>
          <cell r="BK623" t="str">
            <v>No</v>
          </cell>
          <cell r="BL623" t="str">
            <v>Yes</v>
          </cell>
        </row>
        <row r="624">
          <cell r="AE624">
            <v>47</v>
          </cell>
          <cell r="AF624">
            <v>0</v>
          </cell>
          <cell r="AG624">
            <v>1</v>
          </cell>
          <cell r="AH624">
            <v>1</v>
          </cell>
          <cell r="AI624">
            <v>1</v>
          </cell>
          <cell r="AJ624">
            <v>0</v>
          </cell>
          <cell r="AL624">
            <v>28</v>
          </cell>
          <cell r="AM624">
            <v>52</v>
          </cell>
          <cell r="AO624" t="str">
            <v>D-99-0207</v>
          </cell>
          <cell r="AP624">
            <v>-616</v>
          </cell>
          <cell r="AQ624" t="str">
            <v>HI</v>
          </cell>
          <cell r="AR624" t="str">
            <v>Hawaii Electric Light Company, Inc.</v>
          </cell>
          <cell r="AS624" t="str">
            <v>HE</v>
          </cell>
          <cell r="AT624" t="str">
            <v>Electric</v>
          </cell>
          <cell r="AU624">
            <v>36458</v>
          </cell>
          <cell r="AV624">
            <v>15500</v>
          </cell>
          <cell r="AW624">
            <v>10.01</v>
          </cell>
          <cell r="AX624">
            <v>13.25</v>
          </cell>
          <cell r="AY624">
            <v>49.69</v>
          </cell>
          <cell r="AZ624">
            <v>263700</v>
          </cell>
          <cell r="BA624">
            <v>36930</v>
          </cell>
          <cell r="BB624">
            <v>8400</v>
          </cell>
          <cell r="BC624">
            <v>9.14</v>
          </cell>
          <cell r="BD624">
            <v>11.5</v>
          </cell>
          <cell r="BE624">
            <v>49.69</v>
          </cell>
          <cell r="BF624">
            <v>36891</v>
          </cell>
          <cell r="BG624">
            <v>249600</v>
          </cell>
          <cell r="BH624" t="str">
            <v>Average</v>
          </cell>
          <cell r="BI624" t="str">
            <v>Vertically Integrated</v>
          </cell>
          <cell r="BJ624" t="str">
            <v>Fully Litigated</v>
          </cell>
          <cell r="BK624" t="str">
            <v>No</v>
          </cell>
          <cell r="BL624" t="str">
            <v>Yes</v>
          </cell>
        </row>
        <row r="625">
          <cell r="AE625">
            <v>47</v>
          </cell>
          <cell r="AF625">
            <v>0</v>
          </cell>
          <cell r="AG625">
            <v>1</v>
          </cell>
          <cell r="AH625">
            <v>1</v>
          </cell>
          <cell r="AI625">
            <v>1</v>
          </cell>
          <cell r="AJ625">
            <v>0</v>
          </cell>
          <cell r="AL625">
            <v>28</v>
          </cell>
          <cell r="AM625">
            <v>53</v>
          </cell>
          <cell r="AO625" t="str">
            <v>D-97-0346</v>
          </cell>
          <cell r="AP625">
            <v>-611</v>
          </cell>
          <cell r="AQ625" t="str">
            <v>HI</v>
          </cell>
          <cell r="AR625" t="str">
            <v>Maui Electric Company, Ltd.</v>
          </cell>
          <cell r="AS625" t="str">
            <v>HE</v>
          </cell>
          <cell r="AT625" t="str">
            <v>Electric</v>
          </cell>
          <cell r="AU625">
            <v>35804</v>
          </cell>
          <cell r="AV625">
            <v>16400</v>
          </cell>
          <cell r="AW625">
            <v>9.7200000000000006</v>
          </cell>
          <cell r="AX625">
            <v>12.75</v>
          </cell>
          <cell r="AY625">
            <v>48.84</v>
          </cell>
          <cell r="AZ625">
            <v>310800</v>
          </cell>
          <cell r="BA625">
            <v>36256</v>
          </cell>
          <cell r="BB625">
            <v>11300</v>
          </cell>
          <cell r="BC625">
            <v>8.83</v>
          </cell>
          <cell r="BD625">
            <v>10.94</v>
          </cell>
          <cell r="BE625">
            <v>48.84</v>
          </cell>
          <cell r="BF625">
            <v>36525</v>
          </cell>
          <cell r="BG625">
            <v>310100</v>
          </cell>
          <cell r="BH625" t="str">
            <v>Average</v>
          </cell>
          <cell r="BI625" t="str">
            <v>Vertically Integrated</v>
          </cell>
          <cell r="BJ625" t="str">
            <v>Fully Litigated</v>
          </cell>
          <cell r="BK625" t="str">
            <v>No</v>
          </cell>
          <cell r="BL625" t="str">
            <v>Yes</v>
          </cell>
        </row>
        <row r="626">
          <cell r="AE626">
            <v>47</v>
          </cell>
          <cell r="AF626">
            <v>0</v>
          </cell>
          <cell r="AG626">
            <v>1</v>
          </cell>
          <cell r="AH626">
            <v>1</v>
          </cell>
          <cell r="AI626">
            <v>1</v>
          </cell>
          <cell r="AJ626">
            <v>0</v>
          </cell>
          <cell r="AL626">
            <v>28</v>
          </cell>
          <cell r="AM626">
            <v>53</v>
          </cell>
          <cell r="AO626" t="str">
            <v>D-96-0040</v>
          </cell>
          <cell r="AP626">
            <v>-607</v>
          </cell>
          <cell r="AQ626" t="str">
            <v>HI</v>
          </cell>
          <cell r="AR626" t="str">
            <v>Maui Electric Company, Ltd.</v>
          </cell>
          <cell r="AS626" t="str">
            <v>HE</v>
          </cell>
          <cell r="AT626" t="str">
            <v>Electric</v>
          </cell>
          <cell r="AU626">
            <v>35207</v>
          </cell>
          <cell r="AV626">
            <v>1300</v>
          </cell>
          <cell r="AW626">
            <v>9.39</v>
          </cell>
          <cell r="AX626">
            <v>11.65</v>
          </cell>
          <cell r="AY626">
            <v>48.58</v>
          </cell>
          <cell r="AZ626" t="str">
            <v>NA</v>
          </cell>
          <cell r="BA626">
            <v>35787</v>
          </cell>
          <cell r="BB626">
            <v>0</v>
          </cell>
          <cell r="BC626">
            <v>9.1300000000000008</v>
          </cell>
          <cell r="BD626">
            <v>11.12</v>
          </cell>
          <cell r="BE626">
            <v>48.58</v>
          </cell>
          <cell r="BF626">
            <v>35795</v>
          </cell>
          <cell r="BG626">
            <v>253293</v>
          </cell>
          <cell r="BH626" t="str">
            <v>Average</v>
          </cell>
          <cell r="BI626" t="str">
            <v>Vertically Integrated</v>
          </cell>
          <cell r="BJ626" t="str">
            <v>Fully Litigated</v>
          </cell>
          <cell r="BK626" t="str">
            <v>No</v>
          </cell>
          <cell r="BL626" t="str">
            <v>No</v>
          </cell>
        </row>
        <row r="627">
          <cell r="AE627">
            <v>47</v>
          </cell>
          <cell r="AF627">
            <v>0</v>
          </cell>
          <cell r="AG627">
            <v>1</v>
          </cell>
          <cell r="AH627">
            <v>1</v>
          </cell>
          <cell r="AI627">
            <v>1</v>
          </cell>
          <cell r="AJ627">
            <v>0</v>
          </cell>
          <cell r="AL627">
            <v>28</v>
          </cell>
          <cell r="AM627">
            <v>53</v>
          </cell>
          <cell r="AO627" t="str">
            <v>D-94-0345</v>
          </cell>
          <cell r="AP627">
            <v>-601</v>
          </cell>
          <cell r="AQ627" t="str">
            <v>HI</v>
          </cell>
          <cell r="AR627" t="str">
            <v>Maui Electric Company, Ltd.</v>
          </cell>
          <cell r="AS627" t="str">
            <v>HE</v>
          </cell>
          <cell r="AT627" t="str">
            <v>Electric</v>
          </cell>
          <cell r="AU627">
            <v>34758</v>
          </cell>
          <cell r="AV627">
            <v>5000</v>
          </cell>
          <cell r="AW627">
            <v>9.27</v>
          </cell>
          <cell r="AX627">
            <v>11.5</v>
          </cell>
          <cell r="AY627">
            <v>49.12</v>
          </cell>
          <cell r="AZ627">
            <v>228000</v>
          </cell>
          <cell r="BA627">
            <v>35548</v>
          </cell>
          <cell r="BB627">
            <v>3900</v>
          </cell>
          <cell r="BC627">
            <v>9.27</v>
          </cell>
          <cell r="BD627">
            <v>11.5</v>
          </cell>
          <cell r="BE627">
            <v>49.12</v>
          </cell>
          <cell r="BF627">
            <v>35430</v>
          </cell>
          <cell r="BG627">
            <v>228000</v>
          </cell>
          <cell r="BH627" t="str">
            <v>Average</v>
          </cell>
          <cell r="BI627" t="str">
            <v>Vertically Integrated</v>
          </cell>
          <cell r="BJ627" t="str">
            <v>Fully Litigated</v>
          </cell>
          <cell r="BK627" t="str">
            <v>No</v>
          </cell>
          <cell r="BL627" t="str">
            <v>Yes</v>
          </cell>
        </row>
        <row r="628">
          <cell r="AE628">
            <v>47</v>
          </cell>
          <cell r="AF628">
            <v>0</v>
          </cell>
          <cell r="AG628">
            <v>1</v>
          </cell>
          <cell r="AH628">
            <v>1</v>
          </cell>
          <cell r="AI628">
            <v>1</v>
          </cell>
          <cell r="AJ628">
            <v>0</v>
          </cell>
          <cell r="AL628">
            <v>28</v>
          </cell>
          <cell r="AM628">
            <v>53</v>
          </cell>
          <cell r="AO628" t="str">
            <v>D-94-0140</v>
          </cell>
          <cell r="AP628">
            <v>-599</v>
          </cell>
          <cell r="AQ628" t="str">
            <v>HI</v>
          </cell>
          <cell r="AR628" t="str">
            <v>Hawaii Electric Light Company, Inc.</v>
          </cell>
          <cell r="AS628" t="str">
            <v>HE</v>
          </cell>
          <cell r="AT628" t="str">
            <v>Electric</v>
          </cell>
          <cell r="AU628">
            <v>34773</v>
          </cell>
          <cell r="AV628">
            <v>8900</v>
          </cell>
          <cell r="AW628">
            <v>9.76</v>
          </cell>
          <cell r="AX628">
            <v>12.5</v>
          </cell>
          <cell r="AY628">
            <v>49.3</v>
          </cell>
          <cell r="AZ628">
            <v>223400</v>
          </cell>
          <cell r="BA628">
            <v>35522</v>
          </cell>
          <cell r="BB628">
            <v>6800</v>
          </cell>
          <cell r="BC628">
            <v>9.34</v>
          </cell>
          <cell r="BD628">
            <v>11.65</v>
          </cell>
          <cell r="BE628">
            <v>49.3</v>
          </cell>
          <cell r="BF628">
            <v>35430</v>
          </cell>
          <cell r="BG628">
            <v>223400</v>
          </cell>
          <cell r="BH628" t="str">
            <v>Average</v>
          </cell>
          <cell r="BI628" t="str">
            <v>Vertically Integrated</v>
          </cell>
          <cell r="BJ628" t="str">
            <v>Fully Litigated</v>
          </cell>
          <cell r="BK628" t="str">
            <v>No</v>
          </cell>
          <cell r="BL628" t="str">
            <v>Yes</v>
          </cell>
        </row>
        <row r="629">
          <cell r="AE629">
            <v>47</v>
          </cell>
          <cell r="AF629">
            <v>0</v>
          </cell>
          <cell r="AG629">
            <v>1</v>
          </cell>
          <cell r="AH629">
            <v>1</v>
          </cell>
          <cell r="AI629">
            <v>1</v>
          </cell>
          <cell r="AJ629">
            <v>0</v>
          </cell>
          <cell r="AL629">
            <v>28</v>
          </cell>
          <cell r="AM629">
            <v>53</v>
          </cell>
          <cell r="AO629" t="str">
            <v>D-7766</v>
          </cell>
          <cell r="AP629">
            <v>-563</v>
          </cell>
          <cell r="AQ629" t="str">
            <v>HI</v>
          </cell>
          <cell r="AR629" t="str">
            <v>Hawaiian Electric Company, Inc.</v>
          </cell>
          <cell r="AS629" t="str">
            <v>HE</v>
          </cell>
          <cell r="AT629" t="str">
            <v>Electric</v>
          </cell>
          <cell r="AU629">
            <v>34330</v>
          </cell>
          <cell r="AV629">
            <v>28200</v>
          </cell>
          <cell r="AW629">
            <v>10.11</v>
          </cell>
          <cell r="AX629">
            <v>13.25</v>
          </cell>
          <cell r="AY629">
            <v>48.81</v>
          </cell>
          <cell r="AZ629">
            <v>800800</v>
          </cell>
          <cell r="BA629">
            <v>35044</v>
          </cell>
          <cell r="BB629">
            <v>9100</v>
          </cell>
          <cell r="BC629">
            <v>9.16</v>
          </cell>
          <cell r="BD629">
            <v>11.4</v>
          </cell>
          <cell r="BE629">
            <v>48.81</v>
          </cell>
          <cell r="BF629">
            <v>35064</v>
          </cell>
          <cell r="BG629">
            <v>800200</v>
          </cell>
          <cell r="BH629" t="str">
            <v>Average</v>
          </cell>
          <cell r="BI629" t="str">
            <v>Vertically Integrated</v>
          </cell>
          <cell r="BJ629" t="str">
            <v>Fully Litigated</v>
          </cell>
          <cell r="BK629" t="str">
            <v>No</v>
          </cell>
          <cell r="BL629" t="str">
            <v>Yes</v>
          </cell>
        </row>
        <row r="630">
          <cell r="AE630">
            <v>47</v>
          </cell>
          <cell r="AF630">
            <v>0</v>
          </cell>
          <cell r="AG630">
            <v>1</v>
          </cell>
          <cell r="AH630">
            <v>1</v>
          </cell>
          <cell r="AI630">
            <v>1</v>
          </cell>
          <cell r="AJ630">
            <v>0</v>
          </cell>
          <cell r="AL630">
            <v>28</v>
          </cell>
          <cell r="AM630">
            <v>53</v>
          </cell>
          <cell r="AO630" t="str">
            <v>D-7764</v>
          </cell>
          <cell r="AP630">
            <v>-562</v>
          </cell>
          <cell r="AQ630" t="str">
            <v>HI</v>
          </cell>
          <cell r="AR630" t="str">
            <v>Hawaii Electric Light Company, Inc.</v>
          </cell>
          <cell r="AS630" t="str">
            <v>HE</v>
          </cell>
          <cell r="AT630" t="str">
            <v>Electric</v>
          </cell>
          <cell r="AU630">
            <v>34303</v>
          </cell>
          <cell r="AV630">
            <v>16400</v>
          </cell>
          <cell r="AW630">
            <v>10.11</v>
          </cell>
          <cell r="AX630">
            <v>13.1</v>
          </cell>
          <cell r="AY630">
            <v>48.1</v>
          </cell>
          <cell r="AZ630">
            <v>190100</v>
          </cell>
          <cell r="BA630">
            <v>34740</v>
          </cell>
          <cell r="BB630">
            <v>15500</v>
          </cell>
          <cell r="BC630">
            <v>9.8699999999999992</v>
          </cell>
          <cell r="BD630">
            <v>12.6</v>
          </cell>
          <cell r="BE630">
            <v>48.1</v>
          </cell>
          <cell r="BF630">
            <v>34699</v>
          </cell>
          <cell r="BG630">
            <v>189600</v>
          </cell>
          <cell r="BH630" t="str">
            <v>Average</v>
          </cell>
          <cell r="BI630" t="str">
            <v>Vertically Integrated</v>
          </cell>
          <cell r="BJ630" t="str">
            <v>Fully Litigated</v>
          </cell>
          <cell r="BK630" t="str">
            <v>No</v>
          </cell>
          <cell r="BL630" t="str">
            <v>Yes</v>
          </cell>
        </row>
        <row r="631">
          <cell r="AE631">
            <v>47</v>
          </cell>
          <cell r="AF631">
            <v>0</v>
          </cell>
          <cell r="AG631">
            <v>1</v>
          </cell>
          <cell r="AH631">
            <v>1</v>
          </cell>
          <cell r="AI631">
            <v>1</v>
          </cell>
          <cell r="AJ631">
            <v>0</v>
          </cell>
          <cell r="AL631">
            <v>28</v>
          </cell>
          <cell r="AM631">
            <v>53</v>
          </cell>
          <cell r="AO631" t="str">
            <v>D-7700</v>
          </cell>
          <cell r="AP631">
            <v>-561</v>
          </cell>
          <cell r="AQ631" t="str">
            <v>HI</v>
          </cell>
          <cell r="AR631" t="str">
            <v>Hawaiian Electric Company, Inc.</v>
          </cell>
          <cell r="AS631" t="str">
            <v>HE</v>
          </cell>
          <cell r="AT631" t="str">
            <v>Electric</v>
          </cell>
          <cell r="AU631">
            <v>34176</v>
          </cell>
          <cell r="AV631">
            <v>53800</v>
          </cell>
          <cell r="AW631">
            <v>9.67</v>
          </cell>
          <cell r="AX631">
            <v>12.75</v>
          </cell>
          <cell r="AY631">
            <v>48.44</v>
          </cell>
          <cell r="AZ631">
            <v>691300</v>
          </cell>
          <cell r="BA631">
            <v>34696</v>
          </cell>
          <cell r="BB631">
            <v>40500</v>
          </cell>
          <cell r="BC631">
            <v>9.3800000000000008</v>
          </cell>
          <cell r="BD631">
            <v>12.15</v>
          </cell>
          <cell r="BE631">
            <v>48.44</v>
          </cell>
          <cell r="BF631">
            <v>34699</v>
          </cell>
          <cell r="BG631">
            <v>689900</v>
          </cell>
          <cell r="BH631" t="str">
            <v>Average</v>
          </cell>
          <cell r="BI631" t="str">
            <v>Vertically Integrated</v>
          </cell>
          <cell r="BJ631" t="str">
            <v>Fully Litigated</v>
          </cell>
          <cell r="BK631" t="str">
            <v>No</v>
          </cell>
          <cell r="BL631" t="str">
            <v>Yes</v>
          </cell>
        </row>
        <row r="632">
          <cell r="AE632">
            <v>47</v>
          </cell>
          <cell r="AF632">
            <v>0</v>
          </cell>
          <cell r="AG632">
            <v>1</v>
          </cell>
          <cell r="AH632">
            <v>1</v>
          </cell>
          <cell r="AI632">
            <v>1</v>
          </cell>
          <cell r="AJ632">
            <v>0</v>
          </cell>
          <cell r="AL632">
            <v>28</v>
          </cell>
          <cell r="AM632">
            <v>53</v>
          </cell>
          <cell r="AO632" t="str">
            <v>D-7000</v>
          </cell>
          <cell r="AP632">
            <v>-560</v>
          </cell>
          <cell r="AQ632" t="str">
            <v>HI</v>
          </cell>
          <cell r="AR632" t="str">
            <v>Maui Electric Company, Ltd.</v>
          </cell>
          <cell r="AS632" t="str">
            <v>HE</v>
          </cell>
          <cell r="AT632" t="str">
            <v>Electric</v>
          </cell>
          <cell r="AU632">
            <v>33555</v>
          </cell>
          <cell r="AV632">
            <v>11400</v>
          </cell>
          <cell r="AW632">
            <v>10.31</v>
          </cell>
          <cell r="AX632">
            <v>13</v>
          </cell>
          <cell r="AY632">
            <v>48.68</v>
          </cell>
          <cell r="AZ632">
            <v>192000</v>
          </cell>
          <cell r="BA632">
            <v>34551</v>
          </cell>
          <cell r="BB632">
            <v>8100</v>
          </cell>
          <cell r="BC632">
            <v>10.19</v>
          </cell>
          <cell r="BD632">
            <v>12.75</v>
          </cell>
          <cell r="BE632">
            <v>48.68</v>
          </cell>
          <cell r="BF632">
            <v>34334</v>
          </cell>
          <cell r="BG632">
            <v>191900</v>
          </cell>
          <cell r="BH632" t="str">
            <v>Average</v>
          </cell>
          <cell r="BI632" t="str">
            <v>Vertically Integrated</v>
          </cell>
          <cell r="BJ632" t="str">
            <v>Fully Litigated</v>
          </cell>
          <cell r="BK632" t="str">
            <v>No</v>
          </cell>
          <cell r="BL632" t="str">
            <v>Yes</v>
          </cell>
        </row>
        <row r="633">
          <cell r="AE633">
            <v>47</v>
          </cell>
          <cell r="AF633">
            <v>0</v>
          </cell>
          <cell r="AG633">
            <v>1</v>
          </cell>
          <cell r="AH633">
            <v>1</v>
          </cell>
          <cell r="AI633">
            <v>1</v>
          </cell>
          <cell r="AJ633">
            <v>0</v>
          </cell>
          <cell r="AL633">
            <v>28</v>
          </cell>
          <cell r="AM633">
            <v>53</v>
          </cell>
          <cell r="AO633" t="str">
            <v>D-6999</v>
          </cell>
          <cell r="AP633">
            <v>-559</v>
          </cell>
          <cell r="AQ633" t="str">
            <v>HI</v>
          </cell>
          <cell r="AR633" t="str">
            <v>Hawaii Electric Light Company, Inc.</v>
          </cell>
          <cell r="AS633" t="str">
            <v>HE</v>
          </cell>
          <cell r="AT633" t="str">
            <v>Electric</v>
          </cell>
          <cell r="AU633">
            <v>33450</v>
          </cell>
          <cell r="AV633">
            <v>7100</v>
          </cell>
          <cell r="AW633">
            <v>10.53</v>
          </cell>
          <cell r="AX633">
            <v>13.25</v>
          </cell>
          <cell r="AY633">
            <v>48.86</v>
          </cell>
          <cell r="AZ633">
            <v>154900</v>
          </cell>
          <cell r="BA633">
            <v>33879</v>
          </cell>
          <cell r="BB633">
            <v>3900</v>
          </cell>
          <cell r="BC633">
            <v>10.4</v>
          </cell>
          <cell r="BD633">
            <v>13</v>
          </cell>
          <cell r="BE633">
            <v>48.86</v>
          </cell>
          <cell r="BF633">
            <v>33969</v>
          </cell>
          <cell r="BG633">
            <v>152000</v>
          </cell>
          <cell r="BH633" t="str">
            <v>Average</v>
          </cell>
          <cell r="BI633" t="str">
            <v>Vertically Integrated</v>
          </cell>
          <cell r="BJ633" t="str">
            <v>Fully Litigated</v>
          </cell>
          <cell r="BK633" t="str">
            <v>Yes</v>
          </cell>
          <cell r="BL633" t="str">
            <v>Yes</v>
          </cell>
        </row>
        <row r="634">
          <cell r="AE634">
            <v>47</v>
          </cell>
          <cell r="AF634">
            <v>0</v>
          </cell>
          <cell r="AG634">
            <v>1</v>
          </cell>
          <cell r="AH634">
            <v>1</v>
          </cell>
          <cell r="AI634">
            <v>1</v>
          </cell>
          <cell r="AJ634">
            <v>0</v>
          </cell>
          <cell r="AL634">
            <v>28</v>
          </cell>
          <cell r="AM634">
            <v>53</v>
          </cell>
          <cell r="AO634" t="str">
            <v>D-6998</v>
          </cell>
          <cell r="AP634">
            <v>-558</v>
          </cell>
          <cell r="AQ634" t="str">
            <v>HI</v>
          </cell>
          <cell r="AR634" t="str">
            <v>Hawaiian Electric Company, Inc.</v>
          </cell>
          <cell r="AS634" t="str">
            <v>HE</v>
          </cell>
          <cell r="AT634" t="str">
            <v>Electric</v>
          </cell>
          <cell r="AU634">
            <v>33448</v>
          </cell>
          <cell r="AV634">
            <v>137900</v>
          </cell>
          <cell r="AW634">
            <v>10.3</v>
          </cell>
          <cell r="AX634">
            <v>13.5</v>
          </cell>
          <cell r="AY634">
            <v>47.22</v>
          </cell>
          <cell r="AZ634">
            <v>626800</v>
          </cell>
          <cell r="BA634">
            <v>33785</v>
          </cell>
          <cell r="BB634">
            <v>124300</v>
          </cell>
          <cell r="BC634">
            <v>10.06</v>
          </cell>
          <cell r="BD634">
            <v>13</v>
          </cell>
          <cell r="BE634">
            <v>47.22</v>
          </cell>
          <cell r="BF634">
            <v>33969</v>
          </cell>
          <cell r="BG634">
            <v>598100</v>
          </cell>
          <cell r="BH634" t="str">
            <v>Average</v>
          </cell>
          <cell r="BI634" t="str">
            <v>Vertically Integrated</v>
          </cell>
          <cell r="BJ634" t="str">
            <v>Fully Litigated</v>
          </cell>
          <cell r="BK634" t="str">
            <v>Yes</v>
          </cell>
          <cell r="BL634" t="str">
            <v>Yes</v>
          </cell>
        </row>
        <row r="635">
          <cell r="AE635">
            <v>47</v>
          </cell>
          <cell r="AF635">
            <v>0</v>
          </cell>
          <cell r="AG635">
            <v>1</v>
          </cell>
          <cell r="AH635">
            <v>1</v>
          </cell>
          <cell r="AI635">
            <v>1</v>
          </cell>
          <cell r="AJ635">
            <v>0</v>
          </cell>
          <cell r="AL635">
            <v>28</v>
          </cell>
          <cell r="AM635">
            <v>53</v>
          </cell>
          <cell r="AO635" t="str">
            <v>D-6531</v>
          </cell>
          <cell r="AP635">
            <v>-510</v>
          </cell>
          <cell r="AQ635" t="str">
            <v>HI</v>
          </cell>
          <cell r="AR635" t="str">
            <v>Hawaiian Electric Company, Inc.</v>
          </cell>
          <cell r="AS635" t="str">
            <v>HE</v>
          </cell>
          <cell r="AT635" t="str">
            <v>Electric</v>
          </cell>
          <cell r="AU635">
            <v>32848</v>
          </cell>
          <cell r="AV635">
            <v>82000</v>
          </cell>
          <cell r="AW635">
            <v>10.4</v>
          </cell>
          <cell r="AX635">
            <v>14</v>
          </cell>
          <cell r="AY635">
            <v>44.03</v>
          </cell>
          <cell r="AZ635">
            <v>577900</v>
          </cell>
          <cell r="BA635">
            <v>33528</v>
          </cell>
          <cell r="BB635">
            <v>52000</v>
          </cell>
          <cell r="BC635">
            <v>9.99</v>
          </cell>
          <cell r="BD635">
            <v>13</v>
          </cell>
          <cell r="BE635">
            <v>44.52</v>
          </cell>
          <cell r="BF635">
            <v>33238</v>
          </cell>
          <cell r="BG635">
            <v>533400</v>
          </cell>
          <cell r="BH635" t="str">
            <v>Average</v>
          </cell>
          <cell r="BI635" t="str">
            <v>Vertically Integrated</v>
          </cell>
          <cell r="BJ635" t="str">
            <v>Fully Litigated</v>
          </cell>
          <cell r="BK635" t="str">
            <v>No</v>
          </cell>
          <cell r="BL635" t="str">
            <v>Yes</v>
          </cell>
        </row>
        <row r="636">
          <cell r="AE636">
            <v>47</v>
          </cell>
          <cell r="AF636">
            <v>0</v>
          </cell>
          <cell r="AG636">
            <v>1</v>
          </cell>
          <cell r="AH636">
            <v>1</v>
          </cell>
          <cell r="AI636">
            <v>1</v>
          </cell>
          <cell r="AJ636">
            <v>0</v>
          </cell>
          <cell r="AL636">
            <v>28</v>
          </cell>
          <cell r="AM636">
            <v>53</v>
          </cell>
          <cell r="AO636" t="str">
            <v>D-6432</v>
          </cell>
          <cell r="AP636">
            <v>-509</v>
          </cell>
          <cell r="AQ636" t="str">
            <v>HI</v>
          </cell>
          <cell r="AR636" t="str">
            <v>Hawaii Electric Light Company, Inc.</v>
          </cell>
          <cell r="AS636" t="str">
            <v>HE</v>
          </cell>
          <cell r="AT636" t="str">
            <v>Electric</v>
          </cell>
          <cell r="AU636">
            <v>32708</v>
          </cell>
          <cell r="AV636">
            <v>9900</v>
          </cell>
          <cell r="AW636">
            <v>10.86</v>
          </cell>
          <cell r="AX636">
            <v>14</v>
          </cell>
          <cell r="AY636">
            <v>43.71</v>
          </cell>
          <cell r="AZ636">
            <v>130200</v>
          </cell>
          <cell r="BA636">
            <v>33303</v>
          </cell>
          <cell r="BB636">
            <v>5700</v>
          </cell>
          <cell r="BC636">
            <v>10.46</v>
          </cell>
          <cell r="BD636">
            <v>13.1</v>
          </cell>
          <cell r="BE636">
            <v>43.71</v>
          </cell>
          <cell r="BF636">
            <v>33238</v>
          </cell>
          <cell r="BG636">
            <v>124290</v>
          </cell>
          <cell r="BH636" t="str">
            <v>Average</v>
          </cell>
          <cell r="BI636" t="str">
            <v>Vertically Integrated</v>
          </cell>
          <cell r="BJ636" t="str">
            <v>Fully Litigated</v>
          </cell>
          <cell r="BK636" t="str">
            <v>No</v>
          </cell>
          <cell r="BL636" t="str">
            <v>Yes</v>
          </cell>
        </row>
        <row r="637">
          <cell r="AE637">
            <v>47</v>
          </cell>
          <cell r="AF637">
            <v>0</v>
          </cell>
          <cell r="AG637">
            <v>1</v>
          </cell>
          <cell r="AH637">
            <v>1</v>
          </cell>
          <cell r="AI637">
            <v>1</v>
          </cell>
          <cell r="AJ637">
            <v>0</v>
          </cell>
          <cell r="AL637">
            <v>28</v>
          </cell>
          <cell r="AM637">
            <v>53</v>
          </cell>
          <cell r="AO637" t="str">
            <v>D-2006-0386</v>
          </cell>
          <cell r="AP637">
            <v>33</v>
          </cell>
          <cell r="AQ637" t="str">
            <v>HI</v>
          </cell>
          <cell r="AR637" t="str">
            <v>Hawaiian Electric Company, Inc.</v>
          </cell>
          <cell r="AS637" t="str">
            <v>HE</v>
          </cell>
          <cell r="AT637" t="str">
            <v>Electric</v>
          </cell>
          <cell r="AU637">
            <v>39073</v>
          </cell>
          <cell r="AV637">
            <v>99600</v>
          </cell>
          <cell r="AW637">
            <v>8.92</v>
          </cell>
          <cell r="AX637">
            <v>11.25</v>
          </cell>
          <cell r="AY637">
            <v>55.1</v>
          </cell>
          <cell r="AZ637">
            <v>1214000</v>
          </cell>
          <cell r="BA637">
            <v>40435</v>
          </cell>
          <cell r="BB637">
            <v>77466</v>
          </cell>
          <cell r="BC637">
            <v>8.6199999999999992</v>
          </cell>
          <cell r="BD637">
            <v>10.7</v>
          </cell>
          <cell r="BE637">
            <v>55.1</v>
          </cell>
          <cell r="BF637">
            <v>39447</v>
          </cell>
          <cell r="BG637">
            <v>1158315</v>
          </cell>
          <cell r="BH637" t="str">
            <v>Average</v>
          </cell>
          <cell r="BI637" t="str">
            <v>Vertically Integrated</v>
          </cell>
          <cell r="BJ637" t="str">
            <v>Settled</v>
          </cell>
          <cell r="BK637" t="str">
            <v>No</v>
          </cell>
          <cell r="BL637" t="str">
            <v>Yes</v>
          </cell>
        </row>
        <row r="638">
          <cell r="AE638">
            <v>47</v>
          </cell>
          <cell r="AF638">
            <v>0</v>
          </cell>
          <cell r="AG638">
            <v>1</v>
          </cell>
          <cell r="AH638">
            <v>1</v>
          </cell>
          <cell r="AI638">
            <v>1</v>
          </cell>
          <cell r="AJ638">
            <v>0</v>
          </cell>
          <cell r="AL638">
            <v>28</v>
          </cell>
          <cell r="AM638">
            <v>53</v>
          </cell>
          <cell r="AO638" t="str">
            <v>D-2006-0387</v>
          </cell>
          <cell r="AP638">
            <v>63</v>
          </cell>
          <cell r="AQ638" t="str">
            <v>HI</v>
          </cell>
          <cell r="AR638" t="str">
            <v>Maui Electric Company, Ltd.</v>
          </cell>
          <cell r="AS638" t="str">
            <v>HE</v>
          </cell>
          <cell r="AT638" t="str">
            <v>Electric</v>
          </cell>
          <cell r="AU638">
            <v>39136</v>
          </cell>
          <cell r="AV638">
            <v>18300</v>
          </cell>
          <cell r="AW638">
            <v>8.98</v>
          </cell>
          <cell r="AX638">
            <v>11.25</v>
          </cell>
          <cell r="AY638">
            <v>54.89</v>
          </cell>
          <cell r="AZ638">
            <v>386000</v>
          </cell>
          <cell r="BA638">
            <v>40389</v>
          </cell>
          <cell r="BB638">
            <v>13222</v>
          </cell>
          <cell r="BC638">
            <v>8.67</v>
          </cell>
          <cell r="BD638">
            <v>10.7</v>
          </cell>
          <cell r="BE638">
            <v>54.89</v>
          </cell>
          <cell r="BF638">
            <v>39447</v>
          </cell>
          <cell r="BG638">
            <v>382970</v>
          </cell>
          <cell r="BH638" t="str">
            <v>Average</v>
          </cell>
          <cell r="BI638" t="str">
            <v>Vertically Integrated</v>
          </cell>
          <cell r="BJ638" t="str">
            <v>Settled</v>
          </cell>
          <cell r="BK638" t="str">
            <v>No</v>
          </cell>
          <cell r="BL638" t="str">
            <v>Yes</v>
          </cell>
        </row>
        <row r="639">
          <cell r="AE639">
            <v>47</v>
          </cell>
          <cell r="AF639">
            <v>0</v>
          </cell>
          <cell r="AG639">
            <v>1</v>
          </cell>
          <cell r="AH639">
            <v>1</v>
          </cell>
          <cell r="AI639">
            <v>1</v>
          </cell>
          <cell r="AJ639">
            <v>0</v>
          </cell>
          <cell r="AL639">
            <v>28</v>
          </cell>
          <cell r="AM639">
            <v>53</v>
          </cell>
          <cell r="AO639" t="str">
            <v>D-2008-0083</v>
          </cell>
          <cell r="AP639">
            <v>366</v>
          </cell>
          <cell r="AQ639" t="str">
            <v>HI</v>
          </cell>
          <cell r="AR639" t="str">
            <v>Hawaiian Electric Company, Inc.</v>
          </cell>
          <cell r="AS639" t="str">
            <v>HE</v>
          </cell>
          <cell r="AT639" t="str">
            <v>Electric</v>
          </cell>
          <cell r="AU639">
            <v>39632</v>
          </cell>
          <cell r="AV639">
            <v>89841</v>
          </cell>
          <cell r="AW639">
            <v>8.8699999999999992</v>
          </cell>
          <cell r="AX639">
            <v>11.25</v>
          </cell>
          <cell r="AY639">
            <v>55.81</v>
          </cell>
          <cell r="AZ639">
            <v>1252800</v>
          </cell>
          <cell r="BA639">
            <v>40599</v>
          </cell>
          <cell r="BB639">
            <v>66375</v>
          </cell>
          <cell r="BC639">
            <v>8.16</v>
          </cell>
          <cell r="BD639">
            <v>10</v>
          </cell>
          <cell r="BE639">
            <v>55.81</v>
          </cell>
          <cell r="BF639">
            <v>40178</v>
          </cell>
          <cell r="BG639">
            <v>1250490</v>
          </cell>
          <cell r="BH639" t="str">
            <v>Average</v>
          </cell>
          <cell r="BI639" t="str">
            <v>Vertically Integrated</v>
          </cell>
          <cell r="BJ639" t="str">
            <v>Settled</v>
          </cell>
          <cell r="BK639" t="str">
            <v>No</v>
          </cell>
          <cell r="BL639" t="str">
            <v>Yes</v>
          </cell>
        </row>
        <row r="640">
          <cell r="AE640">
            <v>47</v>
          </cell>
          <cell r="AF640">
            <v>0</v>
          </cell>
          <cell r="AG640">
            <v>1</v>
          </cell>
          <cell r="AH640">
            <v>1</v>
          </cell>
          <cell r="AI640">
            <v>1</v>
          </cell>
          <cell r="AJ640">
            <v>0</v>
          </cell>
          <cell r="AL640">
            <v>28</v>
          </cell>
          <cell r="AM640">
            <v>53</v>
          </cell>
          <cell r="AO640" t="str">
            <v>D-2009-0163</v>
          </cell>
          <cell r="AP640">
            <v>521</v>
          </cell>
          <cell r="AQ640" t="str">
            <v>HI</v>
          </cell>
          <cell r="AR640" t="str">
            <v>Maui Electric Company, Ltd.</v>
          </cell>
          <cell r="AS640" t="str">
            <v>HE</v>
          </cell>
          <cell r="AT640" t="str">
            <v>Electric</v>
          </cell>
          <cell r="AU640">
            <v>40086</v>
          </cell>
          <cell r="AV640">
            <v>28190.3</v>
          </cell>
          <cell r="AW640">
            <v>8.57</v>
          </cell>
          <cell r="AX640">
            <v>10.75</v>
          </cell>
          <cell r="AY640">
            <v>56.86</v>
          </cell>
          <cell r="AZ640">
            <v>389959</v>
          </cell>
          <cell r="BA640">
            <v>41031</v>
          </cell>
          <cell r="BB640">
            <v>4745.1000000000004</v>
          </cell>
          <cell r="BC640">
            <v>8.15</v>
          </cell>
          <cell r="BD640">
            <v>10</v>
          </cell>
          <cell r="BE640">
            <v>56.86</v>
          </cell>
          <cell r="BF640">
            <v>40543</v>
          </cell>
          <cell r="BG640">
            <v>387317</v>
          </cell>
          <cell r="BH640" t="str">
            <v>Average</v>
          </cell>
          <cell r="BI640" t="str">
            <v>Vertically Integrated</v>
          </cell>
          <cell r="BJ640" t="str">
            <v>Settled</v>
          </cell>
          <cell r="BK640" t="str">
            <v>No</v>
          </cell>
          <cell r="BL640" t="str">
            <v>Yes</v>
          </cell>
        </row>
        <row r="641">
          <cell r="AE641">
            <v>47</v>
          </cell>
          <cell r="AF641">
            <v>0</v>
          </cell>
          <cell r="AG641">
            <v>1</v>
          </cell>
          <cell r="AH641">
            <v>1</v>
          </cell>
          <cell r="AI641">
            <v>1</v>
          </cell>
          <cell r="AJ641">
            <v>0</v>
          </cell>
          <cell r="AL641">
            <v>28</v>
          </cell>
          <cell r="AM641">
            <v>53</v>
          </cell>
          <cell r="AO641" t="str">
            <v>D-2009-0164</v>
          </cell>
          <cell r="AP641">
            <v>522</v>
          </cell>
          <cell r="AQ641" t="str">
            <v>HI</v>
          </cell>
          <cell r="AR641" t="str">
            <v>Hawaii Electric Light Company, Inc.</v>
          </cell>
          <cell r="AS641" t="str">
            <v>HE</v>
          </cell>
          <cell r="AT641" t="str">
            <v>Electric</v>
          </cell>
          <cell r="AU641">
            <v>40156</v>
          </cell>
          <cell r="AV641">
            <v>20934.5</v>
          </cell>
          <cell r="AW641">
            <v>8.73</v>
          </cell>
          <cell r="AX641">
            <v>10.75</v>
          </cell>
          <cell r="AY641">
            <v>55.91</v>
          </cell>
          <cell r="AZ641">
            <v>486727.2</v>
          </cell>
          <cell r="BA641">
            <v>41003</v>
          </cell>
          <cell r="BB641">
            <v>4494</v>
          </cell>
          <cell r="BC641">
            <v>8.31</v>
          </cell>
          <cell r="BD641">
            <v>10</v>
          </cell>
          <cell r="BE641">
            <v>55.91</v>
          </cell>
          <cell r="BF641">
            <v>40543</v>
          </cell>
          <cell r="BG641">
            <v>465139</v>
          </cell>
          <cell r="BH641" t="str">
            <v>Average</v>
          </cell>
          <cell r="BI641" t="str">
            <v>Vertically Integrated</v>
          </cell>
          <cell r="BJ641" t="str">
            <v>Settled</v>
          </cell>
          <cell r="BK641" t="str">
            <v>No</v>
          </cell>
          <cell r="BL641" t="str">
            <v>Yes</v>
          </cell>
        </row>
        <row r="642">
          <cell r="AE642">
            <v>47</v>
          </cell>
          <cell r="AF642">
            <v>0</v>
          </cell>
          <cell r="AG642">
            <v>1</v>
          </cell>
          <cell r="AH642">
            <v>1</v>
          </cell>
          <cell r="AI642">
            <v>1</v>
          </cell>
          <cell r="AJ642">
            <v>0</v>
          </cell>
          <cell r="AL642">
            <v>28</v>
          </cell>
          <cell r="AM642">
            <v>53</v>
          </cell>
          <cell r="AO642" t="str">
            <v>D-2010-0080</v>
          </cell>
          <cell r="AP642">
            <v>655</v>
          </cell>
          <cell r="AQ642" t="str">
            <v>HI</v>
          </cell>
          <cell r="AR642" t="str">
            <v>Hawaiian Electric Company, Inc.</v>
          </cell>
          <cell r="AS642" t="str">
            <v>HE</v>
          </cell>
          <cell r="AT642" t="str">
            <v>Electric</v>
          </cell>
          <cell r="AU642">
            <v>40389</v>
          </cell>
          <cell r="AV642">
            <v>93798</v>
          </cell>
          <cell r="AW642">
            <v>8.5399999999999991</v>
          </cell>
          <cell r="AX642">
            <v>10.75</v>
          </cell>
          <cell r="AY642">
            <v>56.29</v>
          </cell>
          <cell r="AZ642">
            <v>1569465</v>
          </cell>
          <cell r="BA642">
            <v>41089</v>
          </cell>
          <cell r="BB642">
            <v>43086</v>
          </cell>
          <cell r="BC642">
            <v>8.11</v>
          </cell>
          <cell r="BD642">
            <v>10</v>
          </cell>
          <cell r="BE642">
            <v>56.29</v>
          </cell>
          <cell r="BF642">
            <v>40908</v>
          </cell>
          <cell r="BG642">
            <v>1385830</v>
          </cell>
          <cell r="BH642" t="str">
            <v>Average</v>
          </cell>
          <cell r="BI642" t="str">
            <v>Vertically Integrated</v>
          </cell>
          <cell r="BJ642" t="str">
            <v>Settled</v>
          </cell>
          <cell r="BK642" t="str">
            <v>No</v>
          </cell>
          <cell r="BL642" t="str">
            <v>Yes</v>
          </cell>
        </row>
        <row r="643">
          <cell r="AE643">
            <v>47</v>
          </cell>
          <cell r="AF643">
            <v>0</v>
          </cell>
          <cell r="AG643">
            <v>1</v>
          </cell>
          <cell r="AH643">
            <v>1</v>
          </cell>
          <cell r="AI643">
            <v>1</v>
          </cell>
          <cell r="AJ643">
            <v>0</v>
          </cell>
          <cell r="AL643">
            <v>28</v>
          </cell>
          <cell r="AM643">
            <v>53</v>
          </cell>
          <cell r="AO643" t="str">
            <v>D-3705</v>
          </cell>
          <cell r="AP643">
            <v>880</v>
          </cell>
          <cell r="AQ643" t="str">
            <v>HI</v>
          </cell>
          <cell r="AR643" t="str">
            <v>Hawaiian Electric Company, Inc.</v>
          </cell>
          <cell r="AS643" t="str">
            <v>HE</v>
          </cell>
          <cell r="AT643" t="str">
            <v>Electric</v>
          </cell>
          <cell r="AU643">
            <v>29083</v>
          </cell>
          <cell r="AV643">
            <v>48600</v>
          </cell>
          <cell r="AW643">
            <v>10.39</v>
          </cell>
          <cell r="AX643">
            <v>15.5</v>
          </cell>
          <cell r="AY643">
            <v>35.9</v>
          </cell>
          <cell r="AZ643" t="str">
            <v>NA</v>
          </cell>
          <cell r="BA643">
            <v>29411</v>
          </cell>
          <cell r="BB643">
            <v>41700</v>
          </cell>
          <cell r="BC643">
            <v>10.11</v>
          </cell>
          <cell r="BD643">
            <v>14.75</v>
          </cell>
          <cell r="BE643">
            <v>35.9</v>
          </cell>
          <cell r="BF643">
            <v>29586</v>
          </cell>
          <cell r="BG643" t="str">
            <v>NA</v>
          </cell>
          <cell r="BH643" t="str">
            <v>Average</v>
          </cell>
          <cell r="BI643" t="str">
            <v>Vertically Integrated</v>
          </cell>
          <cell r="BJ643" t="str">
            <v>Fully Litigated</v>
          </cell>
          <cell r="BK643" t="str">
            <v>No</v>
          </cell>
          <cell r="BL643" t="str">
            <v>No</v>
          </cell>
        </row>
        <row r="644">
          <cell r="AE644">
            <v>47</v>
          </cell>
          <cell r="AF644">
            <v>0</v>
          </cell>
          <cell r="AG644">
            <v>1</v>
          </cell>
          <cell r="AH644">
            <v>1</v>
          </cell>
          <cell r="AI644">
            <v>1</v>
          </cell>
          <cell r="AJ644">
            <v>0</v>
          </cell>
          <cell r="AL644">
            <v>28</v>
          </cell>
          <cell r="AM644">
            <v>53</v>
          </cell>
          <cell r="AO644" t="str">
            <v>D-4536</v>
          </cell>
          <cell r="AP644">
            <v>881</v>
          </cell>
          <cell r="AQ644" t="str">
            <v>HI</v>
          </cell>
          <cell r="AR644" t="str">
            <v>Hawaiian Electric Company, Inc.</v>
          </cell>
          <cell r="AS644" t="str">
            <v>HE</v>
          </cell>
          <cell r="AT644" t="str">
            <v>Electric</v>
          </cell>
          <cell r="AU644">
            <v>30138</v>
          </cell>
          <cell r="AV644">
            <v>47500</v>
          </cell>
          <cell r="AW644">
            <v>12.26</v>
          </cell>
          <cell r="AX644">
            <v>17</v>
          </cell>
          <cell r="AY644">
            <v>40</v>
          </cell>
          <cell r="AZ644" t="str">
            <v>NA</v>
          </cell>
          <cell r="BA644">
            <v>30575</v>
          </cell>
          <cell r="BB644">
            <v>22300</v>
          </cell>
          <cell r="BC644">
            <v>11.4</v>
          </cell>
          <cell r="BD644">
            <v>15</v>
          </cell>
          <cell r="BE644">
            <v>37.979999999999997</v>
          </cell>
          <cell r="BF644">
            <v>30681</v>
          </cell>
          <cell r="BG644">
            <v>459600</v>
          </cell>
          <cell r="BH644" t="str">
            <v>Year-end</v>
          </cell>
          <cell r="BI644" t="str">
            <v>Vertically Integrated</v>
          </cell>
          <cell r="BJ644" t="str">
            <v>Fully Litigated</v>
          </cell>
          <cell r="BK644" t="str">
            <v>No</v>
          </cell>
          <cell r="BL644" t="str">
            <v>No</v>
          </cell>
        </row>
        <row r="645">
          <cell r="AE645">
            <v>47</v>
          </cell>
          <cell r="AF645">
            <v>0</v>
          </cell>
          <cell r="AG645">
            <v>1</v>
          </cell>
          <cell r="AH645">
            <v>1</v>
          </cell>
          <cell r="AI645">
            <v>1</v>
          </cell>
          <cell r="AJ645">
            <v>0</v>
          </cell>
          <cell r="AL645">
            <v>28</v>
          </cell>
          <cell r="AM645">
            <v>53</v>
          </cell>
          <cell r="AO645" t="str">
            <v>D-5081</v>
          </cell>
          <cell r="AP645">
            <v>882</v>
          </cell>
          <cell r="AQ645" t="str">
            <v>HI</v>
          </cell>
          <cell r="AR645" t="str">
            <v>Hawaiian Electric Company, Inc.</v>
          </cell>
          <cell r="AS645" t="str">
            <v>HE</v>
          </cell>
          <cell r="AT645" t="str">
            <v>Electric</v>
          </cell>
          <cell r="AU645">
            <v>30901</v>
          </cell>
          <cell r="AV645">
            <v>16600</v>
          </cell>
          <cell r="AW645">
            <v>12.21</v>
          </cell>
          <cell r="AX645">
            <v>16.5</v>
          </cell>
          <cell r="AY645">
            <v>41.5</v>
          </cell>
          <cell r="AZ645">
            <v>457700</v>
          </cell>
          <cell r="BA645">
            <v>31393</v>
          </cell>
          <cell r="BB645">
            <v>0</v>
          </cell>
          <cell r="BC645">
            <v>11.52</v>
          </cell>
          <cell r="BD645">
            <v>14.75</v>
          </cell>
          <cell r="BE645">
            <v>40.57</v>
          </cell>
          <cell r="BF645">
            <v>31412</v>
          </cell>
          <cell r="BG645">
            <v>445900</v>
          </cell>
          <cell r="BH645" t="str">
            <v>Average</v>
          </cell>
          <cell r="BI645" t="str">
            <v>Vertically Integrated</v>
          </cell>
          <cell r="BJ645" t="str">
            <v>Fully Litigated</v>
          </cell>
          <cell r="BK645" t="str">
            <v>No</v>
          </cell>
          <cell r="BL645" t="str">
            <v>No</v>
          </cell>
        </row>
        <row r="646">
          <cell r="AE646">
            <v>47</v>
          </cell>
          <cell r="AF646">
            <v>0</v>
          </cell>
          <cell r="AG646">
            <v>1</v>
          </cell>
          <cell r="AH646">
            <v>1</v>
          </cell>
          <cell r="AI646">
            <v>1</v>
          </cell>
          <cell r="AJ646">
            <v>0</v>
          </cell>
          <cell r="AL646">
            <v>28</v>
          </cell>
          <cell r="AM646">
            <v>53</v>
          </cell>
          <cell r="AO646" t="str">
            <v>D-4393</v>
          </cell>
          <cell r="AP646">
            <v>883</v>
          </cell>
          <cell r="AQ646" t="str">
            <v>HI</v>
          </cell>
          <cell r="AR646" t="str">
            <v>Hawaii Electric Light Company, Inc.</v>
          </cell>
          <cell r="AS646" t="str">
            <v>HE</v>
          </cell>
          <cell r="AT646" t="str">
            <v>Electric</v>
          </cell>
          <cell r="AU646">
            <v>29949</v>
          </cell>
          <cell r="AV646">
            <v>8000</v>
          </cell>
          <cell r="AW646">
            <v>12.48</v>
          </cell>
          <cell r="AX646">
            <v>17</v>
          </cell>
          <cell r="AY646">
            <v>36.22</v>
          </cell>
          <cell r="AZ646" t="str">
            <v>NA</v>
          </cell>
          <cell r="BA646">
            <v>30463</v>
          </cell>
          <cell r="BB646">
            <v>5100</v>
          </cell>
          <cell r="BC646">
            <v>11.69</v>
          </cell>
          <cell r="BD646">
            <v>15</v>
          </cell>
          <cell r="BE646">
            <v>33.369999999999997</v>
          </cell>
          <cell r="BF646">
            <v>30316</v>
          </cell>
          <cell r="BG646" t="str">
            <v>NA</v>
          </cell>
          <cell r="BH646" t="str">
            <v>Year-end</v>
          </cell>
          <cell r="BI646" t="str">
            <v>Vertically Integrated</v>
          </cell>
          <cell r="BJ646" t="str">
            <v>Fully Litigated</v>
          </cell>
          <cell r="BK646" t="str">
            <v>No</v>
          </cell>
          <cell r="BL646" t="str">
            <v>No</v>
          </cell>
        </row>
        <row r="647">
          <cell r="AE647">
            <v>47</v>
          </cell>
          <cell r="AF647">
            <v>0</v>
          </cell>
          <cell r="AG647">
            <v>1</v>
          </cell>
          <cell r="AH647">
            <v>1</v>
          </cell>
          <cell r="AI647">
            <v>1</v>
          </cell>
          <cell r="AJ647">
            <v>0</v>
          </cell>
          <cell r="AL647">
            <v>28</v>
          </cell>
          <cell r="AM647">
            <v>53</v>
          </cell>
          <cell r="AO647" t="str">
            <v>D-4833</v>
          </cell>
          <cell r="AP647">
            <v>887</v>
          </cell>
          <cell r="AQ647" t="str">
            <v>HI</v>
          </cell>
          <cell r="AR647" t="str">
            <v>Hawaii Electric Light Company, Inc.</v>
          </cell>
          <cell r="AS647" t="str">
            <v>HE</v>
          </cell>
          <cell r="AT647" t="str">
            <v>Electric</v>
          </cell>
          <cell r="AU647">
            <v>30502</v>
          </cell>
          <cell r="AV647">
            <v>6800</v>
          </cell>
          <cell r="AW647">
            <v>12.36</v>
          </cell>
          <cell r="AX647">
            <v>16.5</v>
          </cell>
          <cell r="AY647">
            <v>40</v>
          </cell>
          <cell r="AZ647">
            <v>73000</v>
          </cell>
          <cell r="BA647">
            <v>31009</v>
          </cell>
          <cell r="BB647">
            <v>3000</v>
          </cell>
          <cell r="BC647">
            <v>11.73</v>
          </cell>
          <cell r="BD647">
            <v>15</v>
          </cell>
          <cell r="BE647">
            <v>38.950000000000003</v>
          </cell>
          <cell r="BF647">
            <v>31047</v>
          </cell>
          <cell r="BG647">
            <v>69600</v>
          </cell>
          <cell r="BH647" t="str">
            <v>Average</v>
          </cell>
          <cell r="BI647" t="str">
            <v>Vertically Integrated</v>
          </cell>
          <cell r="BJ647" t="str">
            <v>Fully Litigated</v>
          </cell>
          <cell r="BK647" t="str">
            <v>No</v>
          </cell>
          <cell r="BL647" t="str">
            <v>Yes</v>
          </cell>
        </row>
        <row r="648">
          <cell r="AE648">
            <v>47</v>
          </cell>
          <cell r="AF648">
            <v>0</v>
          </cell>
          <cell r="AG648">
            <v>1</v>
          </cell>
          <cell r="AH648">
            <v>1</v>
          </cell>
          <cell r="AI648">
            <v>1</v>
          </cell>
          <cell r="AJ648">
            <v>0</v>
          </cell>
          <cell r="AL648">
            <v>28</v>
          </cell>
          <cell r="AM648">
            <v>53</v>
          </cell>
          <cell r="AO648" t="str">
            <v>D-4156</v>
          </cell>
          <cell r="AP648">
            <v>890</v>
          </cell>
          <cell r="AQ648" t="str">
            <v>HI</v>
          </cell>
          <cell r="AR648" t="str">
            <v>Maui Electric Company, Ltd.</v>
          </cell>
          <cell r="AS648" t="str">
            <v>HE</v>
          </cell>
          <cell r="AT648" t="str">
            <v>Electric</v>
          </cell>
          <cell r="AU648">
            <v>29585</v>
          </cell>
          <cell r="AV648">
            <v>11200</v>
          </cell>
          <cell r="AW648">
            <v>12.13</v>
          </cell>
          <cell r="AX648">
            <v>16</v>
          </cell>
          <cell r="AY648">
            <v>36.200000000000003</v>
          </cell>
          <cell r="AZ648" t="str">
            <v>NA</v>
          </cell>
          <cell r="BA648">
            <v>29966</v>
          </cell>
          <cell r="BB648">
            <v>8700</v>
          </cell>
          <cell r="BC648">
            <v>11.77</v>
          </cell>
          <cell r="BD648">
            <v>15</v>
          </cell>
          <cell r="BE648">
            <v>36.200000000000003</v>
          </cell>
          <cell r="BF648">
            <v>29951</v>
          </cell>
          <cell r="BG648" t="str">
            <v>NA</v>
          </cell>
          <cell r="BH648" t="str">
            <v>Year-end</v>
          </cell>
          <cell r="BI648" t="str">
            <v>Vertically Integrated</v>
          </cell>
          <cell r="BJ648" t="str">
            <v>Fully Litigated</v>
          </cell>
          <cell r="BK648" t="str">
            <v>No</v>
          </cell>
          <cell r="BL648" t="str">
            <v>No</v>
          </cell>
        </row>
        <row r="649">
          <cell r="AE649">
            <v>47</v>
          </cell>
          <cell r="AF649">
            <v>0</v>
          </cell>
          <cell r="AG649">
            <v>1</v>
          </cell>
          <cell r="AH649">
            <v>1</v>
          </cell>
          <cell r="AI649">
            <v>1</v>
          </cell>
          <cell r="AJ649">
            <v>0</v>
          </cell>
          <cell r="AL649">
            <v>28</v>
          </cell>
          <cell r="AM649">
            <v>53</v>
          </cell>
          <cell r="AO649" t="str">
            <v>D-4691</v>
          </cell>
          <cell r="AP649">
            <v>891</v>
          </cell>
          <cell r="AQ649" t="str">
            <v>HI</v>
          </cell>
          <cell r="AR649" t="str">
            <v>Maui Electric Company, Ltd.</v>
          </cell>
          <cell r="AS649" t="str">
            <v>HE</v>
          </cell>
          <cell r="AT649" t="str">
            <v>Electric</v>
          </cell>
          <cell r="AU649">
            <v>30421</v>
          </cell>
          <cell r="AV649">
            <v>9800</v>
          </cell>
          <cell r="AW649">
            <v>12.67</v>
          </cell>
          <cell r="AX649">
            <v>16.5</v>
          </cell>
          <cell r="AY649">
            <v>40.299999999999997</v>
          </cell>
          <cell r="AZ649" t="str">
            <v>NA</v>
          </cell>
          <cell r="BA649">
            <v>30914</v>
          </cell>
          <cell r="BB649">
            <v>4900</v>
          </cell>
          <cell r="BC649">
            <v>12.08</v>
          </cell>
          <cell r="BD649">
            <v>15</v>
          </cell>
          <cell r="BE649">
            <v>38.369999999999997</v>
          </cell>
          <cell r="BF649">
            <v>31047</v>
          </cell>
          <cell r="BG649" t="str">
            <v>NA</v>
          </cell>
          <cell r="BH649" t="str">
            <v>Average</v>
          </cell>
          <cell r="BI649" t="str">
            <v>Vertically Integrated</v>
          </cell>
          <cell r="BJ649" t="str">
            <v>Fully Litigated</v>
          </cell>
          <cell r="BK649" t="str">
            <v>No</v>
          </cell>
          <cell r="BL649" t="str">
            <v>Yes</v>
          </cell>
        </row>
        <row r="650">
          <cell r="AE650">
            <v>47</v>
          </cell>
          <cell r="AF650">
            <v>0</v>
          </cell>
          <cell r="AG650">
            <v>1</v>
          </cell>
          <cell r="AH650">
            <v>1</v>
          </cell>
          <cell r="AI650">
            <v>1</v>
          </cell>
          <cell r="AJ650">
            <v>1</v>
          </cell>
          <cell r="AL650">
            <v>28</v>
          </cell>
          <cell r="AM650">
            <v>54</v>
          </cell>
          <cell r="AO650" t="str">
            <v>D-4286</v>
          </cell>
          <cell r="AP650">
            <v>893</v>
          </cell>
          <cell r="AQ650" t="str">
            <v>HI</v>
          </cell>
          <cell r="AR650" t="str">
            <v>The Gas Company, LLC</v>
          </cell>
          <cell r="AT650" t="str">
            <v>Natural Gas</v>
          </cell>
          <cell r="AU650">
            <v>29795</v>
          </cell>
          <cell r="AV650">
            <v>5000</v>
          </cell>
          <cell r="AW650">
            <v>12.42</v>
          </cell>
          <cell r="AX650">
            <v>18.25</v>
          </cell>
          <cell r="AY650">
            <v>35.799999999999997</v>
          </cell>
          <cell r="AZ650" t="str">
            <v>NA</v>
          </cell>
          <cell r="BA650">
            <v>30197</v>
          </cell>
          <cell r="BB650">
            <v>3700</v>
          </cell>
          <cell r="BC650">
            <v>11.13</v>
          </cell>
          <cell r="BD650">
            <v>15.5</v>
          </cell>
          <cell r="BE650">
            <v>37.9</v>
          </cell>
          <cell r="BF650">
            <v>30316</v>
          </cell>
          <cell r="BG650" t="str">
            <v>NA</v>
          </cell>
          <cell r="BH650" t="str">
            <v>Year-end</v>
          </cell>
          <cell r="BI650" t="str">
            <v>Distribution</v>
          </cell>
          <cell r="BJ650" t="str">
            <v>Fully Litigated</v>
          </cell>
          <cell r="BK650" t="str">
            <v>No</v>
          </cell>
          <cell r="BL650" t="str">
            <v>No</v>
          </cell>
        </row>
        <row r="651">
          <cell r="AE651">
            <v>47</v>
          </cell>
          <cell r="AF651">
            <v>0</v>
          </cell>
          <cell r="AG651">
            <v>1</v>
          </cell>
          <cell r="AH651">
            <v>1</v>
          </cell>
          <cell r="AI651">
            <v>1</v>
          </cell>
          <cell r="AJ651">
            <v>0</v>
          </cell>
          <cell r="AL651">
            <v>28</v>
          </cell>
          <cell r="AM651">
            <v>54</v>
          </cell>
          <cell r="AO651" t="str">
            <v>D-2011-0092</v>
          </cell>
          <cell r="AP651">
            <v>2206</v>
          </cell>
          <cell r="AQ651" t="str">
            <v>HI</v>
          </cell>
          <cell r="AR651" t="str">
            <v>Maui Electric Company, Ltd.</v>
          </cell>
          <cell r="AS651" t="str">
            <v>HE</v>
          </cell>
          <cell r="AT651" t="str">
            <v>Electric</v>
          </cell>
          <cell r="AU651">
            <v>40746</v>
          </cell>
          <cell r="AV651">
            <v>27523</v>
          </cell>
          <cell r="AW651">
            <v>8.7200000000000006</v>
          </cell>
          <cell r="AX651">
            <v>11</v>
          </cell>
          <cell r="AY651">
            <v>56.85</v>
          </cell>
          <cell r="AZ651">
            <v>393271</v>
          </cell>
          <cell r="BA651">
            <v>41425</v>
          </cell>
          <cell r="BB651">
            <v>5334</v>
          </cell>
          <cell r="BC651">
            <v>7.34</v>
          </cell>
          <cell r="BD651">
            <v>9</v>
          </cell>
          <cell r="BE651">
            <v>56.86</v>
          </cell>
          <cell r="BF651">
            <v>41274</v>
          </cell>
          <cell r="BG651">
            <v>393401</v>
          </cell>
          <cell r="BH651" t="str">
            <v>Average</v>
          </cell>
          <cell r="BI651" t="str">
            <v>Vertically Integrated</v>
          </cell>
          <cell r="BJ651" t="str">
            <v>Settled</v>
          </cell>
          <cell r="BK651" t="str">
            <v>No</v>
          </cell>
          <cell r="BL651" t="str">
            <v>Yes</v>
          </cell>
        </row>
        <row r="652">
          <cell r="AE652">
            <v>47</v>
          </cell>
          <cell r="AF652">
            <v>0</v>
          </cell>
          <cell r="AG652">
            <v>1</v>
          </cell>
          <cell r="AH652">
            <v>1</v>
          </cell>
          <cell r="AI652">
            <v>1</v>
          </cell>
          <cell r="AJ652">
            <v>0</v>
          </cell>
          <cell r="AL652">
            <v>28</v>
          </cell>
          <cell r="AM652">
            <v>54</v>
          </cell>
          <cell r="AO652" t="str">
            <v>D-2012-0099</v>
          </cell>
          <cell r="AP652">
            <v>2361</v>
          </cell>
          <cell r="AQ652" t="str">
            <v>HI</v>
          </cell>
          <cell r="AR652" t="str">
            <v>Hawaii Electric Light Company, Inc.</v>
          </cell>
          <cell r="AS652" t="str">
            <v>HE</v>
          </cell>
          <cell r="AT652" t="str">
            <v>Electric</v>
          </cell>
          <cell r="AU652">
            <v>41137</v>
          </cell>
          <cell r="AV652">
            <v>19800</v>
          </cell>
          <cell r="AW652">
            <v>8.3000000000000007</v>
          </cell>
          <cell r="AX652">
            <v>10.25</v>
          </cell>
          <cell r="AY652">
            <v>57.05</v>
          </cell>
          <cell r="AZ652">
            <v>455000</v>
          </cell>
          <cell r="BA652">
            <v>41352</v>
          </cell>
          <cell r="BB652" t="str">
            <v>NA</v>
          </cell>
          <cell r="BC652" t="str">
            <v>NA</v>
          </cell>
          <cell r="BD652" t="str">
            <v>NA</v>
          </cell>
          <cell r="BE652" t="str">
            <v>NA</v>
          </cell>
          <cell r="BG652" t="str">
            <v>NA</v>
          </cell>
          <cell r="BI652" t="str">
            <v>Vertically Integrated</v>
          </cell>
          <cell r="BJ652" t="str">
            <v>Settled</v>
          </cell>
          <cell r="BK652" t="str">
            <v>No</v>
          </cell>
          <cell r="BL652" t="str">
            <v>No</v>
          </cell>
        </row>
        <row r="653">
          <cell r="AE653">
            <v>47</v>
          </cell>
          <cell r="AF653">
            <v>0</v>
          </cell>
          <cell r="AG653">
            <v>1</v>
          </cell>
          <cell r="AH653">
            <v>1</v>
          </cell>
          <cell r="AI653">
            <v>1</v>
          </cell>
          <cell r="AJ653">
            <v>0</v>
          </cell>
          <cell r="AL653">
            <v>28</v>
          </cell>
          <cell r="AM653">
            <v>54</v>
          </cell>
          <cell r="AO653" t="str">
            <v>D-2013-0373</v>
          </cell>
          <cell r="AP653">
            <v>2701</v>
          </cell>
          <cell r="AQ653" t="str">
            <v>HI</v>
          </cell>
          <cell r="AR653" t="str">
            <v>Hawaiian Electric Company, Inc.</v>
          </cell>
          <cell r="AS653" t="str">
            <v>HE</v>
          </cell>
          <cell r="AT653" t="str">
            <v>Electric</v>
          </cell>
          <cell r="AU653">
            <v>41817</v>
          </cell>
          <cell r="AV653">
            <v>0</v>
          </cell>
          <cell r="AW653">
            <v>8.43</v>
          </cell>
          <cell r="AX653">
            <v>10.75</v>
          </cell>
          <cell r="AY653">
            <v>56.94</v>
          </cell>
          <cell r="AZ653">
            <v>1851905</v>
          </cell>
          <cell r="BA653">
            <v>42727</v>
          </cell>
          <cell r="BB653">
            <v>0</v>
          </cell>
          <cell r="BC653" t="str">
            <v>NA</v>
          </cell>
          <cell r="BD653" t="str">
            <v>NA</v>
          </cell>
          <cell r="BE653" t="str">
            <v>NA</v>
          </cell>
          <cell r="BG653" t="str">
            <v>NA</v>
          </cell>
          <cell r="BI653" t="str">
            <v>Vertically Integrated</v>
          </cell>
          <cell r="BJ653" t="str">
            <v>Fully Litigated</v>
          </cell>
          <cell r="BK653" t="str">
            <v>No</v>
          </cell>
          <cell r="BL653" t="str">
            <v>No</v>
          </cell>
        </row>
        <row r="654">
          <cell r="AE654">
            <v>47</v>
          </cell>
          <cell r="AF654">
            <v>0</v>
          </cell>
          <cell r="AG654">
            <v>1</v>
          </cell>
          <cell r="AH654">
            <v>1</v>
          </cell>
          <cell r="AI654">
            <v>1</v>
          </cell>
          <cell r="AJ654">
            <v>0</v>
          </cell>
          <cell r="AL654">
            <v>28</v>
          </cell>
          <cell r="AM654">
            <v>54</v>
          </cell>
          <cell r="AO654" t="str">
            <v>D-2014-0318</v>
          </cell>
          <cell r="AP654">
            <v>2752</v>
          </cell>
          <cell r="AQ654" t="str">
            <v>HI</v>
          </cell>
          <cell r="AR654" t="str">
            <v>Maui Electric Company, Ltd.</v>
          </cell>
          <cell r="AS654" t="str">
            <v>HE</v>
          </cell>
          <cell r="AT654" t="str">
            <v>Electric</v>
          </cell>
          <cell r="AU654">
            <v>42003</v>
          </cell>
          <cell r="AV654">
            <v>0</v>
          </cell>
          <cell r="AW654">
            <v>8.2799999999999994</v>
          </cell>
          <cell r="AX654">
            <v>10.75</v>
          </cell>
          <cell r="AY654">
            <v>57.43</v>
          </cell>
          <cell r="AZ654">
            <v>460070</v>
          </cell>
          <cell r="BA654">
            <v>42951</v>
          </cell>
          <cell r="BB654">
            <v>0</v>
          </cell>
          <cell r="BC654" t="str">
            <v>NA</v>
          </cell>
          <cell r="BD654" t="str">
            <v>NA</v>
          </cell>
          <cell r="BE654" t="str">
            <v>NA</v>
          </cell>
          <cell r="BG654" t="str">
            <v>NA</v>
          </cell>
          <cell r="BI654" t="str">
            <v>Vertically Integrated</v>
          </cell>
          <cell r="BJ654" t="str">
            <v>Fully Litigated</v>
          </cell>
          <cell r="BK654" t="str">
            <v>No</v>
          </cell>
          <cell r="BL654" t="str">
            <v>No</v>
          </cell>
        </row>
        <row r="655">
          <cell r="AE655">
            <v>47</v>
          </cell>
          <cell r="AF655">
            <v>0</v>
          </cell>
          <cell r="AG655">
            <v>1</v>
          </cell>
          <cell r="AH655">
            <v>1</v>
          </cell>
          <cell r="AI655">
            <v>1</v>
          </cell>
          <cell r="AJ655">
            <v>0</v>
          </cell>
          <cell r="AL655">
            <v>28</v>
          </cell>
          <cell r="AM655">
            <v>54</v>
          </cell>
          <cell r="AO655" t="str">
            <v>D-2015-0170</v>
          </cell>
          <cell r="AP655">
            <v>3024</v>
          </cell>
          <cell r="AQ655" t="str">
            <v>HI</v>
          </cell>
          <cell r="AR655" t="str">
            <v>Hawaii Electric Light Company, Inc.</v>
          </cell>
          <cell r="AS655" t="str">
            <v>HE</v>
          </cell>
          <cell r="AT655" t="str">
            <v>Electric</v>
          </cell>
          <cell r="AU655">
            <v>42632</v>
          </cell>
          <cell r="AV655">
            <v>19291</v>
          </cell>
          <cell r="AW655">
            <v>8.44</v>
          </cell>
          <cell r="AX655">
            <v>10.6</v>
          </cell>
          <cell r="AY655">
            <v>57.12</v>
          </cell>
          <cell r="AZ655">
            <v>478773</v>
          </cell>
          <cell r="BA655">
            <v>43280</v>
          </cell>
          <cell r="BB655">
            <v>-59</v>
          </cell>
          <cell r="BC655">
            <v>7.8</v>
          </cell>
          <cell r="BD655">
            <v>9.5</v>
          </cell>
          <cell r="BE655">
            <v>56.69</v>
          </cell>
          <cell r="BF655">
            <v>42735</v>
          </cell>
          <cell r="BG655">
            <v>481309</v>
          </cell>
          <cell r="BH655" t="str">
            <v>Average</v>
          </cell>
          <cell r="BI655" t="str">
            <v>Vertically Integrated</v>
          </cell>
          <cell r="BJ655" t="str">
            <v>Settled</v>
          </cell>
          <cell r="BK655" t="str">
            <v>No</v>
          </cell>
          <cell r="BL655" t="str">
            <v>Yes</v>
          </cell>
        </row>
        <row r="656">
          <cell r="AE656">
            <v>47</v>
          </cell>
          <cell r="AF656">
            <v>0</v>
          </cell>
          <cell r="AG656">
            <v>1</v>
          </cell>
          <cell r="AH656">
            <v>1</v>
          </cell>
          <cell r="AI656">
            <v>1</v>
          </cell>
          <cell r="AJ656">
            <v>0</v>
          </cell>
          <cell r="AL656">
            <v>28</v>
          </cell>
          <cell r="AM656">
            <v>54</v>
          </cell>
          <cell r="AO656" t="str">
            <v>D-2016-0328</v>
          </cell>
          <cell r="AP656">
            <v>3060</v>
          </cell>
          <cell r="AQ656" t="str">
            <v>HI</v>
          </cell>
          <cell r="AR656" t="str">
            <v>Hawaiian Electric Company, Inc.</v>
          </cell>
          <cell r="AS656" t="str">
            <v>HE</v>
          </cell>
          <cell r="AT656" t="str">
            <v>Electric</v>
          </cell>
          <cell r="AU656">
            <v>42720</v>
          </cell>
          <cell r="AV656">
            <v>125010</v>
          </cell>
          <cell r="AW656">
            <v>8.2799999999999994</v>
          </cell>
          <cell r="AX656">
            <v>10.6</v>
          </cell>
          <cell r="AY656">
            <v>57.36</v>
          </cell>
          <cell r="AZ656">
            <v>2131353</v>
          </cell>
          <cell r="BA656">
            <v>43273</v>
          </cell>
          <cell r="BB656">
            <v>-603</v>
          </cell>
          <cell r="BC656">
            <v>7.57</v>
          </cell>
          <cell r="BD656">
            <v>9.5</v>
          </cell>
          <cell r="BE656">
            <v>57.1</v>
          </cell>
          <cell r="BF656">
            <v>43100</v>
          </cell>
          <cell r="BG656">
            <v>1993360</v>
          </cell>
          <cell r="BH656" t="str">
            <v>Average</v>
          </cell>
          <cell r="BI656" t="str">
            <v>Vertically Integrated</v>
          </cell>
          <cell r="BJ656" t="str">
            <v>Settled</v>
          </cell>
          <cell r="BK656" t="str">
            <v>No</v>
          </cell>
          <cell r="BL656" t="str">
            <v>Yes</v>
          </cell>
        </row>
        <row r="657">
          <cell r="AE657">
            <v>47</v>
          </cell>
          <cell r="AF657">
            <v>1</v>
          </cell>
          <cell r="AG657">
            <v>1</v>
          </cell>
          <cell r="AH657">
            <v>1</v>
          </cell>
          <cell r="AI657">
            <v>1</v>
          </cell>
          <cell r="AJ657">
            <v>0</v>
          </cell>
          <cell r="AL657">
            <v>28</v>
          </cell>
          <cell r="AM657">
            <v>54</v>
          </cell>
          <cell r="AO657" t="str">
            <v>D-2017-0150</v>
          </cell>
          <cell r="AP657">
            <v>3190</v>
          </cell>
          <cell r="AQ657" t="str">
            <v>HI</v>
          </cell>
          <cell r="AR657" t="str">
            <v>Maui Electric Company, Ltd.</v>
          </cell>
          <cell r="AS657" t="str">
            <v>HE</v>
          </cell>
          <cell r="AT657" t="str">
            <v>Electric</v>
          </cell>
          <cell r="AU657">
            <v>43020</v>
          </cell>
          <cell r="AV657">
            <v>21198</v>
          </cell>
          <cell r="AW657">
            <v>8.0500000000000007</v>
          </cell>
          <cell r="AX657">
            <v>10.6</v>
          </cell>
          <cell r="AY657">
            <v>56.94</v>
          </cell>
          <cell r="AZ657">
            <v>482416</v>
          </cell>
          <cell r="BA657">
            <v>43601</v>
          </cell>
          <cell r="BB657">
            <v>12199</v>
          </cell>
          <cell r="BC657">
            <v>7.43</v>
          </cell>
          <cell r="BD657">
            <v>9.5</v>
          </cell>
          <cell r="BE657">
            <v>57.02</v>
          </cell>
          <cell r="BF657">
            <v>43465</v>
          </cell>
          <cell r="BG657">
            <v>454326</v>
          </cell>
          <cell r="BH657" t="str">
            <v>Average</v>
          </cell>
          <cell r="BI657" t="str">
            <v>Vertically Integrated</v>
          </cell>
          <cell r="BJ657" t="str">
            <v>Settled</v>
          </cell>
          <cell r="BK657" t="str">
            <v>No</v>
          </cell>
          <cell r="BL657" t="str">
            <v>Yes</v>
          </cell>
        </row>
        <row r="658">
          <cell r="AE658">
            <v>47</v>
          </cell>
          <cell r="AF658">
            <v>1</v>
          </cell>
          <cell r="AG658">
            <v>1</v>
          </cell>
          <cell r="AH658">
            <v>1</v>
          </cell>
          <cell r="AI658">
            <v>1</v>
          </cell>
          <cell r="AJ658">
            <v>0</v>
          </cell>
          <cell r="AL658">
            <v>28</v>
          </cell>
          <cell r="AM658">
            <v>54</v>
          </cell>
          <cell r="AO658" t="str">
            <v>D-2018-0368</v>
          </cell>
          <cell r="AP658">
            <v>3436</v>
          </cell>
          <cell r="AQ658" t="str">
            <v>HI</v>
          </cell>
          <cell r="AR658" t="str">
            <v>Hawaii Electric Light Company, Inc.</v>
          </cell>
          <cell r="AS658" t="str">
            <v>HE</v>
          </cell>
          <cell r="AT658" t="str">
            <v>Electric</v>
          </cell>
          <cell r="AU658">
            <v>43448</v>
          </cell>
          <cell r="AV658">
            <v>13350</v>
          </cell>
          <cell r="AW658">
            <v>8.3000000000000007</v>
          </cell>
          <cell r="AX658">
            <v>10.5</v>
          </cell>
          <cell r="AY658">
            <v>56.91</v>
          </cell>
          <cell r="AZ658">
            <v>536931</v>
          </cell>
          <cell r="BA658">
            <v>44040</v>
          </cell>
          <cell r="BB658">
            <v>0</v>
          </cell>
          <cell r="BC658">
            <v>7.52</v>
          </cell>
          <cell r="BD658">
            <v>9.5</v>
          </cell>
          <cell r="BE658">
            <v>56.83</v>
          </cell>
          <cell r="BF658">
            <v>43830</v>
          </cell>
          <cell r="BG658">
            <v>534443</v>
          </cell>
          <cell r="BH658" t="str">
            <v>Average</v>
          </cell>
          <cell r="BI658" t="str">
            <v>Vertically Integrated</v>
          </cell>
          <cell r="BJ658" t="str">
            <v>Settled</v>
          </cell>
          <cell r="BK658" t="str">
            <v>No</v>
          </cell>
          <cell r="BL658" t="str">
            <v>Yes</v>
          </cell>
        </row>
        <row r="659">
          <cell r="AE659">
            <v>47</v>
          </cell>
          <cell r="AF659">
            <v>1</v>
          </cell>
          <cell r="AG659">
            <v>1</v>
          </cell>
          <cell r="AH659">
            <v>1</v>
          </cell>
          <cell r="AI659">
            <v>1</v>
          </cell>
          <cell r="AJ659">
            <v>0</v>
          </cell>
          <cell r="AL659">
            <v>28</v>
          </cell>
          <cell r="AM659">
            <v>54</v>
          </cell>
          <cell r="AO659" t="str">
            <v>D-2019-0085</v>
          </cell>
          <cell r="AP659">
            <v>3546</v>
          </cell>
          <cell r="AQ659" t="str">
            <v>HI</v>
          </cell>
          <cell r="AR659" t="str">
            <v>Hawaiian Electric Company, Inc.</v>
          </cell>
          <cell r="AS659" t="str">
            <v>HE</v>
          </cell>
          <cell r="AT659" t="str">
            <v>Electric</v>
          </cell>
          <cell r="AU659">
            <v>43698</v>
          </cell>
          <cell r="AV659">
            <v>77554</v>
          </cell>
          <cell r="AW659">
            <v>7.97</v>
          </cell>
          <cell r="AX659">
            <v>10.5</v>
          </cell>
          <cell r="AY659">
            <v>57.15</v>
          </cell>
          <cell r="AZ659">
            <v>2476801</v>
          </cell>
          <cell r="BA659">
            <v>44126</v>
          </cell>
          <cell r="BB659">
            <v>0</v>
          </cell>
          <cell r="BC659">
            <v>7.37</v>
          </cell>
          <cell r="BD659">
            <v>9.5</v>
          </cell>
          <cell r="BE659">
            <v>56.83</v>
          </cell>
          <cell r="BG659" t="str">
            <v>NA</v>
          </cell>
          <cell r="BI659" t="str">
            <v>Vertically Integrated</v>
          </cell>
          <cell r="BJ659" t="str">
            <v>Settled</v>
          </cell>
          <cell r="BK659" t="str">
            <v>No</v>
          </cell>
          <cell r="BL659" t="str">
            <v>No</v>
          </cell>
        </row>
        <row r="660">
          <cell r="AE660">
            <v>47</v>
          </cell>
          <cell r="AF660">
            <v>0</v>
          </cell>
          <cell r="AG660">
            <v>1</v>
          </cell>
          <cell r="AH660">
            <v>1</v>
          </cell>
          <cell r="AI660">
            <v>1</v>
          </cell>
          <cell r="AJ660">
            <v>1</v>
          </cell>
          <cell r="AL660">
            <v>28</v>
          </cell>
          <cell r="AM660">
            <v>55</v>
          </cell>
          <cell r="AO660" t="str">
            <v>D-RPU-05-2</v>
          </cell>
          <cell r="AP660">
            <v>-961</v>
          </cell>
          <cell r="AQ660" t="str">
            <v>IA</v>
          </cell>
          <cell r="AR660" t="str">
            <v>Black Hills Iowa Gas Utility Company, LLC</v>
          </cell>
          <cell r="AS660" t="str">
            <v>BKH</v>
          </cell>
          <cell r="AT660" t="str">
            <v>Natural Gas</v>
          </cell>
          <cell r="AU660">
            <v>38474</v>
          </cell>
          <cell r="AV660">
            <v>4100</v>
          </cell>
          <cell r="AW660">
            <v>9.57</v>
          </cell>
          <cell r="AX660">
            <v>11.75</v>
          </cell>
          <cell r="AY660">
            <v>51.39</v>
          </cell>
          <cell r="AZ660">
            <v>66800</v>
          </cell>
          <cell r="BA660">
            <v>38777</v>
          </cell>
          <cell r="BB660">
            <v>2600</v>
          </cell>
          <cell r="BC660">
            <v>8.8800000000000008</v>
          </cell>
          <cell r="BD660" t="str">
            <v>NA</v>
          </cell>
          <cell r="BE660">
            <v>51.39</v>
          </cell>
          <cell r="BF660">
            <v>38352</v>
          </cell>
          <cell r="BG660">
            <v>69100</v>
          </cell>
          <cell r="BH660" t="str">
            <v>Average</v>
          </cell>
          <cell r="BI660" t="str">
            <v>Distribution</v>
          </cell>
          <cell r="BJ660" t="str">
            <v>Settled</v>
          </cell>
          <cell r="BK660" t="str">
            <v>No</v>
          </cell>
          <cell r="BL660" t="str">
            <v>Yes</v>
          </cell>
        </row>
        <row r="661">
          <cell r="AE661">
            <v>47</v>
          </cell>
          <cell r="AF661">
            <v>0</v>
          </cell>
          <cell r="AG661">
            <v>1</v>
          </cell>
          <cell r="AH661">
            <v>1</v>
          </cell>
          <cell r="AI661">
            <v>1</v>
          </cell>
          <cell r="AJ661">
            <v>1</v>
          </cell>
          <cell r="AL661">
            <v>28</v>
          </cell>
          <cell r="AM661">
            <v>55</v>
          </cell>
          <cell r="AO661" t="str">
            <v>D-RPU-92-6</v>
          </cell>
          <cell r="AP661">
            <v>-875</v>
          </cell>
          <cell r="AQ661" t="str">
            <v>IA</v>
          </cell>
          <cell r="AR661" t="str">
            <v>Black Hills Iowa Gas Utility Company, LLC</v>
          </cell>
          <cell r="AS661" t="str">
            <v>BKH</v>
          </cell>
          <cell r="AT661" t="str">
            <v>Natural Gas</v>
          </cell>
          <cell r="AU661">
            <v>33748</v>
          </cell>
          <cell r="AV661">
            <v>4800</v>
          </cell>
          <cell r="AW661">
            <v>11.45</v>
          </cell>
          <cell r="AX661">
            <v>13.2</v>
          </cell>
          <cell r="AY661">
            <v>50.7</v>
          </cell>
          <cell r="AZ661" t="str">
            <v>NA</v>
          </cell>
          <cell r="BA661">
            <v>33933</v>
          </cell>
          <cell r="BB661">
            <v>3300</v>
          </cell>
          <cell r="BC661">
            <v>10.85</v>
          </cell>
          <cell r="BD661">
            <v>12</v>
          </cell>
          <cell r="BE661">
            <v>40.200000000000003</v>
          </cell>
          <cell r="BF661">
            <v>33603</v>
          </cell>
          <cell r="BG661" t="str">
            <v>NA</v>
          </cell>
          <cell r="BH661" t="str">
            <v>Average</v>
          </cell>
          <cell r="BI661" t="str">
            <v>Distribution</v>
          </cell>
          <cell r="BJ661" t="str">
            <v>Fully Litigated</v>
          </cell>
          <cell r="BK661" t="str">
            <v>No</v>
          </cell>
          <cell r="BL661" t="str">
            <v>No</v>
          </cell>
        </row>
        <row r="662">
          <cell r="AE662">
            <v>47</v>
          </cell>
          <cell r="AF662">
            <v>0</v>
          </cell>
          <cell r="AG662">
            <v>1</v>
          </cell>
          <cell r="AH662">
            <v>1</v>
          </cell>
          <cell r="AI662">
            <v>1</v>
          </cell>
          <cell r="AJ662">
            <v>1</v>
          </cell>
          <cell r="AL662">
            <v>28</v>
          </cell>
          <cell r="AM662">
            <v>55</v>
          </cell>
          <cell r="AO662" t="str">
            <v>D-RPU-02-5</v>
          </cell>
          <cell r="AP662">
            <v>-874</v>
          </cell>
          <cell r="AQ662" t="str">
            <v>IA</v>
          </cell>
          <cell r="AR662" t="str">
            <v>Black Hills Iowa Gas Utility Company, LLC</v>
          </cell>
          <cell r="AS662" t="str">
            <v>BKH</v>
          </cell>
          <cell r="AT662" t="str">
            <v>Natural Gas</v>
          </cell>
          <cell r="AU662">
            <v>37410</v>
          </cell>
          <cell r="AV662">
            <v>9300</v>
          </cell>
          <cell r="AW662">
            <v>10.02</v>
          </cell>
          <cell r="AX662">
            <v>12.25</v>
          </cell>
          <cell r="AY662">
            <v>50.42</v>
          </cell>
          <cell r="AZ662" t="str">
            <v>NA</v>
          </cell>
          <cell r="BA662">
            <v>37670</v>
          </cell>
          <cell r="BB662">
            <v>4300</v>
          </cell>
          <cell r="BC662" t="str">
            <v>NA</v>
          </cell>
          <cell r="BD662" t="str">
            <v>NA</v>
          </cell>
          <cell r="BE662" t="str">
            <v>NA</v>
          </cell>
          <cell r="BF662">
            <v>37256</v>
          </cell>
          <cell r="BG662" t="str">
            <v>NA</v>
          </cell>
          <cell r="BH662" t="str">
            <v>Average</v>
          </cell>
          <cell r="BI662" t="str">
            <v>Distribution</v>
          </cell>
          <cell r="BJ662" t="str">
            <v>Settled</v>
          </cell>
          <cell r="BK662" t="str">
            <v>No</v>
          </cell>
          <cell r="BL662" t="str">
            <v>Yes</v>
          </cell>
        </row>
        <row r="663">
          <cell r="AE663">
            <v>47</v>
          </cell>
          <cell r="AF663">
            <v>0</v>
          </cell>
          <cell r="AG663">
            <v>1</v>
          </cell>
          <cell r="AH663">
            <v>1</v>
          </cell>
          <cell r="AI663">
            <v>1</v>
          </cell>
          <cell r="AJ663">
            <v>0</v>
          </cell>
          <cell r="AL663">
            <v>28</v>
          </cell>
          <cell r="AM663">
            <v>56</v>
          </cell>
          <cell r="AO663" t="str">
            <v>D-RPU-96-8</v>
          </cell>
          <cell r="AP663">
            <v>-765</v>
          </cell>
          <cell r="AQ663" t="str">
            <v>IA</v>
          </cell>
          <cell r="AR663" t="str">
            <v>MidAmerican Energy Company</v>
          </cell>
          <cell r="AS663" t="str">
            <v>BRK.A</v>
          </cell>
          <cell r="AT663" t="str">
            <v>Electric</v>
          </cell>
          <cell r="AU663">
            <v>35220</v>
          </cell>
          <cell r="AV663">
            <v>-21000</v>
          </cell>
          <cell r="AW663" t="str">
            <v>NA</v>
          </cell>
          <cell r="AX663" t="str">
            <v>NA</v>
          </cell>
          <cell r="AY663" t="str">
            <v>NA</v>
          </cell>
          <cell r="AZ663" t="str">
            <v>NA</v>
          </cell>
          <cell r="BA663">
            <v>35608</v>
          </cell>
          <cell r="BB663">
            <v>-23700</v>
          </cell>
          <cell r="BC663" t="str">
            <v>NA</v>
          </cell>
          <cell r="BD663" t="str">
            <v>NA</v>
          </cell>
          <cell r="BE663" t="str">
            <v>NA</v>
          </cell>
          <cell r="BG663" t="str">
            <v>NA</v>
          </cell>
          <cell r="BH663" t="str">
            <v>Average</v>
          </cell>
          <cell r="BI663" t="str">
            <v>Vertically Integrated</v>
          </cell>
          <cell r="BJ663" t="str">
            <v>Settled</v>
          </cell>
          <cell r="BK663" t="str">
            <v>No</v>
          </cell>
          <cell r="BL663" t="str">
            <v>Yes</v>
          </cell>
        </row>
        <row r="664">
          <cell r="AE664">
            <v>47</v>
          </cell>
          <cell r="AF664">
            <v>0</v>
          </cell>
          <cell r="AG664">
            <v>1</v>
          </cell>
          <cell r="AH664">
            <v>1</v>
          </cell>
          <cell r="AI664">
            <v>1</v>
          </cell>
          <cell r="AJ664">
            <v>1</v>
          </cell>
          <cell r="AL664">
            <v>28</v>
          </cell>
          <cell r="AM664">
            <v>56</v>
          </cell>
          <cell r="AO664" t="str">
            <v>D-RPU-98-5</v>
          </cell>
          <cell r="AP664">
            <v>-641</v>
          </cell>
          <cell r="AQ664" t="str">
            <v>IA</v>
          </cell>
          <cell r="AR664" t="str">
            <v>MidAmerican Energy Company</v>
          </cell>
          <cell r="AS664" t="str">
            <v>BRK.A</v>
          </cell>
          <cell r="AT664" t="str">
            <v>Natural Gas</v>
          </cell>
          <cell r="AU664">
            <v>36095</v>
          </cell>
          <cell r="AV664">
            <v>18500</v>
          </cell>
          <cell r="AW664">
            <v>9.5</v>
          </cell>
          <cell r="AX664">
            <v>12</v>
          </cell>
          <cell r="AY664">
            <v>45.14</v>
          </cell>
          <cell r="AZ664" t="str">
            <v>NA</v>
          </cell>
          <cell r="BA664">
            <v>36273</v>
          </cell>
          <cell r="BB664">
            <v>13900</v>
          </cell>
          <cell r="BC664" t="str">
            <v>NA</v>
          </cell>
          <cell r="BD664" t="str">
            <v>NA</v>
          </cell>
          <cell r="BE664">
            <v>45.14</v>
          </cell>
          <cell r="BF664">
            <v>35795</v>
          </cell>
          <cell r="BG664" t="str">
            <v>NA</v>
          </cell>
          <cell r="BH664" t="str">
            <v>Average</v>
          </cell>
          <cell r="BI664" t="str">
            <v>Distribution</v>
          </cell>
          <cell r="BJ664" t="str">
            <v>Settled</v>
          </cell>
          <cell r="BK664" t="str">
            <v>No</v>
          </cell>
          <cell r="BL664" t="str">
            <v>Yes</v>
          </cell>
        </row>
        <row r="665">
          <cell r="AE665">
            <v>47</v>
          </cell>
          <cell r="AF665">
            <v>0</v>
          </cell>
          <cell r="AG665">
            <v>1</v>
          </cell>
          <cell r="AH665">
            <v>1</v>
          </cell>
          <cell r="AI665">
            <v>1</v>
          </cell>
          <cell r="AJ665">
            <v>0</v>
          </cell>
          <cell r="AL665">
            <v>29</v>
          </cell>
          <cell r="AM665">
            <v>57</v>
          </cell>
          <cell r="AO665" t="str">
            <v>D-RPU-95-1</v>
          </cell>
          <cell r="AP665">
            <v>-640</v>
          </cell>
          <cell r="AQ665" t="str">
            <v>IA</v>
          </cell>
          <cell r="AR665" t="str">
            <v>Interstate Power and Light Company</v>
          </cell>
          <cell r="AS665" t="str">
            <v>LNT</v>
          </cell>
          <cell r="AT665" t="str">
            <v>Electric</v>
          </cell>
          <cell r="AU665">
            <v>34789</v>
          </cell>
          <cell r="AV665">
            <v>13100</v>
          </cell>
          <cell r="AW665">
            <v>9.76</v>
          </cell>
          <cell r="AX665">
            <v>13.25</v>
          </cell>
          <cell r="AY665">
            <v>45.42</v>
          </cell>
          <cell r="AZ665" t="str">
            <v>NA</v>
          </cell>
          <cell r="BA665">
            <v>35037</v>
          </cell>
          <cell r="BB665">
            <v>6600</v>
          </cell>
          <cell r="BC665">
            <v>9.36</v>
          </cell>
          <cell r="BD665">
            <v>11.35</v>
          </cell>
          <cell r="BE665">
            <v>45.39</v>
          </cell>
          <cell r="BF665">
            <v>34699</v>
          </cell>
          <cell r="BG665" t="str">
            <v>NA</v>
          </cell>
          <cell r="BH665" t="str">
            <v>Average</v>
          </cell>
          <cell r="BI665" t="str">
            <v>Vertically Integrated</v>
          </cell>
          <cell r="BJ665" t="str">
            <v>Settled</v>
          </cell>
          <cell r="BK665" t="str">
            <v>No</v>
          </cell>
          <cell r="BL665" t="str">
            <v>Yes</v>
          </cell>
        </row>
        <row r="666">
          <cell r="AE666">
            <v>47</v>
          </cell>
          <cell r="AF666">
            <v>0</v>
          </cell>
          <cell r="AG666">
            <v>1</v>
          </cell>
          <cell r="AH666">
            <v>1</v>
          </cell>
          <cell r="AI666">
            <v>1</v>
          </cell>
          <cell r="AJ666">
            <v>0</v>
          </cell>
          <cell r="AL666">
            <v>29</v>
          </cell>
          <cell r="AM666">
            <v>57</v>
          </cell>
          <cell r="AO666" t="str">
            <v>D-RPU-93-6</v>
          </cell>
          <cell r="AP666">
            <v>-639</v>
          </cell>
          <cell r="AQ666" t="str">
            <v>IA</v>
          </cell>
          <cell r="AR666" t="str">
            <v>Interstate Power and Light Company</v>
          </cell>
          <cell r="AS666" t="str">
            <v>LNT</v>
          </cell>
          <cell r="AT666" t="str">
            <v>Electric</v>
          </cell>
          <cell r="AU666">
            <v>34185</v>
          </cell>
          <cell r="AV666">
            <v>11400</v>
          </cell>
          <cell r="AW666">
            <v>9.8000000000000007</v>
          </cell>
          <cell r="AX666">
            <v>12.35</v>
          </cell>
          <cell r="AY666">
            <v>43.55</v>
          </cell>
          <cell r="AZ666">
            <v>286800</v>
          </cell>
          <cell r="BA666">
            <v>34488</v>
          </cell>
          <cell r="BB666">
            <v>7400</v>
          </cell>
          <cell r="BC666">
            <v>9.11</v>
          </cell>
          <cell r="BD666">
            <v>11</v>
          </cell>
          <cell r="BE666">
            <v>44.3</v>
          </cell>
          <cell r="BF666">
            <v>33969</v>
          </cell>
          <cell r="BG666">
            <v>285900</v>
          </cell>
          <cell r="BH666" t="str">
            <v>Average</v>
          </cell>
          <cell r="BI666" t="str">
            <v>Vertically Integrated</v>
          </cell>
          <cell r="BJ666" t="str">
            <v>Fully Litigated</v>
          </cell>
          <cell r="BK666" t="str">
            <v>No</v>
          </cell>
          <cell r="BL666" t="str">
            <v>Yes</v>
          </cell>
        </row>
        <row r="667">
          <cell r="AE667">
            <v>47</v>
          </cell>
          <cell r="AF667">
            <v>0</v>
          </cell>
          <cell r="AG667">
            <v>1</v>
          </cell>
          <cell r="AH667">
            <v>1</v>
          </cell>
          <cell r="AI667">
            <v>1</v>
          </cell>
          <cell r="AJ667">
            <v>1</v>
          </cell>
          <cell r="AL667">
            <v>29</v>
          </cell>
          <cell r="AM667">
            <v>57</v>
          </cell>
          <cell r="AO667" t="str">
            <v>D-RPU-92-11</v>
          </cell>
          <cell r="AP667">
            <v>-638</v>
          </cell>
          <cell r="AQ667" t="str">
            <v>IA</v>
          </cell>
          <cell r="AR667" t="str">
            <v>Interstate Power and Light Company</v>
          </cell>
          <cell r="AS667" t="str">
            <v>LNT</v>
          </cell>
          <cell r="AT667" t="str">
            <v>Natural Gas</v>
          </cell>
          <cell r="AU667">
            <v>33917</v>
          </cell>
          <cell r="AV667">
            <v>4100</v>
          </cell>
          <cell r="AW667">
            <v>9.82</v>
          </cell>
          <cell r="AX667">
            <v>12.4</v>
          </cell>
          <cell r="AY667">
            <v>44.1</v>
          </cell>
          <cell r="AZ667" t="str">
            <v>NA</v>
          </cell>
          <cell r="BA667">
            <v>34213</v>
          </cell>
          <cell r="BB667">
            <v>3300</v>
          </cell>
          <cell r="BC667">
            <v>9.33</v>
          </cell>
          <cell r="BD667">
            <v>11.25</v>
          </cell>
          <cell r="BE667">
            <v>44.26</v>
          </cell>
          <cell r="BF667">
            <v>33603</v>
          </cell>
          <cell r="BG667" t="str">
            <v>NA</v>
          </cell>
          <cell r="BH667" t="str">
            <v>Average</v>
          </cell>
          <cell r="BI667" t="str">
            <v>Distribution</v>
          </cell>
          <cell r="BJ667" t="str">
            <v>Fully Litigated</v>
          </cell>
          <cell r="BK667" t="str">
            <v>No</v>
          </cell>
          <cell r="BL667" t="str">
            <v>No</v>
          </cell>
        </row>
        <row r="668">
          <cell r="AE668">
            <v>47</v>
          </cell>
          <cell r="AF668">
            <v>0</v>
          </cell>
          <cell r="AG668">
            <v>1</v>
          </cell>
          <cell r="AH668">
            <v>1</v>
          </cell>
          <cell r="AI668">
            <v>1</v>
          </cell>
          <cell r="AJ668">
            <v>0</v>
          </cell>
          <cell r="AL668">
            <v>29</v>
          </cell>
          <cell r="AM668">
            <v>57</v>
          </cell>
          <cell r="AO668" t="str">
            <v>D-RPU-91-7</v>
          </cell>
          <cell r="AP668">
            <v>-637</v>
          </cell>
          <cell r="AQ668" t="str">
            <v>IA</v>
          </cell>
          <cell r="AR668" t="str">
            <v>Interstate Power and Light Company</v>
          </cell>
          <cell r="AS668" t="str">
            <v>LNT</v>
          </cell>
          <cell r="AT668" t="str">
            <v>Electric</v>
          </cell>
          <cell r="AU668">
            <v>33465</v>
          </cell>
          <cell r="AV668">
            <v>16400</v>
          </cell>
          <cell r="AW668">
            <v>10.07</v>
          </cell>
          <cell r="AX668">
            <v>12.9</v>
          </cell>
          <cell r="AY668">
            <v>43.57</v>
          </cell>
          <cell r="AZ668">
            <v>294000</v>
          </cell>
          <cell r="BA668">
            <v>33798</v>
          </cell>
          <cell r="BB668">
            <v>10400</v>
          </cell>
          <cell r="BC668">
            <v>9.5</v>
          </cell>
          <cell r="BD668">
            <v>11.9</v>
          </cell>
          <cell r="BE668">
            <v>42.91</v>
          </cell>
          <cell r="BF668">
            <v>33238</v>
          </cell>
          <cell r="BG668">
            <v>292600</v>
          </cell>
          <cell r="BH668" t="str">
            <v>Average</v>
          </cell>
          <cell r="BI668" t="str">
            <v>Vertically Integrated</v>
          </cell>
          <cell r="BJ668" t="str">
            <v>Fully Litigated</v>
          </cell>
          <cell r="BK668" t="str">
            <v>No</v>
          </cell>
          <cell r="BL668" t="str">
            <v>Yes</v>
          </cell>
        </row>
        <row r="669">
          <cell r="AE669">
            <v>47</v>
          </cell>
          <cell r="AF669">
            <v>0</v>
          </cell>
          <cell r="AG669">
            <v>1</v>
          </cell>
          <cell r="AH669">
            <v>1</v>
          </cell>
          <cell r="AI669">
            <v>1</v>
          </cell>
          <cell r="AJ669">
            <v>1</v>
          </cell>
          <cell r="AL669">
            <v>29</v>
          </cell>
          <cell r="AM669">
            <v>57</v>
          </cell>
          <cell r="AO669" t="str">
            <v>D-RPU-05-1</v>
          </cell>
          <cell r="AP669">
            <v>-636</v>
          </cell>
          <cell r="AQ669" t="str">
            <v>IA</v>
          </cell>
          <cell r="AR669" t="str">
            <v>Interstate Power and Light Company</v>
          </cell>
          <cell r="AS669" t="str">
            <v>LNT</v>
          </cell>
          <cell r="AT669" t="str">
            <v>Natural Gas</v>
          </cell>
          <cell r="AU669">
            <v>38457</v>
          </cell>
          <cell r="AV669">
            <v>19100</v>
          </cell>
          <cell r="AW669">
            <v>9.3000000000000007</v>
          </cell>
          <cell r="AX669">
            <v>11.5</v>
          </cell>
          <cell r="AY669">
            <v>51.42</v>
          </cell>
          <cell r="AZ669">
            <v>214900</v>
          </cell>
          <cell r="BA669">
            <v>38639</v>
          </cell>
          <cell r="BB669">
            <v>14000</v>
          </cell>
          <cell r="BC669">
            <v>8.68</v>
          </cell>
          <cell r="BD669">
            <v>10.4</v>
          </cell>
          <cell r="BE669">
            <v>49.35</v>
          </cell>
          <cell r="BF669">
            <v>38352</v>
          </cell>
          <cell r="BG669">
            <v>211900</v>
          </cell>
          <cell r="BH669" t="str">
            <v>Average</v>
          </cell>
          <cell r="BI669" t="str">
            <v>Distribution</v>
          </cell>
          <cell r="BJ669" t="str">
            <v>Settled</v>
          </cell>
          <cell r="BK669" t="str">
            <v>No</v>
          </cell>
          <cell r="BL669" t="str">
            <v>Yes</v>
          </cell>
        </row>
        <row r="670">
          <cell r="AE670">
            <v>47</v>
          </cell>
          <cell r="AF670">
            <v>0</v>
          </cell>
          <cell r="AG670">
            <v>1</v>
          </cell>
          <cell r="AH670">
            <v>1</v>
          </cell>
          <cell r="AI670">
            <v>1</v>
          </cell>
          <cell r="AJ670">
            <v>0</v>
          </cell>
          <cell r="AL670">
            <v>29</v>
          </cell>
          <cell r="AM670">
            <v>57</v>
          </cell>
          <cell r="AO670" t="str">
            <v>D-RPU-04-1</v>
          </cell>
          <cell r="AP670">
            <v>-635</v>
          </cell>
          <cell r="AQ670" t="str">
            <v>IA</v>
          </cell>
          <cell r="AR670" t="str">
            <v>Interstate Power and Light Company</v>
          </cell>
          <cell r="AS670" t="str">
            <v>LNT</v>
          </cell>
          <cell r="AT670" t="str">
            <v>Electric</v>
          </cell>
          <cell r="AU670">
            <v>38061</v>
          </cell>
          <cell r="AV670">
            <v>149200</v>
          </cell>
          <cell r="AW670">
            <v>9.3000000000000007</v>
          </cell>
          <cell r="AX670">
            <v>11.55</v>
          </cell>
          <cell r="AY670">
            <v>50.24</v>
          </cell>
          <cell r="AZ670">
            <v>1998200</v>
          </cell>
          <cell r="BA670">
            <v>38335</v>
          </cell>
          <cell r="BB670">
            <v>106700</v>
          </cell>
          <cell r="BC670">
            <v>8.83</v>
          </cell>
          <cell r="BD670">
            <v>10.97</v>
          </cell>
          <cell r="BE670">
            <v>47.89</v>
          </cell>
          <cell r="BF670">
            <v>37986</v>
          </cell>
          <cell r="BG670">
            <v>1974900</v>
          </cell>
          <cell r="BH670" t="str">
            <v>Average</v>
          </cell>
          <cell r="BI670" t="str">
            <v>Vertically Integrated</v>
          </cell>
          <cell r="BJ670" t="str">
            <v>Settled</v>
          </cell>
          <cell r="BK670" t="str">
            <v>No</v>
          </cell>
          <cell r="BL670" t="str">
            <v>Yes</v>
          </cell>
        </row>
        <row r="671">
          <cell r="AE671">
            <v>47</v>
          </cell>
          <cell r="AF671">
            <v>0</v>
          </cell>
          <cell r="AG671">
            <v>1</v>
          </cell>
          <cell r="AH671">
            <v>1</v>
          </cell>
          <cell r="AI671">
            <v>1</v>
          </cell>
          <cell r="AJ671">
            <v>1</v>
          </cell>
          <cell r="AL671">
            <v>29</v>
          </cell>
          <cell r="AM671">
            <v>57</v>
          </cell>
          <cell r="AO671" t="str">
            <v>D-RPU-02-7</v>
          </cell>
          <cell r="AP671">
            <v>-634</v>
          </cell>
          <cell r="AQ671" t="str">
            <v>IA</v>
          </cell>
          <cell r="AR671" t="str">
            <v>Interstate Power and Light Company</v>
          </cell>
          <cell r="AS671" t="str">
            <v>LNT</v>
          </cell>
          <cell r="AT671" t="str">
            <v>Natural Gas</v>
          </cell>
          <cell r="AU671">
            <v>37452</v>
          </cell>
          <cell r="AV671">
            <v>18600</v>
          </cell>
          <cell r="AW671">
            <v>9.84</v>
          </cell>
          <cell r="AX671">
            <v>12.1</v>
          </cell>
          <cell r="AY671">
            <v>52.11</v>
          </cell>
          <cell r="AZ671">
            <v>178000</v>
          </cell>
          <cell r="BA671">
            <v>37756</v>
          </cell>
          <cell r="BB671">
            <v>13300</v>
          </cell>
          <cell r="BC671">
            <v>9.0299999999999994</v>
          </cell>
          <cell r="BD671">
            <v>11.05</v>
          </cell>
          <cell r="BE671">
            <v>47.84</v>
          </cell>
          <cell r="BF671">
            <v>37256</v>
          </cell>
          <cell r="BG671">
            <v>172300</v>
          </cell>
          <cell r="BH671" t="str">
            <v>Average</v>
          </cell>
          <cell r="BI671" t="str">
            <v>Distribution</v>
          </cell>
          <cell r="BJ671" t="str">
            <v>Fully Litigated</v>
          </cell>
          <cell r="BK671" t="str">
            <v>No</v>
          </cell>
          <cell r="BL671" t="str">
            <v>Yes</v>
          </cell>
        </row>
        <row r="672">
          <cell r="AE672">
            <v>47</v>
          </cell>
          <cell r="AF672">
            <v>0</v>
          </cell>
          <cell r="AG672">
            <v>1</v>
          </cell>
          <cell r="AH672">
            <v>1</v>
          </cell>
          <cell r="AI672">
            <v>1</v>
          </cell>
          <cell r="AJ672">
            <v>0</v>
          </cell>
          <cell r="AL672">
            <v>29</v>
          </cell>
          <cell r="AM672">
            <v>57</v>
          </cell>
          <cell r="AO672" t="str">
            <v>D-RPU-02-3</v>
          </cell>
          <cell r="AP672">
            <v>-633</v>
          </cell>
          <cell r="AQ672" t="str">
            <v>IA</v>
          </cell>
          <cell r="AR672" t="str">
            <v>Interstate Power and Light Company</v>
          </cell>
          <cell r="AS672" t="str">
            <v>LNT</v>
          </cell>
          <cell r="AT672" t="str">
            <v>Electric</v>
          </cell>
          <cell r="AU672">
            <v>37344</v>
          </cell>
          <cell r="AV672">
            <v>75500</v>
          </cell>
          <cell r="AW672">
            <v>9.92</v>
          </cell>
          <cell r="AX672">
            <v>12.25</v>
          </cell>
          <cell r="AY672">
            <v>52.11</v>
          </cell>
          <cell r="AZ672">
            <v>1436800</v>
          </cell>
          <cell r="BA672">
            <v>37726</v>
          </cell>
          <cell r="BB672">
            <v>25800</v>
          </cell>
          <cell r="BC672">
            <v>9.08</v>
          </cell>
          <cell r="BD672">
            <v>11.15</v>
          </cell>
          <cell r="BE672">
            <v>47.2</v>
          </cell>
          <cell r="BF672">
            <v>37256</v>
          </cell>
          <cell r="BG672">
            <v>1394200</v>
          </cell>
          <cell r="BH672" t="str">
            <v>Average</v>
          </cell>
          <cell r="BI672" t="str">
            <v>Vertically Integrated</v>
          </cell>
          <cell r="BJ672" t="str">
            <v>Fully Litigated</v>
          </cell>
          <cell r="BK672" t="str">
            <v>No</v>
          </cell>
          <cell r="BL672" t="str">
            <v>Yes</v>
          </cell>
        </row>
        <row r="673">
          <cell r="AE673">
            <v>47</v>
          </cell>
          <cell r="AF673">
            <v>0</v>
          </cell>
          <cell r="AG673">
            <v>1</v>
          </cell>
          <cell r="AH673">
            <v>1</v>
          </cell>
          <cell r="AI673">
            <v>1</v>
          </cell>
          <cell r="AJ673">
            <v>1</v>
          </cell>
          <cell r="AL673">
            <v>29</v>
          </cell>
          <cell r="AM673">
            <v>57</v>
          </cell>
          <cell r="AO673" t="str">
            <v>D-RPU-02-2</v>
          </cell>
          <cell r="AP673">
            <v>-632</v>
          </cell>
          <cell r="AQ673" t="str">
            <v>IA</v>
          </cell>
          <cell r="AR673" t="str">
            <v>MidAmerican Energy Company</v>
          </cell>
          <cell r="AS673" t="str">
            <v>BRK.A</v>
          </cell>
          <cell r="AT673" t="str">
            <v>Natural Gas</v>
          </cell>
          <cell r="AU673">
            <v>37330</v>
          </cell>
          <cell r="AV673">
            <v>26600</v>
          </cell>
          <cell r="AW673">
            <v>10.029999999999999</v>
          </cell>
          <cell r="AX673">
            <v>12.6</v>
          </cell>
          <cell r="AY673">
            <v>52.42</v>
          </cell>
          <cell r="AZ673">
            <v>324700</v>
          </cell>
          <cell r="BA673">
            <v>37568</v>
          </cell>
          <cell r="BB673">
            <v>17700</v>
          </cell>
          <cell r="BC673">
            <v>9.1</v>
          </cell>
          <cell r="BD673">
            <v>10.75</v>
          </cell>
          <cell r="BE673">
            <v>53.32</v>
          </cell>
          <cell r="BF673">
            <v>37256</v>
          </cell>
          <cell r="BG673">
            <v>322300</v>
          </cell>
          <cell r="BH673" t="str">
            <v>Average</v>
          </cell>
          <cell r="BI673" t="str">
            <v>Distribution</v>
          </cell>
          <cell r="BJ673" t="str">
            <v>Settled</v>
          </cell>
          <cell r="BK673" t="str">
            <v>No</v>
          </cell>
          <cell r="BL673" t="str">
            <v>Yes</v>
          </cell>
        </row>
        <row r="674">
          <cell r="AE674">
            <v>47</v>
          </cell>
          <cell r="AF674">
            <v>0</v>
          </cell>
          <cell r="AG674">
            <v>1</v>
          </cell>
          <cell r="AH674">
            <v>1</v>
          </cell>
          <cell r="AI674">
            <v>1</v>
          </cell>
          <cell r="AJ674">
            <v>0</v>
          </cell>
          <cell r="AL674">
            <v>29</v>
          </cell>
          <cell r="AM674">
            <v>57</v>
          </cell>
          <cell r="AO674" t="str">
            <v>D-RPU-01-5</v>
          </cell>
          <cell r="AP674">
            <v>-631</v>
          </cell>
          <cell r="AQ674" t="str">
            <v>IA</v>
          </cell>
          <cell r="AR674" t="str">
            <v>MidAmerican Energy Company</v>
          </cell>
          <cell r="AS674" t="str">
            <v>BRK.A</v>
          </cell>
          <cell r="AT674" t="str">
            <v>Electric</v>
          </cell>
          <cell r="AU674">
            <v>37053</v>
          </cell>
          <cell r="AV674">
            <v>50500</v>
          </cell>
          <cell r="AW674">
            <v>9.91</v>
          </cell>
          <cell r="AX674">
            <v>12</v>
          </cell>
          <cell r="AY674">
            <v>53.41</v>
          </cell>
          <cell r="AZ674" t="str">
            <v>NA</v>
          </cell>
          <cell r="BA674">
            <v>37246</v>
          </cell>
          <cell r="BB674">
            <v>0</v>
          </cell>
          <cell r="BC674" t="str">
            <v>NA</v>
          </cell>
          <cell r="BD674" t="str">
            <v>NA</v>
          </cell>
          <cell r="BE674" t="str">
            <v>NA</v>
          </cell>
          <cell r="BF674">
            <v>36891</v>
          </cell>
          <cell r="BG674" t="str">
            <v>NA</v>
          </cell>
          <cell r="BH674" t="str">
            <v>Average</v>
          </cell>
          <cell r="BI674" t="str">
            <v>Vertically Integrated</v>
          </cell>
          <cell r="BJ674" t="str">
            <v>Settled</v>
          </cell>
          <cell r="BK674" t="str">
            <v>No</v>
          </cell>
          <cell r="BL674" t="str">
            <v>No</v>
          </cell>
        </row>
        <row r="675">
          <cell r="AE675">
            <v>47</v>
          </cell>
          <cell r="AF675">
            <v>0</v>
          </cell>
          <cell r="AG675">
            <v>1</v>
          </cell>
          <cell r="AH675">
            <v>1</v>
          </cell>
          <cell r="AI675">
            <v>1</v>
          </cell>
          <cell r="AJ675">
            <v>1</v>
          </cell>
          <cell r="AL675">
            <v>29</v>
          </cell>
          <cell r="AM675">
            <v>57</v>
          </cell>
          <cell r="AO675" t="str">
            <v>D-RPU-94-3</v>
          </cell>
          <cell r="AP675">
            <v>234</v>
          </cell>
          <cell r="AQ675" t="str">
            <v>IA</v>
          </cell>
          <cell r="AR675" t="str">
            <v>MidAmerican Energy Company</v>
          </cell>
          <cell r="AS675" t="str">
            <v>BRK.A</v>
          </cell>
          <cell r="AT675" t="str">
            <v>Natural Gas</v>
          </cell>
          <cell r="AU675">
            <v>34536</v>
          </cell>
          <cell r="AV675">
            <v>16000</v>
          </cell>
          <cell r="AW675">
            <v>10.48</v>
          </cell>
          <cell r="AX675">
            <v>13.75</v>
          </cell>
          <cell r="AY675">
            <v>46.53</v>
          </cell>
          <cell r="AZ675" t="str">
            <v>NA</v>
          </cell>
          <cell r="BA675">
            <v>34838</v>
          </cell>
          <cell r="BB675">
            <v>12100</v>
          </cell>
          <cell r="BC675" t="str">
            <v>NA</v>
          </cell>
          <cell r="BD675" t="str">
            <v>NA</v>
          </cell>
          <cell r="BE675" t="str">
            <v>NA</v>
          </cell>
          <cell r="BG675" t="str">
            <v>NA</v>
          </cell>
          <cell r="BI675" t="str">
            <v>Distribution</v>
          </cell>
          <cell r="BJ675" t="str">
            <v>Settled</v>
          </cell>
          <cell r="BK675" t="str">
            <v>No</v>
          </cell>
          <cell r="BL675" t="str">
            <v>Yes</v>
          </cell>
        </row>
        <row r="676">
          <cell r="AE676">
            <v>47</v>
          </cell>
          <cell r="AF676">
            <v>0</v>
          </cell>
          <cell r="AG676">
            <v>1</v>
          </cell>
          <cell r="AH676">
            <v>1</v>
          </cell>
          <cell r="AI676">
            <v>1</v>
          </cell>
          <cell r="AJ676">
            <v>0</v>
          </cell>
          <cell r="AL676">
            <v>29</v>
          </cell>
          <cell r="AM676">
            <v>57</v>
          </cell>
          <cell r="AO676" t="str">
            <v>D-RPU-94-4</v>
          </cell>
          <cell r="AP676">
            <v>235</v>
          </cell>
          <cell r="AQ676" t="str">
            <v>IA</v>
          </cell>
          <cell r="AR676" t="str">
            <v>MidAmerican Energy Company</v>
          </cell>
          <cell r="AS676" t="str">
            <v>BRK.A</v>
          </cell>
          <cell r="AT676" t="str">
            <v>Electric</v>
          </cell>
          <cell r="AU676">
            <v>34592</v>
          </cell>
          <cell r="AV676">
            <v>61000</v>
          </cell>
          <cell r="AW676">
            <v>10.36</v>
          </cell>
          <cell r="AX676">
            <v>13.5</v>
          </cell>
          <cell r="AY676">
            <v>46.53</v>
          </cell>
          <cell r="AZ676" t="str">
            <v>NA</v>
          </cell>
          <cell r="BA676">
            <v>34890</v>
          </cell>
          <cell r="BB676">
            <v>20300</v>
          </cell>
          <cell r="BC676" t="str">
            <v>NA</v>
          </cell>
          <cell r="BD676" t="str">
            <v>NA</v>
          </cell>
          <cell r="BE676" t="str">
            <v>NA</v>
          </cell>
          <cell r="BG676" t="str">
            <v>NA</v>
          </cell>
          <cell r="BI676" t="str">
            <v>Vertically Integrated</v>
          </cell>
          <cell r="BJ676" t="str">
            <v>Settled</v>
          </cell>
          <cell r="BK676" t="str">
            <v>No</v>
          </cell>
          <cell r="BL676" t="str">
            <v>No</v>
          </cell>
        </row>
        <row r="677">
          <cell r="AE677">
            <v>47</v>
          </cell>
          <cell r="AF677">
            <v>0</v>
          </cell>
          <cell r="AG677">
            <v>1</v>
          </cell>
          <cell r="AH677">
            <v>1</v>
          </cell>
          <cell r="AI677">
            <v>1</v>
          </cell>
          <cell r="AJ677">
            <v>1</v>
          </cell>
          <cell r="AL677">
            <v>29</v>
          </cell>
          <cell r="AM677">
            <v>57</v>
          </cell>
          <cell r="AO677" t="str">
            <v>D-RPU-89-3</v>
          </cell>
          <cell r="AP677">
            <v>236</v>
          </cell>
          <cell r="AQ677" t="str">
            <v>IA</v>
          </cell>
          <cell r="AR677" t="str">
            <v>Interstate Power and Light Company</v>
          </cell>
          <cell r="AS677" t="str">
            <v>LNT</v>
          </cell>
          <cell r="AT677" t="str">
            <v>Natural Gas</v>
          </cell>
          <cell r="AU677">
            <v>32689</v>
          </cell>
          <cell r="AV677">
            <v>6300</v>
          </cell>
          <cell r="AW677">
            <v>10.96</v>
          </cell>
          <cell r="AX677">
            <v>13.9</v>
          </cell>
          <cell r="AY677">
            <v>47</v>
          </cell>
          <cell r="AZ677" t="str">
            <v>NA</v>
          </cell>
          <cell r="BA677">
            <v>32993</v>
          </cell>
          <cell r="BB677">
            <v>3600</v>
          </cell>
          <cell r="BC677">
            <v>10.34</v>
          </cell>
          <cell r="BD677">
            <v>12.45</v>
          </cell>
          <cell r="BE677">
            <v>48.81</v>
          </cell>
          <cell r="BF677">
            <v>32508</v>
          </cell>
          <cell r="BG677" t="str">
            <v>NA</v>
          </cell>
          <cell r="BH677" t="str">
            <v>Average</v>
          </cell>
          <cell r="BI677" t="str">
            <v>Distribution</v>
          </cell>
          <cell r="BJ677" t="str">
            <v>Fully Litigated</v>
          </cell>
          <cell r="BK677" t="str">
            <v>No</v>
          </cell>
          <cell r="BL677" t="str">
            <v>No</v>
          </cell>
        </row>
        <row r="678">
          <cell r="AE678">
            <v>47</v>
          </cell>
          <cell r="AF678">
            <v>0</v>
          </cell>
          <cell r="AG678">
            <v>1</v>
          </cell>
          <cell r="AH678">
            <v>1</v>
          </cell>
          <cell r="AI678">
            <v>1</v>
          </cell>
          <cell r="AJ678">
            <v>0</v>
          </cell>
          <cell r="AL678">
            <v>29</v>
          </cell>
          <cell r="AM678">
            <v>57</v>
          </cell>
          <cell r="AO678" t="str">
            <v>D-RPU-89-9</v>
          </cell>
          <cell r="AP678">
            <v>237</v>
          </cell>
          <cell r="AQ678" t="str">
            <v>IA</v>
          </cell>
          <cell r="AR678" t="str">
            <v>Interstate Power and Light Company</v>
          </cell>
          <cell r="AS678" t="str">
            <v>LNT</v>
          </cell>
          <cell r="AT678" t="str">
            <v>Electric</v>
          </cell>
          <cell r="AU678">
            <v>32869</v>
          </cell>
          <cell r="AV678">
            <v>37400</v>
          </cell>
          <cell r="AW678">
            <v>10.49</v>
          </cell>
          <cell r="AX678">
            <v>12.8</v>
          </cell>
          <cell r="AY678">
            <v>47.54</v>
          </cell>
          <cell r="AZ678">
            <v>510800</v>
          </cell>
          <cell r="BA678">
            <v>33171</v>
          </cell>
          <cell r="BB678">
            <v>24100</v>
          </cell>
          <cell r="BC678">
            <v>10.25</v>
          </cell>
          <cell r="BD678">
            <v>12.3</v>
          </cell>
          <cell r="BE678">
            <v>47.87</v>
          </cell>
          <cell r="BF678">
            <v>32781</v>
          </cell>
          <cell r="BG678">
            <v>505700</v>
          </cell>
          <cell r="BH678" t="str">
            <v>Average</v>
          </cell>
          <cell r="BI678" t="str">
            <v>Vertically Integrated</v>
          </cell>
          <cell r="BJ678" t="str">
            <v>Fully Litigated</v>
          </cell>
          <cell r="BK678" t="str">
            <v>No</v>
          </cell>
          <cell r="BL678" t="str">
            <v>Yes</v>
          </cell>
        </row>
        <row r="679">
          <cell r="AE679">
            <v>47</v>
          </cell>
          <cell r="AF679">
            <v>0</v>
          </cell>
          <cell r="AG679">
            <v>1</v>
          </cell>
          <cell r="AH679">
            <v>1</v>
          </cell>
          <cell r="AI679">
            <v>1</v>
          </cell>
          <cell r="AJ679">
            <v>1</v>
          </cell>
          <cell r="AL679">
            <v>29</v>
          </cell>
          <cell r="AM679">
            <v>57</v>
          </cell>
          <cell r="AO679" t="str">
            <v>D-RPU-90-7</v>
          </cell>
          <cell r="AP679">
            <v>238</v>
          </cell>
          <cell r="AQ679" t="str">
            <v>IA</v>
          </cell>
          <cell r="AR679" t="str">
            <v>Interstate Power and Light Company</v>
          </cell>
          <cell r="AS679" t="str">
            <v>LNT</v>
          </cell>
          <cell r="AT679" t="str">
            <v>Natural Gas</v>
          </cell>
          <cell r="AU679">
            <v>33109</v>
          </cell>
          <cell r="AV679">
            <v>8500</v>
          </cell>
          <cell r="AW679">
            <v>10.67</v>
          </cell>
          <cell r="AX679">
            <v>13.2</v>
          </cell>
          <cell r="AY679">
            <v>47.67</v>
          </cell>
          <cell r="AZ679" t="str">
            <v>NA</v>
          </cell>
          <cell r="BA679">
            <v>33358</v>
          </cell>
          <cell r="BB679">
            <v>4400</v>
          </cell>
          <cell r="BC679">
            <v>10.32</v>
          </cell>
          <cell r="BD679">
            <v>12.45</v>
          </cell>
          <cell r="BE679">
            <v>47.67</v>
          </cell>
          <cell r="BF679">
            <v>32873</v>
          </cell>
          <cell r="BG679" t="str">
            <v>NA</v>
          </cell>
          <cell r="BH679" t="str">
            <v>Average</v>
          </cell>
          <cell r="BI679" t="str">
            <v>Distribution</v>
          </cell>
          <cell r="BJ679" t="str">
            <v>Settled</v>
          </cell>
          <cell r="BK679" t="str">
            <v>No</v>
          </cell>
          <cell r="BL679" t="str">
            <v>No</v>
          </cell>
        </row>
        <row r="680">
          <cell r="AE680">
            <v>47</v>
          </cell>
          <cell r="AF680">
            <v>0</v>
          </cell>
          <cell r="AG680">
            <v>1</v>
          </cell>
          <cell r="AH680">
            <v>1</v>
          </cell>
          <cell r="AI680">
            <v>1</v>
          </cell>
          <cell r="AJ680">
            <v>0</v>
          </cell>
          <cell r="AL680">
            <v>29</v>
          </cell>
          <cell r="AM680">
            <v>57</v>
          </cell>
          <cell r="AO680" t="str">
            <v>D-RPU-91-9</v>
          </cell>
          <cell r="AP680">
            <v>239</v>
          </cell>
          <cell r="AQ680" t="str">
            <v>IA</v>
          </cell>
          <cell r="AR680" t="str">
            <v>Interstate Power and Light Company</v>
          </cell>
          <cell r="AS680" t="str">
            <v>LNT</v>
          </cell>
          <cell r="AT680" t="str">
            <v>Electric</v>
          </cell>
          <cell r="AU680">
            <v>33512</v>
          </cell>
          <cell r="AV680">
            <v>14300</v>
          </cell>
          <cell r="AW680">
            <v>10.44</v>
          </cell>
          <cell r="AX680">
            <v>12.4</v>
          </cell>
          <cell r="AY680">
            <v>48.29</v>
          </cell>
          <cell r="AZ680">
            <v>557500</v>
          </cell>
          <cell r="BA680">
            <v>33819</v>
          </cell>
          <cell r="BB680">
            <v>7900</v>
          </cell>
          <cell r="BC680">
            <v>9.99</v>
          </cell>
          <cell r="BD680">
            <v>12</v>
          </cell>
          <cell r="BE680">
            <v>41.9</v>
          </cell>
          <cell r="BF680">
            <v>33238</v>
          </cell>
          <cell r="BG680">
            <v>555000</v>
          </cell>
          <cell r="BH680" t="str">
            <v>Average</v>
          </cell>
          <cell r="BI680" t="str">
            <v>Vertically Integrated</v>
          </cell>
          <cell r="BJ680" t="str">
            <v>Fully Litigated</v>
          </cell>
          <cell r="BK680" t="str">
            <v>No</v>
          </cell>
          <cell r="BL680" t="str">
            <v>Yes</v>
          </cell>
        </row>
        <row r="681">
          <cell r="AE681">
            <v>47</v>
          </cell>
          <cell r="AF681">
            <v>0</v>
          </cell>
          <cell r="AG681">
            <v>1</v>
          </cell>
          <cell r="AH681">
            <v>1</v>
          </cell>
          <cell r="AI681">
            <v>1</v>
          </cell>
          <cell r="AJ681">
            <v>1</v>
          </cell>
          <cell r="AL681">
            <v>29</v>
          </cell>
          <cell r="AM681">
            <v>57</v>
          </cell>
          <cell r="AO681" t="str">
            <v>D-RPU-92-9</v>
          </cell>
          <cell r="AP681">
            <v>240</v>
          </cell>
          <cell r="AQ681" t="str">
            <v>IA</v>
          </cell>
          <cell r="AR681" t="str">
            <v>Interstate Power and Light Company</v>
          </cell>
          <cell r="AS681" t="str">
            <v>LNT</v>
          </cell>
          <cell r="AT681" t="str">
            <v>Natural Gas</v>
          </cell>
          <cell r="AU681">
            <v>33787</v>
          </cell>
          <cell r="AV681">
            <v>6300</v>
          </cell>
          <cell r="AW681">
            <v>10.5</v>
          </cell>
          <cell r="AX681">
            <v>12.7</v>
          </cell>
          <cell r="AY681">
            <v>47.83</v>
          </cell>
          <cell r="AZ681">
            <v>66500</v>
          </cell>
          <cell r="BA681">
            <v>34092</v>
          </cell>
          <cell r="BB681">
            <v>5500</v>
          </cell>
          <cell r="BC681">
            <v>9.9</v>
          </cell>
          <cell r="BD681">
            <v>11.75</v>
          </cell>
          <cell r="BE681">
            <v>43.59</v>
          </cell>
          <cell r="BF681">
            <v>33603</v>
          </cell>
          <cell r="BG681">
            <v>66400</v>
          </cell>
          <cell r="BH681" t="str">
            <v>Average</v>
          </cell>
          <cell r="BI681" t="str">
            <v>Distribution</v>
          </cell>
          <cell r="BJ681" t="str">
            <v>Settled</v>
          </cell>
          <cell r="BK681" t="str">
            <v>No</v>
          </cell>
          <cell r="BL681" t="str">
            <v>Yes</v>
          </cell>
        </row>
        <row r="682">
          <cell r="AE682">
            <v>47</v>
          </cell>
          <cell r="AF682">
            <v>0</v>
          </cell>
          <cell r="AG682">
            <v>1</v>
          </cell>
          <cell r="AH682">
            <v>1</v>
          </cell>
          <cell r="AI682">
            <v>1</v>
          </cell>
          <cell r="AJ682">
            <v>0</v>
          </cell>
          <cell r="AL682">
            <v>29</v>
          </cell>
          <cell r="AM682">
            <v>57</v>
          </cell>
          <cell r="AO682" t="str">
            <v>D-RPU-92-5 (elec)</v>
          </cell>
          <cell r="AP682">
            <v>241</v>
          </cell>
          <cell r="AQ682" t="str">
            <v>IA</v>
          </cell>
          <cell r="AR682" t="str">
            <v>MidAmerican Energy Company</v>
          </cell>
          <cell r="AS682" t="str">
            <v>BRK.A</v>
          </cell>
          <cell r="AT682" t="str">
            <v>Electric</v>
          </cell>
          <cell r="AU682">
            <v>33715</v>
          </cell>
          <cell r="AV682">
            <v>20100</v>
          </cell>
          <cell r="AW682">
            <v>10.32</v>
          </cell>
          <cell r="AX682">
            <v>13.2</v>
          </cell>
          <cell r="AY682">
            <v>45.6</v>
          </cell>
          <cell r="AZ682" t="str">
            <v>NA</v>
          </cell>
          <cell r="BA682">
            <v>33969</v>
          </cell>
          <cell r="BB682">
            <v>10400</v>
          </cell>
          <cell r="BC682">
            <v>9.65</v>
          </cell>
          <cell r="BD682">
            <v>11.9</v>
          </cell>
          <cell r="BE682">
            <v>46</v>
          </cell>
          <cell r="BF682">
            <v>33603</v>
          </cell>
          <cell r="BG682" t="str">
            <v>NA</v>
          </cell>
          <cell r="BH682" t="str">
            <v>Average</v>
          </cell>
          <cell r="BI682" t="str">
            <v>Vertically Integrated</v>
          </cell>
          <cell r="BJ682" t="str">
            <v>Settled</v>
          </cell>
          <cell r="BK682" t="str">
            <v>No</v>
          </cell>
          <cell r="BL682" t="str">
            <v>Yes</v>
          </cell>
        </row>
        <row r="683">
          <cell r="AE683">
            <v>47</v>
          </cell>
          <cell r="AF683">
            <v>0</v>
          </cell>
          <cell r="AG683">
            <v>1</v>
          </cell>
          <cell r="AH683">
            <v>1</v>
          </cell>
          <cell r="AI683">
            <v>1</v>
          </cell>
          <cell r="AJ683">
            <v>1</v>
          </cell>
          <cell r="AL683">
            <v>29</v>
          </cell>
          <cell r="AM683">
            <v>57</v>
          </cell>
          <cell r="AO683" t="str">
            <v>D-RPU-92-5 (gas)</v>
          </cell>
          <cell r="AP683">
            <v>242</v>
          </cell>
          <cell r="AQ683" t="str">
            <v>IA</v>
          </cell>
          <cell r="AR683" t="str">
            <v>MidAmerican Energy Company</v>
          </cell>
          <cell r="AS683" t="str">
            <v>BRK.A</v>
          </cell>
          <cell r="AT683" t="str">
            <v>Natural Gas</v>
          </cell>
          <cell r="AU683">
            <v>33715</v>
          </cell>
          <cell r="AV683">
            <v>7400</v>
          </cell>
          <cell r="AW683">
            <v>10.39</v>
          </cell>
          <cell r="AX683">
            <v>13.35</v>
          </cell>
          <cell r="AY683">
            <v>45.6</v>
          </cell>
          <cell r="AZ683" t="str">
            <v>NA</v>
          </cell>
          <cell r="BA683">
            <v>33969</v>
          </cell>
          <cell r="BB683">
            <v>5400</v>
          </cell>
          <cell r="BC683">
            <v>9.69</v>
          </cell>
          <cell r="BD683">
            <v>12</v>
          </cell>
          <cell r="BE683">
            <v>46</v>
          </cell>
          <cell r="BF683">
            <v>33603</v>
          </cell>
          <cell r="BG683" t="str">
            <v>NA</v>
          </cell>
          <cell r="BH683" t="str">
            <v>Average</v>
          </cell>
          <cell r="BI683" t="str">
            <v>Distribution</v>
          </cell>
          <cell r="BJ683" t="str">
            <v>Settled</v>
          </cell>
          <cell r="BK683" t="str">
            <v>No</v>
          </cell>
          <cell r="BL683" t="str">
            <v>Yes</v>
          </cell>
        </row>
        <row r="684">
          <cell r="AE684">
            <v>47</v>
          </cell>
          <cell r="AF684">
            <v>0</v>
          </cell>
          <cell r="AG684">
            <v>1</v>
          </cell>
          <cell r="AH684">
            <v>1</v>
          </cell>
          <cell r="AI684">
            <v>1</v>
          </cell>
          <cell r="AJ684">
            <v>0</v>
          </cell>
          <cell r="AL684">
            <v>29</v>
          </cell>
          <cell r="AM684">
            <v>57</v>
          </cell>
          <cell r="AO684" t="str">
            <v>D-RPU-91-8</v>
          </cell>
          <cell r="AP684">
            <v>245</v>
          </cell>
          <cell r="AQ684" t="str">
            <v>IA</v>
          </cell>
          <cell r="AR684" t="str">
            <v>Interstate Power and Light Company</v>
          </cell>
          <cell r="AS684" t="str">
            <v>LNT</v>
          </cell>
          <cell r="AT684" t="str">
            <v>Electric</v>
          </cell>
          <cell r="AU684">
            <v>33497</v>
          </cell>
          <cell r="AV684">
            <v>-4000</v>
          </cell>
          <cell r="AW684">
            <v>11.44</v>
          </cell>
          <cell r="AX684">
            <v>14.5</v>
          </cell>
          <cell r="AY684">
            <v>50.62</v>
          </cell>
          <cell r="AZ684">
            <v>190400</v>
          </cell>
          <cell r="BA684">
            <v>33798</v>
          </cell>
          <cell r="BB684">
            <v>-4500</v>
          </cell>
          <cell r="BC684">
            <v>11.04</v>
          </cell>
          <cell r="BD684">
            <v>13.5</v>
          </cell>
          <cell r="BE684">
            <v>50.62</v>
          </cell>
          <cell r="BF684">
            <v>33238</v>
          </cell>
          <cell r="BG684">
            <v>190400</v>
          </cell>
          <cell r="BH684" t="str">
            <v>Average</v>
          </cell>
          <cell r="BI684" t="str">
            <v>Vertically Integrated</v>
          </cell>
          <cell r="BJ684" t="str">
            <v>Settled</v>
          </cell>
          <cell r="BK684" t="str">
            <v>No</v>
          </cell>
          <cell r="BL684" t="str">
            <v>No</v>
          </cell>
        </row>
        <row r="685">
          <cell r="AE685">
            <v>47</v>
          </cell>
          <cell r="AF685">
            <v>0</v>
          </cell>
          <cell r="AG685">
            <v>1</v>
          </cell>
          <cell r="AH685">
            <v>1</v>
          </cell>
          <cell r="AI685">
            <v>1</v>
          </cell>
          <cell r="AJ685">
            <v>0</v>
          </cell>
          <cell r="AL685">
            <v>29</v>
          </cell>
          <cell r="AM685">
            <v>57</v>
          </cell>
          <cell r="AO685" t="str">
            <v>D-RPU-90-8</v>
          </cell>
          <cell r="AP685">
            <v>246</v>
          </cell>
          <cell r="AQ685" t="str">
            <v>IA</v>
          </cell>
          <cell r="AR685" t="str">
            <v>Interstate Power and Light Company</v>
          </cell>
          <cell r="AS685" t="str">
            <v>LNT</v>
          </cell>
          <cell r="AT685" t="str">
            <v>Electric</v>
          </cell>
          <cell r="AU685">
            <v>33109</v>
          </cell>
          <cell r="AV685">
            <v>3100</v>
          </cell>
          <cell r="AW685">
            <v>11.01</v>
          </cell>
          <cell r="AX685">
            <v>13.5</v>
          </cell>
          <cell r="AY685">
            <v>50.1</v>
          </cell>
          <cell r="AZ685">
            <v>202000</v>
          </cell>
          <cell r="BA685">
            <v>33291</v>
          </cell>
          <cell r="BB685">
            <v>-3700</v>
          </cell>
          <cell r="BC685">
            <v>10.66</v>
          </cell>
          <cell r="BD685">
            <v>12.8</v>
          </cell>
          <cell r="BE685">
            <v>50.1</v>
          </cell>
          <cell r="BF685">
            <v>32873</v>
          </cell>
          <cell r="BG685">
            <v>199400</v>
          </cell>
          <cell r="BH685" t="str">
            <v>Average</v>
          </cell>
          <cell r="BI685" t="str">
            <v>Vertically Integrated</v>
          </cell>
          <cell r="BJ685" t="str">
            <v>Settled</v>
          </cell>
          <cell r="BK685" t="str">
            <v>No</v>
          </cell>
          <cell r="BL685" t="str">
            <v>No</v>
          </cell>
        </row>
        <row r="686">
          <cell r="AE686">
            <v>47</v>
          </cell>
          <cell r="AF686">
            <v>0</v>
          </cell>
          <cell r="AG686">
            <v>1</v>
          </cell>
          <cell r="AH686">
            <v>1</v>
          </cell>
          <cell r="AI686">
            <v>1</v>
          </cell>
          <cell r="AJ686">
            <v>0</v>
          </cell>
          <cell r="AL686">
            <v>29</v>
          </cell>
          <cell r="AM686">
            <v>57</v>
          </cell>
          <cell r="AO686" t="str">
            <v>D-RPU-93-4</v>
          </cell>
          <cell r="AP686">
            <v>249</v>
          </cell>
          <cell r="AQ686" t="str">
            <v>IA</v>
          </cell>
          <cell r="AR686" t="str">
            <v>MidAmerican Energy Company</v>
          </cell>
          <cell r="AS686" t="str">
            <v>BRK.A</v>
          </cell>
          <cell r="AT686" t="str">
            <v>Electric</v>
          </cell>
          <cell r="AU686">
            <v>34092</v>
          </cell>
          <cell r="AV686">
            <v>14700</v>
          </cell>
          <cell r="AW686">
            <v>10.6</v>
          </cell>
          <cell r="AX686">
            <v>12.5</v>
          </cell>
          <cell r="AY686">
            <v>48.6</v>
          </cell>
          <cell r="AZ686" t="str">
            <v>NA</v>
          </cell>
          <cell r="BA686">
            <v>34390</v>
          </cell>
          <cell r="BB686">
            <v>6800</v>
          </cell>
          <cell r="BC686">
            <v>9.33</v>
          </cell>
          <cell r="BD686">
            <v>11.25</v>
          </cell>
          <cell r="BE686">
            <v>46.32</v>
          </cell>
          <cell r="BF686">
            <v>33969</v>
          </cell>
          <cell r="BG686" t="str">
            <v>NA</v>
          </cell>
          <cell r="BH686" t="str">
            <v>Average</v>
          </cell>
          <cell r="BI686" t="str">
            <v>Vertically Integrated</v>
          </cell>
          <cell r="BJ686" t="str">
            <v>Settled</v>
          </cell>
          <cell r="BK686" t="str">
            <v>No</v>
          </cell>
          <cell r="BL686" t="str">
            <v>Yes</v>
          </cell>
        </row>
        <row r="687">
          <cell r="AE687">
            <v>47</v>
          </cell>
          <cell r="AF687">
            <v>0</v>
          </cell>
          <cell r="AG687">
            <v>1</v>
          </cell>
          <cell r="AH687">
            <v>1</v>
          </cell>
          <cell r="AI687">
            <v>1</v>
          </cell>
          <cell r="AJ687">
            <v>0</v>
          </cell>
          <cell r="AL687">
            <v>29</v>
          </cell>
          <cell r="AM687">
            <v>57</v>
          </cell>
          <cell r="AO687" t="str">
            <v>D-RPU-92-2</v>
          </cell>
          <cell r="AP687">
            <v>250</v>
          </cell>
          <cell r="AQ687" t="str">
            <v>IA</v>
          </cell>
          <cell r="AR687" t="str">
            <v>MidAmerican Energy Company</v>
          </cell>
          <cell r="AS687" t="str">
            <v>BRK.A</v>
          </cell>
          <cell r="AT687" t="str">
            <v>Electric</v>
          </cell>
          <cell r="AU687">
            <v>33680</v>
          </cell>
          <cell r="AV687">
            <v>43400</v>
          </cell>
          <cell r="AW687">
            <v>10.53</v>
          </cell>
          <cell r="AX687">
            <v>12.75</v>
          </cell>
          <cell r="AY687">
            <v>49.1</v>
          </cell>
          <cell r="AZ687">
            <v>718600</v>
          </cell>
          <cell r="BA687">
            <v>33889</v>
          </cell>
          <cell r="BB687">
            <v>19300</v>
          </cell>
          <cell r="BC687">
            <v>10.23</v>
          </cell>
          <cell r="BD687">
            <v>12.2</v>
          </cell>
          <cell r="BE687">
            <v>49.2</v>
          </cell>
          <cell r="BF687">
            <v>33603</v>
          </cell>
          <cell r="BG687">
            <v>704100</v>
          </cell>
          <cell r="BH687" t="str">
            <v>Average</v>
          </cell>
          <cell r="BI687" t="str">
            <v>Vertically Integrated</v>
          </cell>
          <cell r="BJ687" t="str">
            <v>Settled</v>
          </cell>
          <cell r="BK687" t="str">
            <v>No</v>
          </cell>
          <cell r="BL687" t="str">
            <v>Yes</v>
          </cell>
        </row>
        <row r="688">
          <cell r="AE688">
            <v>47</v>
          </cell>
          <cell r="AF688">
            <v>0</v>
          </cell>
          <cell r="AG688">
            <v>1</v>
          </cell>
          <cell r="AH688">
            <v>1</v>
          </cell>
          <cell r="AI688">
            <v>1</v>
          </cell>
          <cell r="AJ688">
            <v>1</v>
          </cell>
          <cell r="AL688">
            <v>29</v>
          </cell>
          <cell r="AM688">
            <v>57</v>
          </cell>
          <cell r="AO688" t="str">
            <v>D-RPU-91-5</v>
          </cell>
          <cell r="AP688">
            <v>251</v>
          </cell>
          <cell r="AQ688" t="str">
            <v>IA</v>
          </cell>
          <cell r="AR688" t="str">
            <v>MidAmerican Energy Company</v>
          </cell>
          <cell r="AS688" t="str">
            <v>BRK.A</v>
          </cell>
          <cell r="AT688" t="str">
            <v>Natural Gas</v>
          </cell>
          <cell r="AU688">
            <v>33435</v>
          </cell>
          <cell r="AV688">
            <v>11300</v>
          </cell>
          <cell r="AW688">
            <v>10.63</v>
          </cell>
          <cell r="AX688">
            <v>14</v>
          </cell>
          <cell r="AY688">
            <v>40.86</v>
          </cell>
          <cell r="AZ688">
            <v>166000</v>
          </cell>
          <cell r="BA688">
            <v>33739</v>
          </cell>
          <cell r="BB688">
            <v>5000</v>
          </cell>
          <cell r="BC688">
            <v>10.119999999999999</v>
          </cell>
          <cell r="BD688">
            <v>12.75</v>
          </cell>
          <cell r="BE688">
            <v>40.86</v>
          </cell>
          <cell r="BF688">
            <v>33238</v>
          </cell>
          <cell r="BG688">
            <v>162000</v>
          </cell>
          <cell r="BH688" t="str">
            <v>Average</v>
          </cell>
          <cell r="BI688" t="str">
            <v>Distribution</v>
          </cell>
          <cell r="BJ688" t="str">
            <v>Fully Litigated</v>
          </cell>
          <cell r="BK688" t="str">
            <v>No</v>
          </cell>
          <cell r="BL688" t="str">
            <v>Yes</v>
          </cell>
        </row>
        <row r="689">
          <cell r="AE689">
            <v>47</v>
          </cell>
          <cell r="AF689">
            <v>0</v>
          </cell>
          <cell r="AG689">
            <v>1</v>
          </cell>
          <cell r="AH689">
            <v>1</v>
          </cell>
          <cell r="AI689">
            <v>1</v>
          </cell>
          <cell r="AJ689">
            <v>1</v>
          </cell>
          <cell r="AL689">
            <v>29</v>
          </cell>
          <cell r="AM689">
            <v>57</v>
          </cell>
          <cell r="AO689" t="str">
            <v>D-RPU-90-6</v>
          </cell>
          <cell r="AP689">
            <v>252</v>
          </cell>
          <cell r="AQ689" t="str">
            <v>IA</v>
          </cell>
          <cell r="AR689" t="str">
            <v>MidAmerican Energy Company</v>
          </cell>
          <cell r="AS689" t="str">
            <v>BRK.A</v>
          </cell>
          <cell r="AT689" t="str">
            <v>Natural Gas</v>
          </cell>
          <cell r="AU689">
            <v>33100</v>
          </cell>
          <cell r="AV689">
            <v>14600</v>
          </cell>
          <cell r="AW689">
            <v>10.7</v>
          </cell>
          <cell r="AX689">
            <v>13.68</v>
          </cell>
          <cell r="AY689">
            <v>43.4</v>
          </cell>
          <cell r="AZ689" t="str">
            <v>NA</v>
          </cell>
          <cell r="BA689">
            <v>33252</v>
          </cell>
          <cell r="BB689">
            <v>6700</v>
          </cell>
          <cell r="BC689">
            <v>10.01</v>
          </cell>
          <cell r="BD689" t="str">
            <v>NA</v>
          </cell>
          <cell r="BE689">
            <v>43.4</v>
          </cell>
          <cell r="BF689">
            <v>32873</v>
          </cell>
          <cell r="BG689" t="str">
            <v>NA</v>
          </cell>
          <cell r="BH689" t="str">
            <v>Average</v>
          </cell>
          <cell r="BI689" t="str">
            <v>Distribution</v>
          </cell>
          <cell r="BJ689" t="str">
            <v>Settled</v>
          </cell>
          <cell r="BK689" t="str">
            <v>No</v>
          </cell>
          <cell r="BL689" t="str">
            <v>Yes</v>
          </cell>
        </row>
        <row r="690">
          <cell r="AE690">
            <v>47</v>
          </cell>
          <cell r="AF690">
            <v>0</v>
          </cell>
          <cell r="AG690">
            <v>1</v>
          </cell>
          <cell r="AH690">
            <v>1</v>
          </cell>
          <cell r="AI690">
            <v>1</v>
          </cell>
          <cell r="AJ690">
            <v>0</v>
          </cell>
          <cell r="AL690">
            <v>29</v>
          </cell>
          <cell r="AM690">
            <v>57</v>
          </cell>
          <cell r="AO690" t="str">
            <v>D-RPU-91-6</v>
          </cell>
          <cell r="AP690">
            <v>323</v>
          </cell>
          <cell r="AQ690" t="str">
            <v>IA</v>
          </cell>
          <cell r="AR690" t="str">
            <v>MidAmerican Energy Company</v>
          </cell>
          <cell r="AS690" t="str">
            <v>BRK.A</v>
          </cell>
          <cell r="AT690" t="str">
            <v>Electric</v>
          </cell>
          <cell r="AU690">
            <v>33536</v>
          </cell>
          <cell r="AV690">
            <v>0</v>
          </cell>
          <cell r="AW690">
            <v>10.220000000000001</v>
          </cell>
          <cell r="AX690">
            <v>13</v>
          </cell>
          <cell r="AY690">
            <v>40.86</v>
          </cell>
          <cell r="AZ690">
            <v>447000</v>
          </cell>
          <cell r="BA690">
            <v>33756</v>
          </cell>
          <cell r="BB690">
            <v>-4000</v>
          </cell>
          <cell r="BC690">
            <v>9.93</v>
          </cell>
          <cell r="BD690">
            <v>12.3</v>
          </cell>
          <cell r="BE690">
            <v>40.86</v>
          </cell>
          <cell r="BF690">
            <v>33238</v>
          </cell>
          <cell r="BG690">
            <v>446000</v>
          </cell>
          <cell r="BH690" t="str">
            <v>Average</v>
          </cell>
          <cell r="BI690" t="str">
            <v>Vertically Integrated</v>
          </cell>
          <cell r="BJ690" t="str">
            <v>Fully Litigated</v>
          </cell>
          <cell r="BK690" t="str">
            <v>No</v>
          </cell>
          <cell r="BL690" t="str">
            <v>No</v>
          </cell>
        </row>
        <row r="691">
          <cell r="AE691">
            <v>47</v>
          </cell>
          <cell r="AF691">
            <v>0</v>
          </cell>
          <cell r="AG691">
            <v>1</v>
          </cell>
          <cell r="AH691">
            <v>1</v>
          </cell>
          <cell r="AI691">
            <v>1</v>
          </cell>
          <cell r="AJ691">
            <v>1</v>
          </cell>
          <cell r="AL691">
            <v>29</v>
          </cell>
          <cell r="AM691">
            <v>57</v>
          </cell>
          <cell r="AO691" t="str">
            <v>D-RPU-08-3</v>
          </cell>
          <cell r="AP691">
            <v>339</v>
          </cell>
          <cell r="AQ691" t="str">
            <v>IA</v>
          </cell>
          <cell r="AR691" t="str">
            <v>Black Hills Iowa Gas Utility Company, LLC</v>
          </cell>
          <cell r="AS691" t="str">
            <v>BKH</v>
          </cell>
          <cell r="AT691" t="str">
            <v>Natural Gas</v>
          </cell>
          <cell r="AU691">
            <v>39602</v>
          </cell>
          <cell r="AV691">
            <v>13562.782999999999</v>
          </cell>
          <cell r="AW691">
            <v>9.51</v>
          </cell>
          <cell r="AX691">
            <v>11.5</v>
          </cell>
          <cell r="AY691">
            <v>52.31</v>
          </cell>
          <cell r="AZ691">
            <v>94184.214000000007</v>
          </cell>
          <cell r="BA691">
            <v>39967</v>
          </cell>
          <cell r="BB691">
            <v>10391.132</v>
          </cell>
          <cell r="BC691">
            <v>8.7100000000000009</v>
          </cell>
          <cell r="BD691">
            <v>10.1</v>
          </cell>
          <cell r="BE691">
            <v>51.38</v>
          </cell>
          <cell r="BF691">
            <v>39447</v>
          </cell>
          <cell r="BG691">
            <v>87577.562999999995</v>
          </cell>
          <cell r="BH691" t="str">
            <v>Average</v>
          </cell>
          <cell r="BI691" t="str">
            <v>Distribution</v>
          </cell>
          <cell r="BJ691" t="str">
            <v>Settled</v>
          </cell>
          <cell r="BK691" t="str">
            <v>No</v>
          </cell>
          <cell r="BL691" t="str">
            <v>Yes</v>
          </cell>
        </row>
        <row r="692">
          <cell r="AE692">
            <v>47</v>
          </cell>
          <cell r="AF692">
            <v>0</v>
          </cell>
          <cell r="AG692">
            <v>1</v>
          </cell>
          <cell r="AH692">
            <v>1</v>
          </cell>
          <cell r="AI692">
            <v>1</v>
          </cell>
          <cell r="AJ692">
            <v>0</v>
          </cell>
          <cell r="AL692">
            <v>29</v>
          </cell>
          <cell r="AM692">
            <v>57</v>
          </cell>
          <cell r="AO692" t="str">
            <v>D-RPU-94-2</v>
          </cell>
          <cell r="AP692">
            <v>440</v>
          </cell>
          <cell r="AQ692" t="str">
            <v>IA</v>
          </cell>
          <cell r="AR692" t="str">
            <v>Interstate Power and Light Company</v>
          </cell>
          <cell r="AS692" t="str">
            <v>LNT</v>
          </cell>
          <cell r="AT692" t="str">
            <v>Electric</v>
          </cell>
          <cell r="AU692">
            <v>34523</v>
          </cell>
          <cell r="AV692">
            <v>26000</v>
          </cell>
          <cell r="AW692">
            <v>11.07</v>
          </cell>
          <cell r="AX692">
            <v>13.9</v>
          </cell>
          <cell r="AY692">
            <v>51.91</v>
          </cell>
          <cell r="AZ692" t="str">
            <v>NA</v>
          </cell>
          <cell r="BA692">
            <v>34831</v>
          </cell>
          <cell r="BB692">
            <v>-16900</v>
          </cell>
          <cell r="BC692">
            <v>9.83</v>
          </cell>
          <cell r="BD692">
            <v>11.63</v>
          </cell>
          <cell r="BE692">
            <v>49.12</v>
          </cell>
          <cell r="BF692">
            <v>34334</v>
          </cell>
          <cell r="BG692" t="str">
            <v>NA</v>
          </cell>
          <cell r="BH692" t="str">
            <v>Average</v>
          </cell>
          <cell r="BI692" t="str">
            <v>Vertically Integrated</v>
          </cell>
          <cell r="BJ692" t="str">
            <v>Fully Litigated</v>
          </cell>
          <cell r="BK692" t="str">
            <v>No</v>
          </cell>
          <cell r="BL692" t="str">
            <v>No</v>
          </cell>
        </row>
        <row r="693">
          <cell r="AE693">
            <v>47</v>
          </cell>
          <cell r="AF693">
            <v>0</v>
          </cell>
          <cell r="AG693">
            <v>1</v>
          </cell>
          <cell r="AH693">
            <v>1</v>
          </cell>
          <cell r="AI693">
            <v>1</v>
          </cell>
          <cell r="AJ693">
            <v>0</v>
          </cell>
          <cell r="AL693">
            <v>29</v>
          </cell>
          <cell r="AM693">
            <v>57</v>
          </cell>
          <cell r="AO693" t="str">
            <v>D-RPU-2009-0002</v>
          </cell>
          <cell r="AP693">
            <v>444</v>
          </cell>
          <cell r="AQ693" t="str">
            <v>IA</v>
          </cell>
          <cell r="AR693" t="str">
            <v>Interstate Power and Light Company</v>
          </cell>
          <cell r="AS693" t="str">
            <v>LNT</v>
          </cell>
          <cell r="AT693" t="str">
            <v>Electric</v>
          </cell>
          <cell r="AU693">
            <v>39889</v>
          </cell>
          <cell r="AV693">
            <v>146694.29200000002</v>
          </cell>
          <cell r="AW693">
            <v>9.23</v>
          </cell>
          <cell r="AX693">
            <v>11.54</v>
          </cell>
          <cell r="AY693">
            <v>49.5</v>
          </cell>
          <cell r="AZ693">
            <v>1850843.845</v>
          </cell>
          <cell r="BA693">
            <v>40182</v>
          </cell>
          <cell r="BB693">
            <v>83697.472000000009</v>
          </cell>
          <cell r="BC693">
            <v>8.91</v>
          </cell>
          <cell r="BD693">
            <v>10.8</v>
          </cell>
          <cell r="BE693">
            <v>49.52</v>
          </cell>
          <cell r="BF693">
            <v>39813</v>
          </cell>
          <cell r="BG693">
            <v>1820882.513</v>
          </cell>
          <cell r="BH693" t="str">
            <v>Average</v>
          </cell>
          <cell r="BI693" t="str">
            <v>Vertically Integrated</v>
          </cell>
          <cell r="BJ693" t="str">
            <v>Fully Litigated</v>
          </cell>
          <cell r="BK693" t="str">
            <v>No</v>
          </cell>
          <cell r="BL693" t="str">
            <v>Yes</v>
          </cell>
        </row>
        <row r="694">
          <cell r="AE694">
            <v>47</v>
          </cell>
          <cell r="AF694">
            <v>0</v>
          </cell>
          <cell r="AG694">
            <v>1</v>
          </cell>
          <cell r="AH694">
            <v>1</v>
          </cell>
          <cell r="AI694">
            <v>1</v>
          </cell>
          <cell r="AJ694">
            <v>0</v>
          </cell>
          <cell r="AL694">
            <v>29</v>
          </cell>
          <cell r="AM694">
            <v>57</v>
          </cell>
          <cell r="AO694" t="str">
            <v>D-RPU-2010-0001</v>
          </cell>
          <cell r="AP694">
            <v>596</v>
          </cell>
          <cell r="AQ694" t="str">
            <v>IA</v>
          </cell>
          <cell r="AR694" t="str">
            <v>Interstate Power and Light Company</v>
          </cell>
          <cell r="AS694" t="str">
            <v>LNT</v>
          </cell>
          <cell r="AT694" t="str">
            <v>Electric</v>
          </cell>
          <cell r="AU694">
            <v>40247</v>
          </cell>
          <cell r="AV694">
            <v>149945.421</v>
          </cell>
          <cell r="AW694">
            <v>8.67</v>
          </cell>
          <cell r="AX694">
            <v>10.85</v>
          </cell>
          <cell r="AY694">
            <v>51.3</v>
          </cell>
          <cell r="AZ694">
            <v>2452178.773</v>
          </cell>
          <cell r="BA694">
            <v>40527</v>
          </cell>
          <cell r="BB694">
            <v>113978.761</v>
          </cell>
          <cell r="BC694">
            <v>8.06</v>
          </cell>
          <cell r="BD694">
            <v>10.44</v>
          </cell>
          <cell r="BE694">
            <v>44.24</v>
          </cell>
          <cell r="BF694">
            <v>40178</v>
          </cell>
          <cell r="BG694">
            <v>2389646.9530000002</v>
          </cell>
          <cell r="BH694" t="str">
            <v>Average</v>
          </cell>
          <cell r="BI694" t="str">
            <v>Vertically Integrated</v>
          </cell>
          <cell r="BJ694" t="str">
            <v>Fully Litigated</v>
          </cell>
          <cell r="BK694" t="str">
            <v>No</v>
          </cell>
          <cell r="BL694" t="str">
            <v>Yes</v>
          </cell>
        </row>
        <row r="695">
          <cell r="AE695">
            <v>47</v>
          </cell>
          <cell r="AF695">
            <v>0</v>
          </cell>
          <cell r="AG695">
            <v>1</v>
          </cell>
          <cell r="AH695">
            <v>1</v>
          </cell>
          <cell r="AI695">
            <v>1</v>
          </cell>
          <cell r="AJ695">
            <v>1</v>
          </cell>
          <cell r="AL695">
            <v>29</v>
          </cell>
          <cell r="AM695">
            <v>57</v>
          </cell>
          <cell r="AO695" t="str">
            <v>D-RPU-2010-0002</v>
          </cell>
          <cell r="AP695">
            <v>641</v>
          </cell>
          <cell r="AQ695" t="str">
            <v>IA</v>
          </cell>
          <cell r="AR695" t="str">
            <v>Black Hills Iowa Gas Utility Company, LLC</v>
          </cell>
          <cell r="AS695" t="str">
            <v>BKH</v>
          </cell>
          <cell r="AT695" t="str">
            <v>Natural Gas</v>
          </cell>
          <cell r="AU695">
            <v>40337</v>
          </cell>
          <cell r="AV695">
            <v>4684.1410000000005</v>
          </cell>
          <cell r="AW695">
            <v>9.69</v>
          </cell>
          <cell r="AX695">
            <v>11.25</v>
          </cell>
          <cell r="AY695">
            <v>51.58</v>
          </cell>
          <cell r="AZ695">
            <v>109239.284</v>
          </cell>
          <cell r="BA695">
            <v>40584</v>
          </cell>
          <cell r="BB695">
            <v>3700</v>
          </cell>
          <cell r="BC695" t="str">
            <v>NA</v>
          </cell>
          <cell r="BD695" t="str">
            <v>NA</v>
          </cell>
          <cell r="BE695" t="str">
            <v>NA</v>
          </cell>
          <cell r="BG695" t="str">
            <v>NA</v>
          </cell>
          <cell r="BI695" t="str">
            <v>Distribution</v>
          </cell>
          <cell r="BJ695" t="str">
            <v>Settled</v>
          </cell>
          <cell r="BK695" t="str">
            <v>No</v>
          </cell>
          <cell r="BL695" t="str">
            <v>Yes</v>
          </cell>
        </row>
        <row r="696">
          <cell r="AE696">
            <v>47</v>
          </cell>
          <cell r="AF696">
            <v>0</v>
          </cell>
          <cell r="AG696">
            <v>1</v>
          </cell>
          <cell r="AH696">
            <v>1</v>
          </cell>
          <cell r="AI696">
            <v>1</v>
          </cell>
          <cell r="AJ696">
            <v>0</v>
          </cell>
          <cell r="AL696">
            <v>29</v>
          </cell>
          <cell r="AM696">
            <v>57</v>
          </cell>
          <cell r="AO696" t="str">
            <v>D-RPU-79-32</v>
          </cell>
          <cell r="AP696">
            <v>974</v>
          </cell>
          <cell r="AQ696" t="str">
            <v>IA</v>
          </cell>
          <cell r="AR696" t="str">
            <v>Interstate Power and Light Company</v>
          </cell>
          <cell r="AS696" t="str">
            <v>LNT</v>
          </cell>
          <cell r="AT696" t="str">
            <v>Electric</v>
          </cell>
          <cell r="AU696">
            <v>29014</v>
          </cell>
          <cell r="AV696">
            <v>14400</v>
          </cell>
          <cell r="AW696">
            <v>9.42</v>
          </cell>
          <cell r="AX696">
            <v>13.75</v>
          </cell>
          <cell r="AY696">
            <v>30.8</v>
          </cell>
          <cell r="AZ696" t="str">
            <v>NA</v>
          </cell>
          <cell r="BA696">
            <v>29742</v>
          </cell>
          <cell r="BB696">
            <v>14400</v>
          </cell>
          <cell r="BC696">
            <v>9.08</v>
          </cell>
          <cell r="BD696">
            <v>13</v>
          </cell>
          <cell r="BE696">
            <v>30.79</v>
          </cell>
          <cell r="BF696">
            <v>29402</v>
          </cell>
          <cell r="BG696" t="str">
            <v>NA</v>
          </cell>
          <cell r="BH696" t="str">
            <v>Average</v>
          </cell>
          <cell r="BI696" t="str">
            <v>Vertically Integrated</v>
          </cell>
          <cell r="BJ696" t="str">
            <v>Fully Litigated</v>
          </cell>
          <cell r="BK696" t="str">
            <v>No</v>
          </cell>
          <cell r="BL696" t="str">
            <v>No</v>
          </cell>
        </row>
        <row r="697">
          <cell r="AE697">
            <v>47</v>
          </cell>
          <cell r="AF697">
            <v>0</v>
          </cell>
          <cell r="AG697">
            <v>1</v>
          </cell>
          <cell r="AH697">
            <v>1</v>
          </cell>
          <cell r="AI697">
            <v>1</v>
          </cell>
          <cell r="AJ697">
            <v>0</v>
          </cell>
          <cell r="AL697">
            <v>29</v>
          </cell>
          <cell r="AM697">
            <v>57</v>
          </cell>
          <cell r="AO697" t="str">
            <v>D-RPU-81-24</v>
          </cell>
          <cell r="AP697">
            <v>975</v>
          </cell>
          <cell r="AQ697" t="str">
            <v>IA</v>
          </cell>
          <cell r="AR697" t="str">
            <v>Interstate Power and Light Company</v>
          </cell>
          <cell r="AS697" t="str">
            <v>LNT</v>
          </cell>
          <cell r="AT697" t="str">
            <v>Electric</v>
          </cell>
          <cell r="AU697">
            <v>29700</v>
          </cell>
          <cell r="AV697">
            <v>12200</v>
          </cell>
          <cell r="AW697">
            <v>10.5</v>
          </cell>
          <cell r="AX697">
            <v>15.7</v>
          </cell>
          <cell r="AY697">
            <v>32.200000000000003</v>
          </cell>
          <cell r="AZ697" t="str">
            <v>NA</v>
          </cell>
          <cell r="BA697">
            <v>30091</v>
          </cell>
          <cell r="BB697">
            <v>7200</v>
          </cell>
          <cell r="BC697">
            <v>9.86</v>
          </cell>
          <cell r="BD697">
            <v>15.1</v>
          </cell>
          <cell r="BE697">
            <v>30.93</v>
          </cell>
          <cell r="BF697">
            <v>29586</v>
          </cell>
          <cell r="BG697" t="str">
            <v>NA</v>
          </cell>
          <cell r="BH697" t="str">
            <v>Average</v>
          </cell>
          <cell r="BI697" t="str">
            <v>Vertically Integrated</v>
          </cell>
          <cell r="BJ697" t="str">
            <v>Fully Litigated</v>
          </cell>
          <cell r="BK697" t="str">
            <v>No</v>
          </cell>
          <cell r="BL697" t="str">
            <v>No</v>
          </cell>
        </row>
        <row r="698">
          <cell r="AE698">
            <v>47</v>
          </cell>
          <cell r="AF698">
            <v>0</v>
          </cell>
          <cell r="AG698">
            <v>1</v>
          </cell>
          <cell r="AH698">
            <v>1</v>
          </cell>
          <cell r="AI698">
            <v>1</v>
          </cell>
          <cell r="AJ698">
            <v>0</v>
          </cell>
          <cell r="AL698">
            <v>29</v>
          </cell>
          <cell r="AM698">
            <v>57</v>
          </cell>
          <cell r="AO698" t="str">
            <v>D-RPU-83-27</v>
          </cell>
          <cell r="AP698">
            <v>976</v>
          </cell>
          <cell r="AQ698" t="str">
            <v>IA</v>
          </cell>
          <cell r="AR698" t="str">
            <v>Interstate Power and Light Company</v>
          </cell>
          <cell r="AS698" t="str">
            <v>LNT</v>
          </cell>
          <cell r="AT698" t="str">
            <v>Electric</v>
          </cell>
          <cell r="AU698">
            <v>30497</v>
          </cell>
          <cell r="AV698">
            <v>20200</v>
          </cell>
          <cell r="AW698">
            <v>11.07</v>
          </cell>
          <cell r="AX698">
            <v>17</v>
          </cell>
          <cell r="AY698">
            <v>35.31</v>
          </cell>
          <cell r="AZ698">
            <v>312800</v>
          </cell>
          <cell r="BA698">
            <v>30818</v>
          </cell>
          <cell r="BB698">
            <v>7600</v>
          </cell>
          <cell r="BC698">
            <v>9.9</v>
          </cell>
          <cell r="BD698">
            <v>14.69</v>
          </cell>
          <cell r="BE698">
            <v>33.28</v>
          </cell>
          <cell r="BF698">
            <v>30316</v>
          </cell>
          <cell r="BG698">
            <v>297900</v>
          </cell>
          <cell r="BH698" t="str">
            <v>Average</v>
          </cell>
          <cell r="BI698" t="str">
            <v>Vertically Integrated</v>
          </cell>
          <cell r="BJ698" t="str">
            <v>Fully Litigated</v>
          </cell>
          <cell r="BK698" t="str">
            <v>No</v>
          </cell>
          <cell r="BL698" t="str">
            <v>Yes</v>
          </cell>
        </row>
        <row r="699">
          <cell r="AE699">
            <v>47</v>
          </cell>
          <cell r="AF699">
            <v>0</v>
          </cell>
          <cell r="AG699">
            <v>1</v>
          </cell>
          <cell r="AH699">
            <v>1</v>
          </cell>
          <cell r="AI699">
            <v>1</v>
          </cell>
          <cell r="AJ699">
            <v>0</v>
          </cell>
          <cell r="AL699">
            <v>29</v>
          </cell>
          <cell r="AM699">
            <v>57</v>
          </cell>
          <cell r="AO699" t="str">
            <v>D-RPU-86-8</v>
          </cell>
          <cell r="AP699">
            <v>977</v>
          </cell>
          <cell r="AQ699" t="str">
            <v>IA</v>
          </cell>
          <cell r="AR699" t="str">
            <v>Interstate Power and Light Company</v>
          </cell>
          <cell r="AS699" t="str">
            <v>LNT</v>
          </cell>
          <cell r="AT699" t="str">
            <v>Electric</v>
          </cell>
          <cell r="AU699">
            <v>31533</v>
          </cell>
          <cell r="AV699">
            <v>11300</v>
          </cell>
          <cell r="AW699">
            <v>9.91</v>
          </cell>
          <cell r="AX699">
            <v>13.25</v>
          </cell>
          <cell r="AY699">
            <v>39.1</v>
          </cell>
          <cell r="AZ699">
            <v>317200</v>
          </cell>
          <cell r="BA699">
            <v>31838</v>
          </cell>
          <cell r="BB699">
            <v>1200</v>
          </cell>
          <cell r="BC699">
            <v>9.43</v>
          </cell>
          <cell r="BD699">
            <v>12.47</v>
          </cell>
          <cell r="BE699">
            <v>37.67</v>
          </cell>
          <cell r="BF699">
            <v>31412</v>
          </cell>
          <cell r="BG699">
            <v>299600</v>
          </cell>
          <cell r="BH699" t="str">
            <v>Average</v>
          </cell>
          <cell r="BI699" t="str">
            <v>Vertically Integrated</v>
          </cell>
          <cell r="BJ699" t="str">
            <v>Fully Litigated</v>
          </cell>
          <cell r="BK699" t="str">
            <v>No</v>
          </cell>
          <cell r="BL699" t="str">
            <v>No</v>
          </cell>
        </row>
        <row r="700">
          <cell r="AE700">
            <v>47</v>
          </cell>
          <cell r="AF700">
            <v>0</v>
          </cell>
          <cell r="AG700">
            <v>1</v>
          </cell>
          <cell r="AH700">
            <v>1</v>
          </cell>
          <cell r="AI700">
            <v>1</v>
          </cell>
          <cell r="AJ700">
            <v>0</v>
          </cell>
          <cell r="AL700">
            <v>29</v>
          </cell>
          <cell r="AM700">
            <v>57</v>
          </cell>
          <cell r="AO700" t="str">
            <v>D-RPU-79-10</v>
          </cell>
          <cell r="AP700">
            <v>1145</v>
          </cell>
          <cell r="AQ700" t="str">
            <v>IA</v>
          </cell>
          <cell r="AR700" t="str">
            <v>Interstate Power and Light Company</v>
          </cell>
          <cell r="AS700" t="str">
            <v>LNT</v>
          </cell>
          <cell r="AT700" t="str">
            <v>Electric</v>
          </cell>
          <cell r="AU700">
            <v>28933</v>
          </cell>
          <cell r="AV700">
            <v>11400</v>
          </cell>
          <cell r="AW700">
            <v>9.4499999999999993</v>
          </cell>
          <cell r="AX700">
            <v>13.25</v>
          </cell>
          <cell r="AY700">
            <v>32.74</v>
          </cell>
          <cell r="AZ700" t="str">
            <v>NA</v>
          </cell>
          <cell r="BA700">
            <v>29703</v>
          </cell>
          <cell r="BB700">
            <v>11400</v>
          </cell>
          <cell r="BC700">
            <v>9.3699999999999992</v>
          </cell>
          <cell r="BD700">
            <v>12.5</v>
          </cell>
          <cell r="BE700">
            <v>34.35</v>
          </cell>
          <cell r="BF700">
            <v>29341</v>
          </cell>
          <cell r="BG700" t="str">
            <v>NA</v>
          </cell>
          <cell r="BH700" t="str">
            <v>Average</v>
          </cell>
          <cell r="BI700" t="str">
            <v>Vertically Integrated</v>
          </cell>
          <cell r="BJ700" t="str">
            <v>Fully Litigated</v>
          </cell>
          <cell r="BK700" t="str">
            <v>No</v>
          </cell>
          <cell r="BL700" t="str">
            <v>No</v>
          </cell>
        </row>
        <row r="701">
          <cell r="AE701">
            <v>47</v>
          </cell>
          <cell r="AF701">
            <v>0</v>
          </cell>
          <cell r="AG701">
            <v>1</v>
          </cell>
          <cell r="AH701">
            <v>1</v>
          </cell>
          <cell r="AI701">
            <v>1</v>
          </cell>
          <cell r="AJ701">
            <v>0</v>
          </cell>
          <cell r="AL701">
            <v>29</v>
          </cell>
          <cell r="AM701">
            <v>57</v>
          </cell>
          <cell r="AO701" t="str">
            <v>D-RPU-80-4</v>
          </cell>
          <cell r="AP701">
            <v>1147</v>
          </cell>
          <cell r="AQ701" t="str">
            <v>IA</v>
          </cell>
          <cell r="AR701" t="str">
            <v>Interstate Power and Light Company</v>
          </cell>
          <cell r="AS701" t="str">
            <v>LNT</v>
          </cell>
          <cell r="AT701" t="str">
            <v>Electric</v>
          </cell>
          <cell r="AU701">
            <v>29245</v>
          </cell>
          <cell r="AV701">
            <v>16500</v>
          </cell>
          <cell r="AW701">
            <v>11.2</v>
          </cell>
          <cell r="AX701">
            <v>17.57</v>
          </cell>
          <cell r="AY701">
            <v>34.54</v>
          </cell>
          <cell r="AZ701" t="str">
            <v>NA</v>
          </cell>
          <cell r="BA701">
            <v>29703</v>
          </cell>
          <cell r="BB701">
            <v>16500</v>
          </cell>
          <cell r="BC701">
            <v>9.94</v>
          </cell>
          <cell r="BD701">
            <v>13.61</v>
          </cell>
          <cell r="BE701">
            <v>35.200000000000003</v>
          </cell>
          <cell r="BF701">
            <v>29586</v>
          </cell>
          <cell r="BG701" t="str">
            <v>NA</v>
          </cell>
          <cell r="BH701" t="str">
            <v>Average</v>
          </cell>
          <cell r="BI701" t="str">
            <v>Vertically Integrated</v>
          </cell>
          <cell r="BJ701" t="str">
            <v>Fully Litigated</v>
          </cell>
          <cell r="BK701" t="str">
            <v>No</v>
          </cell>
          <cell r="BL701" t="str">
            <v>No</v>
          </cell>
        </row>
        <row r="702">
          <cell r="AE702">
            <v>47</v>
          </cell>
          <cell r="AF702">
            <v>0</v>
          </cell>
          <cell r="AG702">
            <v>1</v>
          </cell>
          <cell r="AH702">
            <v>1</v>
          </cell>
          <cell r="AI702">
            <v>1</v>
          </cell>
          <cell r="AJ702">
            <v>1</v>
          </cell>
          <cell r="AL702">
            <v>29</v>
          </cell>
          <cell r="AM702">
            <v>57</v>
          </cell>
          <cell r="AO702" t="str">
            <v>D-RPU-80-42</v>
          </cell>
          <cell r="AP702">
            <v>1149</v>
          </cell>
          <cell r="AQ702" t="str">
            <v>IA</v>
          </cell>
          <cell r="AR702" t="str">
            <v>Interstate Power and Light Company</v>
          </cell>
          <cell r="AS702" t="str">
            <v>LNT</v>
          </cell>
          <cell r="AT702" t="str">
            <v>Natural Gas</v>
          </cell>
          <cell r="AU702">
            <v>29479</v>
          </cell>
          <cell r="AV702">
            <v>5300</v>
          </cell>
          <cell r="AW702">
            <v>11.2</v>
          </cell>
          <cell r="AX702">
            <v>17.25</v>
          </cell>
          <cell r="AY702">
            <v>34.06</v>
          </cell>
          <cell r="AZ702" t="str">
            <v>NA</v>
          </cell>
          <cell r="BA702">
            <v>29706</v>
          </cell>
          <cell r="BB702">
            <v>3800</v>
          </cell>
          <cell r="BC702">
            <v>9.89</v>
          </cell>
          <cell r="BD702">
            <v>13.6</v>
          </cell>
          <cell r="BE702">
            <v>34.56</v>
          </cell>
          <cell r="BF702">
            <v>29220</v>
          </cell>
          <cell r="BG702" t="str">
            <v>NA</v>
          </cell>
          <cell r="BH702" t="str">
            <v>Average</v>
          </cell>
          <cell r="BI702" t="str">
            <v>Distribution</v>
          </cell>
          <cell r="BJ702" t="str">
            <v>Fully Litigated</v>
          </cell>
          <cell r="BK702" t="str">
            <v>No</v>
          </cell>
          <cell r="BL702" t="str">
            <v>No</v>
          </cell>
        </row>
        <row r="703">
          <cell r="AE703">
            <v>47</v>
          </cell>
          <cell r="AF703">
            <v>0</v>
          </cell>
          <cell r="AG703">
            <v>1</v>
          </cell>
          <cell r="AH703">
            <v>1</v>
          </cell>
          <cell r="AI703">
            <v>1</v>
          </cell>
          <cell r="AJ703">
            <v>0</v>
          </cell>
          <cell r="AL703">
            <v>29</v>
          </cell>
          <cell r="AM703">
            <v>57</v>
          </cell>
          <cell r="AO703" t="str">
            <v>D-RPU-81-20</v>
          </cell>
          <cell r="AP703">
            <v>1151</v>
          </cell>
          <cell r="AQ703" t="str">
            <v>IA</v>
          </cell>
          <cell r="AR703" t="str">
            <v>Interstate Power and Light Company</v>
          </cell>
          <cell r="AS703" t="str">
            <v>LNT</v>
          </cell>
          <cell r="AT703" t="str">
            <v>Electric</v>
          </cell>
          <cell r="AU703">
            <v>29696</v>
          </cell>
          <cell r="AV703">
            <v>26500</v>
          </cell>
          <cell r="AW703">
            <v>10.82</v>
          </cell>
          <cell r="AX703">
            <v>15.12</v>
          </cell>
          <cell r="AY703">
            <v>35.06</v>
          </cell>
          <cell r="AZ703" t="str">
            <v>NA</v>
          </cell>
          <cell r="BA703">
            <v>30032</v>
          </cell>
          <cell r="BB703">
            <v>24000</v>
          </cell>
          <cell r="BC703">
            <v>10.58</v>
          </cell>
          <cell r="BD703">
            <v>15.1</v>
          </cell>
          <cell r="BE703">
            <v>36.92</v>
          </cell>
          <cell r="BF703">
            <v>29586</v>
          </cell>
          <cell r="BG703" t="str">
            <v>NA</v>
          </cell>
          <cell r="BH703" t="str">
            <v>Average</v>
          </cell>
          <cell r="BI703" t="str">
            <v>Vertically Integrated</v>
          </cell>
          <cell r="BJ703" t="str">
            <v>Fully Litigated</v>
          </cell>
          <cell r="BK703" t="str">
            <v>No</v>
          </cell>
          <cell r="BL703" t="str">
            <v>No</v>
          </cell>
        </row>
        <row r="704">
          <cell r="AE704">
            <v>47</v>
          </cell>
          <cell r="AF704">
            <v>0</v>
          </cell>
          <cell r="AG704">
            <v>1</v>
          </cell>
          <cell r="AH704">
            <v>1</v>
          </cell>
          <cell r="AI704">
            <v>1</v>
          </cell>
          <cell r="AJ704">
            <v>1</v>
          </cell>
          <cell r="AL704">
            <v>29</v>
          </cell>
          <cell r="AM704">
            <v>57</v>
          </cell>
          <cell r="AO704" t="str">
            <v>D-RPU-81-44</v>
          </cell>
          <cell r="AP704">
            <v>1152</v>
          </cell>
          <cell r="AQ704" t="str">
            <v>IA</v>
          </cell>
          <cell r="AR704" t="str">
            <v>Interstate Power and Light Company</v>
          </cell>
          <cell r="AS704" t="str">
            <v>LNT</v>
          </cell>
          <cell r="AT704" t="str">
            <v>Natural Gas</v>
          </cell>
          <cell r="AU704">
            <v>29860</v>
          </cell>
          <cell r="AV704">
            <v>4700</v>
          </cell>
          <cell r="AW704">
            <v>11.75</v>
          </cell>
          <cell r="AX704">
            <v>18</v>
          </cell>
          <cell r="AY704">
            <v>37.61</v>
          </cell>
          <cell r="AZ704" t="str">
            <v>NA</v>
          </cell>
          <cell r="BA704">
            <v>30134</v>
          </cell>
          <cell r="BB704">
            <v>4600</v>
          </cell>
          <cell r="BC704">
            <v>10.96</v>
          </cell>
          <cell r="BD704">
            <v>15.1</v>
          </cell>
          <cell r="BE704">
            <v>36.08</v>
          </cell>
          <cell r="BF704">
            <v>29951</v>
          </cell>
          <cell r="BG704" t="str">
            <v>NA</v>
          </cell>
          <cell r="BH704" t="str">
            <v>Average</v>
          </cell>
          <cell r="BI704" t="str">
            <v>Distribution</v>
          </cell>
          <cell r="BJ704" t="str">
            <v>Fully Litigated</v>
          </cell>
          <cell r="BK704" t="str">
            <v>No</v>
          </cell>
          <cell r="BL704" t="str">
            <v>No</v>
          </cell>
        </row>
        <row r="705">
          <cell r="AE705">
            <v>47</v>
          </cell>
          <cell r="AF705">
            <v>0</v>
          </cell>
          <cell r="AG705">
            <v>1</v>
          </cell>
          <cell r="AH705">
            <v>1</v>
          </cell>
          <cell r="AI705">
            <v>1</v>
          </cell>
          <cell r="AJ705">
            <v>0</v>
          </cell>
          <cell r="AL705">
            <v>29</v>
          </cell>
          <cell r="AM705">
            <v>57</v>
          </cell>
          <cell r="AO705" t="str">
            <v>D-RPU-83-23</v>
          </cell>
          <cell r="AP705">
            <v>1154</v>
          </cell>
          <cell r="AQ705" t="str">
            <v>IA</v>
          </cell>
          <cell r="AR705" t="str">
            <v>Interstate Power and Light Company</v>
          </cell>
          <cell r="AS705" t="str">
            <v>LNT</v>
          </cell>
          <cell r="AT705" t="str">
            <v>Electric</v>
          </cell>
          <cell r="AU705">
            <v>30463</v>
          </cell>
          <cell r="AV705">
            <v>44200</v>
          </cell>
          <cell r="AW705">
            <v>11.08</v>
          </cell>
          <cell r="AX705">
            <v>15.1</v>
          </cell>
          <cell r="AY705">
            <v>37.6</v>
          </cell>
          <cell r="AZ705">
            <v>424600</v>
          </cell>
          <cell r="BA705">
            <v>30767</v>
          </cell>
          <cell r="BB705">
            <v>40000</v>
          </cell>
          <cell r="BC705">
            <v>10.96</v>
          </cell>
          <cell r="BD705">
            <v>14.71</v>
          </cell>
          <cell r="BE705">
            <v>37.67</v>
          </cell>
          <cell r="BF705">
            <v>30316</v>
          </cell>
          <cell r="BG705" t="str">
            <v>NA</v>
          </cell>
          <cell r="BH705" t="str">
            <v>Average</v>
          </cell>
          <cell r="BI705" t="str">
            <v>Vertically Integrated</v>
          </cell>
          <cell r="BJ705" t="str">
            <v>Fully Litigated</v>
          </cell>
          <cell r="BK705" t="str">
            <v>No</v>
          </cell>
          <cell r="BL705" t="str">
            <v>Yes</v>
          </cell>
        </row>
        <row r="706">
          <cell r="AE706">
            <v>47</v>
          </cell>
          <cell r="AF706">
            <v>0</v>
          </cell>
          <cell r="AG706">
            <v>1</v>
          </cell>
          <cell r="AH706">
            <v>1</v>
          </cell>
          <cell r="AI706">
            <v>1</v>
          </cell>
          <cell r="AJ706">
            <v>0</v>
          </cell>
          <cell r="AL706">
            <v>29</v>
          </cell>
          <cell r="AM706">
            <v>57</v>
          </cell>
          <cell r="AO706" t="str">
            <v>D-RPU-86-7</v>
          </cell>
          <cell r="AP706">
            <v>1161</v>
          </cell>
          <cell r="AQ706" t="str">
            <v>IA</v>
          </cell>
          <cell r="AR706" t="str">
            <v>Interstate Power and Light Company</v>
          </cell>
          <cell r="AS706" t="str">
            <v>LNT</v>
          </cell>
          <cell r="AT706" t="str">
            <v>Electric</v>
          </cell>
          <cell r="AU706">
            <v>31527</v>
          </cell>
          <cell r="AV706">
            <v>40100</v>
          </cell>
          <cell r="AW706">
            <v>11.39</v>
          </cell>
          <cell r="AX706">
            <v>14.4</v>
          </cell>
          <cell r="AY706">
            <v>42.5</v>
          </cell>
          <cell r="AZ706">
            <v>472400</v>
          </cell>
          <cell r="BA706">
            <v>31840</v>
          </cell>
          <cell r="BB706">
            <v>20500</v>
          </cell>
          <cell r="BC706">
            <v>10.54</v>
          </cell>
          <cell r="BD706">
            <v>12.38</v>
          </cell>
          <cell r="BE706">
            <v>43.34</v>
          </cell>
          <cell r="BF706">
            <v>31412</v>
          </cell>
          <cell r="BG706">
            <v>453000</v>
          </cell>
          <cell r="BH706" t="str">
            <v>Average</v>
          </cell>
          <cell r="BI706" t="str">
            <v>Vertically Integrated</v>
          </cell>
          <cell r="BJ706" t="str">
            <v>Fully Litigated</v>
          </cell>
          <cell r="BK706" t="str">
            <v>No</v>
          </cell>
          <cell r="BL706" t="str">
            <v>Yes</v>
          </cell>
        </row>
        <row r="707">
          <cell r="AE707">
            <v>47</v>
          </cell>
          <cell r="AF707">
            <v>0</v>
          </cell>
          <cell r="AG707">
            <v>1</v>
          </cell>
          <cell r="AH707">
            <v>1</v>
          </cell>
          <cell r="AI707">
            <v>1</v>
          </cell>
          <cell r="AJ707">
            <v>1</v>
          </cell>
          <cell r="AL707">
            <v>29</v>
          </cell>
          <cell r="AM707">
            <v>57</v>
          </cell>
          <cell r="AO707" t="str">
            <v>D-RPU-78-11</v>
          </cell>
          <cell r="AP707">
            <v>1163</v>
          </cell>
          <cell r="AQ707" t="str">
            <v>IA</v>
          </cell>
          <cell r="AR707" t="str">
            <v>MidAmerican Energy Company</v>
          </cell>
          <cell r="AS707" t="str">
            <v>BRK.A</v>
          </cell>
          <cell r="AT707" t="str">
            <v>Natural Gas</v>
          </cell>
          <cell r="AU707">
            <v>28578</v>
          </cell>
          <cell r="AV707">
            <v>4200</v>
          </cell>
          <cell r="AW707">
            <v>9.76</v>
          </cell>
          <cell r="AX707">
            <v>13.5</v>
          </cell>
          <cell r="AY707">
            <v>36.5</v>
          </cell>
          <cell r="AZ707" t="str">
            <v>NA</v>
          </cell>
          <cell r="BA707">
            <v>29340</v>
          </cell>
          <cell r="BB707">
            <v>3500</v>
          </cell>
          <cell r="BC707">
            <v>9.32</v>
          </cell>
          <cell r="BD707">
            <v>12.5</v>
          </cell>
          <cell r="BE707">
            <v>36.5</v>
          </cell>
          <cell r="BF707">
            <v>28490</v>
          </cell>
          <cell r="BG707" t="str">
            <v>NA</v>
          </cell>
          <cell r="BH707" t="str">
            <v>Average</v>
          </cell>
          <cell r="BI707" t="str">
            <v>Distribution</v>
          </cell>
          <cell r="BJ707" t="str">
            <v>Fully Litigated</v>
          </cell>
          <cell r="BK707" t="str">
            <v>No</v>
          </cell>
          <cell r="BL707" t="str">
            <v>No</v>
          </cell>
        </row>
        <row r="708">
          <cell r="AE708">
            <v>47</v>
          </cell>
          <cell r="AF708">
            <v>0</v>
          </cell>
          <cell r="AG708">
            <v>1</v>
          </cell>
          <cell r="AH708">
            <v>1</v>
          </cell>
          <cell r="AI708">
            <v>1</v>
          </cell>
          <cell r="AJ708">
            <v>0</v>
          </cell>
          <cell r="AL708">
            <v>29</v>
          </cell>
          <cell r="AM708">
            <v>57</v>
          </cell>
          <cell r="AO708" t="str">
            <v>D-RPU-78-12</v>
          </cell>
          <cell r="AP708">
            <v>1164</v>
          </cell>
          <cell r="AQ708" t="str">
            <v>IA</v>
          </cell>
          <cell r="AR708" t="str">
            <v>MidAmerican Energy Company</v>
          </cell>
          <cell r="AS708" t="str">
            <v>BRK.A</v>
          </cell>
          <cell r="AT708" t="str">
            <v>Electric</v>
          </cell>
          <cell r="AU708">
            <v>28578</v>
          </cell>
          <cell r="AV708">
            <v>15800</v>
          </cell>
          <cell r="AW708">
            <v>9.76</v>
          </cell>
          <cell r="AX708">
            <v>13.5</v>
          </cell>
          <cell r="AY708">
            <v>36.5</v>
          </cell>
          <cell r="AZ708" t="str">
            <v>NA</v>
          </cell>
          <cell r="BA708">
            <v>29488</v>
          </cell>
          <cell r="BB708">
            <v>15800</v>
          </cell>
          <cell r="BC708">
            <v>9.42</v>
          </cell>
          <cell r="BD708">
            <v>12.5</v>
          </cell>
          <cell r="BE708">
            <v>37.799999999999997</v>
          </cell>
          <cell r="BF708">
            <v>29220</v>
          </cell>
          <cell r="BG708" t="str">
            <v>NA</v>
          </cell>
          <cell r="BH708" t="str">
            <v>Average</v>
          </cell>
          <cell r="BI708" t="str">
            <v>Vertically Integrated</v>
          </cell>
          <cell r="BJ708" t="str">
            <v>Fully Litigated</v>
          </cell>
          <cell r="BK708" t="str">
            <v>No</v>
          </cell>
          <cell r="BL708" t="str">
            <v>No</v>
          </cell>
        </row>
        <row r="709">
          <cell r="AE709">
            <v>47</v>
          </cell>
          <cell r="AF709">
            <v>0</v>
          </cell>
          <cell r="AG709">
            <v>1</v>
          </cell>
          <cell r="AH709">
            <v>1</v>
          </cell>
          <cell r="AI709">
            <v>1</v>
          </cell>
          <cell r="AJ709">
            <v>1</v>
          </cell>
          <cell r="AL709">
            <v>29</v>
          </cell>
          <cell r="AM709">
            <v>57</v>
          </cell>
          <cell r="AO709" t="str">
            <v>D-RPU-80-19</v>
          </cell>
          <cell r="AP709">
            <v>1165</v>
          </cell>
          <cell r="AQ709" t="str">
            <v>IA</v>
          </cell>
          <cell r="AR709" t="str">
            <v>MidAmerican Energy Company</v>
          </cell>
          <cell r="AS709" t="str">
            <v>BRK.A</v>
          </cell>
          <cell r="AT709" t="str">
            <v>Natural Gas</v>
          </cell>
          <cell r="AU709">
            <v>29342</v>
          </cell>
          <cell r="AV709">
            <v>7400</v>
          </cell>
          <cell r="AW709">
            <v>10.91</v>
          </cell>
          <cell r="AX709">
            <v>15.8</v>
          </cell>
          <cell r="AY709">
            <v>36.200000000000003</v>
          </cell>
          <cell r="AZ709" t="str">
            <v>NA</v>
          </cell>
          <cell r="BA709">
            <v>29896</v>
          </cell>
          <cell r="BB709">
            <v>6400</v>
          </cell>
          <cell r="BC709">
            <v>10.57</v>
          </cell>
          <cell r="BD709">
            <v>15.17</v>
          </cell>
          <cell r="BE709">
            <v>37.1</v>
          </cell>
          <cell r="BF709">
            <v>29372</v>
          </cell>
          <cell r="BG709" t="str">
            <v>NA</v>
          </cell>
          <cell r="BH709" t="str">
            <v>Average</v>
          </cell>
          <cell r="BI709" t="str">
            <v>Distribution</v>
          </cell>
          <cell r="BJ709" t="str">
            <v>Fully Litigated</v>
          </cell>
          <cell r="BK709" t="str">
            <v>No</v>
          </cell>
          <cell r="BL709" t="str">
            <v>No</v>
          </cell>
        </row>
        <row r="710">
          <cell r="AE710">
            <v>47</v>
          </cell>
          <cell r="AF710">
            <v>0</v>
          </cell>
          <cell r="AG710">
            <v>1</v>
          </cell>
          <cell r="AH710">
            <v>1</v>
          </cell>
          <cell r="AI710">
            <v>1</v>
          </cell>
          <cell r="AJ710">
            <v>0</v>
          </cell>
          <cell r="AL710">
            <v>29</v>
          </cell>
          <cell r="AM710">
            <v>57</v>
          </cell>
          <cell r="AO710" t="str">
            <v>D-RPU-80-29</v>
          </cell>
          <cell r="AP710">
            <v>1166</v>
          </cell>
          <cell r="AQ710" t="str">
            <v>IA</v>
          </cell>
          <cell r="AR710" t="str">
            <v>MidAmerican Energy Company</v>
          </cell>
          <cell r="AS710" t="str">
            <v>BRK.A</v>
          </cell>
          <cell r="AT710" t="str">
            <v>Electric</v>
          </cell>
          <cell r="AU710">
            <v>29374</v>
          </cell>
          <cell r="AV710">
            <v>14000</v>
          </cell>
          <cell r="AW710">
            <v>10.75</v>
          </cell>
          <cell r="AX710">
            <v>15.4</v>
          </cell>
          <cell r="AY710">
            <v>36.200000000000003</v>
          </cell>
          <cell r="AZ710" t="str">
            <v>NA</v>
          </cell>
          <cell r="BA710">
            <v>29896</v>
          </cell>
          <cell r="BB710">
            <v>9000</v>
          </cell>
          <cell r="BC710">
            <v>10.57</v>
          </cell>
          <cell r="BD710">
            <v>15.17</v>
          </cell>
          <cell r="BE710">
            <v>37.1</v>
          </cell>
          <cell r="BF710">
            <v>29372</v>
          </cell>
          <cell r="BG710" t="str">
            <v>NA</v>
          </cell>
          <cell r="BH710" t="str">
            <v>Average</v>
          </cell>
          <cell r="BI710" t="str">
            <v>Vertically Integrated</v>
          </cell>
          <cell r="BJ710" t="str">
            <v>Fully Litigated</v>
          </cell>
          <cell r="BK710" t="str">
            <v>No</v>
          </cell>
          <cell r="BL710" t="str">
            <v>No</v>
          </cell>
        </row>
        <row r="711">
          <cell r="AE711">
            <v>47</v>
          </cell>
          <cell r="AF711">
            <v>0</v>
          </cell>
          <cell r="AG711">
            <v>1</v>
          </cell>
          <cell r="AH711">
            <v>1</v>
          </cell>
          <cell r="AI711">
            <v>1</v>
          </cell>
          <cell r="AJ711">
            <v>0</v>
          </cell>
          <cell r="AL711">
            <v>29</v>
          </cell>
          <cell r="AM711">
            <v>57</v>
          </cell>
          <cell r="AO711" t="str">
            <v>D-RPU-81-5</v>
          </cell>
          <cell r="AP711">
            <v>1167</v>
          </cell>
          <cell r="AQ711" t="str">
            <v>IA</v>
          </cell>
          <cell r="AR711" t="str">
            <v>MidAmerican Energy Company</v>
          </cell>
          <cell r="AS711" t="str">
            <v>BRK.A</v>
          </cell>
          <cell r="AT711" t="str">
            <v>Electric</v>
          </cell>
          <cell r="AU711">
            <v>29623</v>
          </cell>
          <cell r="AV711">
            <v>14000</v>
          </cell>
          <cell r="AW711">
            <v>11.32</v>
          </cell>
          <cell r="AX711">
            <v>15.7</v>
          </cell>
          <cell r="AY711">
            <v>36.6</v>
          </cell>
          <cell r="AZ711" t="str">
            <v>NA</v>
          </cell>
          <cell r="BA711">
            <v>30089</v>
          </cell>
          <cell r="BB711">
            <v>8100</v>
          </cell>
          <cell r="BC711">
            <v>11.17</v>
          </cell>
          <cell r="BD711">
            <v>15.42</v>
          </cell>
          <cell r="BE711">
            <v>36.700000000000003</v>
          </cell>
          <cell r="BF711">
            <v>29586</v>
          </cell>
          <cell r="BG711" t="str">
            <v>NA</v>
          </cell>
          <cell r="BH711" t="str">
            <v>Average</v>
          </cell>
          <cell r="BI711" t="str">
            <v>Vertically Integrated</v>
          </cell>
          <cell r="BJ711" t="str">
            <v>Fully Litigated</v>
          </cell>
          <cell r="BK711" t="str">
            <v>No</v>
          </cell>
          <cell r="BL711" t="str">
            <v>No</v>
          </cell>
        </row>
        <row r="712">
          <cell r="AE712">
            <v>47</v>
          </cell>
          <cell r="AF712">
            <v>0</v>
          </cell>
          <cell r="AG712">
            <v>1</v>
          </cell>
          <cell r="AH712">
            <v>1</v>
          </cell>
          <cell r="AI712">
            <v>1</v>
          </cell>
          <cell r="AJ712">
            <v>0</v>
          </cell>
          <cell r="AL712">
            <v>29</v>
          </cell>
          <cell r="AM712">
            <v>57</v>
          </cell>
          <cell r="AO712" t="str">
            <v>D-RPU-83-22</v>
          </cell>
          <cell r="AP712">
            <v>1168</v>
          </cell>
          <cell r="AQ712" t="str">
            <v>IA</v>
          </cell>
          <cell r="AR712" t="str">
            <v>MidAmerican Energy Company</v>
          </cell>
          <cell r="AS712" t="str">
            <v>BRK.A</v>
          </cell>
          <cell r="AT712" t="str">
            <v>Electric</v>
          </cell>
          <cell r="AU712">
            <v>30462</v>
          </cell>
          <cell r="AV712">
            <v>44600</v>
          </cell>
          <cell r="AW712">
            <v>11.78</v>
          </cell>
          <cell r="AX712">
            <v>16</v>
          </cell>
          <cell r="AY712">
            <v>37.4</v>
          </cell>
          <cell r="AZ712">
            <v>450700</v>
          </cell>
          <cell r="BA712">
            <v>30797</v>
          </cell>
          <cell r="BB712">
            <v>30300</v>
          </cell>
          <cell r="BC712">
            <v>11.14</v>
          </cell>
          <cell r="BD712">
            <v>14.64</v>
          </cell>
          <cell r="BE712">
            <v>36.6</v>
          </cell>
          <cell r="BF712">
            <v>30316</v>
          </cell>
          <cell r="BG712">
            <v>453500</v>
          </cell>
          <cell r="BH712" t="str">
            <v>Average</v>
          </cell>
          <cell r="BI712" t="str">
            <v>Vertically Integrated</v>
          </cell>
          <cell r="BJ712" t="str">
            <v>Fully Litigated</v>
          </cell>
          <cell r="BK712" t="str">
            <v>No</v>
          </cell>
          <cell r="BL712" t="str">
            <v>Yes</v>
          </cell>
        </row>
        <row r="713">
          <cell r="AE713">
            <v>47</v>
          </cell>
          <cell r="AF713">
            <v>0</v>
          </cell>
          <cell r="AG713">
            <v>1</v>
          </cell>
          <cell r="AH713">
            <v>1</v>
          </cell>
          <cell r="AI713">
            <v>1</v>
          </cell>
          <cell r="AJ713">
            <v>1</v>
          </cell>
          <cell r="AL713">
            <v>29</v>
          </cell>
          <cell r="AM713">
            <v>57</v>
          </cell>
          <cell r="AO713" t="str">
            <v>D-RPU-84-23</v>
          </cell>
          <cell r="AP713">
            <v>1170</v>
          </cell>
          <cell r="AQ713" t="str">
            <v>IA</v>
          </cell>
          <cell r="AR713" t="str">
            <v>MidAmerican Energy Company</v>
          </cell>
          <cell r="AS713" t="str">
            <v>BRK.A</v>
          </cell>
          <cell r="AT713" t="str">
            <v>Natural Gas</v>
          </cell>
          <cell r="AU713">
            <v>30813</v>
          </cell>
          <cell r="AV713">
            <v>7700</v>
          </cell>
          <cell r="AW713">
            <v>12.2</v>
          </cell>
          <cell r="AX713">
            <v>17</v>
          </cell>
          <cell r="AY713">
            <v>38.700000000000003</v>
          </cell>
          <cell r="AZ713" t="str">
            <v>NA</v>
          </cell>
          <cell r="BA713">
            <v>30915</v>
          </cell>
          <cell r="BB713">
            <v>4300</v>
          </cell>
          <cell r="BC713">
            <v>11.29</v>
          </cell>
          <cell r="BD713">
            <v>14.64</v>
          </cell>
          <cell r="BE713">
            <v>38.700000000000003</v>
          </cell>
          <cell r="BF713">
            <v>30681</v>
          </cell>
          <cell r="BG713" t="str">
            <v>NA</v>
          </cell>
          <cell r="BH713" t="str">
            <v>Average</v>
          </cell>
          <cell r="BI713" t="str">
            <v>Distribution</v>
          </cell>
          <cell r="BJ713" t="str">
            <v>Fully Litigated</v>
          </cell>
          <cell r="BK713" t="str">
            <v>No</v>
          </cell>
          <cell r="BL713" t="str">
            <v>No</v>
          </cell>
        </row>
        <row r="714">
          <cell r="AE714">
            <v>47</v>
          </cell>
          <cell r="AF714">
            <v>0</v>
          </cell>
          <cell r="AG714">
            <v>1</v>
          </cell>
          <cell r="AH714">
            <v>1</v>
          </cell>
          <cell r="AI714">
            <v>1</v>
          </cell>
          <cell r="AJ714">
            <v>0</v>
          </cell>
          <cell r="AL714">
            <v>29</v>
          </cell>
          <cell r="AM714">
            <v>57</v>
          </cell>
          <cell r="AO714" t="str">
            <v>D-RPU-78-27</v>
          </cell>
          <cell r="AP714">
            <v>1172</v>
          </cell>
          <cell r="AQ714" t="str">
            <v>IA</v>
          </cell>
          <cell r="AR714" t="str">
            <v>MidAmerican Energy Company</v>
          </cell>
          <cell r="AS714" t="str">
            <v>BRK.A</v>
          </cell>
          <cell r="AT714" t="str">
            <v>Electric</v>
          </cell>
          <cell r="AU714">
            <v>28671</v>
          </cell>
          <cell r="AV714">
            <v>27000</v>
          </cell>
          <cell r="AW714">
            <v>9.51</v>
          </cell>
          <cell r="AX714">
            <v>13.5</v>
          </cell>
          <cell r="AY714">
            <v>38.51</v>
          </cell>
          <cell r="AZ714" t="str">
            <v>NA</v>
          </cell>
          <cell r="BA714">
            <v>29798</v>
          </cell>
          <cell r="BB714">
            <v>18100</v>
          </cell>
          <cell r="BC714">
            <v>9.74</v>
          </cell>
          <cell r="BD714">
            <v>13.5</v>
          </cell>
          <cell r="BE714">
            <v>39.4</v>
          </cell>
          <cell r="BF714">
            <v>29220</v>
          </cell>
          <cell r="BG714" t="str">
            <v>NA</v>
          </cell>
          <cell r="BH714" t="str">
            <v>Average</v>
          </cell>
          <cell r="BI714" t="str">
            <v>Vertically Integrated</v>
          </cell>
          <cell r="BJ714" t="str">
            <v>Fully Litigated</v>
          </cell>
          <cell r="BK714" t="str">
            <v>No</v>
          </cell>
          <cell r="BL714" t="str">
            <v>No</v>
          </cell>
        </row>
        <row r="715">
          <cell r="AE715">
            <v>47</v>
          </cell>
          <cell r="AF715">
            <v>0</v>
          </cell>
          <cell r="AG715">
            <v>1</v>
          </cell>
          <cell r="AH715">
            <v>1</v>
          </cell>
          <cell r="AI715">
            <v>1</v>
          </cell>
          <cell r="AJ715">
            <v>1</v>
          </cell>
          <cell r="AL715">
            <v>29</v>
          </cell>
          <cell r="AM715">
            <v>57</v>
          </cell>
          <cell r="AO715" t="str">
            <v>D-RPU-78-30</v>
          </cell>
          <cell r="AP715">
            <v>1174</v>
          </cell>
          <cell r="AQ715" t="str">
            <v>IA</v>
          </cell>
          <cell r="AR715" t="str">
            <v>MidAmerican Energy Company</v>
          </cell>
          <cell r="AS715" t="str">
            <v>BRK.A</v>
          </cell>
          <cell r="AT715" t="str">
            <v>Natural Gas</v>
          </cell>
          <cell r="AU715">
            <v>28703</v>
          </cell>
          <cell r="AV715">
            <v>3200</v>
          </cell>
          <cell r="AW715">
            <v>9.51</v>
          </cell>
          <cell r="AX715">
            <v>13.5</v>
          </cell>
          <cell r="AY715">
            <v>38.51</v>
          </cell>
          <cell r="AZ715" t="str">
            <v>NA</v>
          </cell>
          <cell r="BA715">
            <v>29798</v>
          </cell>
          <cell r="BB715">
            <v>2500</v>
          </cell>
          <cell r="BC715">
            <v>9.74</v>
          </cell>
          <cell r="BD715">
            <v>13.5</v>
          </cell>
          <cell r="BE715">
            <v>39.4</v>
          </cell>
          <cell r="BF715">
            <v>29220</v>
          </cell>
          <cell r="BG715" t="str">
            <v>NA</v>
          </cell>
          <cell r="BH715" t="str">
            <v>Average</v>
          </cell>
          <cell r="BI715" t="str">
            <v>Distribution</v>
          </cell>
          <cell r="BJ715" t="str">
            <v>Fully Litigated</v>
          </cell>
          <cell r="BK715" t="str">
            <v>No</v>
          </cell>
          <cell r="BL715" t="str">
            <v>No</v>
          </cell>
        </row>
        <row r="716">
          <cell r="AE716">
            <v>47</v>
          </cell>
          <cell r="AF716">
            <v>0</v>
          </cell>
          <cell r="AG716">
            <v>1</v>
          </cell>
          <cell r="AH716">
            <v>1</v>
          </cell>
          <cell r="AI716">
            <v>1</v>
          </cell>
          <cell r="AJ716">
            <v>1</v>
          </cell>
          <cell r="AL716">
            <v>29</v>
          </cell>
          <cell r="AM716">
            <v>57</v>
          </cell>
          <cell r="AO716" t="str">
            <v>D-RPU-80-36 (gas)</v>
          </cell>
          <cell r="AP716">
            <v>1176</v>
          </cell>
          <cell r="AQ716" t="str">
            <v>IA</v>
          </cell>
          <cell r="AR716" t="str">
            <v>MidAmerican Energy Company</v>
          </cell>
          <cell r="AS716" t="str">
            <v>BRK.A</v>
          </cell>
          <cell r="AT716" t="str">
            <v>Natural Gas</v>
          </cell>
          <cell r="AU716">
            <v>29434</v>
          </cell>
          <cell r="AV716">
            <v>7800</v>
          </cell>
          <cell r="AW716">
            <v>10.55</v>
          </cell>
          <cell r="AX716">
            <v>15</v>
          </cell>
          <cell r="AY716">
            <v>39.9</v>
          </cell>
          <cell r="AZ716" t="str">
            <v>NA</v>
          </cell>
          <cell r="BA716">
            <v>29798</v>
          </cell>
          <cell r="BB716">
            <v>3300</v>
          </cell>
          <cell r="BC716">
            <v>10.23</v>
          </cell>
          <cell r="BD716">
            <v>14.2</v>
          </cell>
          <cell r="BE716">
            <v>40.01</v>
          </cell>
          <cell r="BF716">
            <v>29220</v>
          </cell>
          <cell r="BG716" t="str">
            <v>NA</v>
          </cell>
          <cell r="BH716" t="str">
            <v>Average</v>
          </cell>
          <cell r="BI716" t="str">
            <v>Distribution</v>
          </cell>
          <cell r="BJ716" t="str">
            <v>Fully Litigated</v>
          </cell>
          <cell r="BK716" t="str">
            <v>No</v>
          </cell>
          <cell r="BL716" t="str">
            <v>No</v>
          </cell>
        </row>
        <row r="717">
          <cell r="AE717">
            <v>47</v>
          </cell>
          <cell r="AF717">
            <v>0</v>
          </cell>
          <cell r="AG717">
            <v>1</v>
          </cell>
          <cell r="AH717">
            <v>1</v>
          </cell>
          <cell r="AI717">
            <v>1</v>
          </cell>
          <cell r="AJ717">
            <v>0</v>
          </cell>
          <cell r="AL717">
            <v>29</v>
          </cell>
          <cell r="AM717">
            <v>57</v>
          </cell>
          <cell r="AO717" t="str">
            <v>D-RPU-80-36 (elec.)</v>
          </cell>
          <cell r="AP717">
            <v>1178</v>
          </cell>
          <cell r="AQ717" t="str">
            <v>IA</v>
          </cell>
          <cell r="AR717" t="str">
            <v>MidAmerican Energy Company</v>
          </cell>
          <cell r="AS717" t="str">
            <v>BRK.A</v>
          </cell>
          <cell r="AT717" t="str">
            <v>Electric</v>
          </cell>
          <cell r="AU717">
            <v>29434</v>
          </cell>
          <cell r="AV717">
            <v>53100</v>
          </cell>
          <cell r="AW717">
            <v>10.55</v>
          </cell>
          <cell r="AX717">
            <v>15</v>
          </cell>
          <cell r="AY717">
            <v>39.9</v>
          </cell>
          <cell r="AZ717" t="str">
            <v>NA</v>
          </cell>
          <cell r="BA717">
            <v>30001</v>
          </cell>
          <cell r="BB717">
            <v>26400</v>
          </cell>
          <cell r="BC717">
            <v>10.66</v>
          </cell>
          <cell r="BD717">
            <v>15.17</v>
          </cell>
          <cell r="BE717">
            <v>39.28</v>
          </cell>
          <cell r="BF717">
            <v>29586</v>
          </cell>
          <cell r="BG717" t="str">
            <v>NA</v>
          </cell>
          <cell r="BH717" t="str">
            <v>Average</v>
          </cell>
          <cell r="BI717" t="str">
            <v>Vertically Integrated</v>
          </cell>
          <cell r="BJ717" t="str">
            <v>Fully Litigated</v>
          </cell>
          <cell r="BK717" t="str">
            <v>No</v>
          </cell>
          <cell r="BL717" t="str">
            <v>No</v>
          </cell>
        </row>
        <row r="718">
          <cell r="AE718">
            <v>47</v>
          </cell>
          <cell r="AF718">
            <v>0</v>
          </cell>
          <cell r="AG718">
            <v>1</v>
          </cell>
          <cell r="AH718">
            <v>1</v>
          </cell>
          <cell r="AI718">
            <v>1</v>
          </cell>
          <cell r="AJ718">
            <v>0</v>
          </cell>
          <cell r="AL718">
            <v>29</v>
          </cell>
          <cell r="AM718">
            <v>57</v>
          </cell>
          <cell r="AO718" t="str">
            <v>D-RPU-82-12</v>
          </cell>
          <cell r="AP718">
            <v>1179</v>
          </cell>
          <cell r="AQ718" t="str">
            <v>IA</v>
          </cell>
          <cell r="AR718" t="str">
            <v>MidAmerican Energy Company</v>
          </cell>
          <cell r="AS718" t="str">
            <v>BRK.A</v>
          </cell>
          <cell r="AT718" t="str">
            <v>Electric</v>
          </cell>
          <cell r="AU718">
            <v>30054</v>
          </cell>
          <cell r="AV718">
            <v>21000</v>
          </cell>
          <cell r="AW718">
            <v>11.64</v>
          </cell>
          <cell r="AX718">
            <v>17.2</v>
          </cell>
          <cell r="AY718">
            <v>39.9</v>
          </cell>
          <cell r="AZ718" t="str">
            <v>NA</v>
          </cell>
          <cell r="BA718">
            <v>30357</v>
          </cell>
          <cell r="BB718">
            <v>7700</v>
          </cell>
          <cell r="BC718">
            <v>10.88</v>
          </cell>
          <cell r="BD718">
            <v>15</v>
          </cell>
          <cell r="BE718">
            <v>39.93</v>
          </cell>
          <cell r="BF718">
            <v>29951</v>
          </cell>
          <cell r="BG718" t="str">
            <v>NA</v>
          </cell>
          <cell r="BH718" t="str">
            <v>Average</v>
          </cell>
          <cell r="BI718" t="str">
            <v>Vertically Integrated</v>
          </cell>
          <cell r="BJ718" t="str">
            <v>Fully Litigated</v>
          </cell>
          <cell r="BK718" t="str">
            <v>No</v>
          </cell>
          <cell r="BL718" t="str">
            <v>No</v>
          </cell>
        </row>
        <row r="719">
          <cell r="AE719">
            <v>47</v>
          </cell>
          <cell r="AF719">
            <v>0</v>
          </cell>
          <cell r="AG719">
            <v>1</v>
          </cell>
          <cell r="AH719">
            <v>1</v>
          </cell>
          <cell r="AI719">
            <v>1</v>
          </cell>
          <cell r="AJ719">
            <v>1</v>
          </cell>
          <cell r="AL719">
            <v>29</v>
          </cell>
          <cell r="AM719">
            <v>57</v>
          </cell>
          <cell r="AO719" t="str">
            <v>D-RPU-82-40</v>
          </cell>
          <cell r="AP719">
            <v>1181</v>
          </cell>
          <cell r="AQ719" t="str">
            <v>IA</v>
          </cell>
          <cell r="AR719" t="str">
            <v>MidAmerican Energy Company</v>
          </cell>
          <cell r="AS719" t="str">
            <v>BRK.A</v>
          </cell>
          <cell r="AT719" t="str">
            <v>Natural Gas</v>
          </cell>
          <cell r="AU719">
            <v>30193</v>
          </cell>
          <cell r="AV719">
            <v>5200</v>
          </cell>
          <cell r="AW719">
            <v>12.87</v>
          </cell>
          <cell r="AX719">
            <v>19</v>
          </cell>
          <cell r="AY719">
            <v>38.200000000000003</v>
          </cell>
          <cell r="AZ719" t="str">
            <v>NA</v>
          </cell>
          <cell r="BA719">
            <v>30357</v>
          </cell>
          <cell r="BB719">
            <v>2100</v>
          </cell>
          <cell r="BC719">
            <v>11.04</v>
          </cell>
          <cell r="BD719">
            <v>15</v>
          </cell>
          <cell r="BE719">
            <v>40.29</v>
          </cell>
          <cell r="BF719">
            <v>30132</v>
          </cell>
          <cell r="BG719" t="str">
            <v>NA</v>
          </cell>
          <cell r="BH719" t="str">
            <v>Average</v>
          </cell>
          <cell r="BI719" t="str">
            <v>Distribution</v>
          </cell>
          <cell r="BJ719" t="str">
            <v>Fully Litigated</v>
          </cell>
          <cell r="BK719" t="str">
            <v>No</v>
          </cell>
          <cell r="BL719" t="str">
            <v>No</v>
          </cell>
        </row>
        <row r="720">
          <cell r="AE720">
            <v>47</v>
          </cell>
          <cell r="AF720">
            <v>0</v>
          </cell>
          <cell r="AG720">
            <v>1</v>
          </cell>
          <cell r="AH720">
            <v>1</v>
          </cell>
          <cell r="AI720">
            <v>1</v>
          </cell>
          <cell r="AJ720">
            <v>0</v>
          </cell>
          <cell r="AL720">
            <v>29</v>
          </cell>
          <cell r="AM720">
            <v>57</v>
          </cell>
          <cell r="AO720" t="str">
            <v>D-RPU-83-24</v>
          </cell>
          <cell r="AP720">
            <v>1183</v>
          </cell>
          <cell r="AQ720" t="str">
            <v>IA</v>
          </cell>
          <cell r="AR720" t="str">
            <v>MidAmerican Energy Company</v>
          </cell>
          <cell r="AS720" t="str">
            <v>BRK.A</v>
          </cell>
          <cell r="AT720" t="str">
            <v>Electric</v>
          </cell>
          <cell r="AU720">
            <v>30477</v>
          </cell>
          <cell r="AV720">
            <v>68400</v>
          </cell>
          <cell r="AW720">
            <v>11.86</v>
          </cell>
          <cell r="AX720">
            <v>16.5</v>
          </cell>
          <cell r="AY720">
            <v>39.6</v>
          </cell>
          <cell r="AZ720">
            <v>685400</v>
          </cell>
          <cell r="BA720">
            <v>30778</v>
          </cell>
          <cell r="BB720">
            <v>45200</v>
          </cell>
          <cell r="BC720">
            <v>11.17</v>
          </cell>
          <cell r="BD720">
            <v>14.74</v>
          </cell>
          <cell r="BE720">
            <v>39.6</v>
          </cell>
          <cell r="BF720">
            <v>30316</v>
          </cell>
          <cell r="BG720">
            <v>687000</v>
          </cell>
          <cell r="BH720" t="str">
            <v>Average</v>
          </cell>
          <cell r="BI720" t="str">
            <v>Vertically Integrated</v>
          </cell>
          <cell r="BJ720" t="str">
            <v>Fully Litigated</v>
          </cell>
          <cell r="BK720" t="str">
            <v>No</v>
          </cell>
          <cell r="BL720" t="str">
            <v>Yes</v>
          </cell>
        </row>
        <row r="721">
          <cell r="AE721">
            <v>47</v>
          </cell>
          <cell r="AF721">
            <v>0</v>
          </cell>
          <cell r="AG721">
            <v>1</v>
          </cell>
          <cell r="AH721">
            <v>1</v>
          </cell>
          <cell r="AI721">
            <v>1</v>
          </cell>
          <cell r="AJ721">
            <v>0</v>
          </cell>
          <cell r="AL721">
            <v>29</v>
          </cell>
          <cell r="AM721">
            <v>57</v>
          </cell>
          <cell r="AO721" t="str">
            <v>D-RPU-87-2</v>
          </cell>
          <cell r="AP721">
            <v>1185</v>
          </cell>
          <cell r="AQ721" t="str">
            <v>IA</v>
          </cell>
          <cell r="AR721" t="str">
            <v>MidAmerican Energy Company</v>
          </cell>
          <cell r="AS721" t="str">
            <v>BRK.A</v>
          </cell>
          <cell r="AT721" t="str">
            <v>Electric</v>
          </cell>
          <cell r="AU721">
            <v>31953</v>
          </cell>
          <cell r="AV721">
            <v>-5000</v>
          </cell>
          <cell r="AW721" t="str">
            <v>NA</v>
          </cell>
          <cell r="AX721" t="str">
            <v>NA</v>
          </cell>
          <cell r="AY721" t="str">
            <v>NA</v>
          </cell>
          <cell r="AZ721" t="str">
            <v>NA</v>
          </cell>
          <cell r="BA721">
            <v>32258</v>
          </cell>
          <cell r="BB721">
            <v>-32600</v>
          </cell>
          <cell r="BC721">
            <v>9.2899999999999991</v>
          </cell>
          <cell r="BD721">
            <v>10.96</v>
          </cell>
          <cell r="BE721">
            <v>50.02</v>
          </cell>
          <cell r="BF721">
            <v>31777</v>
          </cell>
          <cell r="BG721" t="str">
            <v>NA</v>
          </cell>
          <cell r="BH721" t="str">
            <v>Average</v>
          </cell>
          <cell r="BI721" t="str">
            <v>Vertically Integrated</v>
          </cell>
          <cell r="BJ721" t="str">
            <v>Fully Litigated</v>
          </cell>
          <cell r="BK721" t="str">
            <v>No</v>
          </cell>
          <cell r="BL721" t="str">
            <v>Yes</v>
          </cell>
        </row>
        <row r="722">
          <cell r="AE722">
            <v>47</v>
          </cell>
          <cell r="AF722">
            <v>0</v>
          </cell>
          <cell r="AG722">
            <v>1</v>
          </cell>
          <cell r="AH722">
            <v>1</v>
          </cell>
          <cell r="AI722">
            <v>1</v>
          </cell>
          <cell r="AJ722">
            <v>0</v>
          </cell>
          <cell r="AL722">
            <v>29</v>
          </cell>
          <cell r="AM722">
            <v>57</v>
          </cell>
          <cell r="AO722" t="str">
            <v>D-RPU-88-10</v>
          </cell>
          <cell r="AP722">
            <v>1186</v>
          </cell>
          <cell r="AQ722" t="str">
            <v>IA</v>
          </cell>
          <cell r="AR722" t="str">
            <v>MidAmerican Energy Company</v>
          </cell>
          <cell r="AS722" t="str">
            <v>BRK.A</v>
          </cell>
          <cell r="AT722" t="str">
            <v>Electric</v>
          </cell>
          <cell r="AU722">
            <v>32360</v>
          </cell>
          <cell r="AV722">
            <v>36100</v>
          </cell>
          <cell r="AW722">
            <v>11.1</v>
          </cell>
          <cell r="AX722">
            <v>14.25</v>
          </cell>
          <cell r="AY722">
            <v>47.01</v>
          </cell>
          <cell r="AZ722">
            <v>627000</v>
          </cell>
          <cell r="BA722">
            <v>32661</v>
          </cell>
          <cell r="BB722">
            <v>24200</v>
          </cell>
          <cell r="BC722">
            <v>10.63</v>
          </cell>
          <cell r="BD722">
            <v>13.2</v>
          </cell>
          <cell r="BE722">
            <v>49.78</v>
          </cell>
          <cell r="BF722">
            <v>32324</v>
          </cell>
          <cell r="BG722">
            <v>608300</v>
          </cell>
          <cell r="BH722" t="str">
            <v>Average</v>
          </cell>
          <cell r="BI722" t="str">
            <v>Vertically Integrated</v>
          </cell>
          <cell r="BJ722" t="str">
            <v>Fully Litigated</v>
          </cell>
          <cell r="BK722" t="str">
            <v>No</v>
          </cell>
          <cell r="BL722" t="str">
            <v>Yes</v>
          </cell>
        </row>
        <row r="723">
          <cell r="AE723">
            <v>47</v>
          </cell>
          <cell r="AF723">
            <v>0</v>
          </cell>
          <cell r="AG723">
            <v>1</v>
          </cell>
          <cell r="AH723">
            <v>1</v>
          </cell>
          <cell r="AI723">
            <v>1</v>
          </cell>
          <cell r="AJ723">
            <v>1</v>
          </cell>
          <cell r="AL723">
            <v>29</v>
          </cell>
          <cell r="AM723">
            <v>57</v>
          </cell>
          <cell r="AO723" t="str">
            <v>D-RPU-78-25</v>
          </cell>
          <cell r="AP723">
            <v>1189</v>
          </cell>
          <cell r="AQ723" t="str">
            <v>IA</v>
          </cell>
          <cell r="AR723" t="str">
            <v>MidAmerican Energy Company</v>
          </cell>
          <cell r="AS723" t="str">
            <v>BRK.A</v>
          </cell>
          <cell r="AT723" t="str">
            <v>Natural Gas</v>
          </cell>
          <cell r="AU723">
            <v>28663</v>
          </cell>
          <cell r="AV723">
            <v>5500</v>
          </cell>
          <cell r="AW723">
            <v>9.57</v>
          </cell>
          <cell r="AX723">
            <v>12.5</v>
          </cell>
          <cell r="AY723">
            <v>36.619999999999997</v>
          </cell>
          <cell r="AZ723" t="str">
            <v>NA</v>
          </cell>
          <cell r="BA723">
            <v>29434</v>
          </cell>
          <cell r="BB723">
            <v>1900</v>
          </cell>
          <cell r="BC723">
            <v>9.57</v>
          </cell>
          <cell r="BD723">
            <v>12.5</v>
          </cell>
          <cell r="BE723">
            <v>36.44</v>
          </cell>
          <cell r="BF723">
            <v>29036</v>
          </cell>
          <cell r="BG723" t="str">
            <v>NA</v>
          </cell>
          <cell r="BH723" t="str">
            <v>Average</v>
          </cell>
          <cell r="BI723" t="str">
            <v>Distribution</v>
          </cell>
          <cell r="BJ723" t="str">
            <v>Fully Litigated</v>
          </cell>
          <cell r="BK723" t="str">
            <v>No</v>
          </cell>
          <cell r="BL723" t="str">
            <v>No</v>
          </cell>
        </row>
        <row r="724">
          <cell r="AE724">
            <v>47</v>
          </cell>
          <cell r="AF724">
            <v>0</v>
          </cell>
          <cell r="AG724">
            <v>1</v>
          </cell>
          <cell r="AH724">
            <v>1</v>
          </cell>
          <cell r="AI724">
            <v>1</v>
          </cell>
          <cell r="AJ724">
            <v>0</v>
          </cell>
          <cell r="AL724">
            <v>29</v>
          </cell>
          <cell r="AM724">
            <v>57</v>
          </cell>
          <cell r="AO724" t="str">
            <v>D-RPU-78-49</v>
          </cell>
          <cell r="AP724">
            <v>1192</v>
          </cell>
          <cell r="AQ724" t="str">
            <v>IA</v>
          </cell>
          <cell r="AR724" t="str">
            <v>MidAmerican Energy Company</v>
          </cell>
          <cell r="AS724" t="str">
            <v>BRK.A</v>
          </cell>
          <cell r="AT724" t="str">
            <v>Electric</v>
          </cell>
          <cell r="AU724">
            <v>28839</v>
          </cell>
          <cell r="AV724">
            <v>12200</v>
          </cell>
          <cell r="AW724">
            <v>10.5</v>
          </cell>
          <cell r="AX724">
            <v>15</v>
          </cell>
          <cell r="AY724">
            <v>37.159999999999997</v>
          </cell>
          <cell r="AZ724" t="str">
            <v>NA</v>
          </cell>
          <cell r="BA724">
            <v>29501</v>
          </cell>
          <cell r="BB724">
            <v>12200</v>
          </cell>
          <cell r="BC724">
            <v>9.76</v>
          </cell>
          <cell r="BD724">
            <v>12.5</v>
          </cell>
          <cell r="BE724">
            <v>37.159999999999997</v>
          </cell>
          <cell r="BF724">
            <v>29311</v>
          </cell>
          <cell r="BG724" t="str">
            <v>NA</v>
          </cell>
          <cell r="BH724" t="str">
            <v>Average</v>
          </cell>
          <cell r="BI724" t="str">
            <v>Vertically Integrated</v>
          </cell>
          <cell r="BJ724" t="str">
            <v>Fully Litigated</v>
          </cell>
          <cell r="BK724" t="str">
            <v>No</v>
          </cell>
          <cell r="BL724" t="str">
            <v>No</v>
          </cell>
        </row>
        <row r="725">
          <cell r="AE725">
            <v>47</v>
          </cell>
          <cell r="AF725">
            <v>0</v>
          </cell>
          <cell r="AG725">
            <v>1</v>
          </cell>
          <cell r="AH725">
            <v>1</v>
          </cell>
          <cell r="AI725">
            <v>1</v>
          </cell>
          <cell r="AJ725">
            <v>0</v>
          </cell>
          <cell r="AL725">
            <v>29</v>
          </cell>
          <cell r="AM725">
            <v>57</v>
          </cell>
          <cell r="AO725" t="str">
            <v>D-RPU-79-53</v>
          </cell>
          <cell r="AP725">
            <v>1193</v>
          </cell>
          <cell r="AQ725" t="str">
            <v>IA</v>
          </cell>
          <cell r="AR725" t="str">
            <v>MidAmerican Energy Company</v>
          </cell>
          <cell r="AS725" t="str">
            <v>BRK.A</v>
          </cell>
          <cell r="AT725" t="str">
            <v>Electric</v>
          </cell>
          <cell r="AU725">
            <v>29206</v>
          </cell>
          <cell r="AV725">
            <v>22300</v>
          </cell>
          <cell r="AW725">
            <v>10.71</v>
          </cell>
          <cell r="AX725">
            <v>15</v>
          </cell>
          <cell r="AY725">
            <v>36.630000000000003</v>
          </cell>
          <cell r="AZ725" t="str">
            <v>NA</v>
          </cell>
          <cell r="BA725">
            <v>29818</v>
          </cell>
          <cell r="BB725">
            <v>18600</v>
          </cell>
          <cell r="BC725">
            <v>10.17</v>
          </cell>
          <cell r="BD725">
            <v>13.5</v>
          </cell>
          <cell r="BE725">
            <v>36.630000000000003</v>
          </cell>
          <cell r="BF725">
            <v>29402</v>
          </cell>
          <cell r="BG725" t="str">
            <v>NA</v>
          </cell>
          <cell r="BH725" t="str">
            <v>Average</v>
          </cell>
          <cell r="BI725" t="str">
            <v>Vertically Integrated</v>
          </cell>
          <cell r="BJ725" t="str">
            <v>Fully Litigated</v>
          </cell>
          <cell r="BK725" t="str">
            <v>No</v>
          </cell>
          <cell r="BL725" t="str">
            <v>No</v>
          </cell>
        </row>
        <row r="726">
          <cell r="AE726">
            <v>47</v>
          </cell>
          <cell r="AF726">
            <v>0</v>
          </cell>
          <cell r="AG726">
            <v>1</v>
          </cell>
          <cell r="AH726">
            <v>1</v>
          </cell>
          <cell r="AI726">
            <v>1</v>
          </cell>
          <cell r="AJ726">
            <v>1</v>
          </cell>
          <cell r="AL726">
            <v>29</v>
          </cell>
          <cell r="AM726">
            <v>57</v>
          </cell>
          <cell r="AO726" t="str">
            <v>D-RPU-80-65</v>
          </cell>
          <cell r="AP726">
            <v>1195</v>
          </cell>
          <cell r="AQ726" t="str">
            <v>IA</v>
          </cell>
          <cell r="AR726" t="str">
            <v>MidAmerican Energy Company</v>
          </cell>
          <cell r="AS726" t="str">
            <v>BRK.A</v>
          </cell>
          <cell r="AT726" t="str">
            <v>Natural Gas</v>
          </cell>
          <cell r="AU726">
            <v>29585</v>
          </cell>
          <cell r="AV726">
            <v>3300</v>
          </cell>
          <cell r="AW726">
            <v>10.84</v>
          </cell>
          <cell r="AX726">
            <v>15</v>
          </cell>
          <cell r="AY726">
            <v>36.369999999999997</v>
          </cell>
          <cell r="AZ726" t="str">
            <v>NA</v>
          </cell>
          <cell r="BA726">
            <v>30013</v>
          </cell>
          <cell r="BB726">
            <v>3300</v>
          </cell>
          <cell r="BC726">
            <v>10.79</v>
          </cell>
          <cell r="BD726">
            <v>15</v>
          </cell>
          <cell r="BE726">
            <v>36.75</v>
          </cell>
          <cell r="BF726">
            <v>29586</v>
          </cell>
          <cell r="BG726" t="str">
            <v>NA</v>
          </cell>
          <cell r="BH726" t="str">
            <v>Average</v>
          </cell>
          <cell r="BI726" t="str">
            <v>Distribution</v>
          </cell>
          <cell r="BJ726" t="str">
            <v>Fully Litigated</v>
          </cell>
          <cell r="BK726" t="str">
            <v>No</v>
          </cell>
          <cell r="BL726" t="str">
            <v>No</v>
          </cell>
        </row>
        <row r="727">
          <cell r="AE727">
            <v>47</v>
          </cell>
          <cell r="AF727">
            <v>0</v>
          </cell>
          <cell r="AG727">
            <v>1</v>
          </cell>
          <cell r="AH727">
            <v>1</v>
          </cell>
          <cell r="AI727">
            <v>1</v>
          </cell>
          <cell r="AJ727">
            <v>0</v>
          </cell>
          <cell r="AL727">
            <v>29</v>
          </cell>
          <cell r="AM727">
            <v>57</v>
          </cell>
          <cell r="AO727" t="str">
            <v>D-RPU-81-8</v>
          </cell>
          <cell r="AP727">
            <v>1196</v>
          </cell>
          <cell r="AQ727" t="str">
            <v>IA</v>
          </cell>
          <cell r="AR727" t="str">
            <v>MidAmerican Energy Company</v>
          </cell>
          <cell r="AS727" t="str">
            <v>BRK.A</v>
          </cell>
          <cell r="AT727" t="str">
            <v>Electric</v>
          </cell>
          <cell r="AU727">
            <v>29637</v>
          </cell>
          <cell r="AV727">
            <v>43200</v>
          </cell>
          <cell r="AW727">
            <v>11.91</v>
          </cell>
          <cell r="AX727">
            <v>18</v>
          </cell>
          <cell r="AY727">
            <v>36.369999999999997</v>
          </cell>
          <cell r="AZ727" t="str">
            <v>NA</v>
          </cell>
          <cell r="BA727">
            <v>30013</v>
          </cell>
          <cell r="BB727">
            <v>26200</v>
          </cell>
          <cell r="BC727">
            <v>10.79</v>
          </cell>
          <cell r="BD727">
            <v>15</v>
          </cell>
          <cell r="BE727">
            <v>36.75</v>
          </cell>
          <cell r="BF727">
            <v>29586</v>
          </cell>
          <cell r="BG727" t="str">
            <v>NA</v>
          </cell>
          <cell r="BH727" t="str">
            <v>Average</v>
          </cell>
          <cell r="BI727" t="str">
            <v>Vertically Integrated</v>
          </cell>
          <cell r="BJ727" t="str">
            <v>Fully Litigated</v>
          </cell>
          <cell r="BK727" t="str">
            <v>No</v>
          </cell>
          <cell r="BL727" t="str">
            <v>No</v>
          </cell>
        </row>
        <row r="728">
          <cell r="AE728">
            <v>47</v>
          </cell>
          <cell r="AF728">
            <v>0</v>
          </cell>
          <cell r="AG728">
            <v>1</v>
          </cell>
          <cell r="AH728">
            <v>1</v>
          </cell>
          <cell r="AI728">
            <v>1</v>
          </cell>
          <cell r="AJ728">
            <v>0</v>
          </cell>
          <cell r="AL728">
            <v>29</v>
          </cell>
          <cell r="AM728">
            <v>57</v>
          </cell>
          <cell r="AO728" t="str">
            <v>D-RPU-83-29</v>
          </cell>
          <cell r="AP728">
            <v>1198</v>
          </cell>
          <cell r="AQ728" t="str">
            <v>IA</v>
          </cell>
          <cell r="AR728" t="str">
            <v>MidAmerican Energy Company</v>
          </cell>
          <cell r="AS728" t="str">
            <v>BRK.A</v>
          </cell>
          <cell r="AT728" t="str">
            <v>Electric</v>
          </cell>
          <cell r="AU728">
            <v>30544</v>
          </cell>
          <cell r="AV728">
            <v>20000</v>
          </cell>
          <cell r="AW728">
            <v>11.16</v>
          </cell>
          <cell r="AX728">
            <v>15.1</v>
          </cell>
          <cell r="AY728">
            <v>35.79</v>
          </cell>
          <cell r="AZ728" t="str">
            <v>NA</v>
          </cell>
          <cell r="BA728">
            <v>30630</v>
          </cell>
          <cell r="BB728">
            <v>18000</v>
          </cell>
          <cell r="BC728">
            <v>10.83</v>
          </cell>
          <cell r="BD728">
            <v>14.35</v>
          </cell>
          <cell r="BE728">
            <v>35.71</v>
          </cell>
          <cell r="BF728">
            <v>30316</v>
          </cell>
          <cell r="BG728" t="str">
            <v>NA</v>
          </cell>
          <cell r="BH728" t="str">
            <v>Average</v>
          </cell>
          <cell r="BI728" t="str">
            <v>Vertically Integrated</v>
          </cell>
          <cell r="BJ728" t="str">
            <v>Settled</v>
          </cell>
          <cell r="BK728" t="str">
            <v>No</v>
          </cell>
          <cell r="BL728" t="str">
            <v>No</v>
          </cell>
        </row>
        <row r="729">
          <cell r="AE729">
            <v>47</v>
          </cell>
          <cell r="AF729">
            <v>0</v>
          </cell>
          <cell r="AG729">
            <v>1</v>
          </cell>
          <cell r="AH729">
            <v>1</v>
          </cell>
          <cell r="AI729">
            <v>1</v>
          </cell>
          <cell r="AJ729">
            <v>1</v>
          </cell>
          <cell r="AL729">
            <v>29</v>
          </cell>
          <cell r="AM729">
            <v>57</v>
          </cell>
          <cell r="AO729" t="str">
            <v>D-RPU-85-14</v>
          </cell>
          <cell r="AP729">
            <v>1200</v>
          </cell>
          <cell r="AQ729" t="str">
            <v>IA</v>
          </cell>
          <cell r="AR729" t="str">
            <v>MidAmerican Energy Company</v>
          </cell>
          <cell r="AS729" t="str">
            <v>BRK.A</v>
          </cell>
          <cell r="AT729" t="str">
            <v>Natural Gas</v>
          </cell>
          <cell r="AU729">
            <v>31226</v>
          </cell>
          <cell r="AV729">
            <v>9500</v>
          </cell>
          <cell r="AW729">
            <v>11.21</v>
          </cell>
          <cell r="AX729">
            <v>14.75</v>
          </cell>
          <cell r="AY729">
            <v>39.25</v>
          </cell>
          <cell r="AZ729">
            <v>45100</v>
          </cell>
          <cell r="BA729">
            <v>31530</v>
          </cell>
          <cell r="BB729">
            <v>6700</v>
          </cell>
          <cell r="BC729">
            <v>10.38</v>
          </cell>
          <cell r="BD729">
            <v>13.01</v>
          </cell>
          <cell r="BE729">
            <v>33.83</v>
          </cell>
          <cell r="BF729">
            <v>31047</v>
          </cell>
          <cell r="BG729">
            <v>38900</v>
          </cell>
          <cell r="BH729" t="str">
            <v>Average</v>
          </cell>
          <cell r="BI729" t="str">
            <v>Distribution</v>
          </cell>
          <cell r="BJ729" t="str">
            <v>Fully Litigated</v>
          </cell>
          <cell r="BK729" t="str">
            <v>No</v>
          </cell>
          <cell r="BL729" t="str">
            <v>Yes</v>
          </cell>
        </row>
        <row r="730">
          <cell r="AE730">
            <v>47</v>
          </cell>
          <cell r="AF730">
            <v>0</v>
          </cell>
          <cell r="AG730">
            <v>1</v>
          </cell>
          <cell r="AH730">
            <v>1</v>
          </cell>
          <cell r="AI730">
            <v>1</v>
          </cell>
          <cell r="AJ730">
            <v>1</v>
          </cell>
          <cell r="AL730">
            <v>29</v>
          </cell>
          <cell r="AM730">
            <v>57</v>
          </cell>
          <cell r="AO730" t="str">
            <v>D-RPU-87-3</v>
          </cell>
          <cell r="AP730">
            <v>1203</v>
          </cell>
          <cell r="AQ730" t="str">
            <v>IA</v>
          </cell>
          <cell r="AR730" t="str">
            <v>MidAmerican Energy Company</v>
          </cell>
          <cell r="AS730" t="str">
            <v>BRK.A</v>
          </cell>
          <cell r="AT730" t="str">
            <v>Natural Gas</v>
          </cell>
          <cell r="AU730">
            <v>32007</v>
          </cell>
          <cell r="AV730">
            <v>12400</v>
          </cell>
          <cell r="AW730">
            <v>10.36</v>
          </cell>
          <cell r="AX730">
            <v>13</v>
          </cell>
          <cell r="AY730">
            <v>41.25</v>
          </cell>
          <cell r="AZ730">
            <v>136800</v>
          </cell>
          <cell r="BA730">
            <v>32311</v>
          </cell>
          <cell r="BB730">
            <v>6300</v>
          </cell>
          <cell r="BC730">
            <v>9.8699999999999992</v>
          </cell>
          <cell r="BD730">
            <v>11.72</v>
          </cell>
          <cell r="BE730">
            <v>39.770000000000003</v>
          </cell>
          <cell r="BF730">
            <v>31777</v>
          </cell>
          <cell r="BG730">
            <v>136700</v>
          </cell>
          <cell r="BH730" t="str">
            <v>Average</v>
          </cell>
          <cell r="BI730" t="str">
            <v>Distribution</v>
          </cell>
          <cell r="BJ730" t="str">
            <v>Fully Litigated</v>
          </cell>
          <cell r="BK730" t="str">
            <v>No</v>
          </cell>
          <cell r="BL730" t="str">
            <v>Yes</v>
          </cell>
        </row>
        <row r="731">
          <cell r="AE731">
            <v>47</v>
          </cell>
          <cell r="AF731">
            <v>0</v>
          </cell>
          <cell r="AG731">
            <v>1</v>
          </cell>
          <cell r="AH731">
            <v>1</v>
          </cell>
          <cell r="AI731">
            <v>1</v>
          </cell>
          <cell r="AJ731">
            <v>0</v>
          </cell>
          <cell r="AL731">
            <v>29</v>
          </cell>
          <cell r="AM731">
            <v>57</v>
          </cell>
          <cell r="AO731" t="str">
            <v>D-RPU-87-6</v>
          </cell>
          <cell r="AP731">
            <v>1206</v>
          </cell>
          <cell r="AQ731" t="str">
            <v>IA</v>
          </cell>
          <cell r="AR731" t="str">
            <v>MidAmerican Energy Company</v>
          </cell>
          <cell r="AS731" t="str">
            <v>BRK.A</v>
          </cell>
          <cell r="AT731" t="str">
            <v>Electric</v>
          </cell>
          <cell r="AU731">
            <v>32142</v>
          </cell>
          <cell r="AV731">
            <v>-14000</v>
          </cell>
          <cell r="AW731">
            <v>10.39</v>
          </cell>
          <cell r="AX731">
            <v>13.14</v>
          </cell>
          <cell r="AY731">
            <v>38.69</v>
          </cell>
          <cell r="AZ731">
            <v>490900</v>
          </cell>
          <cell r="BA731">
            <v>32559</v>
          </cell>
          <cell r="BB731">
            <v>-18300</v>
          </cell>
          <cell r="BC731">
            <v>10.11</v>
          </cell>
          <cell r="BD731">
            <v>12.4</v>
          </cell>
          <cell r="BE731">
            <v>38.72</v>
          </cell>
          <cell r="BF731">
            <v>32142</v>
          </cell>
          <cell r="BG731">
            <v>485900</v>
          </cell>
          <cell r="BH731" t="str">
            <v>Average</v>
          </cell>
          <cell r="BI731" t="str">
            <v>Vertically Integrated</v>
          </cell>
          <cell r="BJ731" t="str">
            <v>Fully Litigated</v>
          </cell>
          <cell r="BK731" t="str">
            <v>No</v>
          </cell>
          <cell r="BL731" t="str">
            <v>Yes</v>
          </cell>
        </row>
        <row r="732">
          <cell r="AE732">
            <v>47</v>
          </cell>
          <cell r="AF732">
            <v>0</v>
          </cell>
          <cell r="AG732">
            <v>1</v>
          </cell>
          <cell r="AH732">
            <v>1</v>
          </cell>
          <cell r="AI732">
            <v>1</v>
          </cell>
          <cell r="AJ732">
            <v>0</v>
          </cell>
          <cell r="AL732">
            <v>29</v>
          </cell>
          <cell r="AM732">
            <v>57</v>
          </cell>
          <cell r="AO732" t="str">
            <v>D-RPU-79-21</v>
          </cell>
          <cell r="AP732">
            <v>1208</v>
          </cell>
          <cell r="AQ732" t="str">
            <v>IA</v>
          </cell>
          <cell r="AR732" t="str">
            <v>Interstate Power and Light Company</v>
          </cell>
          <cell r="AS732" t="str">
            <v>LNT</v>
          </cell>
          <cell r="AT732" t="str">
            <v>Electric</v>
          </cell>
          <cell r="AU732">
            <v>28975</v>
          </cell>
          <cell r="AV732">
            <v>5600</v>
          </cell>
          <cell r="AW732">
            <v>9.58</v>
          </cell>
          <cell r="AX732">
            <v>12.5</v>
          </cell>
          <cell r="AY732">
            <v>42.3</v>
          </cell>
          <cell r="AZ732" t="str">
            <v>NA</v>
          </cell>
          <cell r="BA732">
            <v>29714</v>
          </cell>
          <cell r="BB732">
            <v>5600</v>
          </cell>
          <cell r="BC732">
            <v>9.57</v>
          </cell>
          <cell r="BD732">
            <v>13</v>
          </cell>
          <cell r="BE732">
            <v>39.72</v>
          </cell>
          <cell r="BF732">
            <v>29402</v>
          </cell>
          <cell r="BG732" t="str">
            <v>NA</v>
          </cell>
          <cell r="BH732" t="str">
            <v>Average</v>
          </cell>
          <cell r="BI732" t="str">
            <v>Vertically Integrated</v>
          </cell>
          <cell r="BJ732" t="str">
            <v>Fully Litigated</v>
          </cell>
          <cell r="BK732" t="str">
            <v>No</v>
          </cell>
          <cell r="BL732" t="str">
            <v>No</v>
          </cell>
        </row>
        <row r="733">
          <cell r="AE733">
            <v>47</v>
          </cell>
          <cell r="AF733">
            <v>0</v>
          </cell>
          <cell r="AG733">
            <v>1</v>
          </cell>
          <cell r="AH733">
            <v>1</v>
          </cell>
          <cell r="AI733">
            <v>1</v>
          </cell>
          <cell r="AJ733">
            <v>0</v>
          </cell>
          <cell r="AL733">
            <v>29</v>
          </cell>
          <cell r="AM733">
            <v>57</v>
          </cell>
          <cell r="AO733" t="str">
            <v>D-RPU-80-45</v>
          </cell>
          <cell r="AP733">
            <v>1214</v>
          </cell>
          <cell r="AQ733" t="str">
            <v>IA</v>
          </cell>
          <cell r="AR733" t="str">
            <v>Interstate Power and Light Company</v>
          </cell>
          <cell r="AS733" t="str">
            <v>LNT</v>
          </cell>
          <cell r="AT733" t="str">
            <v>Electric</v>
          </cell>
          <cell r="AU733">
            <v>29494</v>
          </cell>
          <cell r="AV733">
            <v>15500</v>
          </cell>
          <cell r="AW733">
            <v>10.36</v>
          </cell>
          <cell r="AX733">
            <v>14</v>
          </cell>
          <cell r="AY733">
            <v>40.06</v>
          </cell>
          <cell r="AZ733" t="str">
            <v>NA</v>
          </cell>
          <cell r="BA733">
            <v>29893</v>
          </cell>
          <cell r="BB733">
            <v>15200</v>
          </cell>
          <cell r="BC733">
            <v>11.12</v>
          </cell>
          <cell r="BD733">
            <v>15.17</v>
          </cell>
          <cell r="BE733">
            <v>36.76</v>
          </cell>
          <cell r="BF733">
            <v>29586</v>
          </cell>
          <cell r="BG733" t="str">
            <v>NA</v>
          </cell>
          <cell r="BH733" t="str">
            <v>Average</v>
          </cell>
          <cell r="BI733" t="str">
            <v>Vertically Integrated</v>
          </cell>
          <cell r="BJ733" t="str">
            <v>Fully Litigated</v>
          </cell>
          <cell r="BK733" t="str">
            <v>No</v>
          </cell>
          <cell r="BL733" t="str">
            <v>No</v>
          </cell>
        </row>
        <row r="734">
          <cell r="AE734">
            <v>47</v>
          </cell>
          <cell r="AF734">
            <v>0</v>
          </cell>
          <cell r="AG734">
            <v>1</v>
          </cell>
          <cell r="AH734">
            <v>1</v>
          </cell>
          <cell r="AI734">
            <v>1</v>
          </cell>
          <cell r="AJ734">
            <v>0</v>
          </cell>
          <cell r="AL734">
            <v>29</v>
          </cell>
          <cell r="AM734">
            <v>57</v>
          </cell>
          <cell r="AO734" t="str">
            <v>D-RPU-83-44</v>
          </cell>
          <cell r="AP734">
            <v>1216</v>
          </cell>
          <cell r="AQ734" t="str">
            <v>IA</v>
          </cell>
          <cell r="AR734" t="str">
            <v>Interstate Power and Light Company</v>
          </cell>
          <cell r="AS734" t="str">
            <v>LNT</v>
          </cell>
          <cell r="AT734" t="str">
            <v>Electric</v>
          </cell>
          <cell r="AU734">
            <v>30680</v>
          </cell>
          <cell r="AV734">
            <v>11400</v>
          </cell>
          <cell r="AW734">
            <v>11.53</v>
          </cell>
          <cell r="AX734">
            <v>15</v>
          </cell>
          <cell r="AY734">
            <v>45.5</v>
          </cell>
          <cell r="AZ734">
            <v>206400</v>
          </cell>
          <cell r="BA734">
            <v>31086</v>
          </cell>
          <cell r="BB734">
            <v>-5300</v>
          </cell>
          <cell r="BC734">
            <v>11.29</v>
          </cell>
          <cell r="BD734">
            <v>14.47</v>
          </cell>
          <cell r="BE734">
            <v>45.5</v>
          </cell>
          <cell r="BF734">
            <v>30681</v>
          </cell>
          <cell r="BG734">
            <v>201700</v>
          </cell>
          <cell r="BH734" t="str">
            <v>Average</v>
          </cell>
          <cell r="BI734" t="str">
            <v>Vertically Integrated</v>
          </cell>
          <cell r="BJ734" t="str">
            <v>Fully Litigated</v>
          </cell>
          <cell r="BK734" t="str">
            <v>No</v>
          </cell>
          <cell r="BL734" t="str">
            <v>Yes</v>
          </cell>
        </row>
        <row r="735">
          <cell r="AE735">
            <v>47</v>
          </cell>
          <cell r="AF735">
            <v>0</v>
          </cell>
          <cell r="AG735">
            <v>1</v>
          </cell>
          <cell r="AH735">
            <v>1</v>
          </cell>
          <cell r="AI735">
            <v>1</v>
          </cell>
          <cell r="AJ735">
            <v>0</v>
          </cell>
          <cell r="AL735">
            <v>29</v>
          </cell>
          <cell r="AM735">
            <v>57</v>
          </cell>
          <cell r="AO735" t="str">
            <v>D-RPU-85-11</v>
          </cell>
          <cell r="AP735">
            <v>1217</v>
          </cell>
          <cell r="AQ735" t="str">
            <v>IA</v>
          </cell>
          <cell r="AR735" t="str">
            <v>Interstate Power and Light Company</v>
          </cell>
          <cell r="AS735" t="str">
            <v>LNT</v>
          </cell>
          <cell r="AT735" t="str">
            <v>Electric</v>
          </cell>
          <cell r="AU735">
            <v>31198</v>
          </cell>
          <cell r="AV735">
            <v>15900</v>
          </cell>
          <cell r="AW735">
            <v>11.72</v>
          </cell>
          <cell r="AX735">
            <v>15</v>
          </cell>
          <cell r="AY735">
            <v>48.1</v>
          </cell>
          <cell r="AZ735">
            <v>198400</v>
          </cell>
          <cell r="BA735">
            <v>31502</v>
          </cell>
          <cell r="BB735">
            <v>13500</v>
          </cell>
          <cell r="BC735">
            <v>10.99</v>
          </cell>
          <cell r="BD735">
            <v>13.5</v>
          </cell>
          <cell r="BE735">
            <v>48.1</v>
          </cell>
          <cell r="BF735">
            <v>31047</v>
          </cell>
          <cell r="BG735">
            <v>199200</v>
          </cell>
          <cell r="BH735" t="str">
            <v>Average</v>
          </cell>
          <cell r="BI735" t="str">
            <v>Vertically Integrated</v>
          </cell>
          <cell r="BJ735" t="str">
            <v>Fully Litigated</v>
          </cell>
          <cell r="BK735" t="str">
            <v>No</v>
          </cell>
          <cell r="BL735" t="str">
            <v>Yes</v>
          </cell>
        </row>
        <row r="736">
          <cell r="AE736">
            <v>47</v>
          </cell>
          <cell r="AF736">
            <v>0</v>
          </cell>
          <cell r="AG736">
            <v>1</v>
          </cell>
          <cell r="AH736">
            <v>1</v>
          </cell>
          <cell r="AI736">
            <v>1</v>
          </cell>
          <cell r="AJ736">
            <v>1</v>
          </cell>
          <cell r="AL736">
            <v>29</v>
          </cell>
          <cell r="AM736">
            <v>57</v>
          </cell>
          <cell r="AO736" t="str">
            <v>D-RPU-85-22</v>
          </cell>
          <cell r="AP736">
            <v>2027</v>
          </cell>
          <cell r="AQ736" t="str">
            <v>IA</v>
          </cell>
          <cell r="AR736" t="str">
            <v>MidAmerican Energy Company</v>
          </cell>
          <cell r="AS736" t="str">
            <v>BRK.A</v>
          </cell>
          <cell r="AT736" t="str">
            <v>Natural Gas</v>
          </cell>
          <cell r="AU736">
            <v>31296</v>
          </cell>
          <cell r="AV736">
            <v>8700</v>
          </cell>
          <cell r="AW736">
            <v>13.18</v>
          </cell>
          <cell r="AX736">
            <v>16.3</v>
          </cell>
          <cell r="AY736">
            <v>49.5</v>
          </cell>
          <cell r="AZ736">
            <v>61400</v>
          </cell>
          <cell r="BA736">
            <v>31590</v>
          </cell>
          <cell r="BB736">
            <v>3900</v>
          </cell>
          <cell r="BC736">
            <v>10.91</v>
          </cell>
          <cell r="BD736">
            <v>11.88</v>
          </cell>
          <cell r="BE736">
            <v>45</v>
          </cell>
          <cell r="BF736">
            <v>31228</v>
          </cell>
          <cell r="BG736">
            <v>56000</v>
          </cell>
          <cell r="BH736" t="str">
            <v>Average</v>
          </cell>
          <cell r="BI736" t="str">
            <v>Distribution</v>
          </cell>
          <cell r="BJ736" t="str">
            <v>Fully Litigated</v>
          </cell>
          <cell r="BK736" t="str">
            <v>No</v>
          </cell>
          <cell r="BL736" t="str">
            <v>Yes</v>
          </cell>
        </row>
        <row r="737">
          <cell r="AE737">
            <v>47</v>
          </cell>
          <cell r="AF737">
            <v>0</v>
          </cell>
          <cell r="AG737">
            <v>1</v>
          </cell>
          <cell r="AH737">
            <v>1</v>
          </cell>
          <cell r="AI737">
            <v>1</v>
          </cell>
          <cell r="AJ737">
            <v>1</v>
          </cell>
          <cell r="AL737">
            <v>29</v>
          </cell>
          <cell r="AM737">
            <v>57</v>
          </cell>
          <cell r="AO737" t="str">
            <v>D-RPU-86-11</v>
          </cell>
          <cell r="AP737">
            <v>2029</v>
          </cell>
          <cell r="AQ737" t="str">
            <v>IA</v>
          </cell>
          <cell r="AR737" t="str">
            <v>Black Hills Iowa Gas Utility Company, LLC</v>
          </cell>
          <cell r="AS737" t="str">
            <v>BKH</v>
          </cell>
          <cell r="AT737" t="str">
            <v>Natural Gas</v>
          </cell>
          <cell r="AU737">
            <v>31561</v>
          </cell>
          <cell r="AV737">
            <v>7200</v>
          </cell>
          <cell r="AW737">
            <v>12.74</v>
          </cell>
          <cell r="AX737">
            <v>15</v>
          </cell>
          <cell r="AY737">
            <v>51.8</v>
          </cell>
          <cell r="AZ737">
            <v>47300</v>
          </cell>
          <cell r="BA737">
            <v>31866</v>
          </cell>
          <cell r="BB737">
            <v>-300</v>
          </cell>
          <cell r="BC737">
            <v>10.33</v>
          </cell>
          <cell r="BD737">
            <v>12.2</v>
          </cell>
          <cell r="BE737">
            <v>37.119999999999997</v>
          </cell>
          <cell r="BF737">
            <v>31412</v>
          </cell>
          <cell r="BG737">
            <v>41800</v>
          </cell>
          <cell r="BH737" t="str">
            <v>Average</v>
          </cell>
          <cell r="BI737" t="str">
            <v>Distribution</v>
          </cell>
          <cell r="BJ737" t="str">
            <v>Fully Litigated</v>
          </cell>
          <cell r="BK737" t="str">
            <v>No</v>
          </cell>
          <cell r="BL737" t="str">
            <v>Yes</v>
          </cell>
        </row>
        <row r="738">
          <cell r="AE738">
            <v>47</v>
          </cell>
          <cell r="AF738">
            <v>0</v>
          </cell>
          <cell r="AG738">
            <v>1</v>
          </cell>
          <cell r="AH738">
            <v>1</v>
          </cell>
          <cell r="AI738">
            <v>1</v>
          </cell>
          <cell r="AJ738">
            <v>0</v>
          </cell>
          <cell r="AL738">
            <v>29</v>
          </cell>
          <cell r="AM738">
            <v>57</v>
          </cell>
          <cell r="AO738" t="str">
            <v>D-RPU-83-14</v>
          </cell>
          <cell r="AP738">
            <v>2103</v>
          </cell>
          <cell r="AQ738" t="str">
            <v>IA</v>
          </cell>
          <cell r="AR738" t="str">
            <v>Interstate Power and Light Company</v>
          </cell>
          <cell r="AS738" t="str">
            <v>LNT</v>
          </cell>
          <cell r="AT738" t="str">
            <v>Electric</v>
          </cell>
          <cell r="AU738">
            <v>30440</v>
          </cell>
          <cell r="AV738">
            <v>6200</v>
          </cell>
          <cell r="AW738">
            <v>12.55</v>
          </cell>
          <cell r="AX738">
            <v>18</v>
          </cell>
          <cell r="AY738">
            <v>36.15</v>
          </cell>
          <cell r="AZ738" t="str">
            <v>NA</v>
          </cell>
          <cell r="BA738">
            <v>30713</v>
          </cell>
          <cell r="BB738">
            <v>2000</v>
          </cell>
          <cell r="BC738">
            <v>11.3</v>
          </cell>
          <cell r="BD738">
            <v>14.8</v>
          </cell>
          <cell r="BE738" t="str">
            <v>NA</v>
          </cell>
          <cell r="BF738">
            <v>30316</v>
          </cell>
          <cell r="BG738" t="str">
            <v>NA</v>
          </cell>
          <cell r="BH738" t="str">
            <v>Average</v>
          </cell>
          <cell r="BI738" t="str">
            <v>Vertically Integrated</v>
          </cell>
          <cell r="BJ738" t="str">
            <v>Fully Litigated</v>
          </cell>
          <cell r="BK738" t="str">
            <v>No</v>
          </cell>
          <cell r="BL738" t="str">
            <v>No</v>
          </cell>
        </row>
        <row r="739">
          <cell r="AE739">
            <v>47</v>
          </cell>
          <cell r="AF739">
            <v>0</v>
          </cell>
          <cell r="AG739">
            <v>1</v>
          </cell>
          <cell r="AH739">
            <v>1</v>
          </cell>
          <cell r="AI739">
            <v>1</v>
          </cell>
          <cell r="AJ739">
            <v>0</v>
          </cell>
          <cell r="AL739">
            <v>29</v>
          </cell>
          <cell r="AM739">
            <v>57</v>
          </cell>
          <cell r="AO739" t="str">
            <v>D-RPU-85-9</v>
          </cell>
          <cell r="AP739">
            <v>2107</v>
          </cell>
          <cell r="AQ739" t="str">
            <v>IA</v>
          </cell>
          <cell r="AR739" t="str">
            <v>Interstate Power and Light Company</v>
          </cell>
          <cell r="AS739" t="str">
            <v>LNT</v>
          </cell>
          <cell r="AT739" t="str">
            <v>Electric</v>
          </cell>
          <cell r="AU739">
            <v>31147</v>
          </cell>
          <cell r="AV739">
            <v>25900</v>
          </cell>
          <cell r="AW739">
            <v>11.92</v>
          </cell>
          <cell r="AX739">
            <v>15.62</v>
          </cell>
          <cell r="AY739">
            <v>37.1</v>
          </cell>
          <cell r="AZ739">
            <v>145700</v>
          </cell>
          <cell r="BA739">
            <v>31453</v>
          </cell>
          <cell r="BB739">
            <v>19600</v>
          </cell>
          <cell r="BC739">
            <v>11.07</v>
          </cell>
          <cell r="BD739">
            <v>13.3</v>
          </cell>
          <cell r="BE739">
            <v>37.39</v>
          </cell>
          <cell r="BF739">
            <v>31047</v>
          </cell>
          <cell r="BG739">
            <v>142300</v>
          </cell>
          <cell r="BH739" t="str">
            <v>Average</v>
          </cell>
          <cell r="BI739" t="str">
            <v>Vertically Integrated</v>
          </cell>
          <cell r="BJ739" t="str">
            <v>Fully Litigated</v>
          </cell>
          <cell r="BK739" t="str">
            <v>Yes</v>
          </cell>
          <cell r="BL739" t="str">
            <v>Yes</v>
          </cell>
        </row>
        <row r="740">
          <cell r="AE740">
            <v>47</v>
          </cell>
          <cell r="AF740">
            <v>0</v>
          </cell>
          <cell r="AG740">
            <v>1</v>
          </cell>
          <cell r="AH740">
            <v>1</v>
          </cell>
          <cell r="AI740">
            <v>1</v>
          </cell>
          <cell r="AJ740">
            <v>1</v>
          </cell>
          <cell r="AL740">
            <v>29</v>
          </cell>
          <cell r="AM740">
            <v>57</v>
          </cell>
          <cell r="AO740" t="str">
            <v>D-RPU-2012-0002</v>
          </cell>
          <cell r="AP740">
            <v>2343</v>
          </cell>
          <cell r="AQ740" t="str">
            <v>IA</v>
          </cell>
          <cell r="AR740" t="str">
            <v>Interstate Power and Light Company</v>
          </cell>
          <cell r="AS740" t="str">
            <v>LNT</v>
          </cell>
          <cell r="AT740" t="str">
            <v>Natural Gas</v>
          </cell>
          <cell r="AU740">
            <v>41054</v>
          </cell>
          <cell r="AV740">
            <v>14785.183000000001</v>
          </cell>
          <cell r="AW740">
            <v>8.4700000000000006</v>
          </cell>
          <cell r="AX740">
            <v>10.9</v>
          </cell>
          <cell r="AY740">
            <v>48.72</v>
          </cell>
          <cell r="AZ740">
            <v>263640.31599999999</v>
          </cell>
          <cell r="BA740">
            <v>41239</v>
          </cell>
          <cell r="BB740">
            <v>10500</v>
          </cell>
          <cell r="BC740">
            <v>7.76</v>
          </cell>
          <cell r="BD740">
            <v>10</v>
          </cell>
          <cell r="BE740">
            <v>45.03</v>
          </cell>
          <cell r="BF740">
            <v>40908</v>
          </cell>
          <cell r="BG740">
            <v>254781.74900000001</v>
          </cell>
          <cell r="BH740" t="str">
            <v>Average</v>
          </cell>
          <cell r="BI740" t="str">
            <v>Distribution</v>
          </cell>
          <cell r="BJ740" t="str">
            <v>Settled</v>
          </cell>
          <cell r="BK740" t="str">
            <v>No</v>
          </cell>
          <cell r="BL740" t="str">
            <v>Yes</v>
          </cell>
        </row>
        <row r="741">
          <cell r="AE741">
            <v>47</v>
          </cell>
          <cell r="AF741">
            <v>0</v>
          </cell>
          <cell r="AG741">
            <v>1</v>
          </cell>
          <cell r="AH741">
            <v>1</v>
          </cell>
          <cell r="AI741">
            <v>1</v>
          </cell>
          <cell r="AJ741">
            <v>0</v>
          </cell>
          <cell r="AL741">
            <v>29</v>
          </cell>
          <cell r="AM741">
            <v>57</v>
          </cell>
          <cell r="AO741" t="str">
            <v>D-RPU-2013-0004</v>
          </cell>
          <cell r="AP741">
            <v>2516</v>
          </cell>
          <cell r="AQ741" t="str">
            <v>IA</v>
          </cell>
          <cell r="AR741" t="str">
            <v>MidAmerican Energy Company</v>
          </cell>
          <cell r="AS741" t="str">
            <v>BRK.A</v>
          </cell>
          <cell r="AT741" t="str">
            <v>Electric</v>
          </cell>
          <cell r="AU741">
            <v>41411</v>
          </cell>
          <cell r="AV741">
            <v>266179</v>
          </cell>
          <cell r="AW741">
            <v>7.8</v>
          </cell>
          <cell r="AX741">
            <v>11.01</v>
          </cell>
          <cell r="AY741">
            <v>51.54</v>
          </cell>
          <cell r="AZ741">
            <v>5893413</v>
          </cell>
          <cell r="BA741">
            <v>41698</v>
          </cell>
          <cell r="BB741">
            <v>263553</v>
          </cell>
          <cell r="BC741" t="str">
            <v>NA</v>
          </cell>
          <cell r="BD741" t="str">
            <v>NA</v>
          </cell>
          <cell r="BE741" t="str">
            <v>NA</v>
          </cell>
          <cell r="BF741">
            <v>41274</v>
          </cell>
          <cell r="BG741" t="str">
            <v>NA</v>
          </cell>
          <cell r="BI741" t="str">
            <v>Vertically Integrated</v>
          </cell>
          <cell r="BJ741" t="str">
            <v>Settled</v>
          </cell>
          <cell r="BK741" t="str">
            <v>Yes</v>
          </cell>
          <cell r="BL741" t="str">
            <v>Yes</v>
          </cell>
        </row>
        <row r="742">
          <cell r="AE742">
            <v>47</v>
          </cell>
          <cell r="AF742">
            <v>0</v>
          </cell>
          <cell r="AG742">
            <v>1</v>
          </cell>
          <cell r="AH742">
            <v>1</v>
          </cell>
          <cell r="AI742">
            <v>1</v>
          </cell>
          <cell r="AJ742">
            <v>0</v>
          </cell>
          <cell r="AL742">
            <v>29</v>
          </cell>
          <cell r="AM742">
            <v>57</v>
          </cell>
          <cell r="AO742" t="str">
            <v>D-RPU-2017-0001</v>
          </cell>
          <cell r="AP742">
            <v>3101</v>
          </cell>
          <cell r="AQ742" t="str">
            <v>IA</v>
          </cell>
          <cell r="AR742" t="str">
            <v>Interstate Power and Light Company</v>
          </cell>
          <cell r="AS742" t="str">
            <v>LNT</v>
          </cell>
          <cell r="AT742" t="str">
            <v>Electric</v>
          </cell>
          <cell r="AU742">
            <v>42828</v>
          </cell>
          <cell r="AV742">
            <v>167995.541</v>
          </cell>
          <cell r="AW742">
            <v>7.74</v>
          </cell>
          <cell r="AX742">
            <v>10.57</v>
          </cell>
          <cell r="AY742">
            <v>49.05</v>
          </cell>
          <cell r="AZ742">
            <v>4274616.7060000002</v>
          </cell>
          <cell r="BA742">
            <v>43133</v>
          </cell>
          <cell r="BB742">
            <v>130000</v>
          </cell>
          <cell r="BC742">
            <v>7.49</v>
          </cell>
          <cell r="BD742">
            <v>9.98</v>
          </cell>
          <cell r="BE742">
            <v>49.02</v>
          </cell>
          <cell r="BF742">
            <v>42735</v>
          </cell>
          <cell r="BG742">
            <v>4231160.79</v>
          </cell>
          <cell r="BH742" t="str">
            <v>Average</v>
          </cell>
          <cell r="BI742" t="str">
            <v>Vertically Integrated</v>
          </cell>
          <cell r="BJ742" t="str">
            <v>Settled</v>
          </cell>
          <cell r="BK742" t="str">
            <v>No</v>
          </cell>
          <cell r="BL742" t="str">
            <v>Yes</v>
          </cell>
        </row>
        <row r="743">
          <cell r="AE743">
            <v>47</v>
          </cell>
          <cell r="AF743">
            <v>0</v>
          </cell>
          <cell r="AG743">
            <v>1</v>
          </cell>
          <cell r="AH743">
            <v>1</v>
          </cell>
          <cell r="AI743">
            <v>1</v>
          </cell>
          <cell r="AJ743">
            <v>1</v>
          </cell>
          <cell r="AL743">
            <v>29</v>
          </cell>
          <cell r="AM743">
            <v>57</v>
          </cell>
          <cell r="AO743" t="str">
            <v>D-RPU-2018-0002</v>
          </cell>
          <cell r="AP743">
            <v>3304</v>
          </cell>
          <cell r="AQ743" t="str">
            <v>IA</v>
          </cell>
          <cell r="AR743" t="str">
            <v>Interstate Power and Light Company</v>
          </cell>
          <cell r="AS743" t="str">
            <v>LNT</v>
          </cell>
          <cell r="AT743" t="str">
            <v>Natural Gas</v>
          </cell>
          <cell r="AU743">
            <v>43222</v>
          </cell>
          <cell r="AV743">
            <v>19796.857</v>
          </cell>
          <cell r="AW743">
            <v>7.49</v>
          </cell>
          <cell r="AX743">
            <v>9.8000000000000007</v>
          </cell>
          <cell r="AY743">
            <v>53</v>
          </cell>
          <cell r="AZ743">
            <v>509023.717</v>
          </cell>
          <cell r="BA743">
            <v>43447</v>
          </cell>
          <cell r="BB743">
            <v>13946.808000000001</v>
          </cell>
          <cell r="BC743">
            <v>7.29</v>
          </cell>
          <cell r="BD743">
            <v>9.6</v>
          </cell>
          <cell r="BE743">
            <v>51</v>
          </cell>
          <cell r="BF743">
            <v>43100</v>
          </cell>
          <cell r="BG743">
            <v>491445.58</v>
          </cell>
          <cell r="BH743" t="str">
            <v>Average</v>
          </cell>
          <cell r="BI743" t="str">
            <v>Distribution</v>
          </cell>
          <cell r="BJ743" t="str">
            <v>Settled</v>
          </cell>
          <cell r="BK743" t="str">
            <v>No</v>
          </cell>
          <cell r="BL743" t="str">
            <v>Yes</v>
          </cell>
        </row>
        <row r="744">
          <cell r="AE744">
            <v>47</v>
          </cell>
          <cell r="AF744">
            <v>1</v>
          </cell>
          <cell r="AG744">
            <v>1</v>
          </cell>
          <cell r="AH744">
            <v>1</v>
          </cell>
          <cell r="AI744">
            <v>1</v>
          </cell>
          <cell r="AJ744">
            <v>0</v>
          </cell>
          <cell r="AL744">
            <v>29</v>
          </cell>
          <cell r="AM744">
            <v>57</v>
          </cell>
          <cell r="AO744" t="str">
            <v>D-RPU-2019-0001</v>
          </cell>
          <cell r="AP744">
            <v>3439</v>
          </cell>
          <cell r="AQ744" t="str">
            <v>IA</v>
          </cell>
          <cell r="AR744" t="str">
            <v>Interstate Power and Light Company</v>
          </cell>
          <cell r="AS744" t="str">
            <v>LNT</v>
          </cell>
          <cell r="AT744" t="str">
            <v>Electric</v>
          </cell>
          <cell r="AU744">
            <v>43525</v>
          </cell>
          <cell r="AV744">
            <v>203318.43600000002</v>
          </cell>
          <cell r="AW744">
            <v>7.54</v>
          </cell>
          <cell r="AX744">
            <v>10.25</v>
          </cell>
          <cell r="AY744">
            <v>53</v>
          </cell>
          <cell r="AZ744">
            <v>6244897.7889999999</v>
          </cell>
          <cell r="BA744">
            <v>43838</v>
          </cell>
          <cell r="BB744">
            <v>127000</v>
          </cell>
          <cell r="BC744">
            <v>7.23</v>
          </cell>
          <cell r="BD744">
            <v>10.02</v>
          </cell>
          <cell r="BE744">
            <v>51</v>
          </cell>
          <cell r="BF744">
            <v>44196</v>
          </cell>
          <cell r="BG744">
            <v>6126710.733</v>
          </cell>
          <cell r="BH744" t="str">
            <v>Average</v>
          </cell>
          <cell r="BI744" t="str">
            <v>Vertically Integrated</v>
          </cell>
          <cell r="BJ744" t="str">
            <v>Settled</v>
          </cell>
          <cell r="BK744" t="str">
            <v>No</v>
          </cell>
          <cell r="BL744" t="str">
            <v>Yes</v>
          </cell>
        </row>
        <row r="745">
          <cell r="AE745">
            <v>48</v>
          </cell>
          <cell r="AF745">
            <v>1</v>
          </cell>
          <cell r="AG745">
            <v>1</v>
          </cell>
          <cell r="AH745">
            <v>1</v>
          </cell>
          <cell r="AI745">
            <v>1</v>
          </cell>
          <cell r="AJ745">
            <v>1</v>
          </cell>
          <cell r="AL745">
            <v>29</v>
          </cell>
          <cell r="AM745">
            <v>57</v>
          </cell>
          <cell r="AO745" t="str">
            <v>D-RPU-2019-0002</v>
          </cell>
          <cell r="AP745">
            <v>3441</v>
          </cell>
          <cell r="AQ745" t="str">
            <v>IA</v>
          </cell>
          <cell r="AR745" t="str">
            <v>Interstate Power and Light Company</v>
          </cell>
          <cell r="AS745" t="str">
            <v>LNT</v>
          </cell>
          <cell r="AT745" t="str">
            <v>Natural Gas</v>
          </cell>
          <cell r="AU745">
            <v>43525</v>
          </cell>
          <cell r="AV745">
            <v>21006.947</v>
          </cell>
          <cell r="AW745">
            <v>7.39</v>
          </cell>
          <cell r="AX745">
            <v>10</v>
          </cell>
          <cell r="AY745">
            <v>53</v>
          </cell>
          <cell r="AZ745">
            <v>570790.50300000003</v>
          </cell>
          <cell r="BA745">
            <v>43817</v>
          </cell>
          <cell r="BB745">
            <v>11800</v>
          </cell>
          <cell r="BC745">
            <v>7.02</v>
          </cell>
          <cell r="BD745">
            <v>9.6</v>
          </cell>
          <cell r="BE745">
            <v>51</v>
          </cell>
          <cell r="BF745">
            <v>44196</v>
          </cell>
          <cell r="BG745">
            <v>557396.64500000002</v>
          </cell>
          <cell r="BH745" t="str">
            <v>Average</v>
          </cell>
          <cell r="BI745" t="str">
            <v>Distribution</v>
          </cell>
          <cell r="BJ745" t="str">
            <v>Settled</v>
          </cell>
          <cell r="BK745" t="str">
            <v>No</v>
          </cell>
          <cell r="BL745" t="str">
            <v>No</v>
          </cell>
        </row>
        <row r="746">
          <cell r="AE746">
            <v>49</v>
          </cell>
          <cell r="AF746">
            <v>1</v>
          </cell>
          <cell r="AG746">
            <v>1</v>
          </cell>
          <cell r="AH746">
            <v>1</v>
          </cell>
          <cell r="AI746">
            <v>1</v>
          </cell>
          <cell r="AJ746">
            <v>1</v>
          </cell>
          <cell r="AL746">
            <v>29</v>
          </cell>
          <cell r="AM746">
            <v>57</v>
          </cell>
          <cell r="AO746" t="str">
            <v>D-RPU-2021-0002</v>
          </cell>
          <cell r="AP746">
            <v>3827</v>
          </cell>
          <cell r="AQ746" t="str">
            <v>IA</v>
          </cell>
          <cell r="AR746" t="str">
            <v>Black Hills Iowa Gas Utility Company, LLC</v>
          </cell>
          <cell r="AS746" t="str">
            <v>BKH</v>
          </cell>
          <cell r="AT746" t="str">
            <v>Natural Gas</v>
          </cell>
          <cell r="AU746">
            <v>44348</v>
          </cell>
          <cell r="AV746">
            <v>10544.007</v>
          </cell>
          <cell r="AW746">
            <v>7.03</v>
          </cell>
          <cell r="AX746">
            <v>10.15</v>
          </cell>
          <cell r="AY746">
            <v>50.01</v>
          </cell>
          <cell r="AZ746">
            <v>301548.38900000002</v>
          </cell>
          <cell r="BA746">
            <v>44558</v>
          </cell>
          <cell r="BB746">
            <v>5906.5190000000002</v>
          </cell>
          <cell r="BC746">
            <v>6.75</v>
          </cell>
          <cell r="BD746">
            <v>9.6</v>
          </cell>
          <cell r="BE746">
            <v>50.01</v>
          </cell>
          <cell r="BF746">
            <v>44196</v>
          </cell>
          <cell r="BG746">
            <v>300922.79100000003</v>
          </cell>
          <cell r="BI746" t="str">
            <v>Distribution</v>
          </cell>
          <cell r="BJ746" t="str">
            <v>Settled</v>
          </cell>
          <cell r="BK746" t="str">
            <v>No</v>
          </cell>
          <cell r="BL746" t="str">
            <v>Yes</v>
          </cell>
        </row>
        <row r="747">
          <cell r="AE747">
            <v>50</v>
          </cell>
          <cell r="AF747">
            <v>1</v>
          </cell>
          <cell r="AG747">
            <v>1</v>
          </cell>
          <cell r="AH747">
            <v>1</v>
          </cell>
          <cell r="AI747">
            <v>1</v>
          </cell>
          <cell r="AJ747">
            <v>1</v>
          </cell>
          <cell r="AL747">
            <v>29</v>
          </cell>
          <cell r="AM747">
            <v>57</v>
          </cell>
          <cell r="AO747" t="str">
            <v>D-RPU-2023-0001</v>
          </cell>
          <cell r="AP747">
            <v>4186</v>
          </cell>
          <cell r="AQ747" t="str">
            <v>IA</v>
          </cell>
          <cell r="AR747" t="str">
            <v>MidAmerican Energy Company</v>
          </cell>
          <cell r="AS747" t="str">
            <v>BRK.A</v>
          </cell>
          <cell r="AT747" t="str">
            <v>Natural Gas</v>
          </cell>
          <cell r="AU747">
            <v>45089</v>
          </cell>
          <cell r="AV747">
            <v>39351.381000000001</v>
          </cell>
          <cell r="AW747">
            <v>7.59</v>
          </cell>
          <cell r="AX747">
            <v>10.5</v>
          </cell>
          <cell r="AY747">
            <v>54.9</v>
          </cell>
          <cell r="AZ747">
            <v>848494.22700000007</v>
          </cell>
          <cell r="BA747">
            <v>45380</v>
          </cell>
          <cell r="BB747">
            <v>29644.821</v>
          </cell>
          <cell r="BC747">
            <v>7.11</v>
          </cell>
          <cell r="BD747" t="str">
            <v>NA</v>
          </cell>
          <cell r="BE747">
            <v>51.5</v>
          </cell>
          <cell r="BF747">
            <v>44926</v>
          </cell>
          <cell r="BG747">
            <v>845631.70400000003</v>
          </cell>
          <cell r="BH747" t="str">
            <v>Average</v>
          </cell>
          <cell r="BI747" t="str">
            <v>Distribution</v>
          </cell>
          <cell r="BJ747" t="str">
            <v>Settled</v>
          </cell>
          <cell r="BK747" t="str">
            <v>No</v>
          </cell>
          <cell r="BL747" t="str">
            <v>No</v>
          </cell>
        </row>
        <row r="748">
          <cell r="AE748">
            <v>50</v>
          </cell>
          <cell r="AF748">
            <v>1</v>
          </cell>
          <cell r="AG748">
            <v>1</v>
          </cell>
          <cell r="AH748">
            <v>1</v>
          </cell>
          <cell r="AI748">
            <v>1</v>
          </cell>
          <cell r="AJ748">
            <v>0</v>
          </cell>
          <cell r="AL748">
            <v>29</v>
          </cell>
          <cell r="AM748">
            <v>57</v>
          </cell>
          <cell r="AO748" t="str">
            <v>D-RPU-2023-0002 (electric)</v>
          </cell>
          <cell r="AP748">
            <v>4241</v>
          </cell>
          <cell r="AQ748" t="str">
            <v>IA</v>
          </cell>
          <cell r="AR748" t="str">
            <v>Interstate Power and Light Company</v>
          </cell>
          <cell r="AS748" t="str">
            <v>LNT</v>
          </cell>
          <cell r="AT748" t="str">
            <v>Electric</v>
          </cell>
          <cell r="AU748">
            <v>45211</v>
          </cell>
          <cell r="AV748">
            <v>457933.72000000003</v>
          </cell>
          <cell r="AW748">
            <v>7.48</v>
          </cell>
          <cell r="AX748">
            <v>10.11</v>
          </cell>
          <cell r="AY748">
            <v>52.02</v>
          </cell>
          <cell r="AZ748">
            <v>7607338.7300000004</v>
          </cell>
          <cell r="BA748">
            <v>45552</v>
          </cell>
          <cell r="BB748">
            <v>185000</v>
          </cell>
          <cell r="BC748">
            <v>7.29</v>
          </cell>
          <cell r="BD748">
            <v>9.8699999999999992</v>
          </cell>
          <cell r="BE748">
            <v>51</v>
          </cell>
          <cell r="BF748">
            <v>45930</v>
          </cell>
          <cell r="BG748">
            <v>7278776.2460000003</v>
          </cell>
          <cell r="BH748" t="str">
            <v>Average</v>
          </cell>
          <cell r="BI748" t="str">
            <v>Vertically Integrated</v>
          </cell>
          <cell r="BJ748" t="str">
            <v>Settled</v>
          </cell>
          <cell r="BK748" t="str">
            <v>No</v>
          </cell>
          <cell r="BL748" t="str">
            <v>No</v>
          </cell>
        </row>
        <row r="749">
          <cell r="AE749">
            <v>51</v>
          </cell>
          <cell r="AF749">
            <v>1</v>
          </cell>
          <cell r="AG749">
            <v>1</v>
          </cell>
          <cell r="AH749">
            <v>1</v>
          </cell>
          <cell r="AI749">
            <v>1</v>
          </cell>
          <cell r="AJ749">
            <v>1</v>
          </cell>
          <cell r="AL749">
            <v>29</v>
          </cell>
          <cell r="AM749">
            <v>57</v>
          </cell>
          <cell r="AO749" t="str">
            <v>D-RPU-2023-0002 (gas)</v>
          </cell>
          <cell r="AP749">
            <v>4268</v>
          </cell>
          <cell r="AQ749" t="str">
            <v>IA</v>
          </cell>
          <cell r="AR749" t="str">
            <v>Interstate Power and Light Company</v>
          </cell>
          <cell r="AS749" t="str">
            <v>LNT</v>
          </cell>
          <cell r="AT749" t="str">
            <v>Natural Gas</v>
          </cell>
          <cell r="AU749">
            <v>45211</v>
          </cell>
          <cell r="AV749">
            <v>13934.24</v>
          </cell>
          <cell r="AW749">
            <v>7.42</v>
          </cell>
          <cell r="AX749">
            <v>10</v>
          </cell>
          <cell r="AY749">
            <v>52.02</v>
          </cell>
          <cell r="AZ749">
            <v>630200.02800000005</v>
          </cell>
          <cell r="BA749">
            <v>45552</v>
          </cell>
          <cell r="BB749">
            <v>10000</v>
          </cell>
          <cell r="BC749">
            <v>7.18</v>
          </cell>
          <cell r="BD749">
            <v>9.65</v>
          </cell>
          <cell r="BE749">
            <v>51</v>
          </cell>
          <cell r="BF749">
            <v>45930</v>
          </cell>
          <cell r="BG749">
            <v>630113.92700000003</v>
          </cell>
          <cell r="BH749" t="str">
            <v>Average</v>
          </cell>
          <cell r="BI749" t="str">
            <v>Distribution</v>
          </cell>
          <cell r="BJ749" t="str">
            <v>Settled</v>
          </cell>
          <cell r="BK749" t="str">
            <v>No</v>
          </cell>
          <cell r="BL749" t="str">
            <v>No</v>
          </cell>
        </row>
        <row r="750">
          <cell r="AE750">
            <v>52</v>
          </cell>
          <cell r="AF750">
            <v>1</v>
          </cell>
          <cell r="AG750">
            <v>1</v>
          </cell>
          <cell r="AH750">
            <v>1</v>
          </cell>
          <cell r="AI750">
            <v>1</v>
          </cell>
          <cell r="AJ750">
            <v>1</v>
          </cell>
          <cell r="AL750">
            <v>29</v>
          </cell>
          <cell r="AM750">
            <v>57</v>
          </cell>
          <cell r="AO750" t="str">
            <v>D-RPU-2024-0001</v>
          </cell>
          <cell r="AP750">
            <v>4349</v>
          </cell>
          <cell r="AQ750" t="str">
            <v>IA</v>
          </cell>
          <cell r="AR750" t="str">
            <v>Black Hills Iowa Gas Utility Company, LLC</v>
          </cell>
          <cell r="AS750" t="str">
            <v>BKH</v>
          </cell>
          <cell r="AT750" t="str">
            <v>Natural Gas</v>
          </cell>
          <cell r="AU750">
            <v>45413</v>
          </cell>
          <cell r="AV750">
            <v>20669.588</v>
          </cell>
          <cell r="AW750">
            <v>7.65</v>
          </cell>
          <cell r="AX750">
            <v>10.5</v>
          </cell>
          <cell r="AY750">
            <v>51.38</v>
          </cell>
          <cell r="AZ750">
            <v>397684.39400000003</v>
          </cell>
          <cell r="BA750">
            <v>45622</v>
          </cell>
          <cell r="BB750">
            <v>14961.2</v>
          </cell>
          <cell r="BC750">
            <v>7.21</v>
          </cell>
          <cell r="BD750" t="str">
            <v>NA</v>
          </cell>
          <cell r="BE750" t="str">
            <v>NA</v>
          </cell>
          <cell r="BF750">
            <v>45291</v>
          </cell>
          <cell r="BG750">
            <v>393834.66700000002</v>
          </cell>
          <cell r="BH750" t="str">
            <v>Year-end</v>
          </cell>
          <cell r="BI750" t="str">
            <v>Distribution</v>
          </cell>
          <cell r="BJ750" t="str">
            <v>Settled</v>
          </cell>
          <cell r="BK750" t="str">
            <v>No</v>
          </cell>
          <cell r="BL750" t="str">
            <v>Yes</v>
          </cell>
        </row>
        <row r="751">
          <cell r="AE751">
            <v>52</v>
          </cell>
          <cell r="AF751">
            <v>0</v>
          </cell>
          <cell r="AG751">
            <v>1</v>
          </cell>
          <cell r="AH751">
            <v>1</v>
          </cell>
          <cell r="AI751">
            <v>1</v>
          </cell>
          <cell r="AJ751">
            <v>0</v>
          </cell>
          <cell r="AL751">
            <v>30</v>
          </cell>
          <cell r="AM751">
            <v>58</v>
          </cell>
          <cell r="AO751" t="str">
            <v>C-IPC-E-05-28</v>
          </cell>
          <cell r="AP751">
            <v>-956</v>
          </cell>
          <cell r="AQ751" t="str">
            <v>ID</v>
          </cell>
          <cell r="AR751" t="str">
            <v>Idaho Power Company</v>
          </cell>
          <cell r="AS751" t="str">
            <v>IDA</v>
          </cell>
          <cell r="AT751" t="str">
            <v>Electric</v>
          </cell>
          <cell r="AU751">
            <v>38653</v>
          </cell>
          <cell r="AV751">
            <v>43900</v>
          </cell>
          <cell r="AW751">
            <v>8.42</v>
          </cell>
          <cell r="AX751">
            <v>11.25</v>
          </cell>
          <cell r="AY751">
            <v>49.46</v>
          </cell>
          <cell r="AZ751">
            <v>1654300</v>
          </cell>
          <cell r="BA751">
            <v>38849</v>
          </cell>
          <cell r="BB751">
            <v>18100</v>
          </cell>
          <cell r="BC751">
            <v>8.1</v>
          </cell>
          <cell r="BD751" t="str">
            <v>NA</v>
          </cell>
          <cell r="BE751" t="str">
            <v>NA</v>
          </cell>
          <cell r="BF751">
            <v>38717</v>
          </cell>
          <cell r="BG751" t="str">
            <v>NA</v>
          </cell>
          <cell r="BI751" t="str">
            <v>Vertically Integrated</v>
          </cell>
          <cell r="BJ751" t="str">
            <v>Settled</v>
          </cell>
          <cell r="BK751" t="str">
            <v>No</v>
          </cell>
          <cell r="BL751" t="str">
            <v>No</v>
          </cell>
        </row>
        <row r="752">
          <cell r="AE752">
            <v>52</v>
          </cell>
          <cell r="AF752">
            <v>0</v>
          </cell>
          <cell r="AG752">
            <v>1</v>
          </cell>
          <cell r="AH752">
            <v>1</v>
          </cell>
          <cell r="AI752">
            <v>1</v>
          </cell>
          <cell r="AJ752">
            <v>0</v>
          </cell>
          <cell r="AL752">
            <v>30</v>
          </cell>
          <cell r="AM752">
            <v>58</v>
          </cell>
          <cell r="AO752" t="str">
            <v>C-PAC-E-05-1</v>
          </cell>
          <cell r="AP752">
            <v>-783</v>
          </cell>
          <cell r="AQ752" t="str">
            <v>ID</v>
          </cell>
          <cell r="AR752" t="str">
            <v>PacifiCorp</v>
          </cell>
          <cell r="AS752" t="str">
            <v>BRK.A</v>
          </cell>
          <cell r="AT752" t="str">
            <v>Electric</v>
          </cell>
          <cell r="AU752">
            <v>38366</v>
          </cell>
          <cell r="AV752">
            <v>16900</v>
          </cell>
          <cell r="AW752">
            <v>8.66</v>
          </cell>
          <cell r="AX752">
            <v>11.13</v>
          </cell>
          <cell r="AY752">
            <v>47.8</v>
          </cell>
          <cell r="AZ752">
            <v>407800</v>
          </cell>
          <cell r="BA752">
            <v>38555</v>
          </cell>
          <cell r="BB752">
            <v>5800</v>
          </cell>
          <cell r="BC752" t="str">
            <v>NA</v>
          </cell>
          <cell r="BD752" t="str">
            <v>NA</v>
          </cell>
          <cell r="BE752" t="str">
            <v>NA</v>
          </cell>
          <cell r="BG752" t="str">
            <v>NA</v>
          </cell>
          <cell r="BI752" t="str">
            <v>Vertically Integrated</v>
          </cell>
          <cell r="BJ752" t="str">
            <v>Settled</v>
          </cell>
          <cell r="BK752" t="str">
            <v>No</v>
          </cell>
          <cell r="BL752" t="str">
            <v>No</v>
          </cell>
        </row>
        <row r="753">
          <cell r="AE753">
            <v>52</v>
          </cell>
          <cell r="AF753">
            <v>0</v>
          </cell>
          <cell r="AG753">
            <v>1</v>
          </cell>
          <cell r="AH753">
            <v>1</v>
          </cell>
          <cell r="AI753">
            <v>1</v>
          </cell>
          <cell r="AJ753">
            <v>0</v>
          </cell>
          <cell r="AL753">
            <v>30</v>
          </cell>
          <cell r="AM753">
            <v>59</v>
          </cell>
          <cell r="AO753" t="str">
            <v>C-WWP-E-98-11</v>
          </cell>
          <cell r="AP753">
            <v>-443</v>
          </cell>
          <cell r="AQ753" t="str">
            <v>ID</v>
          </cell>
          <cell r="AR753" t="str">
            <v>Avista Corporation</v>
          </cell>
          <cell r="AT753" t="str">
            <v>Electric</v>
          </cell>
          <cell r="AU753">
            <v>36147</v>
          </cell>
          <cell r="AV753">
            <v>14200</v>
          </cell>
          <cell r="AW753">
            <v>9.4499999999999993</v>
          </cell>
          <cell r="AX753">
            <v>12</v>
          </cell>
          <cell r="AY753">
            <v>37.42</v>
          </cell>
          <cell r="AZ753">
            <v>361200</v>
          </cell>
          <cell r="BA753">
            <v>36370</v>
          </cell>
          <cell r="BB753">
            <v>9300</v>
          </cell>
          <cell r="BC753">
            <v>8.98</v>
          </cell>
          <cell r="BD753">
            <v>10.75</v>
          </cell>
          <cell r="BE753">
            <v>37.42</v>
          </cell>
          <cell r="BF753">
            <v>35795</v>
          </cell>
          <cell r="BG753">
            <v>360500</v>
          </cell>
          <cell r="BH753" t="str">
            <v>Average</v>
          </cell>
          <cell r="BI753" t="str">
            <v>Vertically Integrated</v>
          </cell>
          <cell r="BJ753" t="str">
            <v>Fully Litigated</v>
          </cell>
          <cell r="BK753" t="str">
            <v>No</v>
          </cell>
          <cell r="BL753" t="str">
            <v>No</v>
          </cell>
        </row>
        <row r="754">
          <cell r="AE754">
            <v>52</v>
          </cell>
          <cell r="AF754">
            <v>0</v>
          </cell>
          <cell r="AG754">
            <v>1</v>
          </cell>
          <cell r="AH754">
            <v>1</v>
          </cell>
          <cell r="AI754">
            <v>1</v>
          </cell>
          <cell r="AJ754">
            <v>0</v>
          </cell>
          <cell r="AL754">
            <v>30</v>
          </cell>
          <cell r="AM754">
            <v>59</v>
          </cell>
          <cell r="AO754" t="str">
            <v>C-IPC-E-94-5</v>
          </cell>
          <cell r="AP754">
            <v>-415</v>
          </cell>
          <cell r="AQ754" t="str">
            <v>ID</v>
          </cell>
          <cell r="AR754" t="str">
            <v>Idaho Power Company</v>
          </cell>
          <cell r="AS754" t="str">
            <v>IDA</v>
          </cell>
          <cell r="AT754" t="str">
            <v>Electric</v>
          </cell>
          <cell r="AU754">
            <v>34515</v>
          </cell>
          <cell r="AV754">
            <v>37100</v>
          </cell>
          <cell r="AW754">
            <v>9.8800000000000008</v>
          </cell>
          <cell r="AX754">
            <v>12.5</v>
          </cell>
          <cell r="AY754">
            <v>45.42</v>
          </cell>
          <cell r="AZ754">
            <v>1225500</v>
          </cell>
          <cell r="BA754">
            <v>34730</v>
          </cell>
          <cell r="BB754">
            <v>17200</v>
          </cell>
          <cell r="BC754">
            <v>9.1999999999999993</v>
          </cell>
          <cell r="BD754">
            <v>11</v>
          </cell>
          <cell r="BE754">
            <v>45.42</v>
          </cell>
          <cell r="BF754">
            <v>34334</v>
          </cell>
          <cell r="BG754">
            <v>1221600</v>
          </cell>
          <cell r="BH754" t="str">
            <v>Average</v>
          </cell>
          <cell r="BI754" t="str">
            <v>Vertically Integrated</v>
          </cell>
          <cell r="BJ754" t="str">
            <v>Fully Litigated</v>
          </cell>
          <cell r="BK754" t="str">
            <v>No</v>
          </cell>
          <cell r="BL754" t="str">
            <v>No</v>
          </cell>
        </row>
        <row r="755">
          <cell r="AE755">
            <v>52</v>
          </cell>
          <cell r="AF755">
            <v>0</v>
          </cell>
          <cell r="AG755">
            <v>1</v>
          </cell>
          <cell r="AH755">
            <v>1</v>
          </cell>
          <cell r="AI755">
            <v>1</v>
          </cell>
          <cell r="AJ755">
            <v>0</v>
          </cell>
          <cell r="AL755">
            <v>30</v>
          </cell>
          <cell r="AM755">
            <v>59</v>
          </cell>
          <cell r="AO755" t="str">
            <v>C-IPC-E-03-13</v>
          </cell>
          <cell r="AP755">
            <v>-414</v>
          </cell>
          <cell r="AQ755" t="str">
            <v>ID</v>
          </cell>
          <cell r="AR755" t="str">
            <v>Idaho Power Company</v>
          </cell>
          <cell r="AS755" t="str">
            <v>IDA</v>
          </cell>
          <cell r="AT755" t="str">
            <v>Electric</v>
          </cell>
          <cell r="AU755">
            <v>37910</v>
          </cell>
          <cell r="AV755">
            <v>70700</v>
          </cell>
          <cell r="AW755">
            <v>8.33</v>
          </cell>
          <cell r="AX755">
            <v>11.2</v>
          </cell>
          <cell r="AY755">
            <v>45.97</v>
          </cell>
          <cell r="AZ755">
            <v>1547400</v>
          </cell>
          <cell r="BA755">
            <v>38132</v>
          </cell>
          <cell r="BB755">
            <v>39500</v>
          </cell>
          <cell r="BC755">
            <v>7.85</v>
          </cell>
          <cell r="BD755">
            <v>10.25</v>
          </cell>
          <cell r="BE755">
            <v>45.97</v>
          </cell>
          <cell r="BF755">
            <v>37986</v>
          </cell>
          <cell r="BG755">
            <v>1519900</v>
          </cell>
          <cell r="BH755" t="str">
            <v>Average</v>
          </cell>
          <cell r="BI755" t="str">
            <v>Vertically Integrated</v>
          </cell>
          <cell r="BJ755" t="str">
            <v>Fully Litigated</v>
          </cell>
          <cell r="BK755" t="str">
            <v>No</v>
          </cell>
          <cell r="BL755" t="str">
            <v>No</v>
          </cell>
        </row>
        <row r="756">
          <cell r="AE756">
            <v>52</v>
          </cell>
          <cell r="AF756">
            <v>0</v>
          </cell>
          <cell r="AG756">
            <v>1</v>
          </cell>
          <cell r="AH756">
            <v>1</v>
          </cell>
          <cell r="AI756">
            <v>1</v>
          </cell>
          <cell r="AJ756">
            <v>1</v>
          </cell>
          <cell r="AL756">
            <v>30</v>
          </cell>
          <cell r="AM756">
            <v>59</v>
          </cell>
          <cell r="AO756" t="str">
            <v>C-AVU-G-04-1</v>
          </cell>
          <cell r="AP756">
            <v>-413</v>
          </cell>
          <cell r="AQ756" t="str">
            <v>ID</v>
          </cell>
          <cell r="AR756" t="str">
            <v>Avista Corporation</v>
          </cell>
          <cell r="AT756" t="str">
            <v>Natural Gas</v>
          </cell>
          <cell r="AU756">
            <v>38023</v>
          </cell>
          <cell r="AV756">
            <v>4100</v>
          </cell>
          <cell r="AW756">
            <v>9.7200000000000006</v>
          </cell>
          <cell r="AX756">
            <v>11.5</v>
          </cell>
          <cell r="AY756">
            <v>42.59</v>
          </cell>
          <cell r="AZ756">
            <v>63000</v>
          </cell>
          <cell r="BA756">
            <v>38239</v>
          </cell>
          <cell r="BB756">
            <v>3300</v>
          </cell>
          <cell r="BC756">
            <v>9.25</v>
          </cell>
          <cell r="BD756">
            <v>10.4</v>
          </cell>
          <cell r="BE756">
            <v>42.59</v>
          </cell>
          <cell r="BF756">
            <v>37621</v>
          </cell>
          <cell r="BG756">
            <v>59600</v>
          </cell>
          <cell r="BH756" t="str">
            <v>Average</v>
          </cell>
          <cell r="BI756" t="str">
            <v>Distribution</v>
          </cell>
          <cell r="BJ756" t="str">
            <v>Fully Litigated</v>
          </cell>
          <cell r="BK756" t="str">
            <v>No</v>
          </cell>
          <cell r="BL756" t="str">
            <v>No</v>
          </cell>
        </row>
        <row r="757">
          <cell r="AE757">
            <v>52</v>
          </cell>
          <cell r="AF757">
            <v>0</v>
          </cell>
          <cell r="AG757">
            <v>1</v>
          </cell>
          <cell r="AH757">
            <v>1</v>
          </cell>
          <cell r="AI757">
            <v>1</v>
          </cell>
          <cell r="AJ757">
            <v>0</v>
          </cell>
          <cell r="AL757">
            <v>30</v>
          </cell>
          <cell r="AM757">
            <v>59</v>
          </cell>
          <cell r="AO757" t="str">
            <v>C-AVU-E-04-1</v>
          </cell>
          <cell r="AP757">
            <v>-412</v>
          </cell>
          <cell r="AQ757" t="str">
            <v>ID</v>
          </cell>
          <cell r="AR757" t="str">
            <v>Avista Corporation</v>
          </cell>
          <cell r="AT757" t="str">
            <v>Electric</v>
          </cell>
          <cell r="AU757">
            <v>38023</v>
          </cell>
          <cell r="AV757">
            <v>31100</v>
          </cell>
          <cell r="AW757">
            <v>9.7200000000000006</v>
          </cell>
          <cell r="AX757">
            <v>11.5</v>
          </cell>
          <cell r="AY757">
            <v>42.59</v>
          </cell>
          <cell r="AZ757">
            <v>427800</v>
          </cell>
          <cell r="BA757">
            <v>38239</v>
          </cell>
          <cell r="BB757">
            <v>24700</v>
          </cell>
          <cell r="BC757">
            <v>9.25</v>
          </cell>
          <cell r="BD757">
            <v>10.4</v>
          </cell>
          <cell r="BE757">
            <v>42.59</v>
          </cell>
          <cell r="BF757">
            <v>37621</v>
          </cell>
          <cell r="BG757">
            <v>424100</v>
          </cell>
          <cell r="BH757" t="str">
            <v>Average</v>
          </cell>
          <cell r="BI757" t="str">
            <v>Vertically Integrated</v>
          </cell>
          <cell r="BJ757" t="str">
            <v>Fully Litigated</v>
          </cell>
          <cell r="BK757" t="str">
            <v>No</v>
          </cell>
          <cell r="BL757" t="str">
            <v>No</v>
          </cell>
        </row>
        <row r="758">
          <cell r="AE758">
            <v>52</v>
          </cell>
          <cell r="AF758">
            <v>0</v>
          </cell>
          <cell r="AG758">
            <v>1</v>
          </cell>
          <cell r="AH758">
            <v>1</v>
          </cell>
          <cell r="AI758">
            <v>1</v>
          </cell>
          <cell r="AJ758">
            <v>0</v>
          </cell>
          <cell r="AL758">
            <v>30</v>
          </cell>
          <cell r="AM758">
            <v>59</v>
          </cell>
          <cell r="AO758" t="str">
            <v>C-IPC-E-07-08</v>
          </cell>
          <cell r="AP758">
            <v>124</v>
          </cell>
          <cell r="AQ758" t="str">
            <v>ID</v>
          </cell>
          <cell r="AR758" t="str">
            <v>Idaho Power Company</v>
          </cell>
          <cell r="AS758" t="str">
            <v>IDA</v>
          </cell>
          <cell r="AT758" t="str">
            <v>Electric</v>
          </cell>
          <cell r="AU758">
            <v>39241</v>
          </cell>
          <cell r="AV758">
            <v>63900</v>
          </cell>
          <cell r="AW758">
            <v>8.56</v>
          </cell>
          <cell r="AX758">
            <v>11.5</v>
          </cell>
          <cell r="AY758">
            <v>50.26</v>
          </cell>
          <cell r="AZ758">
            <v>1883000</v>
          </cell>
          <cell r="BA758">
            <v>39506</v>
          </cell>
          <cell r="BB758">
            <v>32100</v>
          </cell>
          <cell r="BC758">
            <v>8.1</v>
          </cell>
          <cell r="BD758" t="str">
            <v>NA</v>
          </cell>
          <cell r="BE758" t="str">
            <v>NA</v>
          </cell>
          <cell r="BG758" t="str">
            <v>NA</v>
          </cell>
          <cell r="BI758" t="str">
            <v>Vertically Integrated</v>
          </cell>
          <cell r="BJ758" t="str">
            <v>Settled</v>
          </cell>
          <cell r="BK758" t="str">
            <v>No</v>
          </cell>
          <cell r="BL758" t="str">
            <v>No</v>
          </cell>
        </row>
        <row r="759">
          <cell r="AE759">
            <v>52</v>
          </cell>
          <cell r="AF759">
            <v>0</v>
          </cell>
          <cell r="AG759">
            <v>1</v>
          </cell>
          <cell r="AH759">
            <v>1</v>
          </cell>
          <cell r="AI759">
            <v>1</v>
          </cell>
          <cell r="AJ759">
            <v>0</v>
          </cell>
          <cell r="AL759">
            <v>30</v>
          </cell>
          <cell r="AM759">
            <v>59</v>
          </cell>
          <cell r="AO759" t="str">
            <v>C-PAC-E-07-05</v>
          </cell>
          <cell r="AP759">
            <v>126</v>
          </cell>
          <cell r="AQ759" t="str">
            <v>ID</v>
          </cell>
          <cell r="AR759" t="str">
            <v>PacifiCorp</v>
          </cell>
          <cell r="AS759" t="str">
            <v>BRK.A</v>
          </cell>
          <cell r="AT759" t="str">
            <v>Electric</v>
          </cell>
          <cell r="AU759">
            <v>39241</v>
          </cell>
          <cell r="AV759">
            <v>18600</v>
          </cell>
          <cell r="AW759">
            <v>8.52</v>
          </cell>
          <cell r="AX759">
            <v>10.75</v>
          </cell>
          <cell r="AY759">
            <v>50.4</v>
          </cell>
          <cell r="AZ759">
            <v>491600</v>
          </cell>
          <cell r="BA759">
            <v>39444</v>
          </cell>
          <cell r="BB759">
            <v>11500</v>
          </cell>
          <cell r="BC759">
            <v>8.27</v>
          </cell>
          <cell r="BD759">
            <v>10.25</v>
          </cell>
          <cell r="BE759">
            <v>50.4</v>
          </cell>
          <cell r="BF759">
            <v>39082</v>
          </cell>
          <cell r="BG759" t="str">
            <v>NA</v>
          </cell>
          <cell r="BI759" t="str">
            <v>Vertically Integrated</v>
          </cell>
          <cell r="BJ759" t="str">
            <v>Settled</v>
          </cell>
          <cell r="BK759" t="str">
            <v>No</v>
          </cell>
          <cell r="BL759" t="str">
            <v>No</v>
          </cell>
        </row>
        <row r="760">
          <cell r="AE760">
            <v>52</v>
          </cell>
          <cell r="AF760">
            <v>0</v>
          </cell>
          <cell r="AG760">
            <v>1</v>
          </cell>
          <cell r="AH760">
            <v>1</v>
          </cell>
          <cell r="AI760">
            <v>1</v>
          </cell>
          <cell r="AJ760">
            <v>0</v>
          </cell>
          <cell r="AL760">
            <v>30</v>
          </cell>
          <cell r="AM760">
            <v>59</v>
          </cell>
          <cell r="AO760" t="str">
            <v>IPC-E-08-01</v>
          </cell>
          <cell r="AP760">
            <v>307</v>
          </cell>
          <cell r="AQ760" t="str">
            <v>ID</v>
          </cell>
          <cell r="AR760" t="str">
            <v>Idaho Power Company</v>
          </cell>
          <cell r="AS760" t="str">
            <v>IDA</v>
          </cell>
          <cell r="AT760" t="str">
            <v>Electric</v>
          </cell>
          <cell r="AU760">
            <v>39514</v>
          </cell>
          <cell r="AV760">
            <v>9000</v>
          </cell>
          <cell r="AW760">
            <v>8.1</v>
          </cell>
          <cell r="AX760" t="str">
            <v>NA</v>
          </cell>
          <cell r="AY760" t="str">
            <v>NA</v>
          </cell>
          <cell r="AZ760" t="str">
            <v>NA</v>
          </cell>
          <cell r="BA760">
            <v>39598</v>
          </cell>
          <cell r="BB760">
            <v>8900</v>
          </cell>
          <cell r="BC760">
            <v>8.1</v>
          </cell>
          <cell r="BD760" t="str">
            <v>NA</v>
          </cell>
          <cell r="BE760" t="str">
            <v>NA</v>
          </cell>
          <cell r="BG760" t="str">
            <v>NA</v>
          </cell>
          <cell r="BI760" t="str">
            <v>Limited-Issue Rider</v>
          </cell>
          <cell r="BJ760" t="str">
            <v>Fully Litigated</v>
          </cell>
          <cell r="BK760" t="str">
            <v>No</v>
          </cell>
          <cell r="BL760" t="str">
            <v>No</v>
          </cell>
        </row>
        <row r="761">
          <cell r="AE761">
            <v>52</v>
          </cell>
          <cell r="AF761">
            <v>0</v>
          </cell>
          <cell r="AG761">
            <v>1</v>
          </cell>
          <cell r="AH761">
            <v>1</v>
          </cell>
          <cell r="AI761">
            <v>1</v>
          </cell>
          <cell r="AJ761">
            <v>0</v>
          </cell>
          <cell r="AL761">
            <v>30</v>
          </cell>
          <cell r="AM761">
            <v>59</v>
          </cell>
          <cell r="AO761" t="str">
            <v>C-AVU-E-08-01</v>
          </cell>
          <cell r="AP761">
            <v>317</v>
          </cell>
          <cell r="AQ761" t="str">
            <v>ID</v>
          </cell>
          <cell r="AR761" t="str">
            <v>Avista Corporation</v>
          </cell>
          <cell r="AT761" t="str">
            <v>Electric</v>
          </cell>
          <cell r="AU761">
            <v>39541</v>
          </cell>
          <cell r="AV761">
            <v>32300</v>
          </cell>
          <cell r="AW761">
            <v>8.74</v>
          </cell>
          <cell r="AX761">
            <v>10.8</v>
          </cell>
          <cell r="AY761">
            <v>47.94</v>
          </cell>
          <cell r="AZ761">
            <v>548300</v>
          </cell>
          <cell r="BA761">
            <v>39721</v>
          </cell>
          <cell r="BB761">
            <v>23200</v>
          </cell>
          <cell r="BC761">
            <v>8.4499999999999993</v>
          </cell>
          <cell r="BD761">
            <v>10.199999999999999</v>
          </cell>
          <cell r="BE761">
            <v>47.94</v>
          </cell>
          <cell r="BF761">
            <v>39447</v>
          </cell>
          <cell r="BG761">
            <v>530287</v>
          </cell>
          <cell r="BH761" t="str">
            <v>Average</v>
          </cell>
          <cell r="BI761" t="str">
            <v>Vertically Integrated</v>
          </cell>
          <cell r="BJ761" t="str">
            <v>Settled</v>
          </cell>
          <cell r="BK761" t="str">
            <v>No</v>
          </cell>
          <cell r="BL761" t="str">
            <v>No</v>
          </cell>
        </row>
        <row r="762">
          <cell r="AE762">
            <v>52</v>
          </cell>
          <cell r="AF762">
            <v>0</v>
          </cell>
          <cell r="AG762">
            <v>1</v>
          </cell>
          <cell r="AH762">
            <v>1</v>
          </cell>
          <cell r="AI762">
            <v>1</v>
          </cell>
          <cell r="AJ762">
            <v>1</v>
          </cell>
          <cell r="AL762">
            <v>30</v>
          </cell>
          <cell r="AM762">
            <v>59</v>
          </cell>
          <cell r="AO762" t="str">
            <v>C-AVU-G-08-01</v>
          </cell>
          <cell r="AP762">
            <v>318</v>
          </cell>
          <cell r="AQ762" t="str">
            <v>ID</v>
          </cell>
          <cell r="AR762" t="str">
            <v>Avista Corporation</v>
          </cell>
          <cell r="AT762" t="str">
            <v>Natural Gas</v>
          </cell>
          <cell r="AU762">
            <v>39541</v>
          </cell>
          <cell r="AV762">
            <v>4700</v>
          </cell>
          <cell r="AW762">
            <v>8.74</v>
          </cell>
          <cell r="AX762">
            <v>10.8</v>
          </cell>
          <cell r="AY762">
            <v>47.94</v>
          </cell>
          <cell r="AZ762">
            <v>85700</v>
          </cell>
          <cell r="BA762">
            <v>39721</v>
          </cell>
          <cell r="BB762">
            <v>3900</v>
          </cell>
          <cell r="BC762">
            <v>8.4499999999999993</v>
          </cell>
          <cell r="BD762">
            <v>10.199999999999999</v>
          </cell>
          <cell r="BE762">
            <v>47.94</v>
          </cell>
          <cell r="BF762">
            <v>39447</v>
          </cell>
          <cell r="BG762">
            <v>85159</v>
          </cell>
          <cell r="BH762" t="str">
            <v>Average</v>
          </cell>
          <cell r="BI762" t="str">
            <v>Distribution</v>
          </cell>
          <cell r="BJ762" t="str">
            <v>Settled</v>
          </cell>
          <cell r="BK762" t="str">
            <v>No</v>
          </cell>
          <cell r="BL762" t="str">
            <v>No</v>
          </cell>
        </row>
        <row r="763">
          <cell r="AE763">
            <v>52</v>
          </cell>
          <cell r="AF763">
            <v>0</v>
          </cell>
          <cell r="AG763">
            <v>1</v>
          </cell>
          <cell r="AH763">
            <v>1</v>
          </cell>
          <cell r="AI763">
            <v>1</v>
          </cell>
          <cell r="AJ763">
            <v>0</v>
          </cell>
          <cell r="AL763">
            <v>30</v>
          </cell>
          <cell r="AM763">
            <v>59</v>
          </cell>
          <cell r="AO763" t="str">
            <v>C-IPC-E-08-10</v>
          </cell>
          <cell r="AP763">
            <v>363</v>
          </cell>
          <cell r="AQ763" t="str">
            <v>ID</v>
          </cell>
          <cell r="AR763" t="str">
            <v>Idaho Power Company</v>
          </cell>
          <cell r="AS763" t="str">
            <v>IDA</v>
          </cell>
          <cell r="AT763" t="str">
            <v>Electric</v>
          </cell>
          <cell r="AU763">
            <v>39626</v>
          </cell>
          <cell r="AV763">
            <v>66588.286000000007</v>
          </cell>
          <cell r="AW763">
            <v>8.5500000000000007</v>
          </cell>
          <cell r="AX763">
            <v>11.25</v>
          </cell>
          <cell r="AY763">
            <v>49.27</v>
          </cell>
          <cell r="AZ763">
            <v>2093398.8589999999</v>
          </cell>
          <cell r="BA763">
            <v>39843</v>
          </cell>
          <cell r="BB763">
            <v>27000</v>
          </cell>
          <cell r="BC763">
            <v>8.18</v>
          </cell>
          <cell r="BD763">
            <v>10.5</v>
          </cell>
          <cell r="BE763">
            <v>49.27</v>
          </cell>
          <cell r="BF763">
            <v>39813</v>
          </cell>
          <cell r="BG763">
            <v>2094100</v>
          </cell>
          <cell r="BH763" t="str">
            <v>Year-end</v>
          </cell>
          <cell r="BI763" t="str">
            <v>Vertically Integrated</v>
          </cell>
          <cell r="BJ763" t="str">
            <v>Fully Litigated</v>
          </cell>
          <cell r="BK763" t="str">
            <v>No</v>
          </cell>
          <cell r="BL763" t="str">
            <v>No</v>
          </cell>
        </row>
        <row r="764">
          <cell r="AE764">
            <v>52</v>
          </cell>
          <cell r="AF764">
            <v>0</v>
          </cell>
          <cell r="AG764">
            <v>1</v>
          </cell>
          <cell r="AH764">
            <v>1</v>
          </cell>
          <cell r="AI764">
            <v>1</v>
          </cell>
          <cell r="AJ764">
            <v>0</v>
          </cell>
          <cell r="AL764">
            <v>30</v>
          </cell>
          <cell r="AM764">
            <v>59</v>
          </cell>
          <cell r="AO764" t="str">
            <v>C-PAC-E-08-07</v>
          </cell>
          <cell r="AP764">
            <v>400</v>
          </cell>
          <cell r="AQ764" t="str">
            <v>ID</v>
          </cell>
          <cell r="AR764" t="str">
            <v>PacifiCorp</v>
          </cell>
          <cell r="AS764" t="str">
            <v>BRK.A</v>
          </cell>
          <cell r="AT764" t="str">
            <v>Electric</v>
          </cell>
          <cell r="AU764">
            <v>39710</v>
          </cell>
          <cell r="AV764">
            <v>19400</v>
          </cell>
          <cell r="AW764">
            <v>8.49</v>
          </cell>
          <cell r="AX764">
            <v>10.75</v>
          </cell>
          <cell r="AY764">
            <v>50.4</v>
          </cell>
          <cell r="AZ764">
            <v>565408.15500000003</v>
          </cell>
          <cell r="BA764">
            <v>39919</v>
          </cell>
          <cell r="BB764">
            <v>4382.6320000000005</v>
          </cell>
          <cell r="BC764" t="str">
            <v>NA</v>
          </cell>
          <cell r="BD764" t="str">
            <v>NA</v>
          </cell>
          <cell r="BE764" t="str">
            <v>NA</v>
          </cell>
          <cell r="BG764" t="str">
            <v>NA</v>
          </cell>
          <cell r="BI764" t="str">
            <v>Vertically Integrated</v>
          </cell>
          <cell r="BJ764" t="str">
            <v>Settled</v>
          </cell>
          <cell r="BK764" t="str">
            <v>No</v>
          </cell>
          <cell r="BL764" t="str">
            <v>No</v>
          </cell>
        </row>
        <row r="765">
          <cell r="AE765">
            <v>52</v>
          </cell>
          <cell r="AF765">
            <v>0</v>
          </cell>
          <cell r="AG765">
            <v>1</v>
          </cell>
          <cell r="AH765">
            <v>1</v>
          </cell>
          <cell r="AI765">
            <v>1</v>
          </cell>
          <cell r="AJ765">
            <v>0</v>
          </cell>
          <cell r="AL765">
            <v>30</v>
          </cell>
          <cell r="AM765">
            <v>59</v>
          </cell>
          <cell r="AO765" t="str">
            <v>C-AVU-E-09-01</v>
          </cell>
          <cell r="AP765">
            <v>426</v>
          </cell>
          <cell r="AQ765" t="str">
            <v>ID</v>
          </cell>
          <cell r="AR765" t="str">
            <v>Avista Corporation</v>
          </cell>
          <cell r="AT765" t="str">
            <v>Electric</v>
          </cell>
          <cell r="AU765">
            <v>39836</v>
          </cell>
          <cell r="AV765">
            <v>31233</v>
          </cell>
          <cell r="AW765">
            <v>8.8000000000000007</v>
          </cell>
          <cell r="AX765">
            <v>11</v>
          </cell>
          <cell r="AY765">
            <v>50</v>
          </cell>
          <cell r="AZ765">
            <v>577434</v>
          </cell>
          <cell r="BA765">
            <v>40011</v>
          </cell>
          <cell r="BB765">
            <v>12548</v>
          </cell>
          <cell r="BC765">
            <v>8.5500000000000007</v>
          </cell>
          <cell r="BD765">
            <v>10.5</v>
          </cell>
          <cell r="BE765">
            <v>50</v>
          </cell>
          <cell r="BF765">
            <v>39721</v>
          </cell>
          <cell r="BG765">
            <v>576291</v>
          </cell>
          <cell r="BH765" t="str">
            <v>Average</v>
          </cell>
          <cell r="BI765" t="str">
            <v>Vertically Integrated</v>
          </cell>
          <cell r="BJ765" t="str">
            <v>Settled</v>
          </cell>
          <cell r="BK765" t="str">
            <v>No</v>
          </cell>
          <cell r="BL765" t="str">
            <v>No</v>
          </cell>
        </row>
        <row r="766">
          <cell r="AE766">
            <v>52</v>
          </cell>
          <cell r="AF766">
            <v>0</v>
          </cell>
          <cell r="AG766">
            <v>1</v>
          </cell>
          <cell r="AH766">
            <v>1</v>
          </cell>
          <cell r="AI766">
            <v>1</v>
          </cell>
          <cell r="AJ766">
            <v>1</v>
          </cell>
          <cell r="AL766">
            <v>30</v>
          </cell>
          <cell r="AM766">
            <v>59</v>
          </cell>
          <cell r="AO766" t="str">
            <v>C-AVU-G-09-01</v>
          </cell>
          <cell r="AP766">
            <v>427</v>
          </cell>
          <cell r="AQ766" t="str">
            <v>ID</v>
          </cell>
          <cell r="AR766" t="str">
            <v>Avista Corporation</v>
          </cell>
          <cell r="AT766" t="str">
            <v>Natural Gas</v>
          </cell>
          <cell r="AU766">
            <v>39836</v>
          </cell>
          <cell r="AV766">
            <v>2740</v>
          </cell>
          <cell r="AW766">
            <v>8.8000000000000007</v>
          </cell>
          <cell r="AX766">
            <v>11</v>
          </cell>
          <cell r="AY766">
            <v>50</v>
          </cell>
          <cell r="AZ766">
            <v>90491</v>
          </cell>
          <cell r="BA766">
            <v>40011</v>
          </cell>
          <cell r="BB766">
            <v>1939</v>
          </cell>
          <cell r="BC766">
            <v>8.5500000000000007</v>
          </cell>
          <cell r="BD766">
            <v>10.5</v>
          </cell>
          <cell r="BE766">
            <v>50</v>
          </cell>
          <cell r="BF766">
            <v>39721</v>
          </cell>
          <cell r="BG766">
            <v>90028</v>
          </cell>
          <cell r="BH766" t="str">
            <v>Average</v>
          </cell>
          <cell r="BI766" t="str">
            <v>Distribution</v>
          </cell>
          <cell r="BJ766" t="str">
            <v>Settled</v>
          </cell>
          <cell r="BK766" t="str">
            <v>No</v>
          </cell>
          <cell r="BL766" t="str">
            <v>No</v>
          </cell>
        </row>
        <row r="767">
          <cell r="AE767">
            <v>52</v>
          </cell>
          <cell r="AF767">
            <v>0</v>
          </cell>
          <cell r="AG767">
            <v>1</v>
          </cell>
          <cell r="AH767">
            <v>1</v>
          </cell>
          <cell r="AI767">
            <v>1</v>
          </cell>
          <cell r="AJ767">
            <v>0</v>
          </cell>
          <cell r="AL767">
            <v>30</v>
          </cell>
          <cell r="AM767">
            <v>59</v>
          </cell>
          <cell r="AO767" t="str">
            <v>C-IPC-E-09-07</v>
          </cell>
          <cell r="AP767">
            <v>447</v>
          </cell>
          <cell r="AQ767" t="str">
            <v>ID</v>
          </cell>
          <cell r="AR767" t="str">
            <v>Idaho Power Company</v>
          </cell>
          <cell r="AS767" t="str">
            <v>IDA</v>
          </cell>
          <cell r="AT767" t="str">
            <v>Electric</v>
          </cell>
          <cell r="AU767">
            <v>39885</v>
          </cell>
          <cell r="AV767">
            <v>11200</v>
          </cell>
          <cell r="AW767">
            <v>8.18</v>
          </cell>
          <cell r="AX767">
            <v>10.5</v>
          </cell>
          <cell r="AY767">
            <v>49.27</v>
          </cell>
          <cell r="AZ767" t="str">
            <v>NA</v>
          </cell>
          <cell r="BA767">
            <v>39962</v>
          </cell>
          <cell r="BB767">
            <v>10500</v>
          </cell>
          <cell r="BC767">
            <v>8.18</v>
          </cell>
          <cell r="BD767">
            <v>10.5</v>
          </cell>
          <cell r="BE767">
            <v>49.27</v>
          </cell>
          <cell r="BF767">
            <v>40178</v>
          </cell>
          <cell r="BG767" t="str">
            <v>NA</v>
          </cell>
          <cell r="BI767" t="str">
            <v>Limited-Issue Rider</v>
          </cell>
          <cell r="BJ767" t="str">
            <v>Fully Litigated</v>
          </cell>
          <cell r="BK767" t="str">
            <v>No</v>
          </cell>
          <cell r="BL767" t="str">
            <v>No</v>
          </cell>
        </row>
        <row r="768">
          <cell r="AE768">
            <v>52</v>
          </cell>
          <cell r="AF768">
            <v>0</v>
          </cell>
          <cell r="AG768">
            <v>1</v>
          </cell>
          <cell r="AH768">
            <v>1</v>
          </cell>
          <cell r="AI768">
            <v>1</v>
          </cell>
          <cell r="AJ768">
            <v>0</v>
          </cell>
          <cell r="AL768">
            <v>30</v>
          </cell>
          <cell r="AM768">
            <v>59</v>
          </cell>
          <cell r="AO768" t="str">
            <v>C-AVU-E-10-01</v>
          </cell>
          <cell r="AP768">
            <v>597</v>
          </cell>
          <cell r="AQ768" t="str">
            <v>ID</v>
          </cell>
          <cell r="AR768" t="str">
            <v>Avista Corporation</v>
          </cell>
          <cell r="AT768" t="str">
            <v>Electric</v>
          </cell>
          <cell r="AU768">
            <v>40260</v>
          </cell>
          <cell r="AV768">
            <v>32114</v>
          </cell>
          <cell r="AW768">
            <v>8.5500000000000007</v>
          </cell>
          <cell r="AX768">
            <v>10.9</v>
          </cell>
          <cell r="AY768">
            <v>50</v>
          </cell>
          <cell r="AZ768">
            <v>607962</v>
          </cell>
          <cell r="BA768">
            <v>40442</v>
          </cell>
          <cell r="BB768">
            <v>21250</v>
          </cell>
          <cell r="BC768" t="str">
            <v>NA</v>
          </cell>
          <cell r="BD768" t="str">
            <v>NA</v>
          </cell>
          <cell r="BE768" t="str">
            <v>NA</v>
          </cell>
          <cell r="BF768">
            <v>40178</v>
          </cell>
          <cell r="BG768" t="str">
            <v>NA</v>
          </cell>
          <cell r="BI768" t="str">
            <v>Vertically Integrated</v>
          </cell>
          <cell r="BJ768" t="str">
            <v>Settled</v>
          </cell>
          <cell r="BK768" t="str">
            <v>No</v>
          </cell>
          <cell r="BL768" t="str">
            <v>No</v>
          </cell>
        </row>
        <row r="769">
          <cell r="AE769">
            <v>52</v>
          </cell>
          <cell r="AF769">
            <v>0</v>
          </cell>
          <cell r="AG769">
            <v>1</v>
          </cell>
          <cell r="AH769">
            <v>1</v>
          </cell>
          <cell r="AI769">
            <v>1</v>
          </cell>
          <cell r="AJ769">
            <v>1</v>
          </cell>
          <cell r="AL769">
            <v>30</v>
          </cell>
          <cell r="AM769">
            <v>59</v>
          </cell>
          <cell r="AO769" t="str">
            <v>C-AVU-G-10-01</v>
          </cell>
          <cell r="AP769">
            <v>598</v>
          </cell>
          <cell r="AQ769" t="str">
            <v>ID</v>
          </cell>
          <cell r="AR769" t="str">
            <v>Avista Corporation</v>
          </cell>
          <cell r="AT769" t="str">
            <v>Natural Gas</v>
          </cell>
          <cell r="AU769">
            <v>40260</v>
          </cell>
          <cell r="AV769">
            <v>2575</v>
          </cell>
          <cell r="AW769">
            <v>8.5500000000000007</v>
          </cell>
          <cell r="AX769">
            <v>10.9</v>
          </cell>
          <cell r="AY769">
            <v>50</v>
          </cell>
          <cell r="AZ769">
            <v>101369</v>
          </cell>
          <cell r="BA769">
            <v>40442</v>
          </cell>
          <cell r="BB769">
            <v>1900</v>
          </cell>
          <cell r="BC769" t="str">
            <v>NA</v>
          </cell>
          <cell r="BD769" t="str">
            <v>NA</v>
          </cell>
          <cell r="BE769" t="str">
            <v>NA</v>
          </cell>
          <cell r="BF769">
            <v>40178</v>
          </cell>
          <cell r="BG769" t="str">
            <v>NA</v>
          </cell>
          <cell r="BI769" t="str">
            <v>Distribution</v>
          </cell>
          <cell r="BJ769" t="str">
            <v>Settled</v>
          </cell>
          <cell r="BK769" t="str">
            <v>No</v>
          </cell>
          <cell r="BL769" t="str">
            <v>No</v>
          </cell>
        </row>
        <row r="770">
          <cell r="AE770">
            <v>52</v>
          </cell>
          <cell r="AF770">
            <v>0</v>
          </cell>
          <cell r="AG770">
            <v>1</v>
          </cell>
          <cell r="AH770">
            <v>1</v>
          </cell>
          <cell r="AI770">
            <v>1</v>
          </cell>
          <cell r="AJ770">
            <v>0</v>
          </cell>
          <cell r="AL770">
            <v>30</v>
          </cell>
          <cell r="AM770">
            <v>59</v>
          </cell>
          <cell r="AO770" t="str">
            <v>C-PAC-E-10-07</v>
          </cell>
          <cell r="AP770">
            <v>633</v>
          </cell>
          <cell r="AQ770" t="str">
            <v>ID</v>
          </cell>
          <cell r="AR770" t="str">
            <v>PacifiCorp</v>
          </cell>
          <cell r="AS770" t="str">
            <v>BRK.A</v>
          </cell>
          <cell r="AT770" t="str">
            <v>Electric</v>
          </cell>
          <cell r="AU770">
            <v>40326</v>
          </cell>
          <cell r="AV770">
            <v>24900</v>
          </cell>
          <cell r="AW770">
            <v>8.34</v>
          </cell>
          <cell r="AX770">
            <v>10.6</v>
          </cell>
          <cell r="AY770">
            <v>52.1</v>
          </cell>
          <cell r="AZ770">
            <v>650600</v>
          </cell>
          <cell r="BA770">
            <v>40539</v>
          </cell>
          <cell r="BB770">
            <v>14351.096</v>
          </cell>
          <cell r="BC770">
            <v>7.98</v>
          </cell>
          <cell r="BD770">
            <v>9.9</v>
          </cell>
          <cell r="BE770">
            <v>52.1</v>
          </cell>
          <cell r="BF770">
            <v>40178</v>
          </cell>
          <cell r="BG770">
            <v>677562.96200000006</v>
          </cell>
          <cell r="BH770" t="str">
            <v>Average</v>
          </cell>
          <cell r="BI770" t="str">
            <v>Vertically Integrated</v>
          </cell>
          <cell r="BJ770" t="str">
            <v>Fully Litigated</v>
          </cell>
          <cell r="BK770" t="str">
            <v>No</v>
          </cell>
          <cell r="BL770" t="str">
            <v>No</v>
          </cell>
        </row>
        <row r="771">
          <cell r="AE771">
            <v>52</v>
          </cell>
          <cell r="AF771">
            <v>0</v>
          </cell>
          <cell r="AG771">
            <v>1</v>
          </cell>
          <cell r="AH771">
            <v>1</v>
          </cell>
          <cell r="AI771">
            <v>1</v>
          </cell>
          <cell r="AJ771">
            <v>0</v>
          </cell>
          <cell r="AL771">
            <v>30</v>
          </cell>
          <cell r="AM771">
            <v>59</v>
          </cell>
          <cell r="AO771" t="str">
            <v>C-U-1006-159</v>
          </cell>
          <cell r="AP771">
            <v>895</v>
          </cell>
          <cell r="AQ771" t="str">
            <v>ID</v>
          </cell>
          <cell r="AR771" t="str">
            <v>Idaho Power Company</v>
          </cell>
          <cell r="AS771" t="str">
            <v>IDA</v>
          </cell>
          <cell r="AT771" t="str">
            <v>Electric</v>
          </cell>
          <cell r="AU771">
            <v>29217</v>
          </cell>
          <cell r="AV771">
            <v>57800</v>
          </cell>
          <cell r="AW771">
            <v>9.5500000000000007</v>
          </cell>
          <cell r="AX771">
            <v>14.5</v>
          </cell>
          <cell r="AY771">
            <v>28.6</v>
          </cell>
          <cell r="AZ771" t="str">
            <v>NA</v>
          </cell>
          <cell r="BA771">
            <v>29308</v>
          </cell>
          <cell r="BB771">
            <v>47200</v>
          </cell>
          <cell r="BC771">
            <v>9.42</v>
          </cell>
          <cell r="BD771">
            <v>14.5</v>
          </cell>
          <cell r="BE771">
            <v>33.83</v>
          </cell>
          <cell r="BF771">
            <v>29220</v>
          </cell>
          <cell r="BG771" t="str">
            <v>NA</v>
          </cell>
          <cell r="BI771" t="str">
            <v>Vertically Integrated</v>
          </cell>
          <cell r="BJ771" t="str">
            <v>Fully Litigated</v>
          </cell>
          <cell r="BK771" t="str">
            <v>No</v>
          </cell>
          <cell r="BL771" t="str">
            <v>No</v>
          </cell>
        </row>
        <row r="772">
          <cell r="AE772">
            <v>52</v>
          </cell>
          <cell r="AF772">
            <v>0</v>
          </cell>
          <cell r="AG772">
            <v>1</v>
          </cell>
          <cell r="AH772">
            <v>1</v>
          </cell>
          <cell r="AI772">
            <v>1</v>
          </cell>
          <cell r="AJ772">
            <v>0</v>
          </cell>
          <cell r="AL772">
            <v>30</v>
          </cell>
          <cell r="AM772">
            <v>59</v>
          </cell>
          <cell r="AO772" t="str">
            <v>C-U-1006-173</v>
          </cell>
          <cell r="AP772">
            <v>897</v>
          </cell>
          <cell r="AQ772" t="str">
            <v>ID</v>
          </cell>
          <cell r="AR772" t="str">
            <v>Idaho Power Company</v>
          </cell>
          <cell r="AS772" t="str">
            <v>IDA</v>
          </cell>
          <cell r="AT772" t="str">
            <v>Electric</v>
          </cell>
          <cell r="AU772">
            <v>29676</v>
          </cell>
          <cell r="AV772">
            <v>43900</v>
          </cell>
          <cell r="AW772">
            <v>10.61</v>
          </cell>
          <cell r="AX772">
            <v>16.5</v>
          </cell>
          <cell r="AY772">
            <v>34</v>
          </cell>
          <cell r="AZ772" t="str">
            <v>NA</v>
          </cell>
          <cell r="BA772">
            <v>29888</v>
          </cell>
          <cell r="BB772">
            <v>33900</v>
          </cell>
          <cell r="BC772">
            <v>11.19</v>
          </cell>
          <cell r="BD772">
            <v>14.75</v>
          </cell>
          <cell r="BE772">
            <v>35.14</v>
          </cell>
          <cell r="BF772">
            <v>29586</v>
          </cell>
          <cell r="BG772" t="str">
            <v>NA</v>
          </cell>
          <cell r="BI772" t="str">
            <v>Vertically Integrated</v>
          </cell>
          <cell r="BJ772" t="str">
            <v>Fully Litigated</v>
          </cell>
          <cell r="BK772" t="str">
            <v>No</v>
          </cell>
          <cell r="BL772" t="str">
            <v>No</v>
          </cell>
        </row>
        <row r="773">
          <cell r="AE773">
            <v>52</v>
          </cell>
          <cell r="AF773">
            <v>0</v>
          </cell>
          <cell r="AG773">
            <v>1</v>
          </cell>
          <cell r="AH773">
            <v>1</v>
          </cell>
          <cell r="AI773">
            <v>1</v>
          </cell>
          <cell r="AJ773">
            <v>0</v>
          </cell>
          <cell r="AL773">
            <v>30</v>
          </cell>
          <cell r="AM773">
            <v>59</v>
          </cell>
          <cell r="AO773" t="str">
            <v>C-U-1006-185</v>
          </cell>
          <cell r="AP773">
            <v>898</v>
          </cell>
          <cell r="AQ773" t="str">
            <v>ID</v>
          </cell>
          <cell r="AR773" t="str">
            <v>Idaho Power Company</v>
          </cell>
          <cell r="AS773" t="str">
            <v>IDA</v>
          </cell>
          <cell r="AT773" t="str">
            <v>Electric</v>
          </cell>
          <cell r="AU773">
            <v>29950</v>
          </cell>
          <cell r="AV773">
            <v>60800</v>
          </cell>
          <cell r="AW773">
            <v>12.12</v>
          </cell>
          <cell r="AX773">
            <v>17</v>
          </cell>
          <cell r="AY773">
            <v>35.33</v>
          </cell>
          <cell r="AZ773">
            <v>988200</v>
          </cell>
          <cell r="BA773">
            <v>30183</v>
          </cell>
          <cell r="BB773">
            <v>39300</v>
          </cell>
          <cell r="BC773">
            <v>11.67</v>
          </cell>
          <cell r="BD773">
            <v>15.73</v>
          </cell>
          <cell r="BE773">
            <v>35.33</v>
          </cell>
          <cell r="BF773">
            <v>29951</v>
          </cell>
          <cell r="BG773">
            <v>981900</v>
          </cell>
          <cell r="BH773" t="str">
            <v>Average</v>
          </cell>
          <cell r="BI773" t="str">
            <v>Vertically Integrated</v>
          </cell>
          <cell r="BJ773" t="str">
            <v>Fully Litigated</v>
          </cell>
          <cell r="BK773" t="str">
            <v>No</v>
          </cell>
          <cell r="BL773" t="str">
            <v>Yes</v>
          </cell>
        </row>
        <row r="774">
          <cell r="AE774">
            <v>52</v>
          </cell>
          <cell r="AF774">
            <v>0</v>
          </cell>
          <cell r="AG774">
            <v>1</v>
          </cell>
          <cell r="AH774">
            <v>1</v>
          </cell>
          <cell r="AI774">
            <v>1</v>
          </cell>
          <cell r="AJ774">
            <v>0</v>
          </cell>
          <cell r="AL774">
            <v>30</v>
          </cell>
          <cell r="AM774">
            <v>59</v>
          </cell>
          <cell r="AO774" t="str">
            <v>C-U-1006-265</v>
          </cell>
          <cell r="AP774">
            <v>901</v>
          </cell>
          <cell r="AQ774" t="str">
            <v>ID</v>
          </cell>
          <cell r="AR774" t="str">
            <v>Idaho Power Company</v>
          </cell>
          <cell r="AS774" t="str">
            <v>IDA</v>
          </cell>
          <cell r="AT774" t="str">
            <v>Electric</v>
          </cell>
          <cell r="AU774">
            <v>31544</v>
          </cell>
          <cell r="AV774">
            <v>66200</v>
          </cell>
          <cell r="AW774">
            <v>11.1</v>
          </cell>
          <cell r="AX774">
            <v>15</v>
          </cell>
          <cell r="AY774">
            <v>40</v>
          </cell>
          <cell r="AZ774">
            <v>1153600</v>
          </cell>
          <cell r="BA774">
            <v>31604</v>
          </cell>
          <cell r="BB774">
            <v>1000</v>
          </cell>
          <cell r="BC774">
            <v>10.1</v>
          </cell>
          <cell r="BD774">
            <v>12.75</v>
          </cell>
          <cell r="BE774">
            <v>40</v>
          </cell>
          <cell r="BF774">
            <v>31047</v>
          </cell>
          <cell r="BG774">
            <v>1109000</v>
          </cell>
          <cell r="BH774" t="str">
            <v>Average</v>
          </cell>
          <cell r="BI774" t="str">
            <v>Vertically Integrated</v>
          </cell>
          <cell r="BJ774" t="str">
            <v>Fully Litigated</v>
          </cell>
          <cell r="BK774" t="str">
            <v>No</v>
          </cell>
          <cell r="BL774" t="str">
            <v>No</v>
          </cell>
        </row>
        <row r="775">
          <cell r="AE775">
            <v>52</v>
          </cell>
          <cell r="AF775">
            <v>0</v>
          </cell>
          <cell r="AG775">
            <v>1</v>
          </cell>
          <cell r="AH775">
            <v>1</v>
          </cell>
          <cell r="AI775">
            <v>1</v>
          </cell>
          <cell r="AJ775">
            <v>1</v>
          </cell>
          <cell r="AL775">
            <v>31</v>
          </cell>
          <cell r="AM775">
            <v>60</v>
          </cell>
          <cell r="AO775" t="str">
            <v>C-U-1034-88</v>
          </cell>
          <cell r="AP775">
            <v>904</v>
          </cell>
          <cell r="AQ775" t="str">
            <v>ID</v>
          </cell>
          <cell r="AR775" t="str">
            <v>Intermountain Gas Company</v>
          </cell>
          <cell r="AS775" t="str">
            <v>MDU</v>
          </cell>
          <cell r="AT775" t="str">
            <v>Natural Gas</v>
          </cell>
          <cell r="AU775">
            <v>29355</v>
          </cell>
          <cell r="AV775">
            <v>5600</v>
          </cell>
          <cell r="AW775">
            <v>11.7</v>
          </cell>
          <cell r="AX775">
            <v>17.5</v>
          </cell>
          <cell r="AY775">
            <v>31.7</v>
          </cell>
          <cell r="AZ775" t="str">
            <v>NA</v>
          </cell>
          <cell r="BA775">
            <v>29525</v>
          </cell>
          <cell r="BB775">
            <v>4100</v>
          </cell>
          <cell r="BC775">
            <v>10.48</v>
          </cell>
          <cell r="BD775">
            <v>14.5</v>
          </cell>
          <cell r="BE775">
            <v>31.7</v>
          </cell>
          <cell r="BF775">
            <v>29402</v>
          </cell>
          <cell r="BG775" t="str">
            <v>NA</v>
          </cell>
          <cell r="BI775" t="str">
            <v>Distribution</v>
          </cell>
          <cell r="BJ775" t="str">
            <v>Fully Litigated</v>
          </cell>
          <cell r="BK775" t="str">
            <v>No</v>
          </cell>
          <cell r="BL775" t="str">
            <v>No</v>
          </cell>
        </row>
        <row r="776">
          <cell r="AE776">
            <v>52</v>
          </cell>
          <cell r="AF776">
            <v>0</v>
          </cell>
          <cell r="AG776">
            <v>1</v>
          </cell>
          <cell r="AH776">
            <v>1</v>
          </cell>
          <cell r="AI776">
            <v>1</v>
          </cell>
          <cell r="AJ776">
            <v>1</v>
          </cell>
          <cell r="AL776">
            <v>31</v>
          </cell>
          <cell r="AM776">
            <v>60</v>
          </cell>
          <cell r="AO776" t="str">
            <v>C-U-1034-95</v>
          </cell>
          <cell r="AP776">
            <v>905</v>
          </cell>
          <cell r="AQ776" t="str">
            <v>ID</v>
          </cell>
          <cell r="AR776" t="str">
            <v>Intermountain Gas Company</v>
          </cell>
          <cell r="AS776" t="str">
            <v>MDU</v>
          </cell>
          <cell r="AT776" t="str">
            <v>Natural Gas</v>
          </cell>
          <cell r="AU776">
            <v>29832</v>
          </cell>
          <cell r="AV776">
            <v>5800</v>
          </cell>
          <cell r="AW776">
            <v>11.87</v>
          </cell>
          <cell r="AX776">
            <v>18</v>
          </cell>
          <cell r="AY776">
            <v>33.15</v>
          </cell>
          <cell r="AZ776" t="str">
            <v>NA</v>
          </cell>
          <cell r="BA776">
            <v>29991</v>
          </cell>
          <cell r="BB776">
            <v>4900</v>
          </cell>
          <cell r="BC776">
            <v>10.98</v>
          </cell>
          <cell r="BD776">
            <v>15.75</v>
          </cell>
          <cell r="BE776">
            <v>33.340000000000003</v>
          </cell>
          <cell r="BF776">
            <v>29890</v>
          </cell>
          <cell r="BG776" t="str">
            <v>NA</v>
          </cell>
          <cell r="BI776" t="str">
            <v>Distribution</v>
          </cell>
          <cell r="BJ776" t="str">
            <v>Fully Litigated</v>
          </cell>
          <cell r="BK776" t="str">
            <v>No</v>
          </cell>
          <cell r="BL776" t="str">
            <v>No</v>
          </cell>
        </row>
        <row r="777">
          <cell r="AE777">
            <v>52</v>
          </cell>
          <cell r="AF777">
            <v>0</v>
          </cell>
          <cell r="AG777">
            <v>1</v>
          </cell>
          <cell r="AH777">
            <v>1</v>
          </cell>
          <cell r="AI777">
            <v>1</v>
          </cell>
          <cell r="AJ777">
            <v>1</v>
          </cell>
          <cell r="AL777">
            <v>31</v>
          </cell>
          <cell r="AM777">
            <v>60</v>
          </cell>
          <cell r="AO777" t="str">
            <v>C-U-1034-99</v>
          </cell>
          <cell r="AP777">
            <v>906</v>
          </cell>
          <cell r="AQ777" t="str">
            <v>ID</v>
          </cell>
          <cell r="AR777" t="str">
            <v>Intermountain Gas Company</v>
          </cell>
          <cell r="AS777" t="str">
            <v>MDU</v>
          </cell>
          <cell r="AT777" t="str">
            <v>Natural Gas</v>
          </cell>
          <cell r="AU777">
            <v>30071</v>
          </cell>
          <cell r="AV777">
            <v>8700</v>
          </cell>
          <cell r="AW777">
            <v>11.65</v>
          </cell>
          <cell r="AX777">
            <v>18</v>
          </cell>
          <cell r="AY777">
            <v>35.799999999999997</v>
          </cell>
          <cell r="AZ777" t="str">
            <v>NA</v>
          </cell>
          <cell r="BA777">
            <v>30259</v>
          </cell>
          <cell r="BB777">
            <v>5500</v>
          </cell>
          <cell r="BC777">
            <v>12.1</v>
          </cell>
          <cell r="BD777">
            <v>15.75</v>
          </cell>
          <cell r="BE777">
            <v>41.09</v>
          </cell>
          <cell r="BF777">
            <v>30163</v>
          </cell>
          <cell r="BG777" t="str">
            <v>NA</v>
          </cell>
          <cell r="BI777" t="str">
            <v>Distribution</v>
          </cell>
          <cell r="BJ777" t="str">
            <v>Fully Litigated</v>
          </cell>
          <cell r="BK777" t="str">
            <v>No</v>
          </cell>
          <cell r="BL777" t="str">
            <v>No</v>
          </cell>
        </row>
        <row r="778">
          <cell r="AE778">
            <v>52</v>
          </cell>
          <cell r="AF778">
            <v>0</v>
          </cell>
          <cell r="AG778">
            <v>1</v>
          </cell>
          <cell r="AH778">
            <v>1</v>
          </cell>
          <cell r="AI778">
            <v>1</v>
          </cell>
          <cell r="AJ778">
            <v>0</v>
          </cell>
          <cell r="AL778">
            <v>31</v>
          </cell>
          <cell r="AM778">
            <v>60</v>
          </cell>
          <cell r="AO778" t="str">
            <v>C-U-1009-107</v>
          </cell>
          <cell r="AP778">
            <v>1066</v>
          </cell>
          <cell r="AQ778" t="str">
            <v>ID</v>
          </cell>
          <cell r="AR778" t="str">
            <v>PacifiCorp</v>
          </cell>
          <cell r="AS778" t="str">
            <v>BRK.A</v>
          </cell>
          <cell r="AT778" t="str">
            <v>Electric</v>
          </cell>
          <cell r="AU778">
            <v>29158</v>
          </cell>
          <cell r="AV778">
            <v>27900</v>
          </cell>
          <cell r="AW778">
            <v>10.81</v>
          </cell>
          <cell r="AX778">
            <v>15</v>
          </cell>
          <cell r="AY778">
            <v>40</v>
          </cell>
          <cell r="AZ778" t="str">
            <v>NA</v>
          </cell>
          <cell r="BA778">
            <v>29306</v>
          </cell>
          <cell r="BB778">
            <v>16300</v>
          </cell>
          <cell r="BC778">
            <v>10.5</v>
          </cell>
          <cell r="BD778">
            <v>14.16</v>
          </cell>
          <cell r="BE778">
            <v>37.5</v>
          </cell>
          <cell r="BF778">
            <v>29220</v>
          </cell>
          <cell r="BG778" t="str">
            <v>NA</v>
          </cell>
          <cell r="BI778" t="str">
            <v>Vertically Integrated</v>
          </cell>
          <cell r="BJ778" t="str">
            <v>Fully Litigated</v>
          </cell>
          <cell r="BK778" t="str">
            <v>No</v>
          </cell>
          <cell r="BL778" t="str">
            <v>No</v>
          </cell>
        </row>
        <row r="779">
          <cell r="AE779">
            <v>52</v>
          </cell>
          <cell r="AF779">
            <v>0</v>
          </cell>
          <cell r="AG779">
            <v>1</v>
          </cell>
          <cell r="AH779">
            <v>1</v>
          </cell>
          <cell r="AI779">
            <v>1</v>
          </cell>
          <cell r="AJ779">
            <v>0</v>
          </cell>
          <cell r="AL779">
            <v>31</v>
          </cell>
          <cell r="AM779">
            <v>60</v>
          </cell>
          <cell r="AO779" t="str">
            <v>C-U-1009-114</v>
          </cell>
          <cell r="AP779">
            <v>1071</v>
          </cell>
          <cell r="AQ779" t="str">
            <v>ID</v>
          </cell>
          <cell r="AR779" t="str">
            <v>PacifiCorp</v>
          </cell>
          <cell r="AS779" t="str">
            <v>BRK.A</v>
          </cell>
          <cell r="AT779" t="str">
            <v>Electric</v>
          </cell>
          <cell r="AU779">
            <v>29537</v>
          </cell>
          <cell r="AV779">
            <v>13500</v>
          </cell>
          <cell r="AW779">
            <v>12.31</v>
          </cell>
          <cell r="AX779">
            <v>17.8</v>
          </cell>
          <cell r="AY779">
            <v>40</v>
          </cell>
          <cell r="AZ779" t="str">
            <v>NA</v>
          </cell>
          <cell r="BA779">
            <v>29721</v>
          </cell>
          <cell r="BB779">
            <v>5000</v>
          </cell>
          <cell r="BC779">
            <v>11.49</v>
          </cell>
          <cell r="BD779">
            <v>15.75</v>
          </cell>
          <cell r="BE779">
            <v>40</v>
          </cell>
          <cell r="BF779">
            <v>29586</v>
          </cell>
          <cell r="BG779" t="str">
            <v>NA</v>
          </cell>
          <cell r="BI779" t="str">
            <v>Vertically Integrated</v>
          </cell>
          <cell r="BJ779" t="str">
            <v>Fully Litigated</v>
          </cell>
          <cell r="BK779" t="str">
            <v>No</v>
          </cell>
          <cell r="BL779" t="str">
            <v>No</v>
          </cell>
        </row>
        <row r="780">
          <cell r="AE780">
            <v>52</v>
          </cell>
          <cell r="AF780">
            <v>0</v>
          </cell>
          <cell r="AG780">
            <v>1</v>
          </cell>
          <cell r="AH780">
            <v>1</v>
          </cell>
          <cell r="AI780">
            <v>1</v>
          </cell>
          <cell r="AJ780">
            <v>0</v>
          </cell>
          <cell r="AL780">
            <v>31</v>
          </cell>
          <cell r="AM780">
            <v>60</v>
          </cell>
          <cell r="AO780" t="str">
            <v>C-U-1009-120</v>
          </cell>
          <cell r="AP780">
            <v>1072</v>
          </cell>
          <cell r="AQ780" t="str">
            <v>ID</v>
          </cell>
          <cell r="AR780" t="str">
            <v>PacifiCorp</v>
          </cell>
          <cell r="AS780" t="str">
            <v>BRK.A</v>
          </cell>
          <cell r="AT780" t="str">
            <v>Electric</v>
          </cell>
          <cell r="AU780">
            <v>30011</v>
          </cell>
          <cell r="AV780">
            <v>15700</v>
          </cell>
          <cell r="AW780">
            <v>12.01</v>
          </cell>
          <cell r="AX780">
            <v>15.75</v>
          </cell>
          <cell r="AY780">
            <v>40</v>
          </cell>
          <cell r="AZ780" t="str">
            <v>NA</v>
          </cell>
          <cell r="BA780">
            <v>30221</v>
          </cell>
          <cell r="BB780">
            <v>13000</v>
          </cell>
          <cell r="BC780">
            <v>11.81</v>
          </cell>
          <cell r="BD780">
            <v>15.25</v>
          </cell>
          <cell r="BE780">
            <v>40</v>
          </cell>
          <cell r="BF780">
            <v>29951</v>
          </cell>
          <cell r="BG780" t="str">
            <v>NA</v>
          </cell>
          <cell r="BI780" t="str">
            <v>Vertically Integrated</v>
          </cell>
          <cell r="BJ780" t="str">
            <v>Fully Litigated</v>
          </cell>
          <cell r="BK780" t="str">
            <v>No</v>
          </cell>
          <cell r="BL780" t="str">
            <v>No</v>
          </cell>
        </row>
        <row r="781">
          <cell r="AE781">
            <v>52</v>
          </cell>
          <cell r="AF781">
            <v>0</v>
          </cell>
          <cell r="AG781">
            <v>1</v>
          </cell>
          <cell r="AH781">
            <v>1</v>
          </cell>
          <cell r="AI781">
            <v>1</v>
          </cell>
          <cell r="AJ781">
            <v>0</v>
          </cell>
          <cell r="AL781">
            <v>31</v>
          </cell>
          <cell r="AM781">
            <v>60</v>
          </cell>
          <cell r="AO781" t="str">
            <v>C-U-1009-137</v>
          </cell>
          <cell r="AP781">
            <v>1073</v>
          </cell>
          <cell r="AQ781" t="str">
            <v>ID</v>
          </cell>
          <cell r="AR781" t="str">
            <v>PacifiCorp</v>
          </cell>
          <cell r="AS781" t="str">
            <v>BRK.A</v>
          </cell>
          <cell r="AT781" t="str">
            <v>Electric</v>
          </cell>
          <cell r="AU781">
            <v>30774</v>
          </cell>
          <cell r="AV781">
            <v>26300</v>
          </cell>
          <cell r="AW781">
            <v>12.51</v>
          </cell>
          <cell r="AX781">
            <v>16</v>
          </cell>
          <cell r="AY781">
            <v>42.75</v>
          </cell>
          <cell r="AZ781">
            <v>292700</v>
          </cell>
          <cell r="BA781">
            <v>30935</v>
          </cell>
          <cell r="BB781">
            <v>13600</v>
          </cell>
          <cell r="BC781">
            <v>11.85</v>
          </cell>
          <cell r="BD781">
            <v>14.75</v>
          </cell>
          <cell r="BE781">
            <v>40</v>
          </cell>
          <cell r="BF781">
            <v>30833</v>
          </cell>
          <cell r="BG781">
            <v>267700</v>
          </cell>
          <cell r="BH781" t="str">
            <v>Average</v>
          </cell>
          <cell r="BI781" t="str">
            <v>Vertically Integrated</v>
          </cell>
          <cell r="BJ781" t="str">
            <v>Fully Litigated</v>
          </cell>
          <cell r="BK781" t="str">
            <v>No</v>
          </cell>
          <cell r="BL781" t="str">
            <v>Yes</v>
          </cell>
        </row>
        <row r="782">
          <cell r="AE782">
            <v>52</v>
          </cell>
          <cell r="AF782">
            <v>0</v>
          </cell>
          <cell r="AG782">
            <v>1</v>
          </cell>
          <cell r="AH782">
            <v>1</v>
          </cell>
          <cell r="AI782">
            <v>1</v>
          </cell>
          <cell r="AJ782">
            <v>0</v>
          </cell>
          <cell r="AL782">
            <v>31</v>
          </cell>
          <cell r="AM782">
            <v>60</v>
          </cell>
          <cell r="AO782" t="str">
            <v>C-U-1009-157</v>
          </cell>
          <cell r="AP782">
            <v>1075</v>
          </cell>
          <cell r="AQ782" t="str">
            <v>ID</v>
          </cell>
          <cell r="AR782" t="str">
            <v>PacifiCorp</v>
          </cell>
          <cell r="AS782" t="str">
            <v>BRK.A</v>
          </cell>
          <cell r="AT782" t="str">
            <v>Electric</v>
          </cell>
          <cell r="AU782">
            <v>31300</v>
          </cell>
          <cell r="AV782">
            <v>15300</v>
          </cell>
          <cell r="AW782">
            <v>12.24</v>
          </cell>
          <cell r="AX782">
            <v>15.06</v>
          </cell>
          <cell r="AY782">
            <v>44.51</v>
          </cell>
          <cell r="AZ782">
            <v>293000</v>
          </cell>
          <cell r="BA782">
            <v>31516</v>
          </cell>
          <cell r="BB782">
            <v>4100</v>
          </cell>
          <cell r="BC782">
            <v>11.36</v>
          </cell>
          <cell r="BD782">
            <v>13.4</v>
          </cell>
          <cell r="BE782">
            <v>40</v>
          </cell>
          <cell r="BF782">
            <v>31412</v>
          </cell>
          <cell r="BG782">
            <v>287600</v>
          </cell>
          <cell r="BH782" t="str">
            <v>Average</v>
          </cell>
          <cell r="BI782" t="str">
            <v>Vertically Integrated</v>
          </cell>
          <cell r="BJ782" t="str">
            <v>Fully Litigated</v>
          </cell>
          <cell r="BK782" t="str">
            <v>No</v>
          </cell>
          <cell r="BL782" t="str">
            <v>No</v>
          </cell>
        </row>
        <row r="783">
          <cell r="AE783">
            <v>52</v>
          </cell>
          <cell r="AF783">
            <v>0</v>
          </cell>
          <cell r="AG783">
            <v>1</v>
          </cell>
          <cell r="AH783">
            <v>1</v>
          </cell>
          <cell r="AI783">
            <v>1</v>
          </cell>
          <cell r="AJ783">
            <v>0</v>
          </cell>
          <cell r="AL783">
            <v>31</v>
          </cell>
          <cell r="AM783">
            <v>60</v>
          </cell>
          <cell r="AO783" t="str">
            <v>C-U-1008-144</v>
          </cell>
          <cell r="AP783">
            <v>1080</v>
          </cell>
          <cell r="AQ783" t="str">
            <v>ID</v>
          </cell>
          <cell r="AR783" t="str">
            <v>Avista Corporation</v>
          </cell>
          <cell r="AT783" t="str">
            <v>Electric</v>
          </cell>
          <cell r="AU783">
            <v>29297</v>
          </cell>
          <cell r="AV783">
            <v>14700</v>
          </cell>
          <cell r="AW783">
            <v>11.19</v>
          </cell>
          <cell r="AX783">
            <v>15.5</v>
          </cell>
          <cell r="AY783">
            <v>40</v>
          </cell>
          <cell r="AZ783" t="str">
            <v>NA</v>
          </cell>
          <cell r="BA783">
            <v>29444</v>
          </cell>
          <cell r="BB783">
            <v>8100</v>
          </cell>
          <cell r="BC783">
            <v>10.74</v>
          </cell>
          <cell r="BD783">
            <v>14.85</v>
          </cell>
          <cell r="BE783">
            <v>36.619999999999997</v>
          </cell>
          <cell r="BF783">
            <v>29220</v>
          </cell>
          <cell r="BG783" t="str">
            <v>NA</v>
          </cell>
          <cell r="BI783" t="str">
            <v>Vertically Integrated</v>
          </cell>
          <cell r="BJ783" t="str">
            <v>Fully Litigated</v>
          </cell>
          <cell r="BK783" t="str">
            <v>No</v>
          </cell>
          <cell r="BL783" t="str">
            <v>No</v>
          </cell>
        </row>
        <row r="784">
          <cell r="AE784">
            <v>52</v>
          </cell>
          <cell r="AF784">
            <v>0</v>
          </cell>
          <cell r="AG784">
            <v>1</v>
          </cell>
          <cell r="AH784">
            <v>1</v>
          </cell>
          <cell r="AI784">
            <v>1</v>
          </cell>
          <cell r="AJ784">
            <v>1</v>
          </cell>
          <cell r="AL784">
            <v>31</v>
          </cell>
          <cell r="AM784">
            <v>60</v>
          </cell>
          <cell r="AO784" t="str">
            <v>C-U-1008-145</v>
          </cell>
          <cell r="AP784">
            <v>1082</v>
          </cell>
          <cell r="AQ784" t="str">
            <v>ID</v>
          </cell>
          <cell r="AR784" t="str">
            <v>Avista Corporation</v>
          </cell>
          <cell r="AT784" t="str">
            <v>Natural Gas</v>
          </cell>
          <cell r="AU784">
            <v>29297</v>
          </cell>
          <cell r="AV784">
            <v>800</v>
          </cell>
          <cell r="AW784">
            <v>11.19</v>
          </cell>
          <cell r="AX784">
            <v>15.5</v>
          </cell>
          <cell r="AY784">
            <v>40</v>
          </cell>
          <cell r="AZ784" t="str">
            <v>NA</v>
          </cell>
          <cell r="BA784">
            <v>29444</v>
          </cell>
          <cell r="BB784">
            <v>400</v>
          </cell>
          <cell r="BC784">
            <v>10.74</v>
          </cell>
          <cell r="BD784">
            <v>14.85</v>
          </cell>
          <cell r="BE784">
            <v>36.619999999999997</v>
          </cell>
          <cell r="BF784">
            <v>29220</v>
          </cell>
          <cell r="BG784" t="str">
            <v>NA</v>
          </cell>
          <cell r="BI784" t="str">
            <v>Distribution</v>
          </cell>
          <cell r="BJ784" t="str">
            <v>Fully Litigated</v>
          </cell>
          <cell r="BK784" t="str">
            <v>No</v>
          </cell>
          <cell r="BL784" t="str">
            <v>No</v>
          </cell>
        </row>
        <row r="785">
          <cell r="AE785">
            <v>52</v>
          </cell>
          <cell r="AF785">
            <v>0</v>
          </cell>
          <cell r="AG785">
            <v>1</v>
          </cell>
          <cell r="AH785">
            <v>1</v>
          </cell>
          <cell r="AI785">
            <v>1</v>
          </cell>
          <cell r="AJ785">
            <v>0</v>
          </cell>
          <cell r="AL785">
            <v>31</v>
          </cell>
          <cell r="AM785">
            <v>60</v>
          </cell>
          <cell r="AO785" t="str">
            <v>C-U-1008-156</v>
          </cell>
          <cell r="AP785">
            <v>1084</v>
          </cell>
          <cell r="AQ785" t="str">
            <v>ID</v>
          </cell>
          <cell r="AR785" t="str">
            <v>Avista Corporation</v>
          </cell>
          <cell r="AT785" t="str">
            <v>Electric</v>
          </cell>
          <cell r="AU785">
            <v>29665</v>
          </cell>
          <cell r="AV785">
            <v>17400</v>
          </cell>
          <cell r="AW785">
            <v>11.74</v>
          </cell>
          <cell r="AX785">
            <v>15.25</v>
          </cell>
          <cell r="AY785">
            <v>40</v>
          </cell>
          <cell r="AZ785" t="str">
            <v>NA</v>
          </cell>
          <cell r="BA785">
            <v>29879</v>
          </cell>
          <cell r="BB785">
            <v>10400</v>
          </cell>
          <cell r="BC785">
            <v>11.74</v>
          </cell>
          <cell r="BD785">
            <v>15.25</v>
          </cell>
          <cell r="BE785">
            <v>40</v>
          </cell>
          <cell r="BF785">
            <v>29586</v>
          </cell>
          <cell r="BG785" t="str">
            <v>NA</v>
          </cell>
          <cell r="BI785" t="str">
            <v>Vertically Integrated</v>
          </cell>
          <cell r="BJ785" t="str">
            <v>Fully Litigated</v>
          </cell>
          <cell r="BK785" t="str">
            <v>No</v>
          </cell>
          <cell r="BL785" t="str">
            <v>No</v>
          </cell>
        </row>
        <row r="786">
          <cell r="AE786">
            <v>52</v>
          </cell>
          <cell r="AF786">
            <v>0</v>
          </cell>
          <cell r="AG786">
            <v>1</v>
          </cell>
          <cell r="AH786">
            <v>1</v>
          </cell>
          <cell r="AI786">
            <v>1</v>
          </cell>
          <cell r="AJ786">
            <v>1</v>
          </cell>
          <cell r="AL786">
            <v>31</v>
          </cell>
          <cell r="AM786">
            <v>60</v>
          </cell>
          <cell r="AO786" t="str">
            <v>C-U-1008-155</v>
          </cell>
          <cell r="AP786">
            <v>1085</v>
          </cell>
          <cell r="AQ786" t="str">
            <v>ID</v>
          </cell>
          <cell r="AR786" t="str">
            <v>Avista Corporation</v>
          </cell>
          <cell r="AT786" t="str">
            <v>Natural Gas</v>
          </cell>
          <cell r="AU786">
            <v>29665</v>
          </cell>
          <cell r="AV786">
            <v>800</v>
          </cell>
          <cell r="AW786">
            <v>11.74</v>
          </cell>
          <cell r="AX786">
            <v>15.25</v>
          </cell>
          <cell r="AY786">
            <v>40</v>
          </cell>
          <cell r="AZ786" t="str">
            <v>NA</v>
          </cell>
          <cell r="BA786">
            <v>29879</v>
          </cell>
          <cell r="BB786">
            <v>800</v>
          </cell>
          <cell r="BC786">
            <v>11.74</v>
          </cell>
          <cell r="BD786">
            <v>15.25</v>
          </cell>
          <cell r="BE786">
            <v>40</v>
          </cell>
          <cell r="BF786">
            <v>29586</v>
          </cell>
          <cell r="BG786" t="str">
            <v>NA</v>
          </cell>
          <cell r="BI786" t="str">
            <v>Distribution</v>
          </cell>
          <cell r="BJ786" t="str">
            <v>Fully Litigated</v>
          </cell>
          <cell r="BK786" t="str">
            <v>No</v>
          </cell>
          <cell r="BL786" t="str">
            <v>No</v>
          </cell>
        </row>
        <row r="787">
          <cell r="AE787">
            <v>52</v>
          </cell>
          <cell r="AF787">
            <v>0</v>
          </cell>
          <cell r="AG787">
            <v>1</v>
          </cell>
          <cell r="AH787">
            <v>1</v>
          </cell>
          <cell r="AI787">
            <v>1</v>
          </cell>
          <cell r="AJ787">
            <v>0</v>
          </cell>
          <cell r="AL787">
            <v>31</v>
          </cell>
          <cell r="AM787">
            <v>60</v>
          </cell>
          <cell r="AO787" t="str">
            <v>C-U-1008-170</v>
          </cell>
          <cell r="AP787">
            <v>1086</v>
          </cell>
          <cell r="AQ787" t="str">
            <v>ID</v>
          </cell>
          <cell r="AR787" t="str">
            <v>Avista Corporation</v>
          </cell>
          <cell r="AT787" t="str">
            <v>Electric</v>
          </cell>
          <cell r="AU787">
            <v>30027</v>
          </cell>
          <cell r="AV787">
            <v>21300</v>
          </cell>
          <cell r="AW787">
            <v>13.08</v>
          </cell>
          <cell r="AX787">
            <v>17.5</v>
          </cell>
          <cell r="AY787">
            <v>40</v>
          </cell>
          <cell r="AZ787">
            <v>189000</v>
          </cell>
          <cell r="BA787">
            <v>30211</v>
          </cell>
          <cell r="BB787">
            <v>500</v>
          </cell>
          <cell r="BC787">
            <v>12.07</v>
          </cell>
          <cell r="BD787">
            <v>15.25</v>
          </cell>
          <cell r="BE787">
            <v>40</v>
          </cell>
          <cell r="BF787">
            <v>29951</v>
          </cell>
          <cell r="BG787">
            <v>158000</v>
          </cell>
          <cell r="BH787" t="str">
            <v>Year-end</v>
          </cell>
          <cell r="BI787" t="str">
            <v>Vertically Integrated</v>
          </cell>
          <cell r="BJ787" t="str">
            <v>Fully Litigated</v>
          </cell>
          <cell r="BK787" t="str">
            <v>No</v>
          </cell>
          <cell r="BL787" t="str">
            <v>No</v>
          </cell>
        </row>
        <row r="788">
          <cell r="AE788">
            <v>52</v>
          </cell>
          <cell r="AF788">
            <v>0</v>
          </cell>
          <cell r="AG788">
            <v>1</v>
          </cell>
          <cell r="AH788">
            <v>1</v>
          </cell>
          <cell r="AI788">
            <v>1</v>
          </cell>
          <cell r="AJ788">
            <v>1</v>
          </cell>
          <cell r="AL788">
            <v>31</v>
          </cell>
          <cell r="AM788">
            <v>60</v>
          </cell>
          <cell r="AO788" t="str">
            <v>C-U-1008-171</v>
          </cell>
          <cell r="AP788">
            <v>1089</v>
          </cell>
          <cell r="AQ788" t="str">
            <v>ID</v>
          </cell>
          <cell r="AR788" t="str">
            <v>Avista Corporation</v>
          </cell>
          <cell r="AT788" t="str">
            <v>Natural Gas</v>
          </cell>
          <cell r="AU788">
            <v>30027</v>
          </cell>
          <cell r="AV788">
            <v>2100</v>
          </cell>
          <cell r="AW788">
            <v>13.08</v>
          </cell>
          <cell r="AX788">
            <v>17.5</v>
          </cell>
          <cell r="AY788">
            <v>40</v>
          </cell>
          <cell r="AZ788" t="str">
            <v>NA</v>
          </cell>
          <cell r="BA788">
            <v>30211</v>
          </cell>
          <cell r="BB788">
            <v>1700</v>
          </cell>
          <cell r="BC788">
            <v>12.07</v>
          </cell>
          <cell r="BD788">
            <v>15.25</v>
          </cell>
          <cell r="BE788">
            <v>40</v>
          </cell>
          <cell r="BF788">
            <v>29951</v>
          </cell>
          <cell r="BG788" t="str">
            <v>NA</v>
          </cell>
          <cell r="BI788" t="str">
            <v>Distribution</v>
          </cell>
          <cell r="BJ788" t="str">
            <v>Fully Litigated</v>
          </cell>
          <cell r="BK788" t="str">
            <v>No</v>
          </cell>
          <cell r="BL788" t="str">
            <v>No</v>
          </cell>
        </row>
        <row r="789">
          <cell r="AE789">
            <v>52</v>
          </cell>
          <cell r="AF789">
            <v>0</v>
          </cell>
          <cell r="AG789">
            <v>1</v>
          </cell>
          <cell r="AH789">
            <v>1</v>
          </cell>
          <cell r="AI789">
            <v>1</v>
          </cell>
          <cell r="AJ789">
            <v>0</v>
          </cell>
          <cell r="AL789">
            <v>31</v>
          </cell>
          <cell r="AM789">
            <v>60</v>
          </cell>
          <cell r="AO789" t="str">
            <v>C-U-1008-185</v>
          </cell>
          <cell r="AP789">
            <v>1091</v>
          </cell>
          <cell r="AQ789" t="str">
            <v>ID</v>
          </cell>
          <cell r="AR789" t="str">
            <v>Avista Corporation</v>
          </cell>
          <cell r="AT789" t="str">
            <v>Electric</v>
          </cell>
          <cell r="AU789">
            <v>30412</v>
          </cell>
          <cell r="AV789">
            <v>33400</v>
          </cell>
          <cell r="AW789">
            <v>12.99</v>
          </cell>
          <cell r="AX789">
            <v>16.5</v>
          </cell>
          <cell r="AY789">
            <v>40</v>
          </cell>
          <cell r="AZ789">
            <v>266800</v>
          </cell>
          <cell r="BA789">
            <v>30718</v>
          </cell>
          <cell r="BB789">
            <v>14900</v>
          </cell>
          <cell r="BC789">
            <v>12.14</v>
          </cell>
          <cell r="BD789">
            <v>14.75</v>
          </cell>
          <cell r="BE789">
            <v>40</v>
          </cell>
          <cell r="BF789">
            <v>30316</v>
          </cell>
          <cell r="BG789">
            <v>227900</v>
          </cell>
          <cell r="BI789" t="str">
            <v>Vertically Integrated</v>
          </cell>
          <cell r="BJ789" t="str">
            <v>Fully Litigated</v>
          </cell>
          <cell r="BK789" t="str">
            <v>No</v>
          </cell>
          <cell r="BL789" t="str">
            <v>No</v>
          </cell>
        </row>
        <row r="790">
          <cell r="AE790">
            <v>52</v>
          </cell>
          <cell r="AF790">
            <v>0</v>
          </cell>
          <cell r="AG790">
            <v>1</v>
          </cell>
          <cell r="AH790">
            <v>1</v>
          </cell>
          <cell r="AI790">
            <v>1</v>
          </cell>
          <cell r="AJ790">
            <v>0</v>
          </cell>
          <cell r="AL790">
            <v>31</v>
          </cell>
          <cell r="AM790">
            <v>60</v>
          </cell>
          <cell r="AO790" t="str">
            <v>C-U-1008-219</v>
          </cell>
          <cell r="AP790">
            <v>1093</v>
          </cell>
          <cell r="AQ790" t="str">
            <v>ID</v>
          </cell>
          <cell r="AR790" t="str">
            <v>Avista Corporation</v>
          </cell>
          <cell r="AT790" t="str">
            <v>Electric</v>
          </cell>
          <cell r="AU790">
            <v>30806</v>
          </cell>
          <cell r="AV790">
            <v>15500</v>
          </cell>
          <cell r="AW790">
            <v>12.44</v>
          </cell>
          <cell r="AX790">
            <v>15.75</v>
          </cell>
          <cell r="AY790">
            <v>40</v>
          </cell>
          <cell r="AZ790">
            <v>264100</v>
          </cell>
          <cell r="BA790">
            <v>31077</v>
          </cell>
          <cell r="BB790">
            <v>7500</v>
          </cell>
          <cell r="BC790">
            <v>12.1</v>
          </cell>
          <cell r="BD790">
            <v>14.9</v>
          </cell>
          <cell r="BE790">
            <v>40</v>
          </cell>
          <cell r="BF790">
            <v>30681</v>
          </cell>
          <cell r="BG790">
            <v>257100</v>
          </cell>
          <cell r="BH790" t="str">
            <v>Year-end</v>
          </cell>
          <cell r="BI790" t="str">
            <v>Vertically Integrated</v>
          </cell>
          <cell r="BJ790" t="str">
            <v>Fully Litigated</v>
          </cell>
          <cell r="BK790" t="str">
            <v>No</v>
          </cell>
          <cell r="BL790" t="str">
            <v>No</v>
          </cell>
        </row>
        <row r="791">
          <cell r="AE791">
            <v>52</v>
          </cell>
          <cell r="AF791">
            <v>0</v>
          </cell>
          <cell r="AG791">
            <v>1</v>
          </cell>
          <cell r="AH791">
            <v>1</v>
          </cell>
          <cell r="AI791">
            <v>1</v>
          </cell>
          <cell r="AJ791">
            <v>0</v>
          </cell>
          <cell r="AL791">
            <v>31</v>
          </cell>
          <cell r="AM791">
            <v>60</v>
          </cell>
          <cell r="AO791" t="str">
            <v>C-U-1008-234, 204</v>
          </cell>
          <cell r="AP791">
            <v>1095</v>
          </cell>
          <cell r="AQ791" t="str">
            <v>ID</v>
          </cell>
          <cell r="AR791" t="str">
            <v>Avista Corporation</v>
          </cell>
          <cell r="AT791" t="str">
            <v>Electric</v>
          </cell>
          <cell r="AU791">
            <v>31216</v>
          </cell>
          <cell r="AV791">
            <v>16300</v>
          </cell>
          <cell r="AW791">
            <v>12.5</v>
          </cell>
          <cell r="AX791">
            <v>15.75</v>
          </cell>
          <cell r="AY791" t="str">
            <v>NA</v>
          </cell>
          <cell r="AZ791" t="str">
            <v>NA</v>
          </cell>
          <cell r="BA791">
            <v>31457</v>
          </cell>
          <cell r="BB791">
            <v>7100</v>
          </cell>
          <cell r="BC791">
            <v>11.96</v>
          </cell>
          <cell r="BD791">
            <v>14.4</v>
          </cell>
          <cell r="BE791" t="str">
            <v>NA</v>
          </cell>
          <cell r="BF791">
            <v>31047</v>
          </cell>
          <cell r="BG791" t="str">
            <v>NA</v>
          </cell>
          <cell r="BI791" t="str">
            <v>Vertically Integrated</v>
          </cell>
          <cell r="BJ791" t="str">
            <v>Fully Litigated</v>
          </cell>
          <cell r="BK791" t="str">
            <v>Yes</v>
          </cell>
          <cell r="BL791" t="str">
            <v>No</v>
          </cell>
        </row>
        <row r="792">
          <cell r="AE792">
            <v>52</v>
          </cell>
          <cell r="AF792">
            <v>0</v>
          </cell>
          <cell r="AG792">
            <v>1</v>
          </cell>
          <cell r="AH792">
            <v>1</v>
          </cell>
          <cell r="AI792">
            <v>1</v>
          </cell>
          <cell r="AJ792">
            <v>0</v>
          </cell>
          <cell r="AL792">
            <v>31</v>
          </cell>
          <cell r="AM792">
            <v>60</v>
          </cell>
          <cell r="AO792" t="str">
            <v>C-U-1008-256</v>
          </cell>
          <cell r="AP792">
            <v>1098</v>
          </cell>
          <cell r="AQ792" t="str">
            <v>ID</v>
          </cell>
          <cell r="AR792" t="str">
            <v>Avista Corporation</v>
          </cell>
          <cell r="AT792" t="str">
            <v>Electric</v>
          </cell>
          <cell r="AU792">
            <v>31583</v>
          </cell>
          <cell r="AV792">
            <v>3700</v>
          </cell>
          <cell r="AW792">
            <v>11.18</v>
          </cell>
          <cell r="AX792">
            <v>13.5</v>
          </cell>
          <cell r="AY792">
            <v>38</v>
          </cell>
          <cell r="AZ792" t="str">
            <v>NA</v>
          </cell>
          <cell r="BA792">
            <v>31749</v>
          </cell>
          <cell r="BB792">
            <v>3700</v>
          </cell>
          <cell r="BC792" t="str">
            <v>NA</v>
          </cell>
          <cell r="BD792">
            <v>12.9</v>
          </cell>
          <cell r="BE792" t="str">
            <v>NA</v>
          </cell>
          <cell r="BF792">
            <v>31412</v>
          </cell>
          <cell r="BG792" t="str">
            <v>NA</v>
          </cell>
          <cell r="BI792" t="str">
            <v>Vertically Integrated</v>
          </cell>
          <cell r="BJ792" t="str">
            <v>Fully Litigated</v>
          </cell>
          <cell r="BK792" t="str">
            <v>No</v>
          </cell>
          <cell r="BL792" t="str">
            <v>No</v>
          </cell>
        </row>
        <row r="793">
          <cell r="AE793">
            <v>52</v>
          </cell>
          <cell r="AF793">
            <v>0</v>
          </cell>
          <cell r="AG793">
            <v>1</v>
          </cell>
          <cell r="AH793">
            <v>1</v>
          </cell>
          <cell r="AI793">
            <v>1</v>
          </cell>
          <cell r="AJ793">
            <v>0</v>
          </cell>
          <cell r="AL793">
            <v>31</v>
          </cell>
          <cell r="AM793">
            <v>60</v>
          </cell>
          <cell r="AO793" t="str">
            <v>C-IPC-E-11-08</v>
          </cell>
          <cell r="AP793">
            <v>2185</v>
          </cell>
          <cell r="AQ793" t="str">
            <v>ID</v>
          </cell>
          <cell r="AR793" t="str">
            <v>Idaho Power Company</v>
          </cell>
          <cell r="AS793" t="str">
            <v>IDA</v>
          </cell>
          <cell r="AT793" t="str">
            <v>Electric</v>
          </cell>
          <cell r="AU793">
            <v>40695</v>
          </cell>
          <cell r="AV793">
            <v>82600</v>
          </cell>
          <cell r="AW793">
            <v>8.17</v>
          </cell>
          <cell r="AX793">
            <v>10.5</v>
          </cell>
          <cell r="AY793">
            <v>51.2</v>
          </cell>
          <cell r="AZ793">
            <v>2355906.412</v>
          </cell>
          <cell r="BA793">
            <v>40907</v>
          </cell>
          <cell r="BB793">
            <v>33999.991999999998</v>
          </cell>
          <cell r="BC793">
            <v>7.86</v>
          </cell>
          <cell r="BD793" t="str">
            <v>NA</v>
          </cell>
          <cell r="BE793" t="str">
            <v>NA</v>
          </cell>
          <cell r="BF793">
            <v>40908</v>
          </cell>
          <cell r="BG793">
            <v>2355906.412</v>
          </cell>
          <cell r="BI793" t="str">
            <v>Vertically Integrated</v>
          </cell>
          <cell r="BJ793" t="str">
            <v>Settled</v>
          </cell>
          <cell r="BK793" t="str">
            <v>No</v>
          </cell>
          <cell r="BL793" t="str">
            <v>No</v>
          </cell>
        </row>
        <row r="794">
          <cell r="AE794">
            <v>52</v>
          </cell>
          <cell r="AF794">
            <v>0</v>
          </cell>
          <cell r="AG794">
            <v>1</v>
          </cell>
          <cell r="AH794">
            <v>1</v>
          </cell>
          <cell r="AI794">
            <v>1</v>
          </cell>
          <cell r="AJ794">
            <v>0</v>
          </cell>
          <cell r="AL794">
            <v>31</v>
          </cell>
          <cell r="AM794">
            <v>60</v>
          </cell>
          <cell r="AO794" t="str">
            <v>C-PAC-E-11-12</v>
          </cell>
          <cell r="AP794">
            <v>2187</v>
          </cell>
          <cell r="AQ794" t="str">
            <v>ID</v>
          </cell>
          <cell r="AR794" t="str">
            <v>PacifiCorp</v>
          </cell>
          <cell r="AS794" t="str">
            <v>BRK.A</v>
          </cell>
          <cell r="AT794" t="str">
            <v>Electric</v>
          </cell>
          <cell r="AU794">
            <v>40690</v>
          </cell>
          <cell r="AV794">
            <v>32670.159</v>
          </cell>
          <cell r="AW794">
            <v>8.25</v>
          </cell>
          <cell r="AX794">
            <v>10.5</v>
          </cell>
          <cell r="AY794">
            <v>52.3</v>
          </cell>
          <cell r="AZ794">
            <v>745700.93400000001</v>
          </cell>
          <cell r="BA794">
            <v>40918</v>
          </cell>
          <cell r="BB794">
            <v>34000</v>
          </cell>
          <cell r="BC794" t="str">
            <v>NA</v>
          </cell>
          <cell r="BD794" t="str">
            <v>NA</v>
          </cell>
          <cell r="BE794" t="str">
            <v>NA</v>
          </cell>
          <cell r="BF794">
            <v>40543</v>
          </cell>
          <cell r="BG794" t="str">
            <v>NA</v>
          </cell>
          <cell r="BI794" t="str">
            <v>Vertically Integrated</v>
          </cell>
          <cell r="BJ794" t="str">
            <v>Settled</v>
          </cell>
          <cell r="BK794" t="str">
            <v>Yes</v>
          </cell>
          <cell r="BL794" t="str">
            <v>No</v>
          </cell>
        </row>
        <row r="795">
          <cell r="AE795">
            <v>52</v>
          </cell>
          <cell r="AF795">
            <v>0</v>
          </cell>
          <cell r="AG795">
            <v>1</v>
          </cell>
          <cell r="AH795">
            <v>1</v>
          </cell>
          <cell r="AI795">
            <v>1</v>
          </cell>
          <cell r="AJ795">
            <v>0</v>
          </cell>
          <cell r="AL795">
            <v>31</v>
          </cell>
          <cell r="AM795">
            <v>60</v>
          </cell>
          <cell r="AO795" t="str">
            <v>C-AVU-E-11-01</v>
          </cell>
          <cell r="AP795">
            <v>2201</v>
          </cell>
          <cell r="AQ795" t="str">
            <v>ID</v>
          </cell>
          <cell r="AR795" t="str">
            <v>Avista Corporation</v>
          </cell>
          <cell r="AT795" t="str">
            <v>Electric</v>
          </cell>
          <cell r="AU795">
            <v>40729</v>
          </cell>
          <cell r="AV795">
            <v>9009</v>
          </cell>
          <cell r="AW795">
            <v>8.49</v>
          </cell>
          <cell r="AX795">
            <v>10.9</v>
          </cell>
          <cell r="AY795">
            <v>50.15</v>
          </cell>
          <cell r="AZ795">
            <v>627001</v>
          </cell>
          <cell r="BA795">
            <v>40816</v>
          </cell>
          <cell r="BB795">
            <v>2800</v>
          </cell>
          <cell r="BC795" t="str">
            <v>NA</v>
          </cell>
          <cell r="BD795" t="str">
            <v>NA</v>
          </cell>
          <cell r="BE795" t="str">
            <v>NA</v>
          </cell>
          <cell r="BF795">
            <v>40543</v>
          </cell>
          <cell r="BG795" t="str">
            <v>NA</v>
          </cell>
          <cell r="BI795" t="str">
            <v>Vertically Integrated</v>
          </cell>
          <cell r="BJ795" t="str">
            <v>Settled</v>
          </cell>
          <cell r="BK795" t="str">
            <v>No</v>
          </cell>
          <cell r="BL795" t="str">
            <v>No</v>
          </cell>
        </row>
        <row r="796">
          <cell r="AE796">
            <v>52</v>
          </cell>
          <cell r="AF796">
            <v>0</v>
          </cell>
          <cell r="AG796">
            <v>1</v>
          </cell>
          <cell r="AH796">
            <v>1</v>
          </cell>
          <cell r="AI796">
            <v>1</v>
          </cell>
          <cell r="AJ796">
            <v>1</v>
          </cell>
          <cell r="AL796">
            <v>31</v>
          </cell>
          <cell r="AM796">
            <v>60</v>
          </cell>
          <cell r="AO796" t="str">
            <v>C-AVU-G-11-01</v>
          </cell>
          <cell r="AP796">
            <v>2202</v>
          </cell>
          <cell r="AQ796" t="str">
            <v>ID</v>
          </cell>
          <cell r="AR796" t="str">
            <v>Avista Corporation</v>
          </cell>
          <cell r="AT796" t="str">
            <v>Natural Gas</v>
          </cell>
          <cell r="AU796">
            <v>40729</v>
          </cell>
          <cell r="AV796">
            <v>1921</v>
          </cell>
          <cell r="AW796">
            <v>8.49</v>
          </cell>
          <cell r="AX796">
            <v>10.9</v>
          </cell>
          <cell r="AY796">
            <v>50.15</v>
          </cell>
          <cell r="AZ796">
            <v>103400</v>
          </cell>
          <cell r="BA796">
            <v>40816</v>
          </cell>
          <cell r="BB796">
            <v>1100</v>
          </cell>
          <cell r="BC796" t="str">
            <v>NA</v>
          </cell>
          <cell r="BD796" t="str">
            <v>NA</v>
          </cell>
          <cell r="BE796" t="str">
            <v>NA</v>
          </cell>
          <cell r="BF796">
            <v>40543</v>
          </cell>
          <cell r="BG796" t="str">
            <v>NA</v>
          </cell>
          <cell r="BI796" t="str">
            <v>Distribution</v>
          </cell>
          <cell r="BJ796" t="str">
            <v>Settled</v>
          </cell>
          <cell r="BK796" t="str">
            <v>No</v>
          </cell>
          <cell r="BL796" t="str">
            <v>No</v>
          </cell>
        </row>
        <row r="797">
          <cell r="AE797">
            <v>52</v>
          </cell>
          <cell r="AF797">
            <v>0</v>
          </cell>
          <cell r="AG797">
            <v>1</v>
          </cell>
          <cell r="AH797">
            <v>1</v>
          </cell>
          <cell r="AI797">
            <v>1</v>
          </cell>
          <cell r="AJ797">
            <v>0</v>
          </cell>
          <cell r="AL797">
            <v>31</v>
          </cell>
          <cell r="AM797">
            <v>60</v>
          </cell>
          <cell r="AO797" t="str">
            <v>C-IPC-E-12-14</v>
          </cell>
          <cell r="AP797">
            <v>2286</v>
          </cell>
          <cell r="AQ797" t="str">
            <v>ID</v>
          </cell>
          <cell r="AR797" t="str">
            <v>Idaho Power Company</v>
          </cell>
          <cell r="AS797" t="str">
            <v>IDA</v>
          </cell>
          <cell r="AT797" t="str">
            <v>Electric</v>
          </cell>
          <cell r="AU797">
            <v>40970</v>
          </cell>
          <cell r="AV797">
            <v>59869.823000000004</v>
          </cell>
          <cell r="AW797" t="str">
            <v>NA</v>
          </cell>
          <cell r="AX797" t="str">
            <v>NA</v>
          </cell>
          <cell r="AY797" t="str">
            <v>NA</v>
          </cell>
          <cell r="AZ797">
            <v>336701.10200000001</v>
          </cell>
          <cell r="BA797">
            <v>41089</v>
          </cell>
          <cell r="BB797">
            <v>58105.578000000001</v>
          </cell>
          <cell r="BC797" t="str">
            <v>NA</v>
          </cell>
          <cell r="BD797" t="str">
            <v>NA</v>
          </cell>
          <cell r="BE797" t="str">
            <v>NA</v>
          </cell>
          <cell r="BF797">
            <v>41274</v>
          </cell>
          <cell r="BG797">
            <v>335909.56900000002</v>
          </cell>
          <cell r="BI797" t="str">
            <v>Limited-Issue Rider</v>
          </cell>
          <cell r="BJ797" t="str">
            <v>Fully Litigated</v>
          </cell>
          <cell r="BK797" t="str">
            <v>No</v>
          </cell>
          <cell r="BL797" t="str">
            <v>No</v>
          </cell>
        </row>
        <row r="798">
          <cell r="AE798">
            <v>52</v>
          </cell>
          <cell r="AF798">
            <v>0</v>
          </cell>
          <cell r="AG798">
            <v>1</v>
          </cell>
          <cell r="AH798">
            <v>1</v>
          </cell>
          <cell r="AI798">
            <v>1</v>
          </cell>
          <cell r="AJ798">
            <v>0</v>
          </cell>
          <cell r="AL798">
            <v>31</v>
          </cell>
          <cell r="AM798">
            <v>60</v>
          </cell>
          <cell r="AO798" t="str">
            <v>C-AVU-E-12-08</v>
          </cell>
          <cell r="AP798">
            <v>2388</v>
          </cell>
          <cell r="AQ798" t="str">
            <v>ID</v>
          </cell>
          <cell r="AR798" t="str">
            <v>Avista Corporation</v>
          </cell>
          <cell r="AT798" t="str">
            <v>Electric</v>
          </cell>
          <cell r="AU798">
            <v>41192</v>
          </cell>
          <cell r="AV798">
            <v>11393</v>
          </cell>
          <cell r="AW798">
            <v>8.4600000000000009</v>
          </cell>
          <cell r="AX798">
            <v>10.9</v>
          </cell>
          <cell r="AY798">
            <v>50</v>
          </cell>
          <cell r="AZ798">
            <v>639030</v>
          </cell>
          <cell r="BA798">
            <v>41360</v>
          </cell>
          <cell r="BB798">
            <v>7800</v>
          </cell>
          <cell r="BC798">
            <v>7.91</v>
          </cell>
          <cell r="BD798">
            <v>9.8000000000000007</v>
          </cell>
          <cell r="BE798">
            <v>50</v>
          </cell>
          <cell r="BF798">
            <v>41090</v>
          </cell>
          <cell r="BG798">
            <v>659000</v>
          </cell>
          <cell r="BH798" t="str">
            <v>Average</v>
          </cell>
          <cell r="BI798" t="str">
            <v>Vertically Integrated</v>
          </cell>
          <cell r="BJ798" t="str">
            <v>Settled</v>
          </cell>
          <cell r="BK798" t="str">
            <v>No</v>
          </cell>
          <cell r="BL798" t="str">
            <v>No</v>
          </cell>
        </row>
        <row r="799">
          <cell r="AE799">
            <v>52</v>
          </cell>
          <cell r="AF799">
            <v>0</v>
          </cell>
          <cell r="AG799">
            <v>1</v>
          </cell>
          <cell r="AH799">
            <v>1</v>
          </cell>
          <cell r="AI799">
            <v>1</v>
          </cell>
          <cell r="AJ799">
            <v>1</v>
          </cell>
          <cell r="AL799">
            <v>31</v>
          </cell>
          <cell r="AM799">
            <v>60</v>
          </cell>
          <cell r="AO799" t="str">
            <v>C-AVU-G-12-07</v>
          </cell>
          <cell r="AP799">
            <v>2389</v>
          </cell>
          <cell r="AQ799" t="str">
            <v>ID</v>
          </cell>
          <cell r="AR799" t="str">
            <v>Avista Corporation</v>
          </cell>
          <cell r="AT799" t="str">
            <v>Natural Gas</v>
          </cell>
          <cell r="AU799">
            <v>41192</v>
          </cell>
          <cell r="AV799">
            <v>4561</v>
          </cell>
          <cell r="AW799">
            <v>8.4600000000000009</v>
          </cell>
          <cell r="AX799">
            <v>10.9</v>
          </cell>
          <cell r="AY799">
            <v>50</v>
          </cell>
          <cell r="AZ799">
            <v>110930</v>
          </cell>
          <cell r="BA799">
            <v>41360</v>
          </cell>
          <cell r="BB799">
            <v>4400</v>
          </cell>
          <cell r="BC799">
            <v>7.91</v>
          </cell>
          <cell r="BD799">
            <v>9.8000000000000007</v>
          </cell>
          <cell r="BE799">
            <v>50</v>
          </cell>
          <cell r="BF799">
            <v>41090</v>
          </cell>
          <cell r="BG799">
            <v>116100</v>
          </cell>
          <cell r="BH799" t="str">
            <v>Average</v>
          </cell>
          <cell r="BI799" t="str">
            <v>Distribution</v>
          </cell>
          <cell r="BJ799" t="str">
            <v>Settled</v>
          </cell>
          <cell r="BK799" t="str">
            <v>Yes</v>
          </cell>
          <cell r="BL799" t="str">
            <v>No</v>
          </cell>
        </row>
        <row r="800">
          <cell r="AE800">
            <v>52</v>
          </cell>
          <cell r="AF800">
            <v>0</v>
          </cell>
          <cell r="AG800">
            <v>1</v>
          </cell>
          <cell r="AH800">
            <v>1</v>
          </cell>
          <cell r="AI800">
            <v>1</v>
          </cell>
          <cell r="AJ800">
            <v>0</v>
          </cell>
          <cell r="AL800">
            <v>31</v>
          </cell>
          <cell r="AM800">
            <v>60</v>
          </cell>
          <cell r="AO800" t="str">
            <v>C-PAC-E-13-04</v>
          </cell>
          <cell r="AP800">
            <v>2477</v>
          </cell>
          <cell r="AQ800" t="str">
            <v>ID</v>
          </cell>
          <cell r="AR800" t="str">
            <v>PacifiCorp</v>
          </cell>
          <cell r="AS800" t="str">
            <v>BRK.A</v>
          </cell>
          <cell r="AT800" t="str">
            <v>Electric</v>
          </cell>
          <cell r="AU800">
            <v>41428</v>
          </cell>
          <cell r="AV800">
            <v>2000</v>
          </cell>
          <cell r="AW800" t="str">
            <v>NA</v>
          </cell>
          <cell r="AX800" t="str">
            <v>NA</v>
          </cell>
          <cell r="AY800" t="str">
            <v>NA</v>
          </cell>
          <cell r="AZ800" t="str">
            <v>NA</v>
          </cell>
          <cell r="BA800">
            <v>41571</v>
          </cell>
          <cell r="BB800">
            <v>2000</v>
          </cell>
          <cell r="BC800" t="str">
            <v>NA</v>
          </cell>
          <cell r="BD800" t="str">
            <v>NA</v>
          </cell>
          <cell r="BE800" t="str">
            <v>NA</v>
          </cell>
          <cell r="BG800" t="str">
            <v>NA</v>
          </cell>
          <cell r="BI800" t="str">
            <v>Vertically Integrated</v>
          </cell>
          <cell r="BJ800" t="str">
            <v>Settled</v>
          </cell>
          <cell r="BK800" t="str">
            <v>No</v>
          </cell>
          <cell r="BL800" t="str">
            <v>No</v>
          </cell>
        </row>
        <row r="801">
          <cell r="AE801">
            <v>52</v>
          </cell>
          <cell r="AF801">
            <v>0</v>
          </cell>
          <cell r="AG801">
            <v>1</v>
          </cell>
          <cell r="AH801">
            <v>1</v>
          </cell>
          <cell r="AI801">
            <v>1</v>
          </cell>
          <cell r="AJ801">
            <v>0</v>
          </cell>
          <cell r="AL801">
            <v>31</v>
          </cell>
          <cell r="AM801">
            <v>60</v>
          </cell>
          <cell r="AO801" t="str">
            <v>C-AVU-E-14-05</v>
          </cell>
          <cell r="AP801">
            <v>2676</v>
          </cell>
          <cell r="AQ801" t="str">
            <v>ID</v>
          </cell>
          <cell r="AR801" t="str">
            <v>Avista Corporation</v>
          </cell>
          <cell r="AT801" t="str">
            <v>Electric</v>
          </cell>
          <cell r="AU801">
            <v>41789</v>
          </cell>
          <cell r="AV801" t="str">
            <v>NA</v>
          </cell>
          <cell r="AW801" t="str">
            <v>NA</v>
          </cell>
          <cell r="AX801" t="str">
            <v>NA</v>
          </cell>
          <cell r="AY801" t="str">
            <v>NA</v>
          </cell>
          <cell r="AZ801" t="str">
            <v>NA</v>
          </cell>
          <cell r="BA801">
            <v>41900</v>
          </cell>
          <cell r="BB801">
            <v>0</v>
          </cell>
          <cell r="BC801" t="str">
            <v>NA</v>
          </cell>
          <cell r="BD801" t="str">
            <v>NA</v>
          </cell>
          <cell r="BE801" t="str">
            <v>NA</v>
          </cell>
          <cell r="BG801" t="str">
            <v>NA</v>
          </cell>
          <cell r="BI801" t="str">
            <v>Vertically Integrated</v>
          </cell>
          <cell r="BJ801" t="str">
            <v>Settled</v>
          </cell>
          <cell r="BK801" t="str">
            <v>No</v>
          </cell>
          <cell r="BL801" t="str">
            <v>No</v>
          </cell>
        </row>
        <row r="802">
          <cell r="AE802">
            <v>52</v>
          </cell>
          <cell r="AF802">
            <v>0</v>
          </cell>
          <cell r="AG802">
            <v>1</v>
          </cell>
          <cell r="AH802">
            <v>1</v>
          </cell>
          <cell r="AI802">
            <v>1</v>
          </cell>
          <cell r="AJ802">
            <v>1</v>
          </cell>
          <cell r="AL802">
            <v>31</v>
          </cell>
          <cell r="AM802">
            <v>60</v>
          </cell>
          <cell r="AO802" t="str">
            <v>C-AVU-G-14-01</v>
          </cell>
          <cell r="AP802">
            <v>2677</v>
          </cell>
          <cell r="AQ802" t="str">
            <v>ID</v>
          </cell>
          <cell r="AR802" t="str">
            <v>Avista Corporation</v>
          </cell>
          <cell r="AT802" t="str">
            <v>Natural Gas</v>
          </cell>
          <cell r="AU802">
            <v>41789</v>
          </cell>
          <cell r="AV802" t="str">
            <v>NA</v>
          </cell>
          <cell r="AW802" t="str">
            <v>NA</v>
          </cell>
          <cell r="AX802" t="str">
            <v>NA</v>
          </cell>
          <cell r="AY802" t="str">
            <v>NA</v>
          </cell>
          <cell r="AZ802" t="str">
            <v>NA</v>
          </cell>
          <cell r="BA802">
            <v>41900</v>
          </cell>
          <cell r="BB802">
            <v>0</v>
          </cell>
          <cell r="BC802" t="str">
            <v>NA</v>
          </cell>
          <cell r="BD802" t="str">
            <v>NA</v>
          </cell>
          <cell r="BE802" t="str">
            <v>NA</v>
          </cell>
          <cell r="BG802" t="str">
            <v>NA</v>
          </cell>
          <cell r="BI802" t="str">
            <v>Distribution</v>
          </cell>
          <cell r="BJ802" t="str">
            <v>Settled</v>
          </cell>
          <cell r="BK802" t="str">
            <v>No</v>
          </cell>
          <cell r="BL802" t="str">
            <v>No</v>
          </cell>
        </row>
        <row r="803">
          <cell r="AE803">
            <v>52</v>
          </cell>
          <cell r="AF803">
            <v>0</v>
          </cell>
          <cell r="AG803">
            <v>1</v>
          </cell>
          <cell r="AH803">
            <v>1</v>
          </cell>
          <cell r="AI803">
            <v>1</v>
          </cell>
          <cell r="AJ803">
            <v>0</v>
          </cell>
          <cell r="AL803">
            <v>31</v>
          </cell>
          <cell r="AM803">
            <v>60</v>
          </cell>
          <cell r="AO803" t="str">
            <v>C-AVU-E-15-05</v>
          </cell>
          <cell r="AP803">
            <v>2817</v>
          </cell>
          <cell r="AQ803" t="str">
            <v>ID</v>
          </cell>
          <cell r="AR803" t="str">
            <v>Avista Corporation</v>
          </cell>
          <cell r="AT803" t="str">
            <v>Electric</v>
          </cell>
          <cell r="AU803">
            <v>42156</v>
          </cell>
          <cell r="AV803">
            <v>26943</v>
          </cell>
          <cell r="AW803">
            <v>7.62</v>
          </cell>
          <cell r="AX803">
            <v>9.9</v>
          </cell>
          <cell r="AY803">
            <v>50</v>
          </cell>
          <cell r="AZ803">
            <v>766971</v>
          </cell>
          <cell r="BA803">
            <v>42356</v>
          </cell>
          <cell r="BB803">
            <v>1700</v>
          </cell>
          <cell r="BC803">
            <v>7.42</v>
          </cell>
          <cell r="BD803">
            <v>9.5</v>
          </cell>
          <cell r="BE803">
            <v>50</v>
          </cell>
          <cell r="BF803">
            <v>42004</v>
          </cell>
          <cell r="BG803">
            <v>735020</v>
          </cell>
          <cell r="BH803" t="str">
            <v>Average</v>
          </cell>
          <cell r="BI803" t="str">
            <v>Vertically Integrated</v>
          </cell>
          <cell r="BJ803" t="str">
            <v>Settled</v>
          </cell>
          <cell r="BK803" t="str">
            <v>No</v>
          </cell>
          <cell r="BL803" t="str">
            <v>No</v>
          </cell>
        </row>
        <row r="804">
          <cell r="AE804">
            <v>52</v>
          </cell>
          <cell r="AF804">
            <v>0</v>
          </cell>
          <cell r="AG804">
            <v>1</v>
          </cell>
          <cell r="AH804">
            <v>1</v>
          </cell>
          <cell r="AI804">
            <v>1</v>
          </cell>
          <cell r="AJ804">
            <v>1</v>
          </cell>
          <cell r="AL804">
            <v>31</v>
          </cell>
          <cell r="AM804">
            <v>60</v>
          </cell>
          <cell r="AO804" t="str">
            <v>C-AVU-G-15-01</v>
          </cell>
          <cell r="AP804">
            <v>2818</v>
          </cell>
          <cell r="AQ804" t="str">
            <v>ID</v>
          </cell>
          <cell r="AR804" t="str">
            <v>Avista Corporation</v>
          </cell>
          <cell r="AT804" t="str">
            <v>Natural Gas</v>
          </cell>
          <cell r="AU804">
            <v>42156</v>
          </cell>
          <cell r="AV804">
            <v>4871</v>
          </cell>
          <cell r="AW804">
            <v>7.62</v>
          </cell>
          <cell r="AX804">
            <v>9.9</v>
          </cell>
          <cell r="AY804">
            <v>50</v>
          </cell>
          <cell r="AZ804">
            <v>130837</v>
          </cell>
          <cell r="BA804">
            <v>42356</v>
          </cell>
          <cell r="BB804">
            <v>2500</v>
          </cell>
          <cell r="BC804">
            <v>7.42</v>
          </cell>
          <cell r="BD804">
            <v>9.5</v>
          </cell>
          <cell r="BE804">
            <v>50</v>
          </cell>
          <cell r="BF804">
            <v>42004</v>
          </cell>
          <cell r="BG804">
            <v>131925</v>
          </cell>
          <cell r="BH804" t="str">
            <v>Average</v>
          </cell>
          <cell r="BI804" t="str">
            <v>Distribution</v>
          </cell>
          <cell r="BJ804" t="str">
            <v>Settled</v>
          </cell>
          <cell r="BK804" t="str">
            <v>No</v>
          </cell>
          <cell r="BL804" t="str">
            <v>No</v>
          </cell>
        </row>
        <row r="805">
          <cell r="AE805">
            <v>52</v>
          </cell>
          <cell r="AF805">
            <v>0</v>
          </cell>
          <cell r="AG805">
            <v>1</v>
          </cell>
          <cell r="AH805">
            <v>1</v>
          </cell>
          <cell r="AI805">
            <v>1</v>
          </cell>
          <cell r="AJ805">
            <v>0</v>
          </cell>
          <cell r="AL805">
            <v>31</v>
          </cell>
          <cell r="AM805">
            <v>60</v>
          </cell>
          <cell r="AO805" t="str">
            <v>C-PAC-E-15-09</v>
          </cell>
          <cell r="AP805">
            <v>2853</v>
          </cell>
          <cell r="AQ805" t="str">
            <v>ID</v>
          </cell>
          <cell r="AR805" t="str">
            <v>PacifiCorp</v>
          </cell>
          <cell r="AS805" t="str">
            <v>BRK.A</v>
          </cell>
          <cell r="AT805" t="str">
            <v>Electric</v>
          </cell>
          <cell r="AU805">
            <v>42151</v>
          </cell>
          <cell r="AV805">
            <v>10200</v>
          </cell>
          <cell r="AW805" t="str">
            <v>NA</v>
          </cell>
          <cell r="AX805" t="str">
            <v>NA</v>
          </cell>
          <cell r="AY805" t="str">
            <v>NA</v>
          </cell>
          <cell r="AZ805" t="str">
            <v>NA</v>
          </cell>
          <cell r="BA805">
            <v>42361</v>
          </cell>
          <cell r="BB805">
            <v>10200</v>
          </cell>
          <cell r="BC805" t="str">
            <v>NA</v>
          </cell>
          <cell r="BD805" t="str">
            <v>NA</v>
          </cell>
          <cell r="BE805" t="str">
            <v>NA</v>
          </cell>
          <cell r="BG805" t="str">
            <v>NA</v>
          </cell>
          <cell r="BI805" t="str">
            <v>Limited-Issue Rider</v>
          </cell>
          <cell r="BJ805" t="str">
            <v>Settled</v>
          </cell>
          <cell r="BK805" t="str">
            <v>No</v>
          </cell>
          <cell r="BL805" t="str">
            <v>No</v>
          </cell>
        </row>
        <row r="806">
          <cell r="AE806">
            <v>52</v>
          </cell>
          <cell r="AF806">
            <v>0</v>
          </cell>
          <cell r="AG806">
            <v>1</v>
          </cell>
          <cell r="AH806">
            <v>1</v>
          </cell>
          <cell r="AI806">
            <v>1</v>
          </cell>
          <cell r="AJ806">
            <v>0</v>
          </cell>
          <cell r="AL806">
            <v>31</v>
          </cell>
          <cell r="AM806">
            <v>60</v>
          </cell>
          <cell r="AO806" t="str">
            <v>C-AVU-E-16-03</v>
          </cell>
          <cell r="AP806">
            <v>2914</v>
          </cell>
          <cell r="AQ806" t="str">
            <v>ID</v>
          </cell>
          <cell r="AR806" t="str">
            <v>Avista Corporation</v>
          </cell>
          <cell r="AT806" t="str">
            <v>Electric</v>
          </cell>
          <cell r="AU806">
            <v>42516</v>
          </cell>
          <cell r="AV806">
            <v>15433</v>
          </cell>
          <cell r="AW806">
            <v>7.78</v>
          </cell>
          <cell r="AX806">
            <v>9.9</v>
          </cell>
          <cell r="AY806">
            <v>50</v>
          </cell>
          <cell r="AZ806">
            <v>754636</v>
          </cell>
          <cell r="BA806">
            <v>42732</v>
          </cell>
          <cell r="BB806">
            <v>6250</v>
          </cell>
          <cell r="BC806">
            <v>7.58</v>
          </cell>
          <cell r="BD806">
            <v>9.5</v>
          </cell>
          <cell r="BE806">
            <v>50</v>
          </cell>
          <cell r="BF806">
            <v>42369</v>
          </cell>
          <cell r="BG806">
            <v>754003</v>
          </cell>
          <cell r="BH806" t="str">
            <v>Average</v>
          </cell>
          <cell r="BI806" t="str">
            <v>Vertically Integrated</v>
          </cell>
          <cell r="BJ806" t="str">
            <v>Settled</v>
          </cell>
          <cell r="BK806" t="str">
            <v>No</v>
          </cell>
          <cell r="BL806" t="str">
            <v>No</v>
          </cell>
        </row>
        <row r="807">
          <cell r="AE807">
            <v>52</v>
          </cell>
          <cell r="AF807">
            <v>0</v>
          </cell>
          <cell r="AG807">
            <v>1</v>
          </cell>
          <cell r="AH807">
            <v>1</v>
          </cell>
          <cell r="AI807">
            <v>1</v>
          </cell>
          <cell r="AJ807">
            <v>1</v>
          </cell>
          <cell r="AL807">
            <v>31</v>
          </cell>
          <cell r="AM807">
            <v>60</v>
          </cell>
          <cell r="AO807" t="str">
            <v>C-INT-G-16-2</v>
          </cell>
          <cell r="AP807">
            <v>3010</v>
          </cell>
          <cell r="AQ807" t="str">
            <v>ID</v>
          </cell>
          <cell r="AR807" t="str">
            <v>Intermountain Gas Company</v>
          </cell>
          <cell r="AS807" t="str">
            <v>MDU</v>
          </cell>
          <cell r="AT807" t="str">
            <v>Natural Gas</v>
          </cell>
          <cell r="AU807">
            <v>42594</v>
          </cell>
          <cell r="AV807">
            <v>10165.700000000001</v>
          </cell>
          <cell r="AW807">
            <v>7.42</v>
          </cell>
          <cell r="AX807">
            <v>9.9</v>
          </cell>
          <cell r="AY807">
            <v>50</v>
          </cell>
          <cell r="AZ807">
            <v>236926.49400000001</v>
          </cell>
          <cell r="BA807">
            <v>42853</v>
          </cell>
          <cell r="BB807">
            <v>5338.2610000000004</v>
          </cell>
          <cell r="BC807">
            <v>7.3</v>
          </cell>
          <cell r="BD807">
            <v>9.5</v>
          </cell>
          <cell r="BE807">
            <v>50</v>
          </cell>
          <cell r="BF807">
            <v>42735</v>
          </cell>
          <cell r="BG807">
            <v>235526.788</v>
          </cell>
          <cell r="BH807" t="str">
            <v>Average</v>
          </cell>
          <cell r="BI807" t="str">
            <v>Distribution</v>
          </cell>
          <cell r="BJ807" t="str">
            <v>Fully Litigated</v>
          </cell>
          <cell r="BK807" t="str">
            <v>No</v>
          </cell>
          <cell r="BL807" t="str">
            <v>No</v>
          </cell>
        </row>
        <row r="808">
          <cell r="AE808">
            <v>52</v>
          </cell>
          <cell r="AF808">
            <v>0</v>
          </cell>
          <cell r="AG808">
            <v>1</v>
          </cell>
          <cell r="AH808">
            <v>1</v>
          </cell>
          <cell r="AI808">
            <v>1</v>
          </cell>
          <cell r="AJ808">
            <v>0</v>
          </cell>
          <cell r="AL808">
            <v>31</v>
          </cell>
          <cell r="AM808">
            <v>60</v>
          </cell>
          <cell r="AO808" t="str">
            <v>C-IPC-E-16-24</v>
          </cell>
          <cell r="AP808">
            <v>3036</v>
          </cell>
          <cell r="AQ808" t="str">
            <v>ID</v>
          </cell>
          <cell r="AR808" t="str">
            <v>Idaho Power Company</v>
          </cell>
          <cell r="AS808" t="str">
            <v>IDA</v>
          </cell>
          <cell r="AT808" t="str">
            <v>Electric</v>
          </cell>
          <cell r="AU808">
            <v>42664</v>
          </cell>
          <cell r="AV808">
            <v>28500</v>
          </cell>
          <cell r="AW808" t="str">
            <v>NA</v>
          </cell>
          <cell r="AX808">
            <v>9.5</v>
          </cell>
          <cell r="AY808" t="str">
            <v>NA</v>
          </cell>
          <cell r="AZ808" t="str">
            <v>NA</v>
          </cell>
          <cell r="BA808">
            <v>42886</v>
          </cell>
          <cell r="BB808">
            <v>13285.285</v>
          </cell>
          <cell r="BC808" t="str">
            <v>NA</v>
          </cell>
          <cell r="BD808">
            <v>9.5</v>
          </cell>
          <cell r="BE808" t="str">
            <v>NA</v>
          </cell>
          <cell r="BG808" t="str">
            <v>NA</v>
          </cell>
          <cell r="BI808" t="str">
            <v>Limited-Issue Rider</v>
          </cell>
          <cell r="BJ808" t="str">
            <v>Settled</v>
          </cell>
          <cell r="BK808" t="str">
            <v>No</v>
          </cell>
          <cell r="BL808" t="str">
            <v>No</v>
          </cell>
        </row>
        <row r="809">
          <cell r="AE809">
            <v>52</v>
          </cell>
          <cell r="AF809">
            <v>0</v>
          </cell>
          <cell r="AG809">
            <v>1</v>
          </cell>
          <cell r="AH809">
            <v>1</v>
          </cell>
          <cell r="AI809">
            <v>1</v>
          </cell>
          <cell r="AJ809">
            <v>0</v>
          </cell>
          <cell r="AL809">
            <v>31</v>
          </cell>
          <cell r="AM809">
            <v>60</v>
          </cell>
          <cell r="AO809" t="str">
            <v>C-AVU-E-17-01</v>
          </cell>
          <cell r="AP809">
            <v>3149</v>
          </cell>
          <cell r="AQ809" t="str">
            <v>ID</v>
          </cell>
          <cell r="AR809" t="str">
            <v>Avista Corporation</v>
          </cell>
          <cell r="AT809" t="str">
            <v>Electric</v>
          </cell>
          <cell r="AU809">
            <v>42895</v>
          </cell>
          <cell r="AV809">
            <v>28507</v>
          </cell>
          <cell r="AW809">
            <v>7.81</v>
          </cell>
          <cell r="AX809">
            <v>9.9</v>
          </cell>
          <cell r="AY809">
            <v>50</v>
          </cell>
          <cell r="AZ809">
            <v>811595</v>
          </cell>
          <cell r="BA809">
            <v>43097</v>
          </cell>
          <cell r="BB809">
            <v>17434</v>
          </cell>
          <cell r="BC809">
            <v>7.61</v>
          </cell>
          <cell r="BD809">
            <v>9.5</v>
          </cell>
          <cell r="BE809">
            <v>50</v>
          </cell>
          <cell r="BF809">
            <v>42735</v>
          </cell>
          <cell r="BG809">
            <v>794992</v>
          </cell>
          <cell r="BH809" t="str">
            <v>Year-end</v>
          </cell>
          <cell r="BI809" t="str">
            <v>Vertically Integrated</v>
          </cell>
          <cell r="BJ809" t="str">
            <v>Settled</v>
          </cell>
          <cell r="BK809" t="str">
            <v>Yes</v>
          </cell>
          <cell r="BL809" t="str">
            <v>No</v>
          </cell>
        </row>
        <row r="810">
          <cell r="AE810">
            <v>52</v>
          </cell>
          <cell r="AF810">
            <v>0</v>
          </cell>
          <cell r="AG810">
            <v>1</v>
          </cell>
          <cell r="AH810">
            <v>1</v>
          </cell>
          <cell r="AI810">
            <v>1</v>
          </cell>
          <cell r="AJ810">
            <v>1</v>
          </cell>
          <cell r="AL810">
            <v>31</v>
          </cell>
          <cell r="AM810">
            <v>60</v>
          </cell>
          <cell r="AO810" t="str">
            <v>C-AVU-G-17-01</v>
          </cell>
          <cell r="AP810">
            <v>3150</v>
          </cell>
          <cell r="AQ810" t="str">
            <v>ID</v>
          </cell>
          <cell r="AR810" t="str">
            <v>Avista Corporation</v>
          </cell>
          <cell r="AT810" t="str">
            <v>Natural Gas</v>
          </cell>
          <cell r="AU810">
            <v>42895</v>
          </cell>
          <cell r="AV810">
            <v>5617</v>
          </cell>
          <cell r="AW810">
            <v>7.81</v>
          </cell>
          <cell r="AX810">
            <v>9.9</v>
          </cell>
          <cell r="AY810">
            <v>50</v>
          </cell>
          <cell r="AZ810">
            <v>146447</v>
          </cell>
          <cell r="BA810">
            <v>43097</v>
          </cell>
          <cell r="BB810">
            <v>2312</v>
          </cell>
          <cell r="BC810">
            <v>7.61</v>
          </cell>
          <cell r="BD810">
            <v>9.5</v>
          </cell>
          <cell r="BE810">
            <v>50</v>
          </cell>
          <cell r="BF810">
            <v>42735</v>
          </cell>
          <cell r="BG810">
            <v>145940</v>
          </cell>
          <cell r="BH810" t="str">
            <v>Year-end</v>
          </cell>
          <cell r="BI810" t="str">
            <v>Distribution</v>
          </cell>
          <cell r="BJ810" t="str">
            <v>Settled</v>
          </cell>
          <cell r="BK810" t="str">
            <v>Yes</v>
          </cell>
          <cell r="BL810" t="str">
            <v>No</v>
          </cell>
        </row>
        <row r="811">
          <cell r="AE811">
            <v>52</v>
          </cell>
          <cell r="AF811">
            <v>1</v>
          </cell>
          <cell r="AG811">
            <v>1</v>
          </cell>
          <cell r="AH811">
            <v>1</v>
          </cell>
          <cell r="AI811">
            <v>1</v>
          </cell>
          <cell r="AJ811">
            <v>0</v>
          </cell>
          <cell r="AL811">
            <v>31</v>
          </cell>
          <cell r="AM811">
            <v>60</v>
          </cell>
          <cell r="AO811" t="str">
            <v>C-AVU-E-19-04</v>
          </cell>
          <cell r="AP811">
            <v>3485</v>
          </cell>
          <cell r="AQ811" t="str">
            <v>ID</v>
          </cell>
          <cell r="AR811" t="str">
            <v>Avista Corporation</v>
          </cell>
          <cell r="AT811" t="str">
            <v>Electric</v>
          </cell>
          <cell r="AU811">
            <v>43626</v>
          </cell>
          <cell r="AV811">
            <v>5255</v>
          </cell>
          <cell r="AW811">
            <v>7.55</v>
          </cell>
          <cell r="AX811">
            <v>9.9</v>
          </cell>
          <cell r="AY811">
            <v>50</v>
          </cell>
          <cell r="AZ811">
            <v>836820</v>
          </cell>
          <cell r="BA811">
            <v>43798</v>
          </cell>
          <cell r="BB811">
            <v>-7180</v>
          </cell>
          <cell r="BC811">
            <v>7.35</v>
          </cell>
          <cell r="BD811">
            <v>9.5</v>
          </cell>
          <cell r="BE811">
            <v>50</v>
          </cell>
          <cell r="BF811">
            <v>43465</v>
          </cell>
          <cell r="BG811">
            <v>827750</v>
          </cell>
          <cell r="BH811" t="str">
            <v>Year-end</v>
          </cell>
          <cell r="BI811" t="str">
            <v>Vertically Integrated</v>
          </cell>
          <cell r="BJ811" t="str">
            <v>Settled</v>
          </cell>
          <cell r="BK811" t="str">
            <v>No</v>
          </cell>
          <cell r="BL811" t="str">
            <v>No</v>
          </cell>
        </row>
        <row r="812">
          <cell r="AE812">
            <v>52</v>
          </cell>
          <cell r="AF812">
            <v>1</v>
          </cell>
          <cell r="AG812">
            <v>1</v>
          </cell>
          <cell r="AH812">
            <v>1</v>
          </cell>
          <cell r="AI812">
            <v>1</v>
          </cell>
          <cell r="AJ812">
            <v>0</v>
          </cell>
          <cell r="AL812">
            <v>31</v>
          </cell>
          <cell r="AM812">
            <v>60</v>
          </cell>
          <cell r="AO812" t="str">
            <v>C-AVU-E-21-01</v>
          </cell>
          <cell r="AP812">
            <v>3766</v>
          </cell>
          <cell r="AQ812" t="str">
            <v>ID</v>
          </cell>
          <cell r="AR812" t="str">
            <v>Avista Corporation</v>
          </cell>
          <cell r="AT812" t="str">
            <v>Electric</v>
          </cell>
          <cell r="AU812">
            <v>44225</v>
          </cell>
          <cell r="AV812">
            <v>33505</v>
          </cell>
          <cell r="AW812">
            <v>7.3</v>
          </cell>
          <cell r="AX812">
            <v>9.9</v>
          </cell>
          <cell r="AY812">
            <v>50</v>
          </cell>
          <cell r="AZ812">
            <v>901079</v>
          </cell>
          <cell r="BA812">
            <v>44440</v>
          </cell>
          <cell r="BB812">
            <v>18600</v>
          </cell>
          <cell r="BC812">
            <v>7.05</v>
          </cell>
          <cell r="BD812">
            <v>9.4</v>
          </cell>
          <cell r="BE812">
            <v>50</v>
          </cell>
          <cell r="BF812">
            <v>43830</v>
          </cell>
          <cell r="BG812">
            <v>869806</v>
          </cell>
          <cell r="BH812" t="str">
            <v>Average</v>
          </cell>
          <cell r="BI812" t="str">
            <v>Vertically Integrated</v>
          </cell>
          <cell r="BJ812" t="str">
            <v>Settled</v>
          </cell>
          <cell r="BK812" t="str">
            <v>Yes</v>
          </cell>
          <cell r="BL812" t="str">
            <v>No</v>
          </cell>
        </row>
        <row r="813">
          <cell r="AE813">
            <v>53</v>
          </cell>
          <cell r="AF813">
            <v>1</v>
          </cell>
          <cell r="AG813">
            <v>1</v>
          </cell>
          <cell r="AH813">
            <v>1</v>
          </cell>
          <cell r="AI813">
            <v>1</v>
          </cell>
          <cell r="AJ813">
            <v>1</v>
          </cell>
          <cell r="AL813">
            <v>31</v>
          </cell>
          <cell r="AM813">
            <v>60</v>
          </cell>
          <cell r="AO813" t="str">
            <v>C-AVU-G-21-01</v>
          </cell>
          <cell r="AP813">
            <v>3767</v>
          </cell>
          <cell r="AQ813" t="str">
            <v>ID</v>
          </cell>
          <cell r="AR813" t="str">
            <v>Avista Corporation</v>
          </cell>
          <cell r="AT813" t="str">
            <v>Natural Gas</v>
          </cell>
          <cell r="AU813">
            <v>44225</v>
          </cell>
          <cell r="AV813">
            <v>1002</v>
          </cell>
          <cell r="AW813">
            <v>7.3</v>
          </cell>
          <cell r="AX813">
            <v>9.9</v>
          </cell>
          <cell r="AY813">
            <v>50</v>
          </cell>
          <cell r="AZ813">
            <v>174708</v>
          </cell>
          <cell r="BA813">
            <v>44440</v>
          </cell>
          <cell r="BB813">
            <v>-700</v>
          </cell>
          <cell r="BC813">
            <v>7.05</v>
          </cell>
          <cell r="BD813">
            <v>9.4</v>
          </cell>
          <cell r="BE813">
            <v>50</v>
          </cell>
          <cell r="BF813">
            <v>43830</v>
          </cell>
          <cell r="BG813">
            <v>172311</v>
          </cell>
          <cell r="BH813" t="str">
            <v>Average</v>
          </cell>
          <cell r="BI813" t="str">
            <v>Distribution</v>
          </cell>
          <cell r="BJ813" t="str">
            <v>Settled</v>
          </cell>
          <cell r="BK813" t="str">
            <v>Yes</v>
          </cell>
          <cell r="BL813" t="str">
            <v>No</v>
          </cell>
        </row>
        <row r="814">
          <cell r="AE814">
            <v>53</v>
          </cell>
          <cell r="AF814">
            <v>1</v>
          </cell>
          <cell r="AG814">
            <v>1</v>
          </cell>
          <cell r="AH814">
            <v>1</v>
          </cell>
          <cell r="AI814">
            <v>1</v>
          </cell>
          <cell r="AJ814">
            <v>0</v>
          </cell>
          <cell r="AL814">
            <v>31</v>
          </cell>
          <cell r="AM814">
            <v>60</v>
          </cell>
          <cell r="AO814" t="str">
            <v>C-PAC-E-21-07</v>
          </cell>
          <cell r="AP814">
            <v>3787</v>
          </cell>
          <cell r="AQ814" t="str">
            <v>ID</v>
          </cell>
          <cell r="AR814" t="str">
            <v>PacifiCorp</v>
          </cell>
          <cell r="AS814" t="str">
            <v>BRK.A</v>
          </cell>
          <cell r="AT814" t="str">
            <v>Electric</v>
          </cell>
          <cell r="AU814">
            <v>44343</v>
          </cell>
          <cell r="AV814">
            <v>19031.069</v>
          </cell>
          <cell r="AW814">
            <v>7.63</v>
          </cell>
          <cell r="AX814">
            <v>10.199999999999999</v>
          </cell>
          <cell r="AY814">
            <v>52.83</v>
          </cell>
          <cell r="AZ814">
            <v>994605.45900000003</v>
          </cell>
          <cell r="BA814">
            <v>44560</v>
          </cell>
          <cell r="BB814">
            <v>8000</v>
          </cell>
          <cell r="BC814" t="str">
            <v>NA</v>
          </cell>
          <cell r="BD814" t="str">
            <v>NA</v>
          </cell>
          <cell r="BE814" t="str">
            <v>NA</v>
          </cell>
          <cell r="BG814" t="str">
            <v>NA</v>
          </cell>
          <cell r="BI814" t="str">
            <v>Vertically Integrated</v>
          </cell>
          <cell r="BJ814" t="str">
            <v>Settled</v>
          </cell>
          <cell r="BK814" t="str">
            <v>No</v>
          </cell>
          <cell r="BL814" t="str">
            <v>No</v>
          </cell>
        </row>
        <row r="815">
          <cell r="AE815">
            <v>53</v>
          </cell>
          <cell r="AF815">
            <v>1</v>
          </cell>
          <cell r="AG815">
            <v>1</v>
          </cell>
          <cell r="AH815">
            <v>1</v>
          </cell>
          <cell r="AI815">
            <v>1</v>
          </cell>
          <cell r="AJ815">
            <v>0</v>
          </cell>
          <cell r="AL815">
            <v>31</v>
          </cell>
          <cell r="AM815">
            <v>60</v>
          </cell>
          <cell r="AO815" t="str">
            <v>C-IPC-E-21-17</v>
          </cell>
          <cell r="AP815">
            <v>3836</v>
          </cell>
          <cell r="AQ815" t="str">
            <v>ID</v>
          </cell>
          <cell r="AR815" t="str">
            <v>Idaho Power Company</v>
          </cell>
          <cell r="AS815" t="str">
            <v>IDA</v>
          </cell>
          <cell r="AT815" t="str">
            <v>Electric</v>
          </cell>
          <cell r="AU815">
            <v>44350</v>
          </cell>
          <cell r="AV815">
            <v>27127.333000000002</v>
          </cell>
          <cell r="AW815" t="str">
            <v>NA</v>
          </cell>
          <cell r="AX815" t="str">
            <v>NA</v>
          </cell>
          <cell r="AY815" t="str">
            <v>NA</v>
          </cell>
          <cell r="AZ815" t="str">
            <v>NA</v>
          </cell>
          <cell r="BA815">
            <v>44714</v>
          </cell>
          <cell r="BB815">
            <v>18754.499</v>
          </cell>
          <cell r="BC815" t="str">
            <v>NA</v>
          </cell>
          <cell r="BD815" t="str">
            <v>NA</v>
          </cell>
          <cell r="BE815" t="str">
            <v>NA</v>
          </cell>
          <cell r="BG815" t="str">
            <v>NA</v>
          </cell>
          <cell r="BI815" t="str">
            <v>Limited-Issue Rider</v>
          </cell>
          <cell r="BJ815" t="str">
            <v>Fully Litigated</v>
          </cell>
          <cell r="BK815" t="str">
            <v>No</v>
          </cell>
          <cell r="BL815" t="str">
            <v>No</v>
          </cell>
        </row>
        <row r="816">
          <cell r="AE816">
            <v>54</v>
          </cell>
          <cell r="AF816">
            <v>1</v>
          </cell>
          <cell r="AG816">
            <v>1</v>
          </cell>
          <cell r="AH816">
            <v>1</v>
          </cell>
          <cell r="AI816">
            <v>1</v>
          </cell>
          <cell r="AJ816">
            <v>1</v>
          </cell>
          <cell r="AL816">
            <v>31</v>
          </cell>
          <cell r="AM816">
            <v>60</v>
          </cell>
          <cell r="AO816" t="str">
            <v>C-INT-G-22-07</v>
          </cell>
          <cell r="AP816">
            <v>4075</v>
          </cell>
          <cell r="AQ816" t="str">
            <v>ID</v>
          </cell>
          <cell r="AR816" t="str">
            <v>Intermountain Gas Company</v>
          </cell>
          <cell r="AS816" t="str">
            <v>MDU</v>
          </cell>
          <cell r="AT816" t="str">
            <v>Natural Gas</v>
          </cell>
          <cell r="AU816">
            <v>44896</v>
          </cell>
          <cell r="AV816">
            <v>11337.947</v>
          </cell>
          <cell r="AW816">
            <v>7.37</v>
          </cell>
          <cell r="AX816">
            <v>10.3</v>
          </cell>
          <cell r="AY816">
            <v>50</v>
          </cell>
          <cell r="AZ816">
            <v>387513.31300000002</v>
          </cell>
          <cell r="BA816">
            <v>45107</v>
          </cell>
          <cell r="BB816">
            <v>3050</v>
          </cell>
          <cell r="BC816">
            <v>6.97</v>
          </cell>
          <cell r="BD816">
            <v>9.5</v>
          </cell>
          <cell r="BE816">
            <v>50</v>
          </cell>
          <cell r="BF816">
            <v>44926</v>
          </cell>
          <cell r="BG816">
            <v>385288.57699999999</v>
          </cell>
          <cell r="BH816" t="str">
            <v>Average</v>
          </cell>
          <cell r="BI816" t="str">
            <v>Distribution</v>
          </cell>
          <cell r="BJ816" t="str">
            <v>Settled</v>
          </cell>
          <cell r="BK816" t="str">
            <v>No</v>
          </cell>
          <cell r="BL816" t="str">
            <v>No</v>
          </cell>
        </row>
        <row r="817">
          <cell r="AE817">
            <v>54</v>
          </cell>
          <cell r="AF817">
            <v>1</v>
          </cell>
          <cell r="AG817">
            <v>1</v>
          </cell>
          <cell r="AH817">
            <v>1</v>
          </cell>
          <cell r="AI817">
            <v>1</v>
          </cell>
          <cell r="AJ817">
            <v>0</v>
          </cell>
          <cell r="AL817">
            <v>31</v>
          </cell>
          <cell r="AM817">
            <v>60</v>
          </cell>
          <cell r="AO817" t="str">
            <v>C-AVU-E-23-01</v>
          </cell>
          <cell r="AP817">
            <v>4113</v>
          </cell>
          <cell r="AQ817" t="str">
            <v>ID</v>
          </cell>
          <cell r="AR817" t="str">
            <v>Avista Corporation</v>
          </cell>
          <cell r="AT817" t="str">
            <v>Electric</v>
          </cell>
          <cell r="AU817">
            <v>44958</v>
          </cell>
          <cell r="AV817">
            <v>50612</v>
          </cell>
          <cell r="AW817">
            <v>7.59</v>
          </cell>
          <cell r="AX817">
            <v>10.25</v>
          </cell>
          <cell r="AY817">
            <v>50</v>
          </cell>
          <cell r="AZ817">
            <v>1069797</v>
          </cell>
          <cell r="BA817">
            <v>45169</v>
          </cell>
          <cell r="BB817">
            <v>26439</v>
          </cell>
          <cell r="BC817">
            <v>7.19</v>
          </cell>
          <cell r="BD817">
            <v>9.4</v>
          </cell>
          <cell r="BE817">
            <v>50</v>
          </cell>
          <cell r="BF817">
            <v>44742</v>
          </cell>
          <cell r="BG817">
            <v>1034879</v>
          </cell>
          <cell r="BH817" t="str">
            <v>Average</v>
          </cell>
          <cell r="BI817" t="str">
            <v>Vertically Integrated</v>
          </cell>
          <cell r="BJ817" t="str">
            <v>Settled</v>
          </cell>
          <cell r="BK817" t="str">
            <v>Yes</v>
          </cell>
          <cell r="BL817" t="str">
            <v>No</v>
          </cell>
        </row>
        <row r="818">
          <cell r="AE818">
            <v>55</v>
          </cell>
          <cell r="AF818">
            <v>1</v>
          </cell>
          <cell r="AG818">
            <v>1</v>
          </cell>
          <cell r="AH818">
            <v>1</v>
          </cell>
          <cell r="AI818">
            <v>1</v>
          </cell>
          <cell r="AJ818">
            <v>1</v>
          </cell>
          <cell r="AL818">
            <v>31</v>
          </cell>
          <cell r="AM818">
            <v>60</v>
          </cell>
          <cell r="AO818" t="str">
            <v>C-AVU-G-23-01</v>
          </cell>
          <cell r="AP818">
            <v>4114</v>
          </cell>
          <cell r="AQ818" t="str">
            <v>ID</v>
          </cell>
          <cell r="AR818" t="str">
            <v>Avista Corporation</v>
          </cell>
          <cell r="AT818" t="str">
            <v>Natural Gas</v>
          </cell>
          <cell r="AU818">
            <v>44958</v>
          </cell>
          <cell r="AV818">
            <v>2890</v>
          </cell>
          <cell r="AW818">
            <v>7.59</v>
          </cell>
          <cell r="AX818">
            <v>10.25</v>
          </cell>
          <cell r="AY818">
            <v>50</v>
          </cell>
          <cell r="AZ818">
            <v>211166</v>
          </cell>
          <cell r="BA818">
            <v>45169</v>
          </cell>
          <cell r="BB818">
            <v>1255</v>
          </cell>
          <cell r="BC818">
            <v>7.19</v>
          </cell>
          <cell r="BD818">
            <v>9.4</v>
          </cell>
          <cell r="BE818">
            <v>50</v>
          </cell>
          <cell r="BF818">
            <v>44742</v>
          </cell>
          <cell r="BG818">
            <v>206562</v>
          </cell>
          <cell r="BH818" t="str">
            <v>Average</v>
          </cell>
          <cell r="BI818" t="str">
            <v>Distribution</v>
          </cell>
          <cell r="BJ818" t="str">
            <v>Settled</v>
          </cell>
          <cell r="BK818" t="str">
            <v>Yes</v>
          </cell>
          <cell r="BL818" t="str">
            <v>No</v>
          </cell>
        </row>
        <row r="819">
          <cell r="AE819">
            <v>55</v>
          </cell>
          <cell r="AF819">
            <v>1</v>
          </cell>
          <cell r="AG819">
            <v>1</v>
          </cell>
          <cell r="AH819">
            <v>1</v>
          </cell>
          <cell r="AI819">
            <v>1</v>
          </cell>
          <cell r="AJ819">
            <v>0</v>
          </cell>
          <cell r="AL819">
            <v>31</v>
          </cell>
          <cell r="AM819">
            <v>60</v>
          </cell>
          <cell r="AO819" t="str">
            <v>C-IPC-E-23-11</v>
          </cell>
          <cell r="AP819">
            <v>4161</v>
          </cell>
          <cell r="AQ819" t="str">
            <v>ID</v>
          </cell>
          <cell r="AR819" t="str">
            <v>Idaho Power Company</v>
          </cell>
          <cell r="AS819" t="str">
            <v>IDA</v>
          </cell>
          <cell r="AT819" t="str">
            <v>Electric</v>
          </cell>
          <cell r="AU819">
            <v>45078</v>
          </cell>
          <cell r="AV819">
            <v>111304.981</v>
          </cell>
          <cell r="AW819">
            <v>7.7</v>
          </cell>
          <cell r="AX819">
            <v>10.4</v>
          </cell>
          <cell r="AY819">
            <v>51</v>
          </cell>
          <cell r="AZ819">
            <v>3912569.8229999999</v>
          </cell>
          <cell r="BA819">
            <v>45288</v>
          </cell>
          <cell r="BB819">
            <v>54700</v>
          </cell>
          <cell r="BC819">
            <v>7.25</v>
          </cell>
          <cell r="BD819">
            <v>9.6</v>
          </cell>
          <cell r="BE819" t="str">
            <v>NA</v>
          </cell>
          <cell r="BF819">
            <v>45291</v>
          </cell>
          <cell r="BG819">
            <v>3816351.4780000001</v>
          </cell>
          <cell r="BH819" t="str">
            <v>Average</v>
          </cell>
          <cell r="BI819" t="str">
            <v>Vertically Integrated</v>
          </cell>
          <cell r="BJ819" t="str">
            <v>Settled</v>
          </cell>
          <cell r="BK819" t="str">
            <v>No</v>
          </cell>
          <cell r="BL819" t="str">
            <v>No</v>
          </cell>
        </row>
        <row r="820">
          <cell r="AE820">
            <v>55</v>
          </cell>
          <cell r="AF820">
            <v>1</v>
          </cell>
          <cell r="AG820">
            <v>1</v>
          </cell>
          <cell r="AH820">
            <v>1</v>
          </cell>
          <cell r="AI820">
            <v>1</v>
          </cell>
          <cell r="AJ820">
            <v>0</v>
          </cell>
          <cell r="AL820">
            <v>31</v>
          </cell>
          <cell r="AM820">
            <v>60</v>
          </cell>
          <cell r="AO820" t="str">
            <v>C-IPC-E-24-07</v>
          </cell>
          <cell r="AP820">
            <v>4342</v>
          </cell>
          <cell r="AQ820" t="str">
            <v>ID</v>
          </cell>
          <cell r="AR820" t="str">
            <v>Idaho Power Company</v>
          </cell>
          <cell r="AS820" t="str">
            <v>IDA</v>
          </cell>
          <cell r="AT820" t="str">
            <v>Electric</v>
          </cell>
          <cell r="AU820">
            <v>45443</v>
          </cell>
          <cell r="AV820" t="str">
            <v>NA</v>
          </cell>
          <cell r="AW820" t="str">
            <v>NA</v>
          </cell>
          <cell r="AX820" t="str">
            <v>NA</v>
          </cell>
          <cell r="AY820" t="str">
            <v>NA</v>
          </cell>
          <cell r="AZ820" t="str">
            <v>NA</v>
          </cell>
          <cell r="BA820">
            <v>45657</v>
          </cell>
          <cell r="BB820">
            <v>50100.414000000004</v>
          </cell>
          <cell r="BC820" t="str">
            <v>NA</v>
          </cell>
          <cell r="BD820" t="str">
            <v>NA</v>
          </cell>
          <cell r="BE820" t="str">
            <v>NA</v>
          </cell>
          <cell r="BF820">
            <v>45657</v>
          </cell>
          <cell r="BG820" t="str">
            <v>NA</v>
          </cell>
          <cell r="BH820" t="str">
            <v>Average</v>
          </cell>
          <cell r="BI820" t="str">
            <v>Limited-Issue Rider</v>
          </cell>
          <cell r="BJ820" t="str">
            <v>Fully Litigated</v>
          </cell>
          <cell r="BK820" t="str">
            <v>No</v>
          </cell>
          <cell r="BL820" t="str">
            <v>No</v>
          </cell>
        </row>
        <row r="821">
          <cell r="AE821">
            <v>55</v>
          </cell>
          <cell r="AF821">
            <v>1</v>
          </cell>
          <cell r="AG821">
            <v>1</v>
          </cell>
          <cell r="AH821">
            <v>1</v>
          </cell>
          <cell r="AI821">
            <v>1</v>
          </cell>
          <cell r="AJ821">
            <v>0</v>
          </cell>
          <cell r="AL821">
            <v>31</v>
          </cell>
          <cell r="AM821">
            <v>60</v>
          </cell>
          <cell r="AO821" t="str">
            <v>C-PAC-E-24-04</v>
          </cell>
          <cell r="AP821">
            <v>4362</v>
          </cell>
          <cell r="AQ821" t="str">
            <v>ID</v>
          </cell>
          <cell r="AR821" t="str">
            <v>PacifiCorp</v>
          </cell>
          <cell r="AS821" t="str">
            <v>BRK.A</v>
          </cell>
          <cell r="AT821" t="str">
            <v>Electric</v>
          </cell>
          <cell r="AU821">
            <v>45443</v>
          </cell>
          <cell r="AV821">
            <v>92400</v>
          </cell>
          <cell r="AW821">
            <v>7.69</v>
          </cell>
          <cell r="AX821">
            <v>10.3</v>
          </cell>
          <cell r="AY821">
            <v>50</v>
          </cell>
          <cell r="AZ821">
            <v>1125358.1240000001</v>
          </cell>
          <cell r="BA821">
            <v>45688</v>
          </cell>
          <cell r="BB821">
            <v>57940</v>
          </cell>
          <cell r="BC821">
            <v>7.25</v>
          </cell>
          <cell r="BD821" t="str">
            <v>NA</v>
          </cell>
          <cell r="BE821" t="str">
            <v>NA</v>
          </cell>
          <cell r="BG821" t="str">
            <v>NA</v>
          </cell>
          <cell r="BI821" t="str">
            <v>Vertically Integrated</v>
          </cell>
          <cell r="BJ821" t="str">
            <v>Settled</v>
          </cell>
          <cell r="BK821" t="str">
            <v>Yes</v>
          </cell>
          <cell r="BL821" t="str">
            <v>Yes</v>
          </cell>
        </row>
        <row r="822">
          <cell r="AE822">
            <v>55</v>
          </cell>
          <cell r="AF822">
            <v>0</v>
          </cell>
          <cell r="AG822">
            <v>1</v>
          </cell>
          <cell r="AH822">
            <v>1</v>
          </cell>
          <cell r="AI822">
            <v>1</v>
          </cell>
          <cell r="AJ822">
            <v>0</v>
          </cell>
          <cell r="AL822">
            <v>32</v>
          </cell>
          <cell r="AM822">
            <v>61</v>
          </cell>
          <cell r="AO822" t="str">
            <v>D-06-0072 (IP)</v>
          </cell>
          <cell r="AP822">
            <v>-902</v>
          </cell>
          <cell r="AQ822" t="str">
            <v>IL</v>
          </cell>
          <cell r="AR822" t="str">
            <v>Ameren Illinois Company</v>
          </cell>
          <cell r="AS822" t="str">
            <v>AEE</v>
          </cell>
          <cell r="AT822" t="str">
            <v>Electric</v>
          </cell>
          <cell r="AU822">
            <v>38713</v>
          </cell>
          <cell r="AV822">
            <v>148400</v>
          </cell>
          <cell r="AW822">
            <v>8.69</v>
          </cell>
          <cell r="AX822">
            <v>11</v>
          </cell>
          <cell r="AY822">
            <v>53.07</v>
          </cell>
          <cell r="AZ822">
            <v>1228600</v>
          </cell>
          <cell r="BA822">
            <v>39042</v>
          </cell>
          <cell r="BB822">
            <v>84000</v>
          </cell>
          <cell r="BC822">
            <v>8.33</v>
          </cell>
          <cell r="BD822">
            <v>10.08</v>
          </cell>
          <cell r="BE822">
            <v>51.56</v>
          </cell>
          <cell r="BF822">
            <v>38352</v>
          </cell>
          <cell r="BG822">
            <v>1206700</v>
          </cell>
          <cell r="BH822" t="str">
            <v>Year-end</v>
          </cell>
          <cell r="BI822" t="str">
            <v>Distribution</v>
          </cell>
          <cell r="BJ822" t="str">
            <v>Fully Litigated</v>
          </cell>
          <cell r="BK822" t="str">
            <v>No</v>
          </cell>
          <cell r="BL822" t="str">
            <v>No</v>
          </cell>
        </row>
        <row r="823">
          <cell r="AE823">
            <v>55</v>
          </cell>
          <cell r="AF823">
            <v>0</v>
          </cell>
          <cell r="AG823">
            <v>1</v>
          </cell>
          <cell r="AH823">
            <v>1</v>
          </cell>
          <cell r="AI823">
            <v>1</v>
          </cell>
          <cell r="AJ823">
            <v>0</v>
          </cell>
          <cell r="AL823">
            <v>32</v>
          </cell>
          <cell r="AM823">
            <v>62</v>
          </cell>
          <cell r="AO823" t="str">
            <v>D-05-0597</v>
          </cell>
          <cell r="AP823">
            <v>-893</v>
          </cell>
          <cell r="AQ823" t="str">
            <v>IL</v>
          </cell>
          <cell r="AR823" t="str">
            <v>Commonwealth Edison Company</v>
          </cell>
          <cell r="AS823" t="str">
            <v>EXC</v>
          </cell>
          <cell r="AT823" t="str">
            <v>Electric</v>
          </cell>
          <cell r="AU823">
            <v>38595</v>
          </cell>
          <cell r="AV823">
            <v>279000</v>
          </cell>
          <cell r="AW823">
            <v>8.94</v>
          </cell>
          <cell r="AX823">
            <v>11</v>
          </cell>
          <cell r="AY823">
            <v>54.2</v>
          </cell>
          <cell r="AZ823">
            <v>6174500</v>
          </cell>
          <cell r="BA823">
            <v>38926</v>
          </cell>
          <cell r="BB823">
            <v>82600</v>
          </cell>
          <cell r="BC823">
            <v>8.01</v>
          </cell>
          <cell r="BD823">
            <v>10.050000000000001</v>
          </cell>
          <cell r="BE823">
            <v>42.86</v>
          </cell>
          <cell r="BF823">
            <v>38352</v>
          </cell>
          <cell r="BG823">
            <v>5521400</v>
          </cell>
          <cell r="BH823" t="str">
            <v>Year-end</v>
          </cell>
          <cell r="BI823" t="str">
            <v>Distribution</v>
          </cell>
          <cell r="BJ823" t="str">
            <v>Fully Litigated</v>
          </cell>
          <cell r="BK823" t="str">
            <v>No</v>
          </cell>
          <cell r="BL823" t="str">
            <v>No</v>
          </cell>
        </row>
        <row r="824">
          <cell r="AE824">
            <v>55</v>
          </cell>
          <cell r="AF824">
            <v>0</v>
          </cell>
          <cell r="AG824">
            <v>1</v>
          </cell>
          <cell r="AH824">
            <v>1</v>
          </cell>
          <cell r="AI824">
            <v>1</v>
          </cell>
          <cell r="AJ824">
            <v>0</v>
          </cell>
          <cell r="AL824">
            <v>32</v>
          </cell>
          <cell r="AM824">
            <v>62</v>
          </cell>
          <cell r="AO824" t="str">
            <v>D-06-0071 (CIPS)</v>
          </cell>
          <cell r="AP824">
            <v>-891</v>
          </cell>
          <cell r="AQ824" t="str">
            <v>IL</v>
          </cell>
          <cell r="AR824" t="str">
            <v>Ameren Illinois Company</v>
          </cell>
          <cell r="AS824" t="str">
            <v>AEE</v>
          </cell>
          <cell r="AT824" t="str">
            <v>Electric</v>
          </cell>
          <cell r="AU824">
            <v>38713</v>
          </cell>
          <cell r="AV824">
            <v>26700</v>
          </cell>
          <cell r="AW824">
            <v>8.5</v>
          </cell>
          <cell r="AX824">
            <v>11</v>
          </cell>
          <cell r="AY824">
            <v>48.92</v>
          </cell>
          <cell r="AZ824">
            <v>429000</v>
          </cell>
          <cell r="BA824">
            <v>39042</v>
          </cell>
          <cell r="BB824">
            <v>-8000</v>
          </cell>
          <cell r="BC824">
            <v>8.06</v>
          </cell>
          <cell r="BD824">
            <v>10.08</v>
          </cell>
          <cell r="BE824">
            <v>48.92</v>
          </cell>
          <cell r="BF824">
            <v>38352</v>
          </cell>
          <cell r="BG824">
            <v>418400</v>
          </cell>
          <cell r="BH824" t="str">
            <v>Year-end</v>
          </cell>
          <cell r="BI824" t="str">
            <v>Distribution</v>
          </cell>
          <cell r="BJ824" t="str">
            <v>Fully Litigated</v>
          </cell>
          <cell r="BK824" t="str">
            <v>No</v>
          </cell>
          <cell r="BL824" t="str">
            <v>No</v>
          </cell>
        </row>
        <row r="825">
          <cell r="AE825">
            <v>55</v>
          </cell>
          <cell r="AF825">
            <v>0</v>
          </cell>
          <cell r="AG825">
            <v>1</v>
          </cell>
          <cell r="AH825">
            <v>1</v>
          </cell>
          <cell r="AI825">
            <v>1</v>
          </cell>
          <cell r="AJ825">
            <v>0</v>
          </cell>
          <cell r="AL825">
            <v>32</v>
          </cell>
          <cell r="AM825">
            <v>62</v>
          </cell>
          <cell r="AO825" t="str">
            <v>D-06-0070 (CILCO)</v>
          </cell>
          <cell r="AP825">
            <v>-890</v>
          </cell>
          <cell r="AQ825" t="str">
            <v>IL</v>
          </cell>
          <cell r="AR825" t="str">
            <v>Ameren Illinois Company</v>
          </cell>
          <cell r="AS825" t="str">
            <v>AEE</v>
          </cell>
          <cell r="AT825" t="str">
            <v>Electric</v>
          </cell>
          <cell r="AU825">
            <v>38713</v>
          </cell>
          <cell r="AV825">
            <v>45800</v>
          </cell>
          <cell r="AW825">
            <v>8.77</v>
          </cell>
          <cell r="AX825">
            <v>11</v>
          </cell>
          <cell r="AY825">
            <v>52.28</v>
          </cell>
          <cell r="AZ825">
            <v>281900</v>
          </cell>
          <cell r="BA825">
            <v>39042</v>
          </cell>
          <cell r="BB825">
            <v>20700</v>
          </cell>
          <cell r="BC825">
            <v>7.94</v>
          </cell>
          <cell r="BD825">
            <v>10.119999999999999</v>
          </cell>
          <cell r="BE825">
            <v>45.57</v>
          </cell>
          <cell r="BF825">
            <v>38352</v>
          </cell>
          <cell r="BG825">
            <v>262900</v>
          </cell>
          <cell r="BH825" t="str">
            <v>Year-end</v>
          </cell>
          <cell r="BI825" t="str">
            <v>Distribution</v>
          </cell>
          <cell r="BJ825" t="str">
            <v>Fully Litigated</v>
          </cell>
          <cell r="BK825" t="str">
            <v>No</v>
          </cell>
          <cell r="BL825" t="str">
            <v>No</v>
          </cell>
        </row>
        <row r="826">
          <cell r="AE826">
            <v>55</v>
          </cell>
          <cell r="AF826">
            <v>0</v>
          </cell>
          <cell r="AG826">
            <v>1</v>
          </cell>
          <cell r="AH826">
            <v>1</v>
          </cell>
          <cell r="AI826">
            <v>1</v>
          </cell>
          <cell r="AJ826">
            <v>1</v>
          </cell>
          <cell r="AL826">
            <v>32</v>
          </cell>
          <cell r="AM826">
            <v>63</v>
          </cell>
          <cell r="AO826" t="str">
            <v>D-95-0219</v>
          </cell>
          <cell r="AP826">
            <v>-605</v>
          </cell>
          <cell r="AQ826" t="str">
            <v>IL</v>
          </cell>
          <cell r="AR826" t="str">
            <v>Northern Illinois Gas Company</v>
          </cell>
          <cell r="AS826" t="str">
            <v>SO</v>
          </cell>
          <cell r="AT826" t="str">
            <v>Natural Gas</v>
          </cell>
          <cell r="AU826">
            <v>34827</v>
          </cell>
          <cell r="AV826">
            <v>73300</v>
          </cell>
          <cell r="AW826">
            <v>10.73</v>
          </cell>
          <cell r="AX826">
            <v>12.95</v>
          </cell>
          <cell r="AY826">
            <v>57.3</v>
          </cell>
          <cell r="AZ826">
            <v>1459600</v>
          </cell>
          <cell r="BA826">
            <v>35158</v>
          </cell>
          <cell r="BB826">
            <v>33400</v>
          </cell>
          <cell r="BC826">
            <v>9.67</v>
          </cell>
          <cell r="BD826">
            <v>11.13</v>
          </cell>
          <cell r="BE826">
            <v>58.08</v>
          </cell>
          <cell r="BF826">
            <v>35430</v>
          </cell>
          <cell r="BG826">
            <v>1372800</v>
          </cell>
          <cell r="BH826" t="str">
            <v>Average</v>
          </cell>
          <cell r="BI826" t="str">
            <v>Distribution</v>
          </cell>
          <cell r="BJ826" t="str">
            <v>Fully Litigated</v>
          </cell>
          <cell r="BK826" t="str">
            <v>No</v>
          </cell>
          <cell r="BL826" t="str">
            <v>No</v>
          </cell>
        </row>
        <row r="827">
          <cell r="AE827">
            <v>55</v>
          </cell>
          <cell r="AF827">
            <v>0</v>
          </cell>
          <cell r="AG827">
            <v>1</v>
          </cell>
          <cell r="AH827">
            <v>1</v>
          </cell>
          <cell r="AI827">
            <v>1</v>
          </cell>
          <cell r="AJ827">
            <v>1</v>
          </cell>
          <cell r="AL827">
            <v>33</v>
          </cell>
          <cell r="AM827">
            <v>64</v>
          </cell>
          <cell r="AO827" t="str">
            <v>D-95-0032</v>
          </cell>
          <cell r="AP827">
            <v>-604</v>
          </cell>
          <cell r="AQ827" t="str">
            <v>IL</v>
          </cell>
          <cell r="AR827" t="str">
            <v>The Peoples Gas Light and Coke Company</v>
          </cell>
          <cell r="AS827" t="str">
            <v>WEC</v>
          </cell>
          <cell r="AT827" t="str">
            <v>Natural Gas</v>
          </cell>
          <cell r="AU827">
            <v>34684</v>
          </cell>
          <cell r="AV827">
            <v>41200</v>
          </cell>
          <cell r="AW827">
            <v>9.5500000000000007</v>
          </cell>
          <cell r="AX827">
            <v>11.8</v>
          </cell>
          <cell r="AY827">
            <v>51.08</v>
          </cell>
          <cell r="AZ827">
            <v>1091200</v>
          </cell>
          <cell r="BA827">
            <v>35011</v>
          </cell>
          <cell r="BB827">
            <v>30800</v>
          </cell>
          <cell r="BC827">
            <v>9.19</v>
          </cell>
          <cell r="BD827">
            <v>11.1</v>
          </cell>
          <cell r="BE827">
            <v>51.08</v>
          </cell>
          <cell r="BF827">
            <v>35338</v>
          </cell>
          <cell r="BG827">
            <v>1070900</v>
          </cell>
          <cell r="BH827" t="str">
            <v>Average</v>
          </cell>
          <cell r="BI827" t="str">
            <v>Distribution</v>
          </cell>
          <cell r="BJ827" t="str">
            <v>Fully Litigated</v>
          </cell>
          <cell r="BK827" t="str">
            <v>No</v>
          </cell>
          <cell r="BL827" t="str">
            <v>No</v>
          </cell>
        </row>
        <row r="828">
          <cell r="AE828">
            <v>55</v>
          </cell>
          <cell r="AF828">
            <v>0</v>
          </cell>
          <cell r="AG828">
            <v>1</v>
          </cell>
          <cell r="AH828">
            <v>1</v>
          </cell>
          <cell r="AI828">
            <v>1</v>
          </cell>
          <cell r="AJ828">
            <v>1</v>
          </cell>
          <cell r="AL828">
            <v>33</v>
          </cell>
          <cell r="AM828">
            <v>65</v>
          </cell>
          <cell r="AO828" t="str">
            <v>D-95-0031</v>
          </cell>
          <cell r="AP828">
            <v>-603</v>
          </cell>
          <cell r="AQ828" t="str">
            <v>IL</v>
          </cell>
          <cell r="AR828" t="str">
            <v>North Shore Gas Company</v>
          </cell>
          <cell r="AS828" t="str">
            <v>WEC</v>
          </cell>
          <cell r="AT828" t="str">
            <v>Natural Gas</v>
          </cell>
          <cell r="AU828">
            <v>34684</v>
          </cell>
          <cell r="AV828">
            <v>6700</v>
          </cell>
          <cell r="AW828">
            <v>9.9700000000000006</v>
          </cell>
          <cell r="AX828">
            <v>11.7</v>
          </cell>
          <cell r="AY828">
            <v>57.04</v>
          </cell>
          <cell r="AZ828">
            <v>179100</v>
          </cell>
          <cell r="BA828">
            <v>35011</v>
          </cell>
          <cell r="BB828">
            <v>5600</v>
          </cell>
          <cell r="BC828">
            <v>9.75</v>
          </cell>
          <cell r="BD828">
            <v>11.3</v>
          </cell>
          <cell r="BE828">
            <v>57.04</v>
          </cell>
          <cell r="BF828">
            <v>35338</v>
          </cell>
          <cell r="BG828">
            <v>178100</v>
          </cell>
          <cell r="BH828" t="str">
            <v>Average</v>
          </cell>
          <cell r="BI828" t="str">
            <v>Distribution</v>
          </cell>
          <cell r="BJ828" t="str">
            <v>Fully Litigated</v>
          </cell>
          <cell r="BK828" t="str">
            <v>No</v>
          </cell>
          <cell r="BL828" t="str">
            <v>No</v>
          </cell>
        </row>
        <row r="829">
          <cell r="AE829">
            <v>55</v>
          </cell>
          <cell r="AF829">
            <v>0</v>
          </cell>
          <cell r="AG829">
            <v>1</v>
          </cell>
          <cell r="AH829">
            <v>1</v>
          </cell>
          <cell r="AI829">
            <v>1</v>
          </cell>
          <cell r="AJ829">
            <v>0</v>
          </cell>
          <cell r="AL829">
            <v>33</v>
          </cell>
          <cell r="AM829">
            <v>65</v>
          </cell>
          <cell r="AO829" t="str">
            <v>D-94-0065</v>
          </cell>
          <cell r="AP829">
            <v>-597</v>
          </cell>
          <cell r="AQ829" t="str">
            <v>IL</v>
          </cell>
          <cell r="AR829" t="str">
            <v>Commonwealth Edison Company</v>
          </cell>
          <cell r="AS829" t="str">
            <v>EXC</v>
          </cell>
          <cell r="AT829" t="str">
            <v>Electric</v>
          </cell>
          <cell r="AU829">
            <v>34375</v>
          </cell>
          <cell r="AV829">
            <v>461700</v>
          </cell>
          <cell r="AW829">
            <v>9.94</v>
          </cell>
          <cell r="AX829">
            <v>12.5</v>
          </cell>
          <cell r="AY829">
            <v>38.97</v>
          </cell>
          <cell r="AZ829">
            <v>12751200</v>
          </cell>
          <cell r="BA829">
            <v>34708</v>
          </cell>
          <cell r="BB829">
            <v>303200</v>
          </cell>
          <cell r="BC829">
            <v>9.8699999999999992</v>
          </cell>
          <cell r="BD829">
            <v>12.28</v>
          </cell>
          <cell r="BE829">
            <v>38.97</v>
          </cell>
          <cell r="BF829">
            <v>34699</v>
          </cell>
          <cell r="BG829">
            <v>12735200</v>
          </cell>
          <cell r="BH829" t="str">
            <v>Average</v>
          </cell>
          <cell r="BI829" t="str">
            <v>Vertically Integrated</v>
          </cell>
          <cell r="BJ829" t="str">
            <v>Fully Litigated</v>
          </cell>
          <cell r="BK829" t="str">
            <v>No</v>
          </cell>
          <cell r="BL829" t="str">
            <v>No</v>
          </cell>
        </row>
        <row r="830">
          <cell r="AE830">
            <v>55</v>
          </cell>
          <cell r="AF830">
            <v>0</v>
          </cell>
          <cell r="AG830">
            <v>1</v>
          </cell>
          <cell r="AH830">
            <v>1</v>
          </cell>
          <cell r="AI830">
            <v>1</v>
          </cell>
          <cell r="AJ830">
            <v>1</v>
          </cell>
          <cell r="AL830">
            <v>33</v>
          </cell>
          <cell r="AM830">
            <v>65</v>
          </cell>
          <cell r="AO830" t="str">
            <v>D-94-0040 (CILCO)</v>
          </cell>
          <cell r="AP830">
            <v>-596</v>
          </cell>
          <cell r="AQ830" t="str">
            <v>IL</v>
          </cell>
          <cell r="AR830" t="str">
            <v>Ameren Illinois Company</v>
          </cell>
          <cell r="AS830" t="str">
            <v>AEE</v>
          </cell>
          <cell r="AT830" t="str">
            <v>Natural Gas</v>
          </cell>
          <cell r="AU830">
            <v>34348</v>
          </cell>
          <cell r="AV830">
            <v>13800</v>
          </cell>
          <cell r="AW830">
            <v>9.61</v>
          </cell>
          <cell r="AX830">
            <v>12.5</v>
          </cell>
          <cell r="AY830">
            <v>48.63</v>
          </cell>
          <cell r="AZ830">
            <v>199700</v>
          </cell>
          <cell r="BA830">
            <v>34680</v>
          </cell>
          <cell r="BB830">
            <v>10600</v>
          </cell>
          <cell r="BC830">
            <v>9.24</v>
          </cell>
          <cell r="BD830">
            <v>11.82</v>
          </cell>
          <cell r="BE830">
            <v>47.9</v>
          </cell>
          <cell r="BF830">
            <v>35064</v>
          </cell>
          <cell r="BG830">
            <v>193100</v>
          </cell>
          <cell r="BH830" t="str">
            <v>Average</v>
          </cell>
          <cell r="BI830" t="str">
            <v>Distribution</v>
          </cell>
          <cell r="BJ830" t="str">
            <v>Fully Litigated</v>
          </cell>
          <cell r="BK830" t="str">
            <v>No</v>
          </cell>
          <cell r="BL830" t="str">
            <v>No</v>
          </cell>
        </row>
        <row r="831">
          <cell r="AE831">
            <v>55</v>
          </cell>
          <cell r="AF831">
            <v>0</v>
          </cell>
          <cell r="AG831">
            <v>1</v>
          </cell>
          <cell r="AH831">
            <v>1</v>
          </cell>
          <cell r="AI831">
            <v>1</v>
          </cell>
          <cell r="AJ831">
            <v>1</v>
          </cell>
          <cell r="AL831">
            <v>33</v>
          </cell>
          <cell r="AM831">
            <v>65</v>
          </cell>
          <cell r="AO831" t="str">
            <v>D-93-0183 (IP)</v>
          </cell>
          <cell r="AP831">
            <v>-592</v>
          </cell>
          <cell r="AQ831" t="str">
            <v>IL</v>
          </cell>
          <cell r="AR831" t="str">
            <v>Ameren Illinois Company</v>
          </cell>
          <cell r="AS831" t="str">
            <v>AEE</v>
          </cell>
          <cell r="AT831" t="str">
            <v>Natural Gas</v>
          </cell>
          <cell r="AU831">
            <v>34103</v>
          </cell>
          <cell r="AV831">
            <v>27600</v>
          </cell>
          <cell r="AW831">
            <v>9.84</v>
          </cell>
          <cell r="AX831">
            <v>11.7</v>
          </cell>
          <cell r="AY831">
            <v>50.1</v>
          </cell>
          <cell r="AZ831">
            <v>394000</v>
          </cell>
          <cell r="BA831">
            <v>34430</v>
          </cell>
          <cell r="BB831">
            <v>18900</v>
          </cell>
          <cell r="BC831">
            <v>9.2899999999999991</v>
          </cell>
          <cell r="BD831">
            <v>11.24</v>
          </cell>
          <cell r="BE831">
            <v>40.630000000000003</v>
          </cell>
          <cell r="BF831">
            <v>34699</v>
          </cell>
          <cell r="BG831">
            <v>371700</v>
          </cell>
          <cell r="BH831" t="str">
            <v>Average</v>
          </cell>
          <cell r="BI831" t="str">
            <v>Distribution</v>
          </cell>
          <cell r="BJ831" t="str">
            <v>Fully Litigated</v>
          </cell>
          <cell r="BK831" t="str">
            <v>No</v>
          </cell>
          <cell r="BL831" t="str">
            <v>No</v>
          </cell>
        </row>
        <row r="832">
          <cell r="AE832">
            <v>55</v>
          </cell>
          <cell r="AF832">
            <v>0</v>
          </cell>
          <cell r="AG832">
            <v>1</v>
          </cell>
          <cell r="AH832">
            <v>1</v>
          </cell>
          <cell r="AI832">
            <v>1</v>
          </cell>
          <cell r="AJ832">
            <v>1</v>
          </cell>
          <cell r="AL832">
            <v>33</v>
          </cell>
          <cell r="AM832">
            <v>65</v>
          </cell>
          <cell r="AO832" t="str">
            <v>D-91-0568</v>
          </cell>
          <cell r="AP832">
            <v>-584</v>
          </cell>
          <cell r="AQ832" t="str">
            <v>IL</v>
          </cell>
          <cell r="AR832" t="str">
            <v>The Peoples Gas Light and Coke Company</v>
          </cell>
          <cell r="AS832" t="str">
            <v>WEC</v>
          </cell>
          <cell r="AT832" t="str">
            <v>Natural Gas</v>
          </cell>
          <cell r="AU832">
            <v>33557</v>
          </cell>
          <cell r="AV832">
            <v>58300</v>
          </cell>
          <cell r="AW832">
            <v>11.12</v>
          </cell>
          <cell r="AX832">
            <v>13.5</v>
          </cell>
          <cell r="AY832">
            <v>53.26</v>
          </cell>
          <cell r="AZ832">
            <v>1054100</v>
          </cell>
          <cell r="BA832">
            <v>33883</v>
          </cell>
          <cell r="BB832">
            <v>30600</v>
          </cell>
          <cell r="BC832">
            <v>10.4</v>
          </cell>
          <cell r="BD832">
            <v>12.25</v>
          </cell>
          <cell r="BE832">
            <v>53.08</v>
          </cell>
          <cell r="BF832">
            <v>33877</v>
          </cell>
          <cell r="BG832">
            <v>1016700</v>
          </cell>
          <cell r="BH832" t="str">
            <v>Average</v>
          </cell>
          <cell r="BI832" t="str">
            <v>Distribution</v>
          </cell>
          <cell r="BJ832" t="str">
            <v>Fully Litigated</v>
          </cell>
          <cell r="BK832" t="str">
            <v>No</v>
          </cell>
          <cell r="BL832" t="str">
            <v>No</v>
          </cell>
        </row>
        <row r="833">
          <cell r="AE833">
            <v>55</v>
          </cell>
          <cell r="AF833">
            <v>0</v>
          </cell>
          <cell r="AG833">
            <v>1</v>
          </cell>
          <cell r="AH833">
            <v>1</v>
          </cell>
          <cell r="AI833">
            <v>1</v>
          </cell>
          <cell r="AJ833">
            <v>1</v>
          </cell>
          <cell r="AL833">
            <v>33</v>
          </cell>
          <cell r="AM833">
            <v>65</v>
          </cell>
          <cell r="AO833" t="str">
            <v>D-91-0193 (gas) (CIPS)</v>
          </cell>
          <cell r="AP833">
            <v>-581</v>
          </cell>
          <cell r="AQ833" t="str">
            <v>IL</v>
          </cell>
          <cell r="AR833" t="str">
            <v>Ameren Illinois Company</v>
          </cell>
          <cell r="AS833" t="str">
            <v>AEE</v>
          </cell>
          <cell r="AT833" t="str">
            <v>Natural Gas</v>
          </cell>
          <cell r="AU833">
            <v>33352</v>
          </cell>
          <cell r="AV833">
            <v>12700</v>
          </cell>
          <cell r="AW833">
            <v>10.42</v>
          </cell>
          <cell r="AX833">
            <v>13.5</v>
          </cell>
          <cell r="AY833">
            <v>46.98</v>
          </cell>
          <cell r="AZ833">
            <v>114100</v>
          </cell>
          <cell r="BA833">
            <v>33681</v>
          </cell>
          <cell r="BB833">
            <v>8200</v>
          </cell>
          <cell r="BC833">
            <v>9.8800000000000008</v>
          </cell>
          <cell r="BD833">
            <v>12.5</v>
          </cell>
          <cell r="BE833">
            <v>49.11</v>
          </cell>
          <cell r="BF833">
            <v>33969</v>
          </cell>
          <cell r="BG833">
            <v>99200</v>
          </cell>
          <cell r="BH833" t="str">
            <v>Average</v>
          </cell>
          <cell r="BI833" t="str">
            <v>Distribution</v>
          </cell>
          <cell r="BJ833" t="str">
            <v>Fully Litigated</v>
          </cell>
          <cell r="BK833" t="str">
            <v>No</v>
          </cell>
          <cell r="BL833" t="str">
            <v>No</v>
          </cell>
        </row>
        <row r="834">
          <cell r="AE834">
            <v>55</v>
          </cell>
          <cell r="AF834">
            <v>0</v>
          </cell>
          <cell r="AG834">
            <v>1</v>
          </cell>
          <cell r="AH834">
            <v>1</v>
          </cell>
          <cell r="AI834">
            <v>1</v>
          </cell>
          <cell r="AJ834">
            <v>0</v>
          </cell>
          <cell r="AL834">
            <v>33</v>
          </cell>
          <cell r="AM834">
            <v>65</v>
          </cell>
          <cell r="AO834" t="str">
            <v>D-91-0147 (IP)</v>
          </cell>
          <cell r="AP834">
            <v>-580</v>
          </cell>
          <cell r="AQ834" t="str">
            <v>IL</v>
          </cell>
          <cell r="AR834" t="str">
            <v>Ameren Illinois Company</v>
          </cell>
          <cell r="AS834" t="str">
            <v>AEE</v>
          </cell>
          <cell r="AT834" t="str">
            <v>Electric</v>
          </cell>
          <cell r="AU834">
            <v>33316</v>
          </cell>
          <cell r="AV834">
            <v>182500</v>
          </cell>
          <cell r="AW834">
            <v>10.76</v>
          </cell>
          <cell r="AX834">
            <v>13.69</v>
          </cell>
          <cell r="AY834">
            <v>39.92</v>
          </cell>
          <cell r="AZ834">
            <v>3543800</v>
          </cell>
          <cell r="BA834">
            <v>33645</v>
          </cell>
          <cell r="BB834">
            <v>100200</v>
          </cell>
          <cell r="BC834">
            <v>10.210000000000001</v>
          </cell>
          <cell r="BD834">
            <v>12.4</v>
          </cell>
          <cell r="BE834">
            <v>39.9</v>
          </cell>
          <cell r="BF834">
            <v>33969</v>
          </cell>
          <cell r="BG834">
            <v>3371900</v>
          </cell>
          <cell r="BH834" t="str">
            <v>Average</v>
          </cell>
          <cell r="BI834" t="str">
            <v>Vertically Integrated</v>
          </cell>
          <cell r="BJ834" t="str">
            <v>Fully Litigated</v>
          </cell>
          <cell r="BK834" t="str">
            <v>No</v>
          </cell>
          <cell r="BL834" t="str">
            <v>No</v>
          </cell>
        </row>
        <row r="835">
          <cell r="AE835">
            <v>55</v>
          </cell>
          <cell r="AF835">
            <v>0</v>
          </cell>
          <cell r="AG835">
            <v>1</v>
          </cell>
          <cell r="AH835">
            <v>1</v>
          </cell>
          <cell r="AI835">
            <v>1</v>
          </cell>
          <cell r="AJ835">
            <v>1</v>
          </cell>
          <cell r="AL835">
            <v>33</v>
          </cell>
          <cell r="AM835">
            <v>65</v>
          </cell>
          <cell r="AO835" t="str">
            <v>D-91-0010</v>
          </cell>
          <cell r="AP835">
            <v>-578</v>
          </cell>
          <cell r="AQ835" t="str">
            <v>IL</v>
          </cell>
          <cell r="AR835" t="str">
            <v>North Shore Gas Company</v>
          </cell>
          <cell r="AS835" t="str">
            <v>WEC</v>
          </cell>
          <cell r="AT835" t="str">
            <v>Natural Gas</v>
          </cell>
          <cell r="AU835">
            <v>33221</v>
          </cell>
          <cell r="AV835">
            <v>9500</v>
          </cell>
          <cell r="AW835">
            <v>12.57</v>
          </cell>
          <cell r="AX835">
            <v>14.5</v>
          </cell>
          <cell r="AY835">
            <v>54.33</v>
          </cell>
          <cell r="AZ835">
            <v>153100</v>
          </cell>
          <cell r="BA835">
            <v>33550</v>
          </cell>
          <cell r="BB835">
            <v>5300</v>
          </cell>
          <cell r="BC835">
            <v>11.39</v>
          </cell>
          <cell r="BD835">
            <v>12.75</v>
          </cell>
          <cell r="BE835">
            <v>53.63</v>
          </cell>
          <cell r="BF835">
            <v>33877</v>
          </cell>
          <cell r="BG835">
            <v>149100</v>
          </cell>
          <cell r="BH835" t="str">
            <v>Average</v>
          </cell>
          <cell r="BI835" t="str">
            <v>Distribution</v>
          </cell>
          <cell r="BJ835" t="str">
            <v>Fully Litigated</v>
          </cell>
          <cell r="BK835" t="str">
            <v>No</v>
          </cell>
          <cell r="BL835" t="str">
            <v>No</v>
          </cell>
        </row>
        <row r="836">
          <cell r="AE836">
            <v>55</v>
          </cell>
          <cell r="AF836">
            <v>0</v>
          </cell>
          <cell r="AG836">
            <v>1</v>
          </cell>
          <cell r="AH836">
            <v>1</v>
          </cell>
          <cell r="AI836">
            <v>1</v>
          </cell>
          <cell r="AJ836">
            <v>0</v>
          </cell>
          <cell r="AL836">
            <v>33</v>
          </cell>
          <cell r="AM836">
            <v>65</v>
          </cell>
          <cell r="AO836" t="str">
            <v>D-90-0169</v>
          </cell>
          <cell r="AP836">
            <v>-576</v>
          </cell>
          <cell r="AQ836" t="str">
            <v>IL</v>
          </cell>
          <cell r="AR836" t="str">
            <v>Commonwealth Edison Company</v>
          </cell>
          <cell r="AS836" t="str">
            <v>EXC</v>
          </cell>
          <cell r="AT836" t="str">
            <v>Electric</v>
          </cell>
          <cell r="AU836">
            <v>32975</v>
          </cell>
          <cell r="AV836">
            <v>1231000</v>
          </cell>
          <cell r="AW836">
            <v>11.7</v>
          </cell>
          <cell r="AX836">
            <v>14.3</v>
          </cell>
          <cell r="AY836">
            <v>42.46</v>
          </cell>
          <cell r="AZ836">
            <v>15963400</v>
          </cell>
          <cell r="BA836">
            <v>33305</v>
          </cell>
          <cell r="BB836">
            <v>750200</v>
          </cell>
          <cell r="BC836">
            <v>11.16</v>
          </cell>
          <cell r="BD836">
            <v>13</v>
          </cell>
          <cell r="BE836">
            <v>47.1</v>
          </cell>
          <cell r="BF836">
            <v>33603</v>
          </cell>
          <cell r="BG836">
            <v>14485100</v>
          </cell>
          <cell r="BH836" t="str">
            <v>Average</v>
          </cell>
          <cell r="BI836" t="str">
            <v>Vertically Integrated</v>
          </cell>
          <cell r="BJ836" t="str">
            <v>Fully Litigated</v>
          </cell>
          <cell r="BK836" t="str">
            <v>No</v>
          </cell>
          <cell r="BL836" t="str">
            <v>No</v>
          </cell>
        </row>
        <row r="837">
          <cell r="AE837">
            <v>55</v>
          </cell>
          <cell r="AF837">
            <v>0</v>
          </cell>
          <cell r="AG837">
            <v>1</v>
          </cell>
          <cell r="AH837">
            <v>1</v>
          </cell>
          <cell r="AI837">
            <v>1</v>
          </cell>
          <cell r="AJ837">
            <v>1</v>
          </cell>
          <cell r="AL837">
            <v>33</v>
          </cell>
          <cell r="AM837">
            <v>65</v>
          </cell>
          <cell r="AO837" t="str">
            <v>D-90-0127 (CILCO)</v>
          </cell>
          <cell r="AP837">
            <v>-575</v>
          </cell>
          <cell r="AQ837" t="str">
            <v>IL</v>
          </cell>
          <cell r="AR837" t="str">
            <v>Ameren Illinois Company</v>
          </cell>
          <cell r="AS837" t="str">
            <v>AEE</v>
          </cell>
          <cell r="AT837" t="str">
            <v>Natural Gas</v>
          </cell>
          <cell r="AU837">
            <v>32926</v>
          </cell>
          <cell r="AV837">
            <v>14400</v>
          </cell>
          <cell r="AW837">
            <v>10.53</v>
          </cell>
          <cell r="AX837">
            <v>13.75</v>
          </cell>
          <cell r="AY837">
            <v>45.8</v>
          </cell>
          <cell r="AZ837">
            <v>145400</v>
          </cell>
          <cell r="BA837">
            <v>33254</v>
          </cell>
          <cell r="BB837">
            <v>12900</v>
          </cell>
          <cell r="BC837">
            <v>10.35</v>
          </cell>
          <cell r="BD837">
            <v>13.25</v>
          </cell>
          <cell r="BE837">
            <v>46.52</v>
          </cell>
          <cell r="BF837">
            <v>33603</v>
          </cell>
          <cell r="BG837">
            <v>139300</v>
          </cell>
          <cell r="BH837" t="str">
            <v>Average</v>
          </cell>
          <cell r="BI837" t="str">
            <v>Distribution</v>
          </cell>
          <cell r="BJ837" t="str">
            <v>Fully Litigated</v>
          </cell>
          <cell r="BK837" t="str">
            <v>No</v>
          </cell>
          <cell r="BL837" t="str">
            <v>No</v>
          </cell>
        </row>
        <row r="838">
          <cell r="AE838">
            <v>55</v>
          </cell>
          <cell r="AF838">
            <v>0</v>
          </cell>
          <cell r="AG838">
            <v>1</v>
          </cell>
          <cell r="AH838">
            <v>1</v>
          </cell>
          <cell r="AI838">
            <v>1</v>
          </cell>
          <cell r="AJ838">
            <v>1</v>
          </cell>
          <cell r="AL838">
            <v>33</v>
          </cell>
          <cell r="AM838">
            <v>65</v>
          </cell>
          <cell r="AO838" t="str">
            <v>D-90-0072 (CIPS)</v>
          </cell>
          <cell r="AP838">
            <v>-574</v>
          </cell>
          <cell r="AQ838" t="str">
            <v>IL</v>
          </cell>
          <cell r="AR838" t="str">
            <v>Ameren Illinois Company</v>
          </cell>
          <cell r="AS838" t="str">
            <v>AEE</v>
          </cell>
          <cell r="AT838" t="str">
            <v>Natural Gas</v>
          </cell>
          <cell r="AU838">
            <v>32889</v>
          </cell>
          <cell r="AV838">
            <v>9700</v>
          </cell>
          <cell r="AW838">
            <v>10.72</v>
          </cell>
          <cell r="AX838">
            <v>13.9</v>
          </cell>
          <cell r="AY838">
            <v>48.76</v>
          </cell>
          <cell r="AZ838">
            <v>82600</v>
          </cell>
          <cell r="BA838">
            <v>33205</v>
          </cell>
          <cell r="BB838">
            <v>8500</v>
          </cell>
          <cell r="BC838">
            <v>10.130000000000001</v>
          </cell>
          <cell r="BD838">
            <v>12.75</v>
          </cell>
          <cell r="BE838">
            <v>48.76</v>
          </cell>
          <cell r="BF838">
            <v>33238</v>
          </cell>
          <cell r="BG838">
            <v>82100</v>
          </cell>
          <cell r="BH838" t="str">
            <v>Average</v>
          </cell>
          <cell r="BI838" t="str">
            <v>Distribution</v>
          </cell>
          <cell r="BJ838" t="str">
            <v>Fully Litigated</v>
          </cell>
          <cell r="BK838" t="str">
            <v>No</v>
          </cell>
          <cell r="BL838" t="str">
            <v>No</v>
          </cell>
        </row>
        <row r="839">
          <cell r="AE839">
            <v>55</v>
          </cell>
          <cell r="AF839">
            <v>0</v>
          </cell>
          <cell r="AG839">
            <v>1</v>
          </cell>
          <cell r="AH839">
            <v>1</v>
          </cell>
          <cell r="AI839">
            <v>1</v>
          </cell>
          <cell r="AJ839">
            <v>1</v>
          </cell>
          <cell r="AL839">
            <v>33</v>
          </cell>
          <cell r="AM839">
            <v>65</v>
          </cell>
          <cell r="AO839" t="str">
            <v>D-90-0007</v>
          </cell>
          <cell r="AP839">
            <v>-572</v>
          </cell>
          <cell r="AQ839" t="str">
            <v>IL</v>
          </cell>
          <cell r="AR839" t="str">
            <v>The Peoples Gas Light and Coke Company</v>
          </cell>
          <cell r="AS839" t="str">
            <v>WEC</v>
          </cell>
          <cell r="AT839" t="str">
            <v>Natural Gas</v>
          </cell>
          <cell r="AU839">
            <v>32857</v>
          </cell>
          <cell r="AV839">
            <v>52400</v>
          </cell>
          <cell r="AW839">
            <v>11.21</v>
          </cell>
          <cell r="AX839">
            <v>14.5</v>
          </cell>
          <cell r="AY839">
            <v>48.31</v>
          </cell>
          <cell r="AZ839">
            <v>1001800</v>
          </cell>
          <cell r="BA839">
            <v>33186</v>
          </cell>
          <cell r="BB839">
            <v>27500</v>
          </cell>
          <cell r="BC839">
            <v>10.56</v>
          </cell>
          <cell r="BD839">
            <v>13.25</v>
          </cell>
          <cell r="BE839">
            <v>47.76</v>
          </cell>
          <cell r="BF839">
            <v>33511</v>
          </cell>
          <cell r="BG839">
            <v>954800</v>
          </cell>
          <cell r="BH839" t="str">
            <v>Average</v>
          </cell>
          <cell r="BI839" t="str">
            <v>Distribution</v>
          </cell>
          <cell r="BJ839" t="str">
            <v>Fully Litigated</v>
          </cell>
          <cell r="BK839" t="str">
            <v>No</v>
          </cell>
          <cell r="BL839" t="str">
            <v>No</v>
          </cell>
        </row>
        <row r="840">
          <cell r="AE840">
            <v>55</v>
          </cell>
          <cell r="AF840">
            <v>0</v>
          </cell>
          <cell r="AG840">
            <v>1</v>
          </cell>
          <cell r="AH840">
            <v>1</v>
          </cell>
          <cell r="AI840">
            <v>1</v>
          </cell>
          <cell r="AJ840">
            <v>0</v>
          </cell>
          <cell r="AL840">
            <v>33</v>
          </cell>
          <cell r="AM840">
            <v>65</v>
          </cell>
          <cell r="AO840" t="str">
            <v>D-89-0276 (IP)</v>
          </cell>
          <cell r="AP840">
            <v>-565</v>
          </cell>
          <cell r="AQ840" t="str">
            <v>IL</v>
          </cell>
          <cell r="AR840" t="str">
            <v>Ameren Illinois Company</v>
          </cell>
          <cell r="AS840" t="str">
            <v>AEE</v>
          </cell>
          <cell r="AT840" t="str">
            <v>Electric</v>
          </cell>
          <cell r="AU840">
            <v>32702</v>
          </cell>
          <cell r="AV840">
            <v>215800</v>
          </cell>
          <cell r="AW840">
            <v>10.52</v>
          </cell>
          <cell r="AX840">
            <v>12.54</v>
          </cell>
          <cell r="AY840">
            <v>43</v>
          </cell>
          <cell r="AZ840">
            <v>3554700</v>
          </cell>
          <cell r="BA840">
            <v>33030</v>
          </cell>
          <cell r="BB840">
            <v>74800</v>
          </cell>
          <cell r="BC840">
            <v>10.11</v>
          </cell>
          <cell r="BD840">
            <v>12.25</v>
          </cell>
          <cell r="BE840">
            <v>33.54</v>
          </cell>
          <cell r="BF840">
            <v>33238</v>
          </cell>
          <cell r="BG840">
            <v>2451000</v>
          </cell>
          <cell r="BH840" t="str">
            <v>Year-end</v>
          </cell>
          <cell r="BI840" t="str">
            <v>Vertically Integrated</v>
          </cell>
          <cell r="BJ840" t="str">
            <v>Fully Litigated</v>
          </cell>
          <cell r="BK840" t="str">
            <v>No</v>
          </cell>
          <cell r="BL840" t="str">
            <v>No</v>
          </cell>
        </row>
        <row r="841">
          <cell r="AE841">
            <v>55</v>
          </cell>
          <cell r="AF841">
            <v>0</v>
          </cell>
          <cell r="AG841">
            <v>1</v>
          </cell>
          <cell r="AH841">
            <v>1</v>
          </cell>
          <cell r="AI841">
            <v>1</v>
          </cell>
          <cell r="AJ841">
            <v>1</v>
          </cell>
          <cell r="AL841">
            <v>33</v>
          </cell>
          <cell r="AM841">
            <v>65</v>
          </cell>
          <cell r="AO841" t="str">
            <v>D-04-0779</v>
          </cell>
          <cell r="AP841">
            <v>-456</v>
          </cell>
          <cell r="AQ841" t="str">
            <v>IL</v>
          </cell>
          <cell r="AR841" t="str">
            <v>Northern Illinois Gas Company</v>
          </cell>
          <cell r="AS841" t="str">
            <v>SO</v>
          </cell>
          <cell r="AT841" t="str">
            <v>Natural Gas</v>
          </cell>
          <cell r="AU841">
            <v>38295</v>
          </cell>
          <cell r="AV841">
            <v>67100</v>
          </cell>
          <cell r="AW841">
            <v>9.0299999999999994</v>
          </cell>
          <cell r="AX841">
            <v>10.82</v>
          </cell>
          <cell r="AY841">
            <v>56.37</v>
          </cell>
          <cell r="AZ841">
            <v>1441200</v>
          </cell>
          <cell r="BA841">
            <v>38625</v>
          </cell>
          <cell r="BB841">
            <v>54200</v>
          </cell>
          <cell r="BC841">
            <v>8.85</v>
          </cell>
          <cell r="BD841">
            <v>10.51</v>
          </cell>
          <cell r="BE841">
            <v>56.37</v>
          </cell>
          <cell r="BF841">
            <v>38717</v>
          </cell>
          <cell r="BG841">
            <v>1233500</v>
          </cell>
          <cell r="BH841" t="str">
            <v>Average</v>
          </cell>
          <cell r="BI841" t="str">
            <v>Distribution</v>
          </cell>
          <cell r="BJ841" t="str">
            <v>Fully Litigated</v>
          </cell>
          <cell r="BK841" t="str">
            <v>No</v>
          </cell>
          <cell r="BL841" t="str">
            <v>No</v>
          </cell>
        </row>
        <row r="842">
          <cell r="AE842">
            <v>55</v>
          </cell>
          <cell r="AF842">
            <v>0</v>
          </cell>
          <cell r="AG842">
            <v>1</v>
          </cell>
          <cell r="AH842">
            <v>1</v>
          </cell>
          <cell r="AI842">
            <v>1</v>
          </cell>
          <cell r="AJ842">
            <v>1</v>
          </cell>
          <cell r="AL842">
            <v>33</v>
          </cell>
          <cell r="AM842">
            <v>65</v>
          </cell>
          <cell r="AO842" t="str">
            <v>D-99-0534</v>
          </cell>
          <cell r="AP842">
            <v>-206</v>
          </cell>
          <cell r="AQ842" t="str">
            <v>IL</v>
          </cell>
          <cell r="AR842" t="str">
            <v>MidAmerican Energy Company</v>
          </cell>
          <cell r="AS842" t="str">
            <v>BRK.A</v>
          </cell>
          <cell r="AT842" t="str">
            <v>Natural Gas</v>
          </cell>
          <cell r="AU842">
            <v>36404</v>
          </cell>
          <cell r="AV842">
            <v>3200</v>
          </cell>
          <cell r="AW842">
            <v>9.9</v>
          </cell>
          <cell r="AX842">
            <v>12.5</v>
          </cell>
          <cell r="AY842">
            <v>47.96</v>
          </cell>
          <cell r="AZ842" t="str">
            <v>NA</v>
          </cell>
          <cell r="BA842">
            <v>36724</v>
          </cell>
          <cell r="BB842">
            <v>2100</v>
          </cell>
          <cell r="BC842">
            <v>9.1199999999999992</v>
          </cell>
          <cell r="BD842">
            <v>11.06</v>
          </cell>
          <cell r="BE842">
            <v>46</v>
          </cell>
          <cell r="BF842">
            <v>36160</v>
          </cell>
          <cell r="BG842" t="str">
            <v>NA</v>
          </cell>
          <cell r="BH842" t="str">
            <v>Year-end</v>
          </cell>
          <cell r="BI842" t="str">
            <v>Distribution</v>
          </cell>
          <cell r="BJ842" t="str">
            <v>Fully Litigated</v>
          </cell>
          <cell r="BK842" t="str">
            <v>No</v>
          </cell>
          <cell r="BL842" t="str">
            <v>No</v>
          </cell>
        </row>
        <row r="843">
          <cell r="AE843">
            <v>55</v>
          </cell>
          <cell r="AF843">
            <v>0</v>
          </cell>
          <cell r="AG843">
            <v>1</v>
          </cell>
          <cell r="AH843">
            <v>1</v>
          </cell>
          <cell r="AI843">
            <v>1</v>
          </cell>
          <cell r="AJ843">
            <v>1</v>
          </cell>
          <cell r="AL843">
            <v>33</v>
          </cell>
          <cell r="AM843">
            <v>65</v>
          </cell>
          <cell r="AO843" t="str">
            <v>D-98-0546 (CIPS)</v>
          </cell>
          <cell r="AP843">
            <v>-200</v>
          </cell>
          <cell r="AQ843" t="str">
            <v>IL</v>
          </cell>
          <cell r="AR843" t="str">
            <v>Ameren Illinois Company</v>
          </cell>
          <cell r="AS843" t="str">
            <v>AEE</v>
          </cell>
          <cell r="AT843" t="str">
            <v>Natural Gas</v>
          </cell>
          <cell r="AU843">
            <v>35975</v>
          </cell>
          <cell r="AV843">
            <v>1600</v>
          </cell>
          <cell r="AW843">
            <v>10.5</v>
          </cell>
          <cell r="AX843">
            <v>13.25</v>
          </cell>
          <cell r="AY843">
            <v>57.06</v>
          </cell>
          <cell r="AZ843" t="str">
            <v>NA</v>
          </cell>
          <cell r="BA843">
            <v>36220</v>
          </cell>
          <cell r="BB843">
            <v>1600</v>
          </cell>
          <cell r="BC843">
            <v>8.99</v>
          </cell>
          <cell r="BD843">
            <v>10.65</v>
          </cell>
          <cell r="BE843">
            <v>55.66</v>
          </cell>
          <cell r="BF843">
            <v>35795</v>
          </cell>
          <cell r="BG843" t="str">
            <v>NA</v>
          </cell>
          <cell r="BH843" t="str">
            <v>Year-end</v>
          </cell>
          <cell r="BI843" t="str">
            <v>Distribution</v>
          </cell>
          <cell r="BJ843" t="str">
            <v>Fully Litigated</v>
          </cell>
          <cell r="BK843" t="str">
            <v>No</v>
          </cell>
          <cell r="BL843" t="str">
            <v>No</v>
          </cell>
        </row>
        <row r="844">
          <cell r="AE844">
            <v>55</v>
          </cell>
          <cell r="AF844">
            <v>0</v>
          </cell>
          <cell r="AG844">
            <v>1</v>
          </cell>
          <cell r="AH844">
            <v>1</v>
          </cell>
          <cell r="AI844">
            <v>1</v>
          </cell>
          <cell r="AJ844">
            <v>1</v>
          </cell>
          <cell r="AL844">
            <v>33</v>
          </cell>
          <cell r="AM844">
            <v>65</v>
          </cell>
          <cell r="AO844" t="str">
            <v>D-98-0545 (CIPS)</v>
          </cell>
          <cell r="AP844">
            <v>-199</v>
          </cell>
          <cell r="AQ844" t="str">
            <v>IL</v>
          </cell>
          <cell r="AR844" t="str">
            <v>Ameren Illinois Company</v>
          </cell>
          <cell r="AS844" t="str">
            <v>AEE</v>
          </cell>
          <cell r="AT844" t="str">
            <v>Natural Gas</v>
          </cell>
          <cell r="AU844">
            <v>35975</v>
          </cell>
          <cell r="AV844">
            <v>15400</v>
          </cell>
          <cell r="AW844">
            <v>9.84</v>
          </cell>
          <cell r="AX844">
            <v>13.25</v>
          </cell>
          <cell r="AY844">
            <v>47.33</v>
          </cell>
          <cell r="AZ844">
            <v>142900</v>
          </cell>
          <cell r="BA844">
            <v>36220</v>
          </cell>
          <cell r="BB844">
            <v>7900</v>
          </cell>
          <cell r="BC844">
            <v>8.51</v>
          </cell>
          <cell r="BD844">
            <v>10.65</v>
          </cell>
          <cell r="BE844">
            <v>45.81</v>
          </cell>
          <cell r="BF844">
            <v>35795</v>
          </cell>
          <cell r="BG844">
            <v>142200</v>
          </cell>
          <cell r="BH844" t="str">
            <v>Year-end</v>
          </cell>
          <cell r="BI844" t="str">
            <v>Distribution</v>
          </cell>
          <cell r="BJ844" t="str">
            <v>Fully Litigated</v>
          </cell>
          <cell r="BK844" t="str">
            <v>No</v>
          </cell>
          <cell r="BL844" t="str">
            <v>No</v>
          </cell>
        </row>
        <row r="845">
          <cell r="AE845">
            <v>55</v>
          </cell>
          <cell r="AF845">
            <v>0</v>
          </cell>
          <cell r="AG845">
            <v>1</v>
          </cell>
          <cell r="AH845">
            <v>1</v>
          </cell>
          <cell r="AI845">
            <v>1</v>
          </cell>
          <cell r="AJ845">
            <v>0</v>
          </cell>
          <cell r="AL845">
            <v>33</v>
          </cell>
          <cell r="AM845">
            <v>65</v>
          </cell>
          <cell r="AO845" t="str">
            <v>D-96-0510</v>
          </cell>
          <cell r="AP845">
            <v>-195</v>
          </cell>
          <cell r="AQ845" t="str">
            <v>IL</v>
          </cell>
          <cell r="AR845" t="str">
            <v>MidAmerican Energy Company</v>
          </cell>
          <cell r="AS845" t="str">
            <v>BRK.A</v>
          </cell>
          <cell r="AT845" t="str">
            <v>Electric</v>
          </cell>
          <cell r="AU845">
            <v>35353</v>
          </cell>
          <cell r="AV845">
            <v>-11700</v>
          </cell>
          <cell r="AW845">
            <v>9.6300000000000008</v>
          </cell>
          <cell r="AX845">
            <v>12.2</v>
          </cell>
          <cell r="AY845">
            <v>45.73</v>
          </cell>
          <cell r="AZ845">
            <v>188300</v>
          </cell>
          <cell r="BA845">
            <v>35417</v>
          </cell>
          <cell r="BB845">
            <v>-15500</v>
          </cell>
          <cell r="BC845">
            <v>9.42</v>
          </cell>
          <cell r="BD845">
            <v>11.75</v>
          </cell>
          <cell r="BE845">
            <v>45.73</v>
          </cell>
          <cell r="BF845">
            <v>35064</v>
          </cell>
          <cell r="BG845">
            <v>179100</v>
          </cell>
          <cell r="BH845" t="str">
            <v>Year-end</v>
          </cell>
          <cell r="BI845" t="str">
            <v>Vertically Integrated</v>
          </cell>
          <cell r="BJ845" t="str">
            <v>Settled</v>
          </cell>
          <cell r="BK845" t="str">
            <v>Yes</v>
          </cell>
          <cell r="BL845" t="str">
            <v>Yes</v>
          </cell>
        </row>
        <row r="846">
          <cell r="AE846">
            <v>55</v>
          </cell>
          <cell r="AF846">
            <v>0</v>
          </cell>
          <cell r="AG846">
            <v>1</v>
          </cell>
          <cell r="AH846">
            <v>1</v>
          </cell>
          <cell r="AI846">
            <v>1</v>
          </cell>
          <cell r="AJ846">
            <v>1</v>
          </cell>
          <cell r="AL846">
            <v>33</v>
          </cell>
          <cell r="AM846">
            <v>65</v>
          </cell>
          <cell r="AO846" t="str">
            <v>D-04-0476 (IP)</v>
          </cell>
          <cell r="AP846">
            <v>-116</v>
          </cell>
          <cell r="AQ846" t="str">
            <v>IL</v>
          </cell>
          <cell r="AR846" t="str">
            <v>Ameren Illinois Company</v>
          </cell>
          <cell r="AS846" t="str">
            <v>AEE</v>
          </cell>
          <cell r="AT846" t="str">
            <v>Natural Gas</v>
          </cell>
          <cell r="AU846">
            <v>38163</v>
          </cell>
          <cell r="AV846">
            <v>14300</v>
          </cell>
          <cell r="AW846">
            <v>8.18</v>
          </cell>
          <cell r="AX846">
            <v>10</v>
          </cell>
          <cell r="AY846">
            <v>53.09</v>
          </cell>
          <cell r="AZ846">
            <v>497900</v>
          </cell>
          <cell r="BA846">
            <v>38489</v>
          </cell>
          <cell r="BB846">
            <v>11300</v>
          </cell>
          <cell r="BC846">
            <v>8.18</v>
          </cell>
          <cell r="BD846">
            <v>10</v>
          </cell>
          <cell r="BE846">
            <v>53.09</v>
          </cell>
          <cell r="BF846">
            <v>37986</v>
          </cell>
          <cell r="BG846">
            <v>468800</v>
          </cell>
          <cell r="BH846" t="str">
            <v>Year-end</v>
          </cell>
          <cell r="BI846" t="str">
            <v>Distribution</v>
          </cell>
          <cell r="BJ846" t="str">
            <v>Settled</v>
          </cell>
          <cell r="BK846" t="str">
            <v>No</v>
          </cell>
          <cell r="BL846" t="str">
            <v>No</v>
          </cell>
        </row>
        <row r="847">
          <cell r="AE847">
            <v>55</v>
          </cell>
          <cell r="AF847">
            <v>0</v>
          </cell>
          <cell r="AG847">
            <v>1</v>
          </cell>
          <cell r="AH847">
            <v>1</v>
          </cell>
          <cell r="AI847">
            <v>1</v>
          </cell>
          <cell r="AJ847">
            <v>1</v>
          </cell>
          <cell r="AL847">
            <v>33</v>
          </cell>
          <cell r="AM847">
            <v>65</v>
          </cell>
          <cell r="AO847" t="str">
            <v>D-03-0009 (CIPS)</v>
          </cell>
          <cell r="AP847">
            <v>-113</v>
          </cell>
          <cell r="AQ847" t="str">
            <v>IL</v>
          </cell>
          <cell r="AR847" t="str">
            <v>Ameren Illinois Company</v>
          </cell>
          <cell r="AS847" t="str">
            <v>AEE</v>
          </cell>
          <cell r="AT847" t="str">
            <v>Natural Gas</v>
          </cell>
          <cell r="AU847">
            <v>37587</v>
          </cell>
          <cell r="AV847">
            <v>3800</v>
          </cell>
          <cell r="AW847">
            <v>10.029999999999999</v>
          </cell>
          <cell r="AX847">
            <v>12.75</v>
          </cell>
          <cell r="AY847">
            <v>60.31</v>
          </cell>
          <cell r="AZ847">
            <v>16800</v>
          </cell>
          <cell r="BA847">
            <v>37916</v>
          </cell>
          <cell r="BB847">
            <v>1900</v>
          </cell>
          <cell r="BC847">
            <v>8.24</v>
          </cell>
          <cell r="BD847">
            <v>10.46</v>
          </cell>
          <cell r="BE847">
            <v>52.7</v>
          </cell>
          <cell r="BF847">
            <v>37437</v>
          </cell>
          <cell r="BG847">
            <v>14900</v>
          </cell>
          <cell r="BH847" t="str">
            <v>Year-end</v>
          </cell>
          <cell r="BI847" t="str">
            <v>Distribution</v>
          </cell>
          <cell r="BJ847" t="str">
            <v>Fully Litigated</v>
          </cell>
          <cell r="BK847" t="str">
            <v>No</v>
          </cell>
          <cell r="BL847" t="str">
            <v>No</v>
          </cell>
        </row>
        <row r="848">
          <cell r="AE848">
            <v>55</v>
          </cell>
          <cell r="AF848">
            <v>0</v>
          </cell>
          <cell r="AG848">
            <v>1</v>
          </cell>
          <cell r="AH848">
            <v>1</v>
          </cell>
          <cell r="AI848">
            <v>1</v>
          </cell>
          <cell r="AJ848">
            <v>1</v>
          </cell>
          <cell r="AL848">
            <v>33</v>
          </cell>
          <cell r="AM848">
            <v>65</v>
          </cell>
          <cell r="AO848" t="str">
            <v>D-03-0008 (CIPS)</v>
          </cell>
          <cell r="AP848">
            <v>-112</v>
          </cell>
          <cell r="AQ848" t="str">
            <v>IL</v>
          </cell>
          <cell r="AR848" t="str">
            <v>Ameren Illinois Company</v>
          </cell>
          <cell r="AS848" t="str">
            <v>AEE</v>
          </cell>
          <cell r="AT848" t="str">
            <v>Natural Gas</v>
          </cell>
          <cell r="AU848">
            <v>37587</v>
          </cell>
          <cell r="AV848">
            <v>16400</v>
          </cell>
          <cell r="AW848">
            <v>9.4499999999999993</v>
          </cell>
          <cell r="AX848">
            <v>13</v>
          </cell>
          <cell r="AY848">
            <v>44.44</v>
          </cell>
          <cell r="AZ848">
            <v>176600</v>
          </cell>
          <cell r="BA848">
            <v>37916</v>
          </cell>
          <cell r="BB848">
            <v>7200</v>
          </cell>
          <cell r="BC848">
            <v>8.33</v>
          </cell>
          <cell r="BD848">
            <v>10.71</v>
          </cell>
          <cell r="BE848">
            <v>44.44</v>
          </cell>
          <cell r="BF848">
            <v>37437</v>
          </cell>
          <cell r="BG848">
            <v>168400</v>
          </cell>
          <cell r="BH848" t="str">
            <v>Year-end</v>
          </cell>
          <cell r="BI848" t="str">
            <v>Distribution</v>
          </cell>
          <cell r="BJ848" t="str">
            <v>Fully Litigated</v>
          </cell>
          <cell r="BK848" t="str">
            <v>No</v>
          </cell>
          <cell r="BL848" t="str">
            <v>No</v>
          </cell>
        </row>
        <row r="849">
          <cell r="AE849">
            <v>55</v>
          </cell>
          <cell r="AF849">
            <v>0</v>
          </cell>
          <cell r="AG849">
            <v>1</v>
          </cell>
          <cell r="AH849">
            <v>1</v>
          </cell>
          <cell r="AI849">
            <v>1</v>
          </cell>
          <cell r="AJ849">
            <v>1</v>
          </cell>
          <cell r="AL849">
            <v>33</v>
          </cell>
          <cell r="AM849">
            <v>65</v>
          </cell>
          <cell r="AO849" t="str">
            <v>D-02-0837 (CILCO)</v>
          </cell>
          <cell r="AP849">
            <v>-110</v>
          </cell>
          <cell r="AQ849" t="str">
            <v>IL</v>
          </cell>
          <cell r="AR849" t="str">
            <v>Ameren Illinois Company</v>
          </cell>
          <cell r="AS849" t="str">
            <v>AEE</v>
          </cell>
          <cell r="AT849" t="str">
            <v>Natural Gas</v>
          </cell>
          <cell r="AU849">
            <v>37582</v>
          </cell>
          <cell r="AV849">
            <v>18900</v>
          </cell>
          <cell r="AW849">
            <v>8.8699999999999992</v>
          </cell>
          <cell r="AX849">
            <v>11.73</v>
          </cell>
          <cell r="AY849">
            <v>48.96</v>
          </cell>
          <cell r="AZ849">
            <v>204300</v>
          </cell>
          <cell r="BA849">
            <v>37911</v>
          </cell>
          <cell r="BB849">
            <v>9100</v>
          </cell>
          <cell r="BC849">
            <v>8.16</v>
          </cell>
          <cell r="BD849">
            <v>10.54</v>
          </cell>
          <cell r="BE849">
            <v>48.54</v>
          </cell>
          <cell r="BF849">
            <v>37256</v>
          </cell>
          <cell r="BG849">
            <v>192400</v>
          </cell>
          <cell r="BH849" t="str">
            <v>Year-end</v>
          </cell>
          <cell r="BI849" t="str">
            <v>Distribution</v>
          </cell>
          <cell r="BJ849" t="str">
            <v>Fully Litigated</v>
          </cell>
          <cell r="BK849" t="str">
            <v>No</v>
          </cell>
          <cell r="BL849" t="str">
            <v>No</v>
          </cell>
        </row>
        <row r="850">
          <cell r="AE850">
            <v>55</v>
          </cell>
          <cell r="AF850">
            <v>0</v>
          </cell>
          <cell r="AG850">
            <v>1</v>
          </cell>
          <cell r="AH850">
            <v>1</v>
          </cell>
          <cell r="AI850">
            <v>1</v>
          </cell>
          <cell r="AJ850">
            <v>1</v>
          </cell>
          <cell r="AL850">
            <v>33</v>
          </cell>
          <cell r="AM850">
            <v>65</v>
          </cell>
          <cell r="AO850" t="str">
            <v>D-01-0696</v>
          </cell>
          <cell r="AP850">
            <v>-105</v>
          </cell>
          <cell r="AQ850" t="str">
            <v>IL</v>
          </cell>
          <cell r="AR850" t="str">
            <v>MidAmerican Energy Company</v>
          </cell>
          <cell r="AS850" t="str">
            <v>BRK.A</v>
          </cell>
          <cell r="AT850" t="str">
            <v>Natural Gas</v>
          </cell>
          <cell r="AU850">
            <v>37183</v>
          </cell>
          <cell r="AV850">
            <v>2600</v>
          </cell>
          <cell r="AW850">
            <v>9.75</v>
          </cell>
          <cell r="AX850">
            <v>12</v>
          </cell>
          <cell r="AY850">
            <v>50.37</v>
          </cell>
          <cell r="AZ850">
            <v>37768</v>
          </cell>
          <cell r="BA850">
            <v>37510</v>
          </cell>
          <cell r="BB850">
            <v>23</v>
          </cell>
          <cell r="BC850">
            <v>8.85</v>
          </cell>
          <cell r="BD850">
            <v>11.2</v>
          </cell>
          <cell r="BE850">
            <v>51.61</v>
          </cell>
          <cell r="BF850">
            <v>36891</v>
          </cell>
          <cell r="BG850">
            <v>37605</v>
          </cell>
          <cell r="BH850" t="str">
            <v>Year-end</v>
          </cell>
          <cell r="BI850" t="str">
            <v>Distribution</v>
          </cell>
          <cell r="BJ850" t="str">
            <v>Fully Litigated</v>
          </cell>
          <cell r="BK850" t="str">
            <v>No</v>
          </cell>
          <cell r="BL850" t="str">
            <v>No</v>
          </cell>
        </row>
        <row r="851">
          <cell r="AE851">
            <v>55</v>
          </cell>
          <cell r="AF851">
            <v>0</v>
          </cell>
          <cell r="AG851">
            <v>1</v>
          </cell>
          <cell r="AH851">
            <v>1</v>
          </cell>
          <cell r="AI851">
            <v>1</v>
          </cell>
          <cell r="AJ851">
            <v>1</v>
          </cell>
          <cell r="AL851">
            <v>33</v>
          </cell>
          <cell r="AM851">
            <v>65</v>
          </cell>
          <cell r="AO851" t="str">
            <v>D-07-0242</v>
          </cell>
          <cell r="AP851">
            <v>85</v>
          </cell>
          <cell r="AQ851" t="str">
            <v>IL</v>
          </cell>
          <cell r="AR851" t="str">
            <v>The Peoples Gas Light and Coke Company</v>
          </cell>
          <cell r="AS851" t="str">
            <v>WEC</v>
          </cell>
          <cell r="AT851" t="str">
            <v>Natural Gas</v>
          </cell>
          <cell r="AU851">
            <v>39150</v>
          </cell>
          <cell r="AV851">
            <v>102600</v>
          </cell>
          <cell r="AW851">
            <v>8.25</v>
          </cell>
          <cell r="AX851">
            <v>11.06</v>
          </cell>
          <cell r="AY851">
            <v>56</v>
          </cell>
          <cell r="AZ851">
            <v>1308007</v>
          </cell>
          <cell r="BA851">
            <v>39483</v>
          </cell>
          <cell r="BB851">
            <v>71191</v>
          </cell>
          <cell r="BC851">
            <v>7.76</v>
          </cell>
          <cell r="BD851">
            <v>10.19</v>
          </cell>
          <cell r="BE851">
            <v>56</v>
          </cell>
          <cell r="BF851">
            <v>38990</v>
          </cell>
          <cell r="BG851">
            <v>1212274</v>
          </cell>
          <cell r="BH851" t="str">
            <v>Year-end</v>
          </cell>
          <cell r="BI851" t="str">
            <v>Distribution</v>
          </cell>
          <cell r="BJ851" t="str">
            <v>Fully Litigated</v>
          </cell>
          <cell r="BK851" t="str">
            <v>No</v>
          </cell>
          <cell r="BL851" t="str">
            <v>No</v>
          </cell>
        </row>
        <row r="852">
          <cell r="AE852">
            <v>55</v>
          </cell>
          <cell r="AF852">
            <v>0</v>
          </cell>
          <cell r="AG852">
            <v>1</v>
          </cell>
          <cell r="AH852">
            <v>1</v>
          </cell>
          <cell r="AI852">
            <v>1</v>
          </cell>
          <cell r="AJ852">
            <v>1</v>
          </cell>
          <cell r="AL852">
            <v>33</v>
          </cell>
          <cell r="AM852">
            <v>65</v>
          </cell>
          <cell r="AO852" t="str">
            <v>D-07-0241</v>
          </cell>
          <cell r="AP852">
            <v>86</v>
          </cell>
          <cell r="AQ852" t="str">
            <v>IL</v>
          </cell>
          <cell r="AR852" t="str">
            <v>North Shore Gas Company</v>
          </cell>
          <cell r="AS852" t="str">
            <v>WEC</v>
          </cell>
          <cell r="AT852" t="str">
            <v>Natural Gas</v>
          </cell>
          <cell r="AU852">
            <v>39150</v>
          </cell>
          <cell r="AV852">
            <v>6300</v>
          </cell>
          <cell r="AW852">
            <v>8.57</v>
          </cell>
          <cell r="AX852">
            <v>11.06</v>
          </cell>
          <cell r="AY852">
            <v>56</v>
          </cell>
          <cell r="AZ852">
            <v>197107</v>
          </cell>
          <cell r="BA852">
            <v>39483</v>
          </cell>
          <cell r="BB852">
            <v>-213</v>
          </cell>
          <cell r="BC852">
            <v>7.96</v>
          </cell>
          <cell r="BD852">
            <v>9.99</v>
          </cell>
          <cell r="BE852">
            <v>56</v>
          </cell>
          <cell r="BF852">
            <v>38990</v>
          </cell>
          <cell r="BG852">
            <v>182033</v>
          </cell>
          <cell r="BH852" t="str">
            <v>Year-end</v>
          </cell>
          <cell r="BI852" t="str">
            <v>Distribution</v>
          </cell>
          <cell r="BJ852" t="str">
            <v>Fully Litigated</v>
          </cell>
          <cell r="BK852" t="str">
            <v>No</v>
          </cell>
          <cell r="BL852" t="str">
            <v>No</v>
          </cell>
        </row>
        <row r="853">
          <cell r="AE853">
            <v>55</v>
          </cell>
          <cell r="AF853">
            <v>0</v>
          </cell>
          <cell r="AG853">
            <v>1</v>
          </cell>
          <cell r="AH853">
            <v>1</v>
          </cell>
          <cell r="AI853">
            <v>1</v>
          </cell>
          <cell r="AJ853">
            <v>0</v>
          </cell>
          <cell r="AL853">
            <v>33</v>
          </cell>
          <cell r="AM853">
            <v>65</v>
          </cell>
          <cell r="AO853" t="str">
            <v>D-91-0193 (elec) (CIPS)</v>
          </cell>
          <cell r="AP853">
            <v>210</v>
          </cell>
          <cell r="AQ853" t="str">
            <v>IL</v>
          </cell>
          <cell r="AR853" t="str">
            <v>Ameren Illinois Company</v>
          </cell>
          <cell r="AS853" t="str">
            <v>AEE</v>
          </cell>
          <cell r="AT853" t="str">
            <v>Electric</v>
          </cell>
          <cell r="AU853">
            <v>33352</v>
          </cell>
          <cell r="AV853">
            <v>25900</v>
          </cell>
          <cell r="AW853">
            <v>10.42</v>
          </cell>
          <cell r="AX853">
            <v>13.5</v>
          </cell>
          <cell r="AY853">
            <v>46.98</v>
          </cell>
          <cell r="AZ853">
            <v>1013700</v>
          </cell>
          <cell r="BA853">
            <v>33681</v>
          </cell>
          <cell r="BB853">
            <v>3400</v>
          </cell>
          <cell r="BC853">
            <v>9.77</v>
          </cell>
          <cell r="BD853">
            <v>12.28</v>
          </cell>
          <cell r="BE853">
            <v>49.11</v>
          </cell>
          <cell r="BF853">
            <v>33969</v>
          </cell>
          <cell r="BG853">
            <v>833600</v>
          </cell>
          <cell r="BH853" t="str">
            <v>Average</v>
          </cell>
          <cell r="BI853" t="str">
            <v>Vertically Integrated</v>
          </cell>
          <cell r="BJ853" t="str">
            <v>Fully Litigated</v>
          </cell>
          <cell r="BK853" t="str">
            <v>No</v>
          </cell>
          <cell r="BL853" t="str">
            <v>No</v>
          </cell>
        </row>
        <row r="854">
          <cell r="AE854">
            <v>55</v>
          </cell>
          <cell r="AF854">
            <v>0</v>
          </cell>
          <cell r="AG854">
            <v>1</v>
          </cell>
          <cell r="AH854">
            <v>1</v>
          </cell>
          <cell r="AI854">
            <v>1</v>
          </cell>
          <cell r="AJ854">
            <v>0</v>
          </cell>
          <cell r="AL854">
            <v>33</v>
          </cell>
          <cell r="AM854">
            <v>65</v>
          </cell>
          <cell r="AO854" t="str">
            <v>D-07-0566</v>
          </cell>
          <cell r="AP854">
            <v>221</v>
          </cell>
          <cell r="AQ854" t="str">
            <v>IL</v>
          </cell>
          <cell r="AR854" t="str">
            <v>Commonwealth Edison Company</v>
          </cell>
          <cell r="AS854" t="str">
            <v>EXC</v>
          </cell>
          <cell r="AT854" t="str">
            <v>Electric</v>
          </cell>
          <cell r="AU854">
            <v>39372</v>
          </cell>
          <cell r="AV854">
            <v>355402</v>
          </cell>
          <cell r="AW854">
            <v>8.57</v>
          </cell>
          <cell r="AX854">
            <v>10.75</v>
          </cell>
          <cell r="AY854">
            <v>45.04</v>
          </cell>
          <cell r="AZ854">
            <v>7016919</v>
          </cell>
          <cell r="BA854">
            <v>39701</v>
          </cell>
          <cell r="BB854">
            <v>273573</v>
          </cell>
          <cell r="BC854">
            <v>8.36</v>
          </cell>
          <cell r="BD854">
            <v>10.3</v>
          </cell>
          <cell r="BE854">
            <v>45.04</v>
          </cell>
          <cell r="BF854">
            <v>39082</v>
          </cell>
          <cell r="BG854">
            <v>6694039</v>
          </cell>
          <cell r="BH854" t="str">
            <v>Year-end</v>
          </cell>
          <cell r="BI854" t="str">
            <v>Distribution</v>
          </cell>
          <cell r="BJ854" t="str">
            <v>Settled</v>
          </cell>
          <cell r="BK854" t="str">
            <v>No</v>
          </cell>
          <cell r="BL854" t="str">
            <v>No</v>
          </cell>
        </row>
        <row r="855">
          <cell r="AE855">
            <v>55</v>
          </cell>
          <cell r="AF855">
            <v>0</v>
          </cell>
          <cell r="AG855">
            <v>1</v>
          </cell>
          <cell r="AH855">
            <v>1</v>
          </cell>
          <cell r="AI855">
            <v>1</v>
          </cell>
          <cell r="AJ855">
            <v>0</v>
          </cell>
          <cell r="AL855">
            <v>33</v>
          </cell>
          <cell r="AM855">
            <v>65</v>
          </cell>
          <cell r="AO855" t="str">
            <v>D-07-0585 (CILCO)</v>
          </cell>
          <cell r="AP855">
            <v>227</v>
          </cell>
          <cell r="AQ855" t="str">
            <v>IL</v>
          </cell>
          <cell r="AR855" t="str">
            <v>Ameren Illinois Company</v>
          </cell>
          <cell r="AS855" t="str">
            <v>AEE</v>
          </cell>
          <cell r="AT855" t="str">
            <v>Electric</v>
          </cell>
          <cell r="AU855">
            <v>39388</v>
          </cell>
          <cell r="AV855">
            <v>4115</v>
          </cell>
          <cell r="AW855">
            <v>8.74</v>
          </cell>
          <cell r="AX855">
            <v>11</v>
          </cell>
          <cell r="AY855">
            <v>52.93</v>
          </cell>
          <cell r="AZ855">
            <v>243328</v>
          </cell>
          <cell r="BA855">
            <v>39715</v>
          </cell>
          <cell r="BB855">
            <v>-2778</v>
          </cell>
          <cell r="BC855">
            <v>8.01</v>
          </cell>
          <cell r="BD855">
            <v>10.65</v>
          </cell>
          <cell r="BE855">
            <v>46.5</v>
          </cell>
          <cell r="BF855">
            <v>39082</v>
          </cell>
          <cell r="BG855">
            <v>240625</v>
          </cell>
          <cell r="BH855" t="str">
            <v>Year-end</v>
          </cell>
          <cell r="BI855" t="str">
            <v>Distribution</v>
          </cell>
          <cell r="BJ855" t="str">
            <v>Fully Litigated</v>
          </cell>
          <cell r="BK855" t="str">
            <v>No</v>
          </cell>
          <cell r="BL855" t="str">
            <v>No</v>
          </cell>
        </row>
        <row r="856">
          <cell r="AE856">
            <v>55</v>
          </cell>
          <cell r="AF856">
            <v>0</v>
          </cell>
          <cell r="AG856">
            <v>1</v>
          </cell>
          <cell r="AH856">
            <v>1</v>
          </cell>
          <cell r="AI856">
            <v>1</v>
          </cell>
          <cell r="AJ856">
            <v>1</v>
          </cell>
          <cell r="AL856">
            <v>33</v>
          </cell>
          <cell r="AM856">
            <v>65</v>
          </cell>
          <cell r="AO856" t="str">
            <v>D-07-0588 (CILCO)</v>
          </cell>
          <cell r="AP856">
            <v>228</v>
          </cell>
          <cell r="AQ856" t="str">
            <v>IL</v>
          </cell>
          <cell r="AR856" t="str">
            <v>Ameren Illinois Company</v>
          </cell>
          <cell r="AS856" t="str">
            <v>AEE</v>
          </cell>
          <cell r="AT856" t="str">
            <v>Natural Gas</v>
          </cell>
          <cell r="AU856">
            <v>39388</v>
          </cell>
          <cell r="AV856">
            <v>-4477</v>
          </cell>
          <cell r="AW856">
            <v>8.74</v>
          </cell>
          <cell r="AX856">
            <v>11</v>
          </cell>
          <cell r="AY856">
            <v>52.93</v>
          </cell>
          <cell r="AZ856">
            <v>194700</v>
          </cell>
          <cell r="BA856">
            <v>39715</v>
          </cell>
          <cell r="BB856">
            <v>-9234</v>
          </cell>
          <cell r="BC856">
            <v>8.0299999999999994</v>
          </cell>
          <cell r="BD856">
            <v>10.68</v>
          </cell>
          <cell r="BE856">
            <v>46.5</v>
          </cell>
          <cell r="BF856">
            <v>39082</v>
          </cell>
          <cell r="BG856">
            <v>183734</v>
          </cell>
          <cell r="BH856" t="str">
            <v>Year-end</v>
          </cell>
          <cell r="BI856" t="str">
            <v>Distribution</v>
          </cell>
          <cell r="BJ856" t="str">
            <v>Fully Litigated</v>
          </cell>
          <cell r="BK856" t="str">
            <v>No</v>
          </cell>
          <cell r="BL856" t="str">
            <v>No</v>
          </cell>
        </row>
        <row r="857">
          <cell r="AE857">
            <v>55</v>
          </cell>
          <cell r="AF857">
            <v>0</v>
          </cell>
          <cell r="AG857">
            <v>1</v>
          </cell>
          <cell r="AH857">
            <v>1</v>
          </cell>
          <cell r="AI857">
            <v>1</v>
          </cell>
          <cell r="AJ857">
            <v>0</v>
          </cell>
          <cell r="AL857">
            <v>33</v>
          </cell>
          <cell r="AM857">
            <v>65</v>
          </cell>
          <cell r="AO857" t="str">
            <v>D-07-0586 (CIPS)</v>
          </cell>
          <cell r="AP857">
            <v>229</v>
          </cell>
          <cell r="AQ857" t="str">
            <v>IL</v>
          </cell>
          <cell r="AR857" t="str">
            <v>Ameren Illinois Company</v>
          </cell>
          <cell r="AS857" t="str">
            <v>AEE</v>
          </cell>
          <cell r="AT857" t="str">
            <v>Electric</v>
          </cell>
          <cell r="AU857">
            <v>39388</v>
          </cell>
          <cell r="AV857">
            <v>27801</v>
          </cell>
          <cell r="AW857">
            <v>8.67</v>
          </cell>
          <cell r="AX857">
            <v>11</v>
          </cell>
          <cell r="AY857">
            <v>50</v>
          </cell>
          <cell r="AZ857">
            <v>444307</v>
          </cell>
          <cell r="BA857">
            <v>39715</v>
          </cell>
          <cell r="BB857">
            <v>21956</v>
          </cell>
          <cell r="BC857">
            <v>8.1999999999999993</v>
          </cell>
          <cell r="BD857">
            <v>10.65</v>
          </cell>
          <cell r="BE857">
            <v>47.91</v>
          </cell>
          <cell r="BF857">
            <v>39082</v>
          </cell>
          <cell r="BG857">
            <v>443743</v>
          </cell>
          <cell r="BH857" t="str">
            <v>Year-end</v>
          </cell>
          <cell r="BI857" t="str">
            <v>Distribution</v>
          </cell>
          <cell r="BJ857" t="str">
            <v>Fully Litigated</v>
          </cell>
          <cell r="BK857" t="str">
            <v>No</v>
          </cell>
          <cell r="BL857" t="str">
            <v>No</v>
          </cell>
        </row>
        <row r="858">
          <cell r="AE858">
            <v>55</v>
          </cell>
          <cell r="AF858">
            <v>0</v>
          </cell>
          <cell r="AG858">
            <v>1</v>
          </cell>
          <cell r="AH858">
            <v>1</v>
          </cell>
          <cell r="AI858">
            <v>1</v>
          </cell>
          <cell r="AJ858">
            <v>1</v>
          </cell>
          <cell r="AL858">
            <v>33</v>
          </cell>
          <cell r="AM858">
            <v>65</v>
          </cell>
          <cell r="AO858" t="str">
            <v>D-07-0589 (CIPS)</v>
          </cell>
          <cell r="AP858">
            <v>231</v>
          </cell>
          <cell r="AQ858" t="str">
            <v>IL</v>
          </cell>
          <cell r="AR858" t="str">
            <v>Ameren Illinois Company</v>
          </cell>
          <cell r="AS858" t="str">
            <v>AEE</v>
          </cell>
          <cell r="AT858" t="str">
            <v>Natural Gas</v>
          </cell>
          <cell r="AU858">
            <v>39388</v>
          </cell>
          <cell r="AV858">
            <v>11208</v>
          </cell>
          <cell r="AW858">
            <v>8.67</v>
          </cell>
          <cell r="AX858">
            <v>11</v>
          </cell>
          <cell r="AY858">
            <v>50</v>
          </cell>
          <cell r="AZ858">
            <v>191559</v>
          </cell>
          <cell r="BA858">
            <v>39715</v>
          </cell>
          <cell r="BB858">
            <v>7659</v>
          </cell>
          <cell r="BC858">
            <v>8.2200000000000006</v>
          </cell>
          <cell r="BD858">
            <v>10.68</v>
          </cell>
          <cell r="BE858">
            <v>47.91</v>
          </cell>
          <cell r="BF858">
            <v>39082</v>
          </cell>
          <cell r="BG858">
            <v>181735</v>
          </cell>
          <cell r="BH858" t="str">
            <v>Year-end</v>
          </cell>
          <cell r="BI858" t="str">
            <v>Distribution</v>
          </cell>
          <cell r="BJ858" t="str">
            <v>Fully Litigated</v>
          </cell>
          <cell r="BK858" t="str">
            <v>No</v>
          </cell>
          <cell r="BL858" t="str">
            <v>No</v>
          </cell>
        </row>
        <row r="859">
          <cell r="AE859">
            <v>55</v>
          </cell>
          <cell r="AF859">
            <v>0</v>
          </cell>
          <cell r="AG859">
            <v>1</v>
          </cell>
          <cell r="AH859">
            <v>1</v>
          </cell>
          <cell r="AI859">
            <v>1</v>
          </cell>
          <cell r="AJ859">
            <v>0</v>
          </cell>
          <cell r="AL859">
            <v>33</v>
          </cell>
          <cell r="AM859">
            <v>65</v>
          </cell>
          <cell r="AO859" t="str">
            <v>D-07-0587 (IP)</v>
          </cell>
          <cell r="AP859">
            <v>232</v>
          </cell>
          <cell r="AQ859" t="str">
            <v>IL</v>
          </cell>
          <cell r="AR859" t="str">
            <v>Ameren Illinois Company</v>
          </cell>
          <cell r="AS859" t="str">
            <v>AEE</v>
          </cell>
          <cell r="AT859" t="str">
            <v>Electric</v>
          </cell>
          <cell r="AU859">
            <v>39388</v>
          </cell>
          <cell r="AV859">
            <v>130518</v>
          </cell>
          <cell r="AW859">
            <v>9.24</v>
          </cell>
          <cell r="AX859">
            <v>11</v>
          </cell>
          <cell r="AY859">
            <v>52.61</v>
          </cell>
          <cell r="AZ859">
            <v>1266050</v>
          </cell>
          <cell r="BA859">
            <v>39715</v>
          </cell>
          <cell r="BB859">
            <v>103867</v>
          </cell>
          <cell r="BC859">
            <v>8.68</v>
          </cell>
          <cell r="BD859">
            <v>10.65</v>
          </cell>
          <cell r="BE859">
            <v>51.76</v>
          </cell>
          <cell r="BF859">
            <v>39082</v>
          </cell>
          <cell r="BG859">
            <v>1254459</v>
          </cell>
          <cell r="BH859" t="str">
            <v>Year-end</v>
          </cell>
          <cell r="BI859" t="str">
            <v>Distribution</v>
          </cell>
          <cell r="BJ859" t="str">
            <v>Fully Litigated</v>
          </cell>
          <cell r="BK859" t="str">
            <v>No</v>
          </cell>
          <cell r="BL859" t="str">
            <v>No</v>
          </cell>
        </row>
        <row r="860">
          <cell r="AE860">
            <v>55</v>
          </cell>
          <cell r="AF860">
            <v>0</v>
          </cell>
          <cell r="AG860">
            <v>1</v>
          </cell>
          <cell r="AH860">
            <v>1</v>
          </cell>
          <cell r="AI860">
            <v>1</v>
          </cell>
          <cell r="AJ860">
            <v>1</v>
          </cell>
          <cell r="AL860">
            <v>33</v>
          </cell>
          <cell r="AM860">
            <v>65</v>
          </cell>
          <cell r="AO860" t="str">
            <v>D-07-0590 (IP)</v>
          </cell>
          <cell r="AP860">
            <v>233</v>
          </cell>
          <cell r="AQ860" t="str">
            <v>IL</v>
          </cell>
          <cell r="AR860" t="str">
            <v>Ameren Illinois Company</v>
          </cell>
          <cell r="AS860" t="str">
            <v>AEE</v>
          </cell>
          <cell r="AT860" t="str">
            <v>Natural Gas</v>
          </cell>
          <cell r="AU860">
            <v>39388</v>
          </cell>
          <cell r="AV860">
            <v>50438</v>
          </cell>
          <cell r="AW860">
            <v>9.24</v>
          </cell>
          <cell r="AX860">
            <v>11</v>
          </cell>
          <cell r="AY860">
            <v>52.61</v>
          </cell>
          <cell r="AZ860">
            <v>541169</v>
          </cell>
          <cell r="BA860">
            <v>39715</v>
          </cell>
          <cell r="BB860">
            <v>39792</v>
          </cell>
          <cell r="BC860">
            <v>8.6999999999999993</v>
          </cell>
          <cell r="BD860">
            <v>10.68</v>
          </cell>
          <cell r="BE860">
            <v>51.76</v>
          </cell>
          <cell r="BF860">
            <v>39082</v>
          </cell>
          <cell r="BG860">
            <v>518857</v>
          </cell>
          <cell r="BH860" t="str">
            <v>Year-end</v>
          </cell>
          <cell r="BI860" t="str">
            <v>Distribution</v>
          </cell>
          <cell r="BJ860" t="str">
            <v>Fully Litigated</v>
          </cell>
          <cell r="BK860" t="str">
            <v>No</v>
          </cell>
          <cell r="BL860" t="str">
            <v>No</v>
          </cell>
        </row>
        <row r="861">
          <cell r="AE861">
            <v>55</v>
          </cell>
          <cell r="AF861">
            <v>0</v>
          </cell>
          <cell r="AG861">
            <v>1</v>
          </cell>
          <cell r="AH861">
            <v>1</v>
          </cell>
          <cell r="AI861">
            <v>1</v>
          </cell>
          <cell r="AJ861">
            <v>0</v>
          </cell>
          <cell r="AL861">
            <v>33</v>
          </cell>
          <cell r="AM861">
            <v>65</v>
          </cell>
          <cell r="AO861" t="str">
            <v>D-92-0357(elec)</v>
          </cell>
          <cell r="AP861">
            <v>259</v>
          </cell>
          <cell r="AQ861" t="str">
            <v>IL</v>
          </cell>
          <cell r="AR861" t="str">
            <v>MidAmerican Energy Company</v>
          </cell>
          <cell r="AS861" t="str">
            <v>BRK.A</v>
          </cell>
          <cell r="AT861" t="str">
            <v>Electric</v>
          </cell>
          <cell r="AU861">
            <v>33848</v>
          </cell>
          <cell r="AV861">
            <v>14900</v>
          </cell>
          <cell r="AW861">
            <v>10.42</v>
          </cell>
          <cell r="AX861">
            <v>13</v>
          </cell>
          <cell r="AY861">
            <v>48.51</v>
          </cell>
          <cell r="AZ861">
            <v>239800</v>
          </cell>
          <cell r="BA861">
            <v>34171</v>
          </cell>
          <cell r="BB861">
            <v>9600</v>
          </cell>
          <cell r="BC861">
            <v>9.61</v>
          </cell>
          <cell r="BD861">
            <v>11.38</v>
          </cell>
          <cell r="BE861">
            <v>48.05</v>
          </cell>
          <cell r="BF861">
            <v>33969</v>
          </cell>
          <cell r="BG861">
            <v>238100</v>
          </cell>
          <cell r="BH861" t="str">
            <v>Average</v>
          </cell>
          <cell r="BI861" t="str">
            <v>Vertically Integrated</v>
          </cell>
          <cell r="BJ861" t="str">
            <v>Fully Litigated</v>
          </cell>
          <cell r="BK861" t="str">
            <v>No</v>
          </cell>
          <cell r="BL861" t="str">
            <v>No</v>
          </cell>
        </row>
        <row r="862">
          <cell r="AE862">
            <v>55</v>
          </cell>
          <cell r="AF862">
            <v>0</v>
          </cell>
          <cell r="AG862">
            <v>1</v>
          </cell>
          <cell r="AH862">
            <v>1</v>
          </cell>
          <cell r="AI862">
            <v>1</v>
          </cell>
          <cell r="AJ862">
            <v>1</v>
          </cell>
          <cell r="AL862">
            <v>33</v>
          </cell>
          <cell r="AM862">
            <v>65</v>
          </cell>
          <cell r="AO862" t="str">
            <v>D-92-0357(gas)</v>
          </cell>
          <cell r="AP862">
            <v>260</v>
          </cell>
          <cell r="AQ862" t="str">
            <v>IL</v>
          </cell>
          <cell r="AR862" t="str">
            <v>MidAmerican Energy Company</v>
          </cell>
          <cell r="AS862" t="str">
            <v>BRK.A</v>
          </cell>
          <cell r="AT862" t="str">
            <v>Natural Gas</v>
          </cell>
          <cell r="AU862">
            <v>33848</v>
          </cell>
          <cell r="AV862">
            <v>3200</v>
          </cell>
          <cell r="AW862">
            <v>10.54</v>
          </cell>
          <cell r="AX862">
            <v>13.25</v>
          </cell>
          <cell r="AY862">
            <v>48.51</v>
          </cell>
          <cell r="AZ862" t="str">
            <v>NA</v>
          </cell>
          <cell r="BA862">
            <v>34171</v>
          </cell>
          <cell r="BB862">
            <v>2000</v>
          </cell>
          <cell r="BC862">
            <v>9.8000000000000007</v>
          </cell>
          <cell r="BD862">
            <v>11.78</v>
          </cell>
          <cell r="BE862">
            <v>48.05</v>
          </cell>
          <cell r="BF862">
            <v>33969</v>
          </cell>
          <cell r="BG862" t="str">
            <v>NA</v>
          </cell>
          <cell r="BH862" t="str">
            <v>Average</v>
          </cell>
          <cell r="BI862" t="str">
            <v>Distribution</v>
          </cell>
          <cell r="BJ862" t="str">
            <v>Fully Litigated</v>
          </cell>
          <cell r="BK862" t="str">
            <v>No</v>
          </cell>
          <cell r="BL862" t="str">
            <v>No</v>
          </cell>
        </row>
        <row r="863">
          <cell r="AE863">
            <v>55</v>
          </cell>
          <cell r="AF863">
            <v>0</v>
          </cell>
          <cell r="AG863">
            <v>1</v>
          </cell>
          <cell r="AH863">
            <v>1</v>
          </cell>
          <cell r="AI863">
            <v>1</v>
          </cell>
          <cell r="AJ863">
            <v>1</v>
          </cell>
          <cell r="AL863">
            <v>33</v>
          </cell>
          <cell r="AM863">
            <v>65</v>
          </cell>
          <cell r="AO863" t="str">
            <v>D-08-0363</v>
          </cell>
          <cell r="AP863">
            <v>326</v>
          </cell>
          <cell r="AQ863" t="str">
            <v>IL</v>
          </cell>
          <cell r="AR863" t="str">
            <v>Northern Illinois Gas Company</v>
          </cell>
          <cell r="AS863" t="str">
            <v>SO</v>
          </cell>
          <cell r="AT863" t="str">
            <v>Natural Gas</v>
          </cell>
          <cell r="AU863">
            <v>39567</v>
          </cell>
          <cell r="AV863">
            <v>140399</v>
          </cell>
          <cell r="AW863">
            <v>9.27</v>
          </cell>
          <cell r="AX863">
            <v>11.15</v>
          </cell>
          <cell r="AY863">
            <v>56.8</v>
          </cell>
          <cell r="AZ863">
            <v>1515726</v>
          </cell>
          <cell r="BA863">
            <v>39897</v>
          </cell>
          <cell r="BB863">
            <v>80239</v>
          </cell>
          <cell r="BC863">
            <v>8.09</v>
          </cell>
          <cell r="BD863">
            <v>10.17</v>
          </cell>
          <cell r="BE863">
            <v>51.07</v>
          </cell>
          <cell r="BF863">
            <v>40178</v>
          </cell>
          <cell r="BG863">
            <v>1336554</v>
          </cell>
          <cell r="BH863" t="str">
            <v>Average</v>
          </cell>
          <cell r="BI863" t="str">
            <v>Distribution</v>
          </cell>
          <cell r="BJ863" t="str">
            <v>Fully Litigated</v>
          </cell>
          <cell r="BK863" t="str">
            <v>No</v>
          </cell>
          <cell r="BL863" t="str">
            <v>No</v>
          </cell>
        </row>
        <row r="864">
          <cell r="AE864">
            <v>55</v>
          </cell>
          <cell r="AF864">
            <v>0</v>
          </cell>
          <cell r="AG864">
            <v>1</v>
          </cell>
          <cell r="AH864">
            <v>1</v>
          </cell>
          <cell r="AI864">
            <v>1</v>
          </cell>
          <cell r="AJ864">
            <v>1</v>
          </cell>
          <cell r="AL864">
            <v>33</v>
          </cell>
          <cell r="AM864">
            <v>65</v>
          </cell>
          <cell r="AO864" t="str">
            <v>D-09-0167</v>
          </cell>
          <cell r="AP864">
            <v>438</v>
          </cell>
          <cell r="AQ864" t="str">
            <v>IL</v>
          </cell>
          <cell r="AR864" t="str">
            <v>The Peoples Gas Light and Coke Company</v>
          </cell>
          <cell r="AS864" t="str">
            <v>WEC</v>
          </cell>
          <cell r="AT864" t="str">
            <v>Natural Gas</v>
          </cell>
          <cell r="AU864">
            <v>39857</v>
          </cell>
          <cell r="AV864">
            <v>113200</v>
          </cell>
          <cell r="AW864">
            <v>9.1</v>
          </cell>
          <cell r="AX864">
            <v>11.87</v>
          </cell>
          <cell r="AY864">
            <v>56</v>
          </cell>
          <cell r="AZ864">
            <v>1300000</v>
          </cell>
          <cell r="BA864">
            <v>40199</v>
          </cell>
          <cell r="BB864">
            <v>69803</v>
          </cell>
          <cell r="BC864">
            <v>8.0500000000000007</v>
          </cell>
          <cell r="BD864">
            <v>10.23</v>
          </cell>
          <cell r="BE864">
            <v>56</v>
          </cell>
          <cell r="BF864">
            <v>40543</v>
          </cell>
          <cell r="BG864">
            <v>1201426</v>
          </cell>
          <cell r="BH864" t="str">
            <v>Average</v>
          </cell>
          <cell r="BI864" t="str">
            <v>Distribution</v>
          </cell>
          <cell r="BJ864" t="str">
            <v>Fully Litigated</v>
          </cell>
          <cell r="BK864" t="str">
            <v>No</v>
          </cell>
          <cell r="BL864" t="str">
            <v>No</v>
          </cell>
        </row>
        <row r="865">
          <cell r="AE865">
            <v>55</v>
          </cell>
          <cell r="AF865">
            <v>0</v>
          </cell>
          <cell r="AG865">
            <v>1</v>
          </cell>
          <cell r="AH865">
            <v>1</v>
          </cell>
          <cell r="AI865">
            <v>1</v>
          </cell>
          <cell r="AJ865">
            <v>1</v>
          </cell>
          <cell r="AL865">
            <v>33</v>
          </cell>
          <cell r="AM865">
            <v>65</v>
          </cell>
          <cell r="AO865" t="str">
            <v>D-09-0166</v>
          </cell>
          <cell r="AP865">
            <v>439</v>
          </cell>
          <cell r="AQ865" t="str">
            <v>IL</v>
          </cell>
          <cell r="AR865" t="str">
            <v>North Shore Gas Company</v>
          </cell>
          <cell r="AS865" t="str">
            <v>WEC</v>
          </cell>
          <cell r="AT865" t="str">
            <v>Natural Gas</v>
          </cell>
          <cell r="AU865">
            <v>39857</v>
          </cell>
          <cell r="AV865">
            <v>18100</v>
          </cell>
          <cell r="AW865">
            <v>9.06</v>
          </cell>
          <cell r="AX865">
            <v>11.87</v>
          </cell>
          <cell r="AY865">
            <v>56</v>
          </cell>
          <cell r="AZ865">
            <v>179900</v>
          </cell>
          <cell r="BA865">
            <v>40199</v>
          </cell>
          <cell r="BB865">
            <v>13867</v>
          </cell>
          <cell r="BC865">
            <v>8.19</v>
          </cell>
          <cell r="BD865">
            <v>10.33</v>
          </cell>
          <cell r="BE865">
            <v>56</v>
          </cell>
          <cell r="BF865">
            <v>40543</v>
          </cell>
          <cell r="BG865">
            <v>183103</v>
          </cell>
          <cell r="BH865" t="str">
            <v>Average</v>
          </cell>
          <cell r="BI865" t="str">
            <v>Distribution</v>
          </cell>
          <cell r="BJ865" t="str">
            <v>Fully Litigated</v>
          </cell>
          <cell r="BK865" t="str">
            <v>No</v>
          </cell>
          <cell r="BL865" t="str">
            <v>No</v>
          </cell>
        </row>
        <row r="866">
          <cell r="AE866">
            <v>55</v>
          </cell>
          <cell r="AF866">
            <v>0</v>
          </cell>
          <cell r="AG866">
            <v>1</v>
          </cell>
          <cell r="AH866">
            <v>1</v>
          </cell>
          <cell r="AI866">
            <v>1</v>
          </cell>
          <cell r="AJ866">
            <v>0</v>
          </cell>
          <cell r="AL866">
            <v>33</v>
          </cell>
          <cell r="AM866">
            <v>65</v>
          </cell>
          <cell r="AO866" t="str">
            <v>D-09-0306 (CILCO)</v>
          </cell>
          <cell r="AP866">
            <v>489</v>
          </cell>
          <cell r="AQ866" t="str">
            <v>IL</v>
          </cell>
          <cell r="AR866" t="str">
            <v>Ameren Illinois Company</v>
          </cell>
          <cell r="AS866" t="str">
            <v>AEE</v>
          </cell>
          <cell r="AT866" t="str">
            <v>Electric</v>
          </cell>
          <cell r="AU866">
            <v>39969</v>
          </cell>
          <cell r="AV866">
            <v>17088</v>
          </cell>
          <cell r="AW866">
            <v>9.6199999999999992</v>
          </cell>
          <cell r="AX866">
            <v>11.7</v>
          </cell>
          <cell r="AY866">
            <v>43.62</v>
          </cell>
          <cell r="AZ866">
            <v>329284</v>
          </cell>
          <cell r="BA866">
            <v>40297</v>
          </cell>
          <cell r="BB866">
            <v>4887</v>
          </cell>
          <cell r="BC866">
            <v>8.0500000000000007</v>
          </cell>
          <cell r="BD866">
            <v>9.9</v>
          </cell>
          <cell r="BE866">
            <v>43.61</v>
          </cell>
          <cell r="BF866">
            <v>39813</v>
          </cell>
          <cell r="BG866">
            <v>284016</v>
          </cell>
          <cell r="BH866" t="str">
            <v>Year-end</v>
          </cell>
          <cell r="BI866" t="str">
            <v>Distribution</v>
          </cell>
          <cell r="BJ866" t="str">
            <v>Fully Litigated</v>
          </cell>
          <cell r="BK866" t="str">
            <v>No</v>
          </cell>
          <cell r="BL866" t="str">
            <v>No</v>
          </cell>
        </row>
        <row r="867">
          <cell r="AE867">
            <v>55</v>
          </cell>
          <cell r="AF867">
            <v>0</v>
          </cell>
          <cell r="AG867">
            <v>1</v>
          </cell>
          <cell r="AH867">
            <v>1</v>
          </cell>
          <cell r="AI867">
            <v>1</v>
          </cell>
          <cell r="AJ867">
            <v>1</v>
          </cell>
          <cell r="AL867">
            <v>33</v>
          </cell>
          <cell r="AM867">
            <v>65</v>
          </cell>
          <cell r="AO867" t="str">
            <v>D-09-0309 (CILCO)</v>
          </cell>
          <cell r="AP867">
            <v>490</v>
          </cell>
          <cell r="AQ867" t="str">
            <v>IL</v>
          </cell>
          <cell r="AR867" t="str">
            <v>Ameren Illinois Company</v>
          </cell>
          <cell r="AS867" t="str">
            <v>AEE</v>
          </cell>
          <cell r="AT867" t="str">
            <v>Natural Gas</v>
          </cell>
          <cell r="AU867">
            <v>39969</v>
          </cell>
          <cell r="AV867">
            <v>2328</v>
          </cell>
          <cell r="AW867">
            <v>9.4</v>
          </cell>
          <cell r="AX867">
            <v>11.2</v>
          </cell>
          <cell r="AY867">
            <v>43.62</v>
          </cell>
          <cell r="AZ867">
            <v>210161</v>
          </cell>
          <cell r="BA867">
            <v>40297</v>
          </cell>
          <cell r="BB867">
            <v>-5749</v>
          </cell>
          <cell r="BC867">
            <v>7.83</v>
          </cell>
          <cell r="BD867">
            <v>9.4</v>
          </cell>
          <cell r="BE867">
            <v>43.61</v>
          </cell>
          <cell r="BF867">
            <v>39813</v>
          </cell>
          <cell r="BG867">
            <v>181278</v>
          </cell>
          <cell r="BH867" t="str">
            <v>Year-end</v>
          </cell>
          <cell r="BI867" t="str">
            <v>Distribution</v>
          </cell>
          <cell r="BJ867" t="str">
            <v>Fully Litigated</v>
          </cell>
          <cell r="BK867" t="str">
            <v>No</v>
          </cell>
          <cell r="BL867" t="str">
            <v>No</v>
          </cell>
        </row>
        <row r="868">
          <cell r="AE868">
            <v>55</v>
          </cell>
          <cell r="AF868">
            <v>0</v>
          </cell>
          <cell r="AG868">
            <v>1</v>
          </cell>
          <cell r="AH868">
            <v>1</v>
          </cell>
          <cell r="AI868">
            <v>1</v>
          </cell>
          <cell r="AJ868">
            <v>0</v>
          </cell>
          <cell r="AL868">
            <v>33</v>
          </cell>
          <cell r="AM868">
            <v>65</v>
          </cell>
          <cell r="AO868" t="str">
            <v>D-09-0307 (CIPS)</v>
          </cell>
          <cell r="AP868">
            <v>492</v>
          </cell>
          <cell r="AQ868" t="str">
            <v>IL</v>
          </cell>
          <cell r="AR868" t="str">
            <v>Ameren Illinois Company</v>
          </cell>
          <cell r="AS868" t="str">
            <v>AEE</v>
          </cell>
          <cell r="AT868" t="str">
            <v>Electric</v>
          </cell>
          <cell r="AU868">
            <v>39969</v>
          </cell>
          <cell r="AV868">
            <v>38034</v>
          </cell>
          <cell r="AW868">
            <v>8.68</v>
          </cell>
          <cell r="AX868">
            <v>11.3</v>
          </cell>
          <cell r="AY868">
            <v>48.67</v>
          </cell>
          <cell r="AZ868">
            <v>537238</v>
          </cell>
          <cell r="BA868">
            <v>40297</v>
          </cell>
          <cell r="BB868">
            <v>23662</v>
          </cell>
          <cell r="BC868">
            <v>8.02</v>
          </cell>
          <cell r="BD868">
            <v>10.06</v>
          </cell>
          <cell r="BE868">
            <v>48.67</v>
          </cell>
          <cell r="BF868">
            <v>39813</v>
          </cell>
          <cell r="BG868">
            <v>475725</v>
          </cell>
          <cell r="BH868" t="str">
            <v>Year-end</v>
          </cell>
          <cell r="BI868" t="str">
            <v>Distribution</v>
          </cell>
          <cell r="BJ868" t="str">
            <v>Fully Litigated</v>
          </cell>
          <cell r="BK868" t="str">
            <v>No</v>
          </cell>
          <cell r="BL868" t="str">
            <v>No</v>
          </cell>
        </row>
        <row r="869">
          <cell r="AE869">
            <v>55</v>
          </cell>
          <cell r="AF869">
            <v>0</v>
          </cell>
          <cell r="AG869">
            <v>1</v>
          </cell>
          <cell r="AH869">
            <v>1</v>
          </cell>
          <cell r="AI869">
            <v>1</v>
          </cell>
          <cell r="AJ869">
            <v>1</v>
          </cell>
          <cell r="AL869">
            <v>33</v>
          </cell>
          <cell r="AM869">
            <v>65</v>
          </cell>
          <cell r="AO869" t="str">
            <v>D-09-0310 (CIPS)</v>
          </cell>
          <cell r="AP869">
            <v>493</v>
          </cell>
          <cell r="AQ869" t="str">
            <v>IL</v>
          </cell>
          <cell r="AR869" t="str">
            <v>Ameren Illinois Company</v>
          </cell>
          <cell r="AS869" t="str">
            <v>AEE</v>
          </cell>
          <cell r="AT869" t="str">
            <v>Natural Gas</v>
          </cell>
          <cell r="AU869">
            <v>39969</v>
          </cell>
          <cell r="AV869">
            <v>5420</v>
          </cell>
          <cell r="AW869">
            <v>8.44</v>
          </cell>
          <cell r="AX869">
            <v>10.8</v>
          </cell>
          <cell r="AY869">
            <v>48.67</v>
          </cell>
          <cell r="AZ869">
            <v>202555</v>
          </cell>
          <cell r="BA869">
            <v>40297</v>
          </cell>
          <cell r="BB869">
            <v>280</v>
          </cell>
          <cell r="BC869">
            <v>7.59</v>
          </cell>
          <cell r="BD869">
            <v>9.19</v>
          </cell>
          <cell r="BE869">
            <v>48.67</v>
          </cell>
          <cell r="BF869">
            <v>39813</v>
          </cell>
          <cell r="BG869">
            <v>187018</v>
          </cell>
          <cell r="BH869" t="str">
            <v>Year-end</v>
          </cell>
          <cell r="BI869" t="str">
            <v>Distribution</v>
          </cell>
          <cell r="BJ869" t="str">
            <v>Fully Litigated</v>
          </cell>
          <cell r="BK869" t="str">
            <v>No</v>
          </cell>
          <cell r="BL869" t="str">
            <v>No</v>
          </cell>
        </row>
        <row r="870">
          <cell r="AE870">
            <v>55</v>
          </cell>
          <cell r="AF870">
            <v>0</v>
          </cell>
          <cell r="AG870">
            <v>1</v>
          </cell>
          <cell r="AH870">
            <v>1</v>
          </cell>
          <cell r="AI870">
            <v>1</v>
          </cell>
          <cell r="AJ870">
            <v>0</v>
          </cell>
          <cell r="AL870">
            <v>33</v>
          </cell>
          <cell r="AM870">
            <v>65</v>
          </cell>
          <cell r="AO870" t="str">
            <v>D-09-0308 (IP)</v>
          </cell>
          <cell r="AP870">
            <v>494</v>
          </cell>
          <cell r="AQ870" t="str">
            <v>IL</v>
          </cell>
          <cell r="AR870" t="str">
            <v>Ameren Illinois Company</v>
          </cell>
          <cell r="AS870" t="str">
            <v>AEE</v>
          </cell>
          <cell r="AT870" t="str">
            <v>Electric</v>
          </cell>
          <cell r="AU870">
            <v>39969</v>
          </cell>
          <cell r="AV870">
            <v>59854</v>
          </cell>
          <cell r="AW870">
            <v>9.74</v>
          </cell>
          <cell r="AX870">
            <v>11.7</v>
          </cell>
          <cell r="AY870">
            <v>44</v>
          </cell>
          <cell r="AZ870">
            <v>1466757</v>
          </cell>
          <cell r="BA870">
            <v>40297</v>
          </cell>
          <cell r="BB870">
            <v>28242</v>
          </cell>
          <cell r="BC870">
            <v>8.9700000000000006</v>
          </cell>
          <cell r="BD870">
            <v>10.26</v>
          </cell>
          <cell r="BE870">
            <v>43.55</v>
          </cell>
          <cell r="BF870">
            <v>39813</v>
          </cell>
          <cell r="BG870">
            <v>1363785</v>
          </cell>
          <cell r="BH870" t="str">
            <v>Year-end</v>
          </cell>
          <cell r="BI870" t="str">
            <v>Distribution</v>
          </cell>
          <cell r="BJ870" t="str">
            <v>Fully Litigated</v>
          </cell>
          <cell r="BK870" t="str">
            <v>No</v>
          </cell>
          <cell r="BL870" t="str">
            <v>No</v>
          </cell>
        </row>
        <row r="871">
          <cell r="AE871">
            <v>55</v>
          </cell>
          <cell r="AF871">
            <v>0</v>
          </cell>
          <cell r="AG871">
            <v>1</v>
          </cell>
          <cell r="AH871">
            <v>1</v>
          </cell>
          <cell r="AI871">
            <v>1</v>
          </cell>
          <cell r="AJ871">
            <v>1</v>
          </cell>
          <cell r="AL871">
            <v>33</v>
          </cell>
          <cell r="AM871">
            <v>65</v>
          </cell>
          <cell r="AO871" t="str">
            <v>D-09-0311 (IP)</v>
          </cell>
          <cell r="AP871">
            <v>495</v>
          </cell>
          <cell r="AQ871" t="str">
            <v>IL</v>
          </cell>
          <cell r="AR871" t="str">
            <v>Ameren Illinois Company</v>
          </cell>
          <cell r="AS871" t="str">
            <v>AEE</v>
          </cell>
          <cell r="AT871" t="str">
            <v>Natural Gas</v>
          </cell>
          <cell r="AU871">
            <v>39969</v>
          </cell>
          <cell r="AV871">
            <v>7004</v>
          </cell>
          <cell r="AW871">
            <v>9.52</v>
          </cell>
          <cell r="AX871">
            <v>11.2</v>
          </cell>
          <cell r="AY871">
            <v>44</v>
          </cell>
          <cell r="AZ871">
            <v>530516</v>
          </cell>
          <cell r="BA871">
            <v>40297</v>
          </cell>
          <cell r="BB871">
            <v>-7433</v>
          </cell>
          <cell r="BC871">
            <v>8.59</v>
          </cell>
          <cell r="BD871">
            <v>9.4</v>
          </cell>
          <cell r="BE871">
            <v>43.55</v>
          </cell>
          <cell r="BF871">
            <v>39813</v>
          </cell>
          <cell r="BG871">
            <v>486230</v>
          </cell>
          <cell r="BH871" t="str">
            <v>Year-end</v>
          </cell>
          <cell r="BI871" t="str">
            <v>Distribution</v>
          </cell>
          <cell r="BJ871" t="str">
            <v>Fully Litigated</v>
          </cell>
          <cell r="BK871" t="str">
            <v>No</v>
          </cell>
          <cell r="BL871" t="str">
            <v>No</v>
          </cell>
        </row>
        <row r="872">
          <cell r="AE872">
            <v>55</v>
          </cell>
          <cell r="AF872">
            <v>0</v>
          </cell>
          <cell r="AG872">
            <v>1</v>
          </cell>
          <cell r="AH872">
            <v>1</v>
          </cell>
          <cell r="AI872">
            <v>1</v>
          </cell>
          <cell r="AJ872">
            <v>1</v>
          </cell>
          <cell r="AL872">
            <v>33</v>
          </cell>
          <cell r="AM872">
            <v>65</v>
          </cell>
          <cell r="AO872" t="str">
            <v>D-09-0312</v>
          </cell>
          <cell r="AP872">
            <v>524</v>
          </cell>
          <cell r="AQ872" t="str">
            <v>IL</v>
          </cell>
          <cell r="AR872" t="str">
            <v>MidAmerican Energy Company</v>
          </cell>
          <cell r="AS872" t="str">
            <v>BRK.A</v>
          </cell>
          <cell r="AT872" t="str">
            <v>Natural Gas</v>
          </cell>
          <cell r="AU872">
            <v>39966</v>
          </cell>
          <cell r="AV872">
            <v>3400</v>
          </cell>
          <cell r="AW872">
            <v>8.83</v>
          </cell>
          <cell r="AX872">
            <v>11.25</v>
          </cell>
          <cell r="AY872">
            <v>47.75</v>
          </cell>
          <cell r="AZ872">
            <v>37384</v>
          </cell>
          <cell r="BA872">
            <v>40261</v>
          </cell>
          <cell r="BB872">
            <v>2744</v>
          </cell>
          <cell r="BC872">
            <v>7.6</v>
          </cell>
          <cell r="BD872">
            <v>10.130000000000001</v>
          </cell>
          <cell r="BE872">
            <v>47.08</v>
          </cell>
          <cell r="BF872">
            <v>39813</v>
          </cell>
          <cell r="BG872">
            <v>37146</v>
          </cell>
          <cell r="BH872" t="str">
            <v>Year-end</v>
          </cell>
          <cell r="BI872" t="str">
            <v>Distribution</v>
          </cell>
          <cell r="BJ872" t="str">
            <v>Fully Litigated</v>
          </cell>
          <cell r="BK872" t="str">
            <v>No</v>
          </cell>
          <cell r="BL872" t="str">
            <v>No</v>
          </cell>
        </row>
        <row r="873">
          <cell r="AE873">
            <v>55</v>
          </cell>
          <cell r="AF873">
            <v>0</v>
          </cell>
          <cell r="AG873">
            <v>1</v>
          </cell>
          <cell r="AH873">
            <v>1</v>
          </cell>
          <cell r="AI873">
            <v>1</v>
          </cell>
          <cell r="AJ873">
            <v>0</v>
          </cell>
          <cell r="AL873">
            <v>33</v>
          </cell>
          <cell r="AM873">
            <v>65</v>
          </cell>
          <cell r="AO873" t="str">
            <v>D-10-0467</v>
          </cell>
          <cell r="AP873">
            <v>646</v>
          </cell>
          <cell r="AQ873" t="str">
            <v>IL</v>
          </cell>
          <cell r="AR873" t="str">
            <v>Commonwealth Edison Company</v>
          </cell>
          <cell r="AS873" t="str">
            <v>EXC</v>
          </cell>
          <cell r="AT873" t="str">
            <v>Electric</v>
          </cell>
          <cell r="AU873">
            <v>40359</v>
          </cell>
          <cell r="AV873">
            <v>342667</v>
          </cell>
          <cell r="AW873">
            <v>8.98</v>
          </cell>
          <cell r="AX873">
            <v>11.5</v>
          </cell>
          <cell r="AY873">
            <v>47.28</v>
          </cell>
          <cell r="AZ873">
            <v>7349227</v>
          </cell>
          <cell r="BA873">
            <v>40687</v>
          </cell>
          <cell r="BB873">
            <v>155735</v>
          </cell>
          <cell r="BC873">
            <v>8.51</v>
          </cell>
          <cell r="BD873">
            <v>10.5</v>
          </cell>
          <cell r="BE873">
            <v>47.28</v>
          </cell>
          <cell r="BF873">
            <v>40178</v>
          </cell>
          <cell r="BG873">
            <v>6548591</v>
          </cell>
          <cell r="BH873" t="str">
            <v>Year-end</v>
          </cell>
          <cell r="BI873" t="str">
            <v>Distribution</v>
          </cell>
          <cell r="BJ873" t="str">
            <v>Fully Litigated</v>
          </cell>
          <cell r="BK873" t="str">
            <v>No</v>
          </cell>
          <cell r="BL873" t="str">
            <v>No</v>
          </cell>
        </row>
        <row r="874">
          <cell r="AE874">
            <v>55</v>
          </cell>
          <cell r="AF874">
            <v>0</v>
          </cell>
          <cell r="AG874">
            <v>1</v>
          </cell>
          <cell r="AH874">
            <v>1</v>
          </cell>
          <cell r="AI874">
            <v>1</v>
          </cell>
          <cell r="AJ874">
            <v>0</v>
          </cell>
          <cell r="AL874">
            <v>33</v>
          </cell>
          <cell r="AM874">
            <v>65</v>
          </cell>
          <cell r="AO874" t="str">
            <v>D-80-0157 (CILCO-E)</v>
          </cell>
          <cell r="AP874">
            <v>924</v>
          </cell>
          <cell r="AQ874" t="str">
            <v>IL</v>
          </cell>
          <cell r="AR874" t="str">
            <v>Ameren Illinois Company</v>
          </cell>
          <cell r="AS874" t="str">
            <v>AEE</v>
          </cell>
          <cell r="AT874" t="str">
            <v>Electric</v>
          </cell>
          <cell r="AU874">
            <v>29266</v>
          </cell>
          <cell r="AV874">
            <v>24400</v>
          </cell>
          <cell r="AW874">
            <v>10.220000000000001</v>
          </cell>
          <cell r="AX874">
            <v>15</v>
          </cell>
          <cell r="AY874">
            <v>37.14</v>
          </cell>
          <cell r="AZ874" t="str">
            <v>NA</v>
          </cell>
          <cell r="BA874">
            <v>29593</v>
          </cell>
          <cell r="BB874">
            <v>23300</v>
          </cell>
          <cell r="BC874">
            <v>9.92</v>
          </cell>
          <cell r="BD874">
            <v>14.3</v>
          </cell>
          <cell r="BE874">
            <v>35.56</v>
          </cell>
          <cell r="BF874">
            <v>29586</v>
          </cell>
          <cell r="BG874" t="str">
            <v>NA</v>
          </cell>
          <cell r="BH874" t="str">
            <v>Year-end</v>
          </cell>
          <cell r="BI874" t="str">
            <v>Vertically Integrated</v>
          </cell>
          <cell r="BJ874" t="str">
            <v>Fully Litigated</v>
          </cell>
          <cell r="BK874" t="str">
            <v>No</v>
          </cell>
          <cell r="BL874" t="str">
            <v>No</v>
          </cell>
        </row>
        <row r="875">
          <cell r="AE875">
            <v>55</v>
          </cell>
          <cell r="AF875">
            <v>0</v>
          </cell>
          <cell r="AG875">
            <v>1</v>
          </cell>
          <cell r="AH875">
            <v>1</v>
          </cell>
          <cell r="AI875">
            <v>1</v>
          </cell>
          <cell r="AJ875">
            <v>1</v>
          </cell>
          <cell r="AL875">
            <v>33</v>
          </cell>
          <cell r="AM875">
            <v>65</v>
          </cell>
          <cell r="AO875" t="str">
            <v>D-80-0157 (CILCO-G)</v>
          </cell>
          <cell r="AP875">
            <v>925</v>
          </cell>
          <cell r="AQ875" t="str">
            <v>IL</v>
          </cell>
          <cell r="AR875" t="str">
            <v>Ameren Illinois Company</v>
          </cell>
          <cell r="AS875" t="str">
            <v>AEE</v>
          </cell>
          <cell r="AT875" t="str">
            <v>Natural Gas</v>
          </cell>
          <cell r="AU875">
            <v>29266</v>
          </cell>
          <cell r="AV875">
            <v>8500</v>
          </cell>
          <cell r="AW875">
            <v>10.220000000000001</v>
          </cell>
          <cell r="AX875">
            <v>15</v>
          </cell>
          <cell r="AY875">
            <v>37.14</v>
          </cell>
          <cell r="AZ875" t="str">
            <v>NA</v>
          </cell>
          <cell r="BA875">
            <v>29593</v>
          </cell>
          <cell r="BB875">
            <v>7700</v>
          </cell>
          <cell r="BC875">
            <v>9.92</v>
          </cell>
          <cell r="BD875">
            <v>14.3</v>
          </cell>
          <cell r="BE875">
            <v>35.56</v>
          </cell>
          <cell r="BF875">
            <v>29586</v>
          </cell>
          <cell r="BG875" t="str">
            <v>NA</v>
          </cell>
          <cell r="BH875" t="str">
            <v>Year-end</v>
          </cell>
          <cell r="BI875" t="str">
            <v>Distribution</v>
          </cell>
          <cell r="BJ875" t="str">
            <v>Fully Litigated</v>
          </cell>
          <cell r="BK875" t="str">
            <v>No</v>
          </cell>
          <cell r="BL875" t="str">
            <v>No</v>
          </cell>
        </row>
        <row r="876">
          <cell r="AE876">
            <v>55</v>
          </cell>
          <cell r="AF876">
            <v>0</v>
          </cell>
          <cell r="AG876">
            <v>1</v>
          </cell>
          <cell r="AH876">
            <v>1</v>
          </cell>
          <cell r="AI876">
            <v>1</v>
          </cell>
          <cell r="AJ876">
            <v>0</v>
          </cell>
          <cell r="AL876">
            <v>33</v>
          </cell>
          <cell r="AM876">
            <v>65</v>
          </cell>
          <cell r="AO876" t="str">
            <v>D-81-0600 (CILCO-E)</v>
          </cell>
          <cell r="AP876">
            <v>926</v>
          </cell>
          <cell r="AQ876" t="str">
            <v>IL</v>
          </cell>
          <cell r="AR876" t="str">
            <v>Ameren Illinois Company</v>
          </cell>
          <cell r="AS876" t="str">
            <v>AEE</v>
          </cell>
          <cell r="AT876" t="str">
            <v>Electric</v>
          </cell>
          <cell r="AU876">
            <v>29712</v>
          </cell>
          <cell r="AV876">
            <v>36600</v>
          </cell>
          <cell r="AW876">
            <v>11.31</v>
          </cell>
          <cell r="AX876">
            <v>16.75</v>
          </cell>
          <cell r="AY876">
            <v>41.23</v>
          </cell>
          <cell r="AZ876">
            <v>534900</v>
          </cell>
          <cell r="BA876">
            <v>30133</v>
          </cell>
          <cell r="BB876">
            <v>32600</v>
          </cell>
          <cell r="BC876">
            <v>11.06</v>
          </cell>
          <cell r="BD876">
            <v>16</v>
          </cell>
          <cell r="BE876">
            <v>41.29</v>
          </cell>
          <cell r="BF876">
            <v>30316</v>
          </cell>
          <cell r="BG876">
            <v>534900</v>
          </cell>
          <cell r="BH876" t="str">
            <v>Year-end</v>
          </cell>
          <cell r="BI876" t="str">
            <v>Vertically Integrated</v>
          </cell>
          <cell r="BJ876" t="str">
            <v>Fully Litigated</v>
          </cell>
          <cell r="BK876" t="str">
            <v>No</v>
          </cell>
          <cell r="BL876" t="str">
            <v>No</v>
          </cell>
        </row>
        <row r="877">
          <cell r="AE877">
            <v>55</v>
          </cell>
          <cell r="AF877">
            <v>0</v>
          </cell>
          <cell r="AG877">
            <v>1</v>
          </cell>
          <cell r="AH877">
            <v>1</v>
          </cell>
          <cell r="AI877">
            <v>1</v>
          </cell>
          <cell r="AJ877">
            <v>1</v>
          </cell>
          <cell r="AL877">
            <v>33</v>
          </cell>
          <cell r="AM877">
            <v>65</v>
          </cell>
          <cell r="AO877" t="str">
            <v>D-81-0600 (CILCO-G)</v>
          </cell>
          <cell r="AP877">
            <v>927</v>
          </cell>
          <cell r="AQ877" t="str">
            <v>IL</v>
          </cell>
          <cell r="AR877" t="str">
            <v>Ameren Illinois Company</v>
          </cell>
          <cell r="AS877" t="str">
            <v>AEE</v>
          </cell>
          <cell r="AT877" t="str">
            <v>Natural Gas</v>
          </cell>
          <cell r="AU877">
            <v>29712</v>
          </cell>
          <cell r="AV877">
            <v>12400</v>
          </cell>
          <cell r="AW877">
            <v>11.31</v>
          </cell>
          <cell r="AX877">
            <v>16.75</v>
          </cell>
          <cell r="AY877">
            <v>41.23</v>
          </cell>
          <cell r="AZ877" t="str">
            <v>NA</v>
          </cell>
          <cell r="BA877">
            <v>30133</v>
          </cell>
          <cell r="BB877">
            <v>11000</v>
          </cell>
          <cell r="BC877">
            <v>11.06</v>
          </cell>
          <cell r="BD877">
            <v>16</v>
          </cell>
          <cell r="BE877">
            <v>41.29</v>
          </cell>
          <cell r="BF877">
            <v>30316</v>
          </cell>
          <cell r="BG877" t="str">
            <v>NA</v>
          </cell>
          <cell r="BH877" t="str">
            <v>Year-end</v>
          </cell>
          <cell r="BI877" t="str">
            <v>Distribution</v>
          </cell>
          <cell r="BJ877" t="str">
            <v>Fully Litigated</v>
          </cell>
          <cell r="BK877" t="str">
            <v>No</v>
          </cell>
          <cell r="BL877" t="str">
            <v>No</v>
          </cell>
        </row>
        <row r="878">
          <cell r="AE878">
            <v>55</v>
          </cell>
          <cell r="AF878">
            <v>0</v>
          </cell>
          <cell r="AG878">
            <v>1</v>
          </cell>
          <cell r="AH878">
            <v>1</v>
          </cell>
          <cell r="AI878">
            <v>1</v>
          </cell>
          <cell r="AJ878">
            <v>0</v>
          </cell>
          <cell r="AL878">
            <v>33</v>
          </cell>
          <cell r="AM878">
            <v>65</v>
          </cell>
          <cell r="AO878" t="str">
            <v>D-80-0318 (CIPS-E)</v>
          </cell>
          <cell r="AP878">
            <v>929</v>
          </cell>
          <cell r="AQ878" t="str">
            <v>IL</v>
          </cell>
          <cell r="AR878" t="str">
            <v>Ameren Illinois Company</v>
          </cell>
          <cell r="AS878" t="str">
            <v>AEE</v>
          </cell>
          <cell r="AT878" t="str">
            <v>Electric</v>
          </cell>
          <cell r="AU878">
            <v>29342</v>
          </cell>
          <cell r="AV878">
            <v>58800</v>
          </cell>
          <cell r="AW878">
            <v>10.5</v>
          </cell>
          <cell r="AX878">
            <v>16.100000000000001</v>
          </cell>
          <cell r="AY878">
            <v>37.6</v>
          </cell>
          <cell r="AZ878" t="str">
            <v>NA</v>
          </cell>
          <cell r="BA878">
            <v>29670</v>
          </cell>
          <cell r="BB878">
            <v>30200</v>
          </cell>
          <cell r="BC878">
            <v>10.199999999999999</v>
          </cell>
          <cell r="BD878">
            <v>15.3</v>
          </cell>
          <cell r="BE878">
            <v>37.6</v>
          </cell>
          <cell r="BF878">
            <v>29220</v>
          </cell>
          <cell r="BG878" t="str">
            <v>NA</v>
          </cell>
          <cell r="BH878" t="str">
            <v>Year-end</v>
          </cell>
          <cell r="BI878" t="str">
            <v>Vertically Integrated</v>
          </cell>
          <cell r="BJ878" t="str">
            <v>Fully Litigated</v>
          </cell>
          <cell r="BK878" t="str">
            <v>No</v>
          </cell>
          <cell r="BL878" t="str">
            <v>No</v>
          </cell>
        </row>
        <row r="879">
          <cell r="AE879">
            <v>55</v>
          </cell>
          <cell r="AF879">
            <v>0</v>
          </cell>
          <cell r="AG879">
            <v>1</v>
          </cell>
          <cell r="AH879">
            <v>1</v>
          </cell>
          <cell r="AI879">
            <v>1</v>
          </cell>
          <cell r="AJ879">
            <v>1</v>
          </cell>
          <cell r="AL879">
            <v>33</v>
          </cell>
          <cell r="AM879">
            <v>65</v>
          </cell>
          <cell r="AO879" t="str">
            <v>D-80-0318 (CIPS-G)</v>
          </cell>
          <cell r="AP879">
            <v>930</v>
          </cell>
          <cell r="AQ879" t="str">
            <v>IL</v>
          </cell>
          <cell r="AR879" t="str">
            <v>Ameren Illinois Company</v>
          </cell>
          <cell r="AS879" t="str">
            <v>AEE</v>
          </cell>
          <cell r="AT879" t="str">
            <v>Natural Gas</v>
          </cell>
          <cell r="AU879">
            <v>29342</v>
          </cell>
          <cell r="AV879">
            <v>6500</v>
          </cell>
          <cell r="AW879">
            <v>10.5</v>
          </cell>
          <cell r="AX879">
            <v>16.100000000000001</v>
          </cell>
          <cell r="AY879">
            <v>37.6</v>
          </cell>
          <cell r="AZ879" t="str">
            <v>NA</v>
          </cell>
          <cell r="BA879">
            <v>29670</v>
          </cell>
          <cell r="BB879">
            <v>4400</v>
          </cell>
          <cell r="BC879">
            <v>10.199999999999999</v>
          </cell>
          <cell r="BD879">
            <v>15.3</v>
          </cell>
          <cell r="BE879">
            <v>37.6</v>
          </cell>
          <cell r="BF879">
            <v>29220</v>
          </cell>
          <cell r="BG879" t="str">
            <v>NA</v>
          </cell>
          <cell r="BH879" t="str">
            <v>Year-end</v>
          </cell>
          <cell r="BI879" t="str">
            <v>Distribution</v>
          </cell>
          <cell r="BJ879" t="str">
            <v>Fully Litigated</v>
          </cell>
          <cell r="BK879" t="str">
            <v>No</v>
          </cell>
          <cell r="BL879" t="str">
            <v>No</v>
          </cell>
        </row>
        <row r="880">
          <cell r="AE880">
            <v>55</v>
          </cell>
          <cell r="AF880">
            <v>0</v>
          </cell>
          <cell r="AG880">
            <v>1</v>
          </cell>
          <cell r="AH880">
            <v>1</v>
          </cell>
          <cell r="AI880">
            <v>1</v>
          </cell>
          <cell r="AJ880">
            <v>0</v>
          </cell>
          <cell r="AL880">
            <v>33</v>
          </cell>
          <cell r="AM880">
            <v>65</v>
          </cell>
          <cell r="AO880" t="str">
            <v>D-82-0039 (CIPS-E)</v>
          </cell>
          <cell r="AP880">
            <v>932</v>
          </cell>
          <cell r="AQ880" t="str">
            <v>IL</v>
          </cell>
          <cell r="AR880" t="str">
            <v>Ameren Illinois Company</v>
          </cell>
          <cell r="AS880" t="str">
            <v>AEE</v>
          </cell>
          <cell r="AT880" t="str">
            <v>Electric</v>
          </cell>
          <cell r="AU880">
            <v>29955</v>
          </cell>
          <cell r="AV880">
            <v>93600</v>
          </cell>
          <cell r="AW880">
            <v>11.4</v>
          </cell>
          <cell r="AX880">
            <v>17.440000000000001</v>
          </cell>
          <cell r="AY880">
            <v>39.159999999999997</v>
          </cell>
          <cell r="AZ880" t="str">
            <v>NA</v>
          </cell>
          <cell r="BA880">
            <v>30278</v>
          </cell>
          <cell r="BB880">
            <v>77600</v>
          </cell>
          <cell r="BC880">
            <v>10.77</v>
          </cell>
          <cell r="BD880">
            <v>15.5</v>
          </cell>
          <cell r="BE880">
            <v>40.68</v>
          </cell>
          <cell r="BF880">
            <v>29859</v>
          </cell>
          <cell r="BG880" t="str">
            <v>NA</v>
          </cell>
          <cell r="BH880" t="str">
            <v>Year-end</v>
          </cell>
          <cell r="BI880" t="str">
            <v>Vertically Integrated</v>
          </cell>
          <cell r="BJ880" t="str">
            <v>Fully Litigated</v>
          </cell>
          <cell r="BK880" t="str">
            <v>No</v>
          </cell>
          <cell r="BL880" t="str">
            <v>No</v>
          </cell>
        </row>
        <row r="881">
          <cell r="AE881">
            <v>55</v>
          </cell>
          <cell r="AF881">
            <v>0</v>
          </cell>
          <cell r="AG881">
            <v>1</v>
          </cell>
          <cell r="AH881">
            <v>1</v>
          </cell>
          <cell r="AI881">
            <v>1</v>
          </cell>
          <cell r="AJ881">
            <v>0</v>
          </cell>
          <cell r="AL881">
            <v>33</v>
          </cell>
          <cell r="AM881">
            <v>65</v>
          </cell>
          <cell r="AO881" t="str">
            <v>D-79-0214</v>
          </cell>
          <cell r="AP881">
            <v>936</v>
          </cell>
          <cell r="AQ881" t="str">
            <v>IL</v>
          </cell>
          <cell r="AR881" t="str">
            <v>Commonwealth Edison Company</v>
          </cell>
          <cell r="AS881" t="str">
            <v>EXC</v>
          </cell>
          <cell r="AT881" t="str">
            <v>Electric</v>
          </cell>
          <cell r="AU881">
            <v>28951</v>
          </cell>
          <cell r="AV881">
            <v>451700</v>
          </cell>
          <cell r="AW881">
            <v>10.31</v>
          </cell>
          <cell r="AX881">
            <v>14.15</v>
          </cell>
          <cell r="AY881">
            <v>35.700000000000003</v>
          </cell>
          <cell r="AZ881" t="str">
            <v>NA</v>
          </cell>
          <cell r="BA881">
            <v>29257</v>
          </cell>
          <cell r="BB881">
            <v>389600</v>
          </cell>
          <cell r="BC881">
            <v>10.050000000000001</v>
          </cell>
          <cell r="BD881">
            <v>13.71</v>
          </cell>
          <cell r="BE881">
            <v>33</v>
          </cell>
          <cell r="BF881">
            <v>29220</v>
          </cell>
          <cell r="BG881" t="str">
            <v>NA</v>
          </cell>
          <cell r="BI881" t="str">
            <v>Vertically Integrated</v>
          </cell>
          <cell r="BJ881" t="str">
            <v>Fully Litigated</v>
          </cell>
          <cell r="BK881" t="str">
            <v>No</v>
          </cell>
          <cell r="BL881" t="str">
            <v>No</v>
          </cell>
        </row>
        <row r="882">
          <cell r="AE882">
            <v>55</v>
          </cell>
          <cell r="AF882">
            <v>0</v>
          </cell>
          <cell r="AG882">
            <v>1</v>
          </cell>
          <cell r="AH882">
            <v>1</v>
          </cell>
          <cell r="AI882">
            <v>1</v>
          </cell>
          <cell r="AJ882">
            <v>0</v>
          </cell>
          <cell r="AL882">
            <v>33</v>
          </cell>
          <cell r="AM882">
            <v>65</v>
          </cell>
          <cell r="AO882" t="str">
            <v>D-80-0546</v>
          </cell>
          <cell r="AP882">
            <v>938</v>
          </cell>
          <cell r="AQ882" t="str">
            <v>IL</v>
          </cell>
          <cell r="AR882" t="str">
            <v>Commonwealth Edison Company</v>
          </cell>
          <cell r="AS882" t="str">
            <v>EXC</v>
          </cell>
          <cell r="AT882" t="str">
            <v>Electric</v>
          </cell>
          <cell r="AU882">
            <v>29441</v>
          </cell>
          <cell r="AV882">
            <v>628000</v>
          </cell>
          <cell r="AW882">
            <v>11.34</v>
          </cell>
          <cell r="AX882">
            <v>15.7</v>
          </cell>
          <cell r="AY882">
            <v>33.299999999999997</v>
          </cell>
          <cell r="AZ882" t="str">
            <v>NA</v>
          </cell>
          <cell r="BA882">
            <v>29768</v>
          </cell>
          <cell r="BB882">
            <v>503600</v>
          </cell>
          <cell r="BC882">
            <v>11.88</v>
          </cell>
          <cell r="BD882">
            <v>17.5</v>
          </cell>
          <cell r="BE882">
            <v>33.54</v>
          </cell>
          <cell r="BF882">
            <v>29767</v>
          </cell>
          <cell r="BG882" t="str">
            <v>NA</v>
          </cell>
          <cell r="BI882" t="str">
            <v>Vertically Integrated</v>
          </cell>
          <cell r="BJ882" t="str">
            <v>Fully Litigated</v>
          </cell>
          <cell r="BK882" t="str">
            <v>No</v>
          </cell>
          <cell r="BL882" t="str">
            <v>No</v>
          </cell>
        </row>
        <row r="883">
          <cell r="AE883">
            <v>55</v>
          </cell>
          <cell r="AF883">
            <v>0</v>
          </cell>
          <cell r="AG883">
            <v>1</v>
          </cell>
          <cell r="AH883">
            <v>1</v>
          </cell>
          <cell r="AI883">
            <v>1</v>
          </cell>
          <cell r="AJ883">
            <v>0</v>
          </cell>
          <cell r="AL883">
            <v>33</v>
          </cell>
          <cell r="AM883">
            <v>65</v>
          </cell>
          <cell r="AO883" t="str">
            <v>D-82-0026</v>
          </cell>
          <cell r="AP883">
            <v>940</v>
          </cell>
          <cell r="AQ883" t="str">
            <v>IL</v>
          </cell>
          <cell r="AR883" t="str">
            <v>Commonwealth Edison Company</v>
          </cell>
          <cell r="AS883" t="str">
            <v>EXC</v>
          </cell>
          <cell r="AT883" t="str">
            <v>Electric</v>
          </cell>
          <cell r="AU883">
            <v>29959</v>
          </cell>
          <cell r="AV883">
            <v>804900</v>
          </cell>
          <cell r="AW883">
            <v>13.16</v>
          </cell>
          <cell r="AX883">
            <v>17.5</v>
          </cell>
          <cell r="AY883">
            <v>36.130000000000003</v>
          </cell>
          <cell r="AZ883">
            <v>6584600</v>
          </cell>
          <cell r="BA883">
            <v>30286</v>
          </cell>
          <cell r="BB883">
            <v>660700</v>
          </cell>
          <cell r="BC883">
            <v>12.79</v>
          </cell>
          <cell r="BD883">
            <v>17.04</v>
          </cell>
          <cell r="BE883">
            <v>36.33</v>
          </cell>
          <cell r="BF883">
            <v>30681</v>
          </cell>
          <cell r="BG883">
            <v>6418700</v>
          </cell>
          <cell r="BH883" t="str">
            <v>Average</v>
          </cell>
          <cell r="BI883" t="str">
            <v>Vertically Integrated</v>
          </cell>
          <cell r="BJ883" t="str">
            <v>Fully Litigated</v>
          </cell>
          <cell r="BK883" t="str">
            <v>No</v>
          </cell>
          <cell r="BL883" t="str">
            <v>Yes</v>
          </cell>
        </row>
        <row r="884">
          <cell r="AE884">
            <v>55</v>
          </cell>
          <cell r="AF884">
            <v>0</v>
          </cell>
          <cell r="AG884">
            <v>1</v>
          </cell>
          <cell r="AH884">
            <v>1</v>
          </cell>
          <cell r="AI884">
            <v>1</v>
          </cell>
          <cell r="AJ884">
            <v>0</v>
          </cell>
          <cell r="AL884">
            <v>33</v>
          </cell>
          <cell r="AM884">
            <v>65</v>
          </cell>
          <cell r="AO884" t="str">
            <v>D-83-0537 (Phase 1)</v>
          </cell>
          <cell r="AP884">
            <v>942</v>
          </cell>
          <cell r="AQ884" t="str">
            <v>IL</v>
          </cell>
          <cell r="AR884" t="str">
            <v>Commonwealth Edison Company</v>
          </cell>
          <cell r="AS884" t="str">
            <v>EXC</v>
          </cell>
          <cell r="AT884" t="str">
            <v>Electric</v>
          </cell>
          <cell r="AU884">
            <v>30596</v>
          </cell>
          <cell r="AV884">
            <v>405000</v>
          </cell>
          <cell r="AW884">
            <v>13.02</v>
          </cell>
          <cell r="AX884">
            <v>17</v>
          </cell>
          <cell r="AY884">
            <v>40</v>
          </cell>
          <cell r="AZ884">
            <v>6934100</v>
          </cell>
          <cell r="BA884">
            <v>30875</v>
          </cell>
          <cell r="BB884">
            <v>282500</v>
          </cell>
          <cell r="BC884">
            <v>12.82</v>
          </cell>
          <cell r="BD884">
            <v>16.5</v>
          </cell>
          <cell r="BE884">
            <v>39.82</v>
          </cell>
          <cell r="BF884">
            <v>31047</v>
          </cell>
          <cell r="BG884">
            <v>6633800</v>
          </cell>
          <cell r="BH884" t="str">
            <v>Average</v>
          </cell>
          <cell r="BI884" t="str">
            <v>Vertically Integrated</v>
          </cell>
          <cell r="BJ884" t="str">
            <v>Fully Litigated</v>
          </cell>
          <cell r="BK884" t="str">
            <v>No</v>
          </cell>
          <cell r="BL884" t="str">
            <v>No</v>
          </cell>
        </row>
        <row r="885">
          <cell r="AE885">
            <v>55</v>
          </cell>
          <cell r="AF885">
            <v>0</v>
          </cell>
          <cell r="AG885">
            <v>1</v>
          </cell>
          <cell r="AH885">
            <v>1</v>
          </cell>
          <cell r="AI885">
            <v>1</v>
          </cell>
          <cell r="AJ885">
            <v>0</v>
          </cell>
          <cell r="AL885">
            <v>33</v>
          </cell>
          <cell r="AM885">
            <v>65</v>
          </cell>
          <cell r="AO885" t="str">
            <v>D-83-0537 (Phase 2)</v>
          </cell>
          <cell r="AP885">
            <v>944</v>
          </cell>
          <cell r="AQ885" t="str">
            <v>IL</v>
          </cell>
          <cell r="AR885" t="str">
            <v>Commonwealth Edison Company</v>
          </cell>
          <cell r="AS885" t="str">
            <v>EXC</v>
          </cell>
          <cell r="AT885" t="str">
            <v>Electric</v>
          </cell>
          <cell r="AU885">
            <v>31015</v>
          </cell>
          <cell r="AV885">
            <v>615000</v>
          </cell>
          <cell r="AW885">
            <v>12.85</v>
          </cell>
          <cell r="AX885">
            <v>16</v>
          </cell>
          <cell r="AY885">
            <v>41.18</v>
          </cell>
          <cell r="AZ885">
            <v>8981000</v>
          </cell>
          <cell r="BA885">
            <v>31344</v>
          </cell>
          <cell r="BB885">
            <v>494800</v>
          </cell>
          <cell r="BC885">
            <v>12.63</v>
          </cell>
          <cell r="BD885">
            <v>15.4</v>
          </cell>
          <cell r="BE885">
            <v>41.25</v>
          </cell>
          <cell r="BF885">
            <v>31047</v>
          </cell>
          <cell r="BG885">
            <v>8884900</v>
          </cell>
          <cell r="BH885" t="str">
            <v>Average</v>
          </cell>
          <cell r="BI885" t="str">
            <v>Vertically Integrated</v>
          </cell>
          <cell r="BJ885" t="str">
            <v>Fully Litigated</v>
          </cell>
          <cell r="BK885" t="str">
            <v>Yes</v>
          </cell>
          <cell r="BL885" t="str">
            <v>No</v>
          </cell>
        </row>
        <row r="886">
          <cell r="AE886">
            <v>55</v>
          </cell>
          <cell r="AF886">
            <v>0</v>
          </cell>
          <cell r="AG886">
            <v>1</v>
          </cell>
          <cell r="AH886">
            <v>1</v>
          </cell>
          <cell r="AI886">
            <v>1</v>
          </cell>
          <cell r="AJ886">
            <v>0</v>
          </cell>
          <cell r="AL886">
            <v>33</v>
          </cell>
          <cell r="AM886">
            <v>65</v>
          </cell>
          <cell r="AO886" t="str">
            <v>D-87-0427, 88-0189</v>
          </cell>
          <cell r="AP886">
            <v>945</v>
          </cell>
          <cell r="AQ886" t="str">
            <v>IL</v>
          </cell>
          <cell r="AR886" t="str">
            <v>Commonwealth Edison Company</v>
          </cell>
          <cell r="AS886" t="str">
            <v>EXC</v>
          </cell>
          <cell r="AT886" t="str">
            <v>Electric</v>
          </cell>
          <cell r="AU886">
            <v>32010</v>
          </cell>
          <cell r="AV886">
            <v>1372500</v>
          </cell>
          <cell r="AW886">
            <v>11.81</v>
          </cell>
          <cell r="AX886">
            <v>14</v>
          </cell>
          <cell r="AY886">
            <v>44.72</v>
          </cell>
          <cell r="AZ886" t="str">
            <v>NA</v>
          </cell>
          <cell r="BA886">
            <v>32507</v>
          </cell>
          <cell r="BB886">
            <v>235000</v>
          </cell>
          <cell r="BC886">
            <v>11.46</v>
          </cell>
          <cell r="BD886">
            <v>13.4</v>
          </cell>
          <cell r="BE886">
            <v>48.11</v>
          </cell>
          <cell r="BF886">
            <v>32142</v>
          </cell>
          <cell r="BG886" t="str">
            <v>NA</v>
          </cell>
          <cell r="BH886" t="str">
            <v>Year-end</v>
          </cell>
          <cell r="BI886" t="str">
            <v>Vertically Integrated</v>
          </cell>
          <cell r="BJ886" t="str">
            <v>Settled</v>
          </cell>
          <cell r="BK886" t="str">
            <v>Yes</v>
          </cell>
          <cell r="BL886" t="str">
            <v>No</v>
          </cell>
        </row>
        <row r="887">
          <cell r="AE887">
            <v>55</v>
          </cell>
          <cell r="AF887">
            <v>0</v>
          </cell>
          <cell r="AG887">
            <v>1</v>
          </cell>
          <cell r="AH887">
            <v>1</v>
          </cell>
          <cell r="AI887">
            <v>1</v>
          </cell>
          <cell r="AJ887">
            <v>0</v>
          </cell>
          <cell r="AL887">
            <v>33</v>
          </cell>
          <cell r="AM887">
            <v>65</v>
          </cell>
          <cell r="AO887" t="str">
            <v>D-80-0544 (IP-E)</v>
          </cell>
          <cell r="AP887">
            <v>946</v>
          </cell>
          <cell r="AQ887" t="str">
            <v>IL</v>
          </cell>
          <cell r="AR887" t="str">
            <v>Ameren Illinois Company</v>
          </cell>
          <cell r="AS887" t="str">
            <v>AEE</v>
          </cell>
          <cell r="AT887" t="str">
            <v>Electric</v>
          </cell>
          <cell r="AU887">
            <v>29441</v>
          </cell>
          <cell r="AV887">
            <v>126700</v>
          </cell>
          <cell r="AW887">
            <v>11.42</v>
          </cell>
          <cell r="AX887">
            <v>15</v>
          </cell>
          <cell r="AY887">
            <v>39.700000000000003</v>
          </cell>
          <cell r="AZ887" t="str">
            <v>NA</v>
          </cell>
          <cell r="BA887">
            <v>29768</v>
          </cell>
          <cell r="BB887">
            <v>104000</v>
          </cell>
          <cell r="BC887">
            <v>11.47</v>
          </cell>
          <cell r="BD887">
            <v>15.5</v>
          </cell>
          <cell r="BE887">
            <v>39.869999999999997</v>
          </cell>
          <cell r="BF887">
            <v>29586</v>
          </cell>
          <cell r="BG887" t="str">
            <v>NA</v>
          </cell>
          <cell r="BH887" t="str">
            <v>Year-end</v>
          </cell>
          <cell r="BI887" t="str">
            <v>Vertically Integrated</v>
          </cell>
          <cell r="BJ887" t="str">
            <v>Fully Litigated</v>
          </cell>
          <cell r="BK887" t="str">
            <v>No</v>
          </cell>
          <cell r="BL887" t="str">
            <v>No</v>
          </cell>
        </row>
        <row r="888">
          <cell r="AE888">
            <v>55</v>
          </cell>
          <cell r="AF888">
            <v>0</v>
          </cell>
          <cell r="AG888">
            <v>1</v>
          </cell>
          <cell r="AH888">
            <v>1</v>
          </cell>
          <cell r="AI888">
            <v>1</v>
          </cell>
          <cell r="AJ888">
            <v>0</v>
          </cell>
          <cell r="AL888">
            <v>33</v>
          </cell>
          <cell r="AM888">
            <v>65</v>
          </cell>
          <cell r="AO888" t="str">
            <v>D-82-0152 (IP-E)</v>
          </cell>
          <cell r="AP888">
            <v>947</v>
          </cell>
          <cell r="AQ888" t="str">
            <v>IL</v>
          </cell>
          <cell r="AR888" t="str">
            <v>Ameren Illinois Company</v>
          </cell>
          <cell r="AS888" t="str">
            <v>AEE</v>
          </cell>
          <cell r="AT888" t="str">
            <v>Electric</v>
          </cell>
          <cell r="AU888">
            <v>30001</v>
          </cell>
          <cell r="AV888">
            <v>136900</v>
          </cell>
          <cell r="AW888">
            <v>12.67</v>
          </cell>
          <cell r="AX888">
            <v>17.22</v>
          </cell>
          <cell r="AY888">
            <v>42.79</v>
          </cell>
          <cell r="AZ888" t="str">
            <v>NA</v>
          </cell>
          <cell r="BA888">
            <v>30328</v>
          </cell>
          <cell r="BB888">
            <v>69900</v>
          </cell>
          <cell r="BC888">
            <v>11.98</v>
          </cell>
          <cell r="BD888">
            <v>15.5</v>
          </cell>
          <cell r="BE888">
            <v>42.82</v>
          </cell>
          <cell r="BF888">
            <v>30681</v>
          </cell>
          <cell r="BG888" t="str">
            <v>NA</v>
          </cell>
          <cell r="BI888" t="str">
            <v>Vertically Integrated</v>
          </cell>
          <cell r="BJ888" t="str">
            <v>Fully Litigated</v>
          </cell>
          <cell r="BK888" t="str">
            <v>No</v>
          </cell>
          <cell r="BL888" t="str">
            <v>No</v>
          </cell>
        </row>
        <row r="889">
          <cell r="AE889">
            <v>55</v>
          </cell>
          <cell r="AF889">
            <v>0</v>
          </cell>
          <cell r="AG889">
            <v>1</v>
          </cell>
          <cell r="AH889">
            <v>1</v>
          </cell>
          <cell r="AI889">
            <v>1</v>
          </cell>
          <cell r="AJ889">
            <v>1</v>
          </cell>
          <cell r="AL889">
            <v>33</v>
          </cell>
          <cell r="AM889">
            <v>65</v>
          </cell>
          <cell r="AO889" t="str">
            <v>D-82-0152 (IP-G)</v>
          </cell>
          <cell r="AP889">
            <v>948</v>
          </cell>
          <cell r="AQ889" t="str">
            <v>IL</v>
          </cell>
          <cell r="AR889" t="str">
            <v>Ameren Illinois Company</v>
          </cell>
          <cell r="AS889" t="str">
            <v>AEE</v>
          </cell>
          <cell r="AT889" t="str">
            <v>Natural Gas</v>
          </cell>
          <cell r="AU889">
            <v>30001</v>
          </cell>
          <cell r="AV889">
            <v>49000</v>
          </cell>
          <cell r="AW889">
            <v>12.49</v>
          </cell>
          <cell r="AX889">
            <v>16.8</v>
          </cell>
          <cell r="AY889">
            <v>42.79</v>
          </cell>
          <cell r="AZ889" t="str">
            <v>NA</v>
          </cell>
          <cell r="BA889">
            <v>30328</v>
          </cell>
          <cell r="BB889">
            <v>36100</v>
          </cell>
          <cell r="BC889">
            <v>11.98</v>
          </cell>
          <cell r="BD889">
            <v>15.5</v>
          </cell>
          <cell r="BE889">
            <v>42.82</v>
          </cell>
          <cell r="BF889">
            <v>30681</v>
          </cell>
          <cell r="BG889" t="str">
            <v>NA</v>
          </cell>
          <cell r="BH889" t="str">
            <v>Average</v>
          </cell>
          <cell r="BI889" t="str">
            <v>Distribution</v>
          </cell>
          <cell r="BJ889" t="str">
            <v>Fully Litigated</v>
          </cell>
          <cell r="BK889" t="str">
            <v>No</v>
          </cell>
          <cell r="BL889" t="str">
            <v>No</v>
          </cell>
        </row>
        <row r="890">
          <cell r="AE890">
            <v>55</v>
          </cell>
          <cell r="AF890">
            <v>0</v>
          </cell>
          <cell r="AG890">
            <v>1</v>
          </cell>
          <cell r="AH890">
            <v>1</v>
          </cell>
          <cell r="AI890">
            <v>1</v>
          </cell>
          <cell r="AJ890">
            <v>0</v>
          </cell>
          <cell r="AL890">
            <v>33</v>
          </cell>
          <cell r="AM890">
            <v>65</v>
          </cell>
          <cell r="AO890" t="str">
            <v>D-84-0480 (IP)</v>
          </cell>
          <cell r="AP890">
            <v>951</v>
          </cell>
          <cell r="AQ890" t="str">
            <v>IL</v>
          </cell>
          <cell r="AR890" t="str">
            <v>Ameren Illinois Company</v>
          </cell>
          <cell r="AS890" t="str">
            <v>AEE</v>
          </cell>
          <cell r="AT890" t="str">
            <v>Electric</v>
          </cell>
          <cell r="AU890">
            <v>30929</v>
          </cell>
          <cell r="AV890">
            <v>139900</v>
          </cell>
          <cell r="AW890">
            <v>12.22</v>
          </cell>
          <cell r="AX890">
            <v>15.4</v>
          </cell>
          <cell r="AY890">
            <v>40.51</v>
          </cell>
          <cell r="AZ890">
            <v>2182300</v>
          </cell>
          <cell r="BA890">
            <v>31266</v>
          </cell>
          <cell r="BB890">
            <v>139100</v>
          </cell>
          <cell r="BC890">
            <v>11.95</v>
          </cell>
          <cell r="BD890">
            <v>15</v>
          </cell>
          <cell r="BE890">
            <v>40.67</v>
          </cell>
          <cell r="BF890">
            <v>31593</v>
          </cell>
          <cell r="BG890">
            <v>2333600</v>
          </cell>
          <cell r="BH890" t="str">
            <v>Average</v>
          </cell>
          <cell r="BI890" t="str">
            <v>Vertically Integrated</v>
          </cell>
          <cell r="BJ890" t="str">
            <v>Fully Litigated</v>
          </cell>
          <cell r="BK890" t="str">
            <v>Yes</v>
          </cell>
          <cell r="BL890" t="str">
            <v>No</v>
          </cell>
        </row>
        <row r="891">
          <cell r="AE891">
            <v>55</v>
          </cell>
          <cell r="AF891">
            <v>0</v>
          </cell>
          <cell r="AG891">
            <v>1</v>
          </cell>
          <cell r="AH891">
            <v>1</v>
          </cell>
          <cell r="AI891">
            <v>1</v>
          </cell>
          <cell r="AJ891">
            <v>0</v>
          </cell>
          <cell r="AL891">
            <v>33</v>
          </cell>
          <cell r="AM891">
            <v>65</v>
          </cell>
          <cell r="AO891" t="str">
            <v>D-87-0695 (IP)</v>
          </cell>
          <cell r="AP891">
            <v>953</v>
          </cell>
          <cell r="AQ891" t="str">
            <v>IL</v>
          </cell>
          <cell r="AR891" t="str">
            <v>Ameren Illinois Company</v>
          </cell>
          <cell r="AS891" t="str">
            <v>AEE</v>
          </cell>
          <cell r="AT891" t="str">
            <v>Electric</v>
          </cell>
          <cell r="AU891">
            <v>32100</v>
          </cell>
          <cell r="AV891">
            <v>430000</v>
          </cell>
          <cell r="AW891">
            <v>10.27</v>
          </cell>
          <cell r="AX891">
            <v>12</v>
          </cell>
          <cell r="AY891">
            <v>41.79</v>
          </cell>
          <cell r="AZ891">
            <v>4359400</v>
          </cell>
          <cell r="BA891">
            <v>32597</v>
          </cell>
          <cell r="BB891">
            <v>60500</v>
          </cell>
          <cell r="BC891">
            <v>10.83</v>
          </cell>
          <cell r="BD891">
            <v>14</v>
          </cell>
          <cell r="BE891">
            <v>35.4</v>
          </cell>
          <cell r="BF891">
            <v>31777</v>
          </cell>
          <cell r="BG891">
            <v>1440000</v>
          </cell>
          <cell r="BH891" t="str">
            <v>Year-end</v>
          </cell>
          <cell r="BI891" t="str">
            <v>Vertically Integrated</v>
          </cell>
          <cell r="BJ891" t="str">
            <v>Fully Litigated</v>
          </cell>
          <cell r="BK891" t="str">
            <v>No</v>
          </cell>
          <cell r="BL891" t="str">
            <v>No</v>
          </cell>
        </row>
        <row r="892">
          <cell r="AE892">
            <v>55</v>
          </cell>
          <cell r="AF892">
            <v>0</v>
          </cell>
          <cell r="AG892">
            <v>1</v>
          </cell>
          <cell r="AH892">
            <v>1</v>
          </cell>
          <cell r="AI892">
            <v>1</v>
          </cell>
          <cell r="AJ892">
            <v>1</v>
          </cell>
          <cell r="AL892">
            <v>33</v>
          </cell>
          <cell r="AM892">
            <v>65</v>
          </cell>
          <cell r="AO892" t="str">
            <v>D-79-0133</v>
          </cell>
          <cell r="AP892">
            <v>955</v>
          </cell>
          <cell r="AQ892" t="str">
            <v>IL</v>
          </cell>
          <cell r="AR892" t="str">
            <v>Northern Illinois Gas Company</v>
          </cell>
          <cell r="AS892" t="str">
            <v>SO</v>
          </cell>
          <cell r="AT892" t="str">
            <v>Natural Gas</v>
          </cell>
          <cell r="AU892">
            <v>28895</v>
          </cell>
          <cell r="AV892">
            <v>94500</v>
          </cell>
          <cell r="AW892">
            <v>11.01</v>
          </cell>
          <cell r="AX892">
            <v>14.5</v>
          </cell>
          <cell r="AY892">
            <v>51.81</v>
          </cell>
          <cell r="AZ892" t="str">
            <v>NA</v>
          </cell>
          <cell r="BA892">
            <v>29223</v>
          </cell>
          <cell r="BB892">
            <v>3700</v>
          </cell>
          <cell r="BC892">
            <v>10</v>
          </cell>
          <cell r="BD892">
            <v>12.55</v>
          </cell>
          <cell r="BE892">
            <v>51.81</v>
          </cell>
          <cell r="BF892">
            <v>29220</v>
          </cell>
          <cell r="BG892" t="str">
            <v>NA</v>
          </cell>
          <cell r="BH892" t="str">
            <v>Year-end</v>
          </cell>
          <cell r="BI892" t="str">
            <v>Distribution</v>
          </cell>
          <cell r="BJ892" t="str">
            <v>Fully Litigated</v>
          </cell>
          <cell r="BK892" t="str">
            <v>No</v>
          </cell>
          <cell r="BL892" t="str">
            <v>No</v>
          </cell>
        </row>
        <row r="893">
          <cell r="AE893">
            <v>55</v>
          </cell>
          <cell r="AF893">
            <v>0</v>
          </cell>
          <cell r="AG893">
            <v>1</v>
          </cell>
          <cell r="AH893">
            <v>1</v>
          </cell>
          <cell r="AI893">
            <v>1</v>
          </cell>
          <cell r="AJ893">
            <v>1</v>
          </cell>
          <cell r="AL893">
            <v>33</v>
          </cell>
          <cell r="AM893">
            <v>65</v>
          </cell>
          <cell r="AO893" t="str">
            <v>D-81-0609</v>
          </cell>
          <cell r="AP893">
            <v>957</v>
          </cell>
          <cell r="AQ893" t="str">
            <v>IL</v>
          </cell>
          <cell r="AR893" t="str">
            <v>Northern Illinois Gas Company</v>
          </cell>
          <cell r="AS893" t="str">
            <v>SO</v>
          </cell>
          <cell r="AT893" t="str">
            <v>Natural Gas</v>
          </cell>
          <cell r="AU893">
            <v>29804</v>
          </cell>
          <cell r="AV893">
            <v>154300</v>
          </cell>
          <cell r="AW893">
            <v>12.7</v>
          </cell>
          <cell r="AX893">
            <v>16.64</v>
          </cell>
          <cell r="AY893">
            <v>55.59</v>
          </cell>
          <cell r="AZ893">
            <v>1036600</v>
          </cell>
          <cell r="BA893">
            <v>30133</v>
          </cell>
          <cell r="BB893">
            <v>114400</v>
          </cell>
          <cell r="BC893">
            <v>12.09</v>
          </cell>
          <cell r="BD893">
            <v>15.55</v>
          </cell>
          <cell r="BE893">
            <v>55.59</v>
          </cell>
          <cell r="BF893">
            <v>30041</v>
          </cell>
          <cell r="BG893">
            <v>958800</v>
          </cell>
          <cell r="BH893" t="str">
            <v>Year-end</v>
          </cell>
          <cell r="BI893" t="str">
            <v>Distribution</v>
          </cell>
          <cell r="BJ893" t="str">
            <v>Fully Litigated</v>
          </cell>
          <cell r="BK893" t="str">
            <v>No</v>
          </cell>
          <cell r="BL893" t="str">
            <v>No</v>
          </cell>
        </row>
        <row r="894">
          <cell r="AE894">
            <v>55</v>
          </cell>
          <cell r="AF894">
            <v>0</v>
          </cell>
          <cell r="AG894">
            <v>1</v>
          </cell>
          <cell r="AH894">
            <v>1</v>
          </cell>
          <cell r="AI894">
            <v>1</v>
          </cell>
          <cell r="AJ894">
            <v>1</v>
          </cell>
          <cell r="AL894">
            <v>33</v>
          </cell>
          <cell r="AM894">
            <v>65</v>
          </cell>
          <cell r="AO894" t="str">
            <v>D-87-0032</v>
          </cell>
          <cell r="AP894">
            <v>959</v>
          </cell>
          <cell r="AQ894" t="str">
            <v>IL</v>
          </cell>
          <cell r="AR894" t="str">
            <v>Northern Illinois Gas Company</v>
          </cell>
          <cell r="AS894" t="str">
            <v>SO</v>
          </cell>
          <cell r="AT894" t="str">
            <v>Natural Gas</v>
          </cell>
          <cell r="AU894">
            <v>31804</v>
          </cell>
          <cell r="AV894">
            <v>3000</v>
          </cell>
          <cell r="AW894">
            <v>11.78</v>
          </cell>
          <cell r="AX894">
            <v>13.75</v>
          </cell>
          <cell r="AY894">
            <v>59.17</v>
          </cell>
          <cell r="AZ894">
            <v>1026600</v>
          </cell>
          <cell r="BA894">
            <v>32162</v>
          </cell>
          <cell r="BB894">
            <v>-14300</v>
          </cell>
          <cell r="BC894">
            <v>11.18</v>
          </cell>
          <cell r="BD894">
            <v>12.75</v>
          </cell>
          <cell r="BE894">
            <v>59.18</v>
          </cell>
          <cell r="BF894">
            <v>32508</v>
          </cell>
          <cell r="BG894">
            <v>1026600</v>
          </cell>
          <cell r="BH894" t="str">
            <v>Average</v>
          </cell>
          <cell r="BI894" t="str">
            <v>Distribution</v>
          </cell>
          <cell r="BJ894" t="str">
            <v>Fully Litigated</v>
          </cell>
          <cell r="BK894" t="str">
            <v>No</v>
          </cell>
          <cell r="BL894" t="str">
            <v>No</v>
          </cell>
        </row>
        <row r="895">
          <cell r="AE895">
            <v>55</v>
          </cell>
          <cell r="AF895">
            <v>0</v>
          </cell>
          <cell r="AG895">
            <v>1</v>
          </cell>
          <cell r="AH895">
            <v>1</v>
          </cell>
          <cell r="AI895">
            <v>1</v>
          </cell>
          <cell r="AJ895">
            <v>1</v>
          </cell>
          <cell r="AL895">
            <v>33</v>
          </cell>
          <cell r="AM895">
            <v>65</v>
          </cell>
          <cell r="AO895" t="str">
            <v>D-80-0089</v>
          </cell>
          <cell r="AP895">
            <v>961</v>
          </cell>
          <cell r="AQ895" t="str">
            <v>IL</v>
          </cell>
          <cell r="AR895" t="str">
            <v>North Shore Gas Company</v>
          </cell>
          <cell r="AS895" t="str">
            <v>WEC</v>
          </cell>
          <cell r="AT895" t="str">
            <v>Natural Gas</v>
          </cell>
          <cell r="AU895">
            <v>29241</v>
          </cell>
          <cell r="AV895">
            <v>9800</v>
          </cell>
          <cell r="AW895">
            <v>12.07</v>
          </cell>
          <cell r="AX895">
            <v>16.5</v>
          </cell>
          <cell r="AY895">
            <v>39.5</v>
          </cell>
          <cell r="AZ895" t="str">
            <v>NA</v>
          </cell>
          <cell r="BA895">
            <v>29572</v>
          </cell>
          <cell r="BB895">
            <v>6400</v>
          </cell>
          <cell r="BC895">
            <v>11.24</v>
          </cell>
          <cell r="BD895">
            <v>14.4</v>
          </cell>
          <cell r="BE895">
            <v>39.5</v>
          </cell>
          <cell r="BF895">
            <v>29494</v>
          </cell>
          <cell r="BG895" t="str">
            <v>NA</v>
          </cell>
          <cell r="BH895" t="str">
            <v>Year-end</v>
          </cell>
          <cell r="BI895" t="str">
            <v>Distribution</v>
          </cell>
          <cell r="BJ895" t="str">
            <v>Fully Litigated</v>
          </cell>
          <cell r="BK895" t="str">
            <v>No</v>
          </cell>
          <cell r="BL895" t="str">
            <v>No</v>
          </cell>
        </row>
        <row r="896">
          <cell r="AE896">
            <v>55</v>
          </cell>
          <cell r="AF896">
            <v>0</v>
          </cell>
          <cell r="AG896">
            <v>1</v>
          </cell>
          <cell r="AH896">
            <v>1</v>
          </cell>
          <cell r="AI896">
            <v>1</v>
          </cell>
          <cell r="AJ896">
            <v>1</v>
          </cell>
          <cell r="AL896">
            <v>33</v>
          </cell>
          <cell r="AM896">
            <v>65</v>
          </cell>
          <cell r="AO896" t="str">
            <v>D-82-0189</v>
          </cell>
          <cell r="AP896">
            <v>969</v>
          </cell>
          <cell r="AQ896" t="str">
            <v>IL</v>
          </cell>
          <cell r="AR896" t="str">
            <v>North Shore Gas Company</v>
          </cell>
          <cell r="AS896" t="str">
            <v>WEC</v>
          </cell>
          <cell r="AT896" t="str">
            <v>Natural Gas</v>
          </cell>
          <cell r="AU896">
            <v>30028</v>
          </cell>
          <cell r="AV896">
            <v>7100</v>
          </cell>
          <cell r="AW896">
            <v>13.15</v>
          </cell>
          <cell r="AX896">
            <v>18.5</v>
          </cell>
          <cell r="AY896">
            <v>41.68</v>
          </cell>
          <cell r="AZ896" t="str">
            <v>NA</v>
          </cell>
          <cell r="BA896">
            <v>30313</v>
          </cell>
          <cell r="BB896">
            <v>3100</v>
          </cell>
          <cell r="BC896">
            <v>11.84</v>
          </cell>
          <cell r="BD896">
            <v>15.25</v>
          </cell>
          <cell r="BE896">
            <v>42.41</v>
          </cell>
          <cell r="BF896">
            <v>30589</v>
          </cell>
          <cell r="BG896" t="str">
            <v>NA</v>
          </cell>
          <cell r="BH896" t="str">
            <v>Average</v>
          </cell>
          <cell r="BI896" t="str">
            <v>Distribution</v>
          </cell>
          <cell r="BJ896" t="str">
            <v>Fully Litigated</v>
          </cell>
          <cell r="BK896" t="str">
            <v>No</v>
          </cell>
          <cell r="BL896" t="str">
            <v>No</v>
          </cell>
        </row>
        <row r="897">
          <cell r="AE897">
            <v>55</v>
          </cell>
          <cell r="AF897">
            <v>0</v>
          </cell>
          <cell r="AG897">
            <v>1</v>
          </cell>
          <cell r="AH897">
            <v>1</v>
          </cell>
          <cell r="AI897">
            <v>1</v>
          </cell>
          <cell r="AJ897">
            <v>1</v>
          </cell>
          <cell r="AL897">
            <v>33</v>
          </cell>
          <cell r="AM897">
            <v>65</v>
          </cell>
          <cell r="AO897" t="str">
            <v>D-83-0630</v>
          </cell>
          <cell r="AP897">
            <v>970</v>
          </cell>
          <cell r="AQ897" t="str">
            <v>IL</v>
          </cell>
          <cell r="AR897" t="str">
            <v>North Shore Gas Company</v>
          </cell>
          <cell r="AS897" t="str">
            <v>WEC</v>
          </cell>
          <cell r="AT897" t="str">
            <v>Natural Gas</v>
          </cell>
          <cell r="AU897">
            <v>30622</v>
          </cell>
          <cell r="AV897">
            <v>8900</v>
          </cell>
          <cell r="AW897">
            <v>12.91</v>
          </cell>
          <cell r="AX897">
            <v>16.5</v>
          </cell>
          <cell r="AY897">
            <v>45.82</v>
          </cell>
          <cell r="AZ897" t="str">
            <v>NA</v>
          </cell>
          <cell r="BA897">
            <v>30937</v>
          </cell>
          <cell r="BB897">
            <v>7100</v>
          </cell>
          <cell r="BC897">
            <v>12.74</v>
          </cell>
          <cell r="BD897">
            <v>15.6</v>
          </cell>
          <cell r="BE897">
            <v>45.96</v>
          </cell>
          <cell r="BF897">
            <v>31320</v>
          </cell>
          <cell r="BG897" t="str">
            <v>NA</v>
          </cell>
          <cell r="BH897" t="str">
            <v>Average</v>
          </cell>
          <cell r="BI897" t="str">
            <v>Distribution</v>
          </cell>
          <cell r="BJ897" t="str">
            <v>Fully Litigated</v>
          </cell>
          <cell r="BK897" t="str">
            <v>No</v>
          </cell>
          <cell r="BL897" t="str">
            <v>No</v>
          </cell>
        </row>
        <row r="898">
          <cell r="AE898">
            <v>55</v>
          </cell>
          <cell r="AF898">
            <v>0</v>
          </cell>
          <cell r="AG898">
            <v>1</v>
          </cell>
          <cell r="AH898">
            <v>1</v>
          </cell>
          <cell r="AI898">
            <v>1</v>
          </cell>
          <cell r="AJ898">
            <v>1</v>
          </cell>
          <cell r="AL898">
            <v>33</v>
          </cell>
          <cell r="AM898">
            <v>65</v>
          </cell>
          <cell r="AO898" t="str">
            <v>D-80-0090</v>
          </cell>
          <cell r="AP898">
            <v>971</v>
          </cell>
          <cell r="AQ898" t="str">
            <v>IL</v>
          </cell>
          <cell r="AR898" t="str">
            <v>The Peoples Gas Light and Coke Company</v>
          </cell>
          <cell r="AS898" t="str">
            <v>WEC</v>
          </cell>
          <cell r="AT898" t="str">
            <v>Natural Gas</v>
          </cell>
          <cell r="AU898">
            <v>29241</v>
          </cell>
          <cell r="AV898">
            <v>96200</v>
          </cell>
          <cell r="AW898">
            <v>11.23</v>
          </cell>
          <cell r="AX898">
            <v>16</v>
          </cell>
          <cell r="AY898">
            <v>40.94</v>
          </cell>
          <cell r="AZ898" t="str">
            <v>NA</v>
          </cell>
          <cell r="BA898">
            <v>29572</v>
          </cell>
          <cell r="BB898">
            <v>48100</v>
          </cell>
          <cell r="BC898">
            <v>10.44</v>
          </cell>
          <cell r="BD898">
            <v>14.2</v>
          </cell>
          <cell r="BE898">
            <v>40.020000000000003</v>
          </cell>
          <cell r="BF898">
            <v>29494</v>
          </cell>
          <cell r="BG898" t="str">
            <v>NA</v>
          </cell>
          <cell r="BH898" t="str">
            <v>Year-end</v>
          </cell>
          <cell r="BI898" t="str">
            <v>Distribution</v>
          </cell>
          <cell r="BJ898" t="str">
            <v>Fully Litigated</v>
          </cell>
          <cell r="BK898" t="str">
            <v>No</v>
          </cell>
          <cell r="BL898" t="str">
            <v>No</v>
          </cell>
        </row>
        <row r="899">
          <cell r="AE899">
            <v>55</v>
          </cell>
          <cell r="AF899">
            <v>0</v>
          </cell>
          <cell r="AG899">
            <v>1</v>
          </cell>
          <cell r="AH899">
            <v>1</v>
          </cell>
          <cell r="AI899">
            <v>1</v>
          </cell>
          <cell r="AJ899">
            <v>1</v>
          </cell>
          <cell r="AL899">
            <v>33</v>
          </cell>
          <cell r="AM899">
            <v>65</v>
          </cell>
          <cell r="AO899" t="str">
            <v>D-82-0082</v>
          </cell>
          <cell r="AP899">
            <v>972</v>
          </cell>
          <cell r="AQ899" t="str">
            <v>IL</v>
          </cell>
          <cell r="AR899" t="str">
            <v>The Peoples Gas Light and Coke Company</v>
          </cell>
          <cell r="AS899" t="str">
            <v>WEC</v>
          </cell>
          <cell r="AT899" t="str">
            <v>Natural Gas</v>
          </cell>
          <cell r="AU899">
            <v>29985</v>
          </cell>
          <cell r="AV899">
            <v>101000</v>
          </cell>
          <cell r="AW899">
            <v>12.31</v>
          </cell>
          <cell r="AX899">
            <v>18</v>
          </cell>
          <cell r="AY899">
            <v>40.729999999999997</v>
          </cell>
          <cell r="AZ899">
            <v>781600</v>
          </cell>
          <cell r="BA899">
            <v>30313</v>
          </cell>
          <cell r="BB899">
            <v>64600</v>
          </cell>
          <cell r="BC899">
            <v>11.02</v>
          </cell>
          <cell r="BD899">
            <v>15.25</v>
          </cell>
          <cell r="BE899">
            <v>42.75</v>
          </cell>
          <cell r="BF899">
            <v>30589</v>
          </cell>
          <cell r="BG899">
            <v>742600</v>
          </cell>
          <cell r="BH899" t="str">
            <v>Average</v>
          </cell>
          <cell r="BI899" t="str">
            <v>Distribution</v>
          </cell>
          <cell r="BJ899" t="str">
            <v>Fully Litigated</v>
          </cell>
          <cell r="BK899" t="str">
            <v>No</v>
          </cell>
          <cell r="BL899" t="str">
            <v>No</v>
          </cell>
        </row>
        <row r="900">
          <cell r="AE900">
            <v>55</v>
          </cell>
          <cell r="AF900">
            <v>0</v>
          </cell>
          <cell r="AG900">
            <v>1</v>
          </cell>
          <cell r="AH900">
            <v>1</v>
          </cell>
          <cell r="AI900">
            <v>1</v>
          </cell>
          <cell r="AJ900">
            <v>1</v>
          </cell>
          <cell r="AL900">
            <v>33</v>
          </cell>
          <cell r="AM900">
            <v>65</v>
          </cell>
          <cell r="AO900" t="str">
            <v>D-83-0580</v>
          </cell>
          <cell r="AP900">
            <v>973</v>
          </cell>
          <cell r="AQ900" t="str">
            <v>IL</v>
          </cell>
          <cell r="AR900" t="str">
            <v>The Peoples Gas Light and Coke Company</v>
          </cell>
          <cell r="AS900" t="str">
            <v>WEC</v>
          </cell>
          <cell r="AT900" t="str">
            <v>Natural Gas</v>
          </cell>
          <cell r="AU900">
            <v>30606</v>
          </cell>
          <cell r="AV900">
            <v>88500</v>
          </cell>
          <cell r="AW900">
            <v>12</v>
          </cell>
          <cell r="AX900">
            <v>16.5</v>
          </cell>
          <cell r="AY900">
            <v>43.95</v>
          </cell>
          <cell r="AZ900">
            <v>790800</v>
          </cell>
          <cell r="BA900">
            <v>30924</v>
          </cell>
          <cell r="BB900">
            <v>62600</v>
          </cell>
          <cell r="BC900">
            <v>11.58</v>
          </cell>
          <cell r="BD900">
            <v>15.6</v>
          </cell>
          <cell r="BE900">
            <v>44.1</v>
          </cell>
          <cell r="BF900">
            <v>31320</v>
          </cell>
          <cell r="BG900">
            <v>784500</v>
          </cell>
          <cell r="BH900" t="str">
            <v>Average</v>
          </cell>
          <cell r="BI900" t="str">
            <v>Distribution</v>
          </cell>
          <cell r="BJ900" t="str">
            <v>Fully Litigated</v>
          </cell>
          <cell r="BK900" t="str">
            <v>No</v>
          </cell>
          <cell r="BL900" t="str">
            <v>No</v>
          </cell>
        </row>
        <row r="901">
          <cell r="AE901">
            <v>55</v>
          </cell>
          <cell r="AF901">
            <v>0</v>
          </cell>
          <cell r="AG901">
            <v>1</v>
          </cell>
          <cell r="AH901">
            <v>1</v>
          </cell>
          <cell r="AI901">
            <v>1</v>
          </cell>
          <cell r="AJ901">
            <v>0</v>
          </cell>
          <cell r="AL901">
            <v>33</v>
          </cell>
          <cell r="AM901">
            <v>65</v>
          </cell>
          <cell r="AO901" t="str">
            <v>D-80-0511 (elec.)</v>
          </cell>
          <cell r="AP901">
            <v>1113</v>
          </cell>
          <cell r="AQ901" t="str">
            <v>IL</v>
          </cell>
          <cell r="AR901" t="str">
            <v>MidAmerican Energy Company</v>
          </cell>
          <cell r="AS901" t="str">
            <v>BRK.A</v>
          </cell>
          <cell r="AT901" t="str">
            <v>Electric</v>
          </cell>
          <cell r="AU901">
            <v>29413</v>
          </cell>
          <cell r="AV901">
            <v>15500</v>
          </cell>
          <cell r="AW901">
            <v>10.53</v>
          </cell>
          <cell r="AX901">
            <v>14.8</v>
          </cell>
          <cell r="AY901">
            <v>36.200000000000003</v>
          </cell>
          <cell r="AZ901" t="str">
            <v>NA</v>
          </cell>
          <cell r="BA901">
            <v>29740</v>
          </cell>
          <cell r="BB901">
            <v>15400</v>
          </cell>
          <cell r="BC901">
            <v>10.84</v>
          </cell>
          <cell r="BD901">
            <v>14.67</v>
          </cell>
          <cell r="BE901">
            <v>35.799999999999997</v>
          </cell>
          <cell r="BF901">
            <v>29372</v>
          </cell>
          <cell r="BG901" t="str">
            <v>NA</v>
          </cell>
          <cell r="BH901" t="str">
            <v>Year-end</v>
          </cell>
          <cell r="BI901" t="str">
            <v>Vertically Integrated</v>
          </cell>
          <cell r="BJ901" t="str">
            <v>Fully Litigated</v>
          </cell>
          <cell r="BK901" t="str">
            <v>No</v>
          </cell>
          <cell r="BL901" t="str">
            <v>No</v>
          </cell>
        </row>
        <row r="902">
          <cell r="AE902">
            <v>55</v>
          </cell>
          <cell r="AF902">
            <v>0</v>
          </cell>
          <cell r="AG902">
            <v>1</v>
          </cell>
          <cell r="AH902">
            <v>1</v>
          </cell>
          <cell r="AI902">
            <v>1</v>
          </cell>
          <cell r="AJ902">
            <v>1</v>
          </cell>
          <cell r="AL902">
            <v>33</v>
          </cell>
          <cell r="AM902">
            <v>65</v>
          </cell>
          <cell r="AO902" t="str">
            <v>D-80-0511 (gas)</v>
          </cell>
          <cell r="AP902">
            <v>1127</v>
          </cell>
          <cell r="AQ902" t="str">
            <v>IL</v>
          </cell>
          <cell r="AR902" t="str">
            <v>MidAmerican Energy Company</v>
          </cell>
          <cell r="AS902" t="str">
            <v>BRK.A</v>
          </cell>
          <cell r="AT902" t="str">
            <v>Natural Gas</v>
          </cell>
          <cell r="AU902">
            <v>29413</v>
          </cell>
          <cell r="AV902">
            <v>1600</v>
          </cell>
          <cell r="AW902">
            <v>10.53</v>
          </cell>
          <cell r="AX902">
            <v>14.8</v>
          </cell>
          <cell r="AY902">
            <v>36.200000000000003</v>
          </cell>
          <cell r="AZ902" t="str">
            <v>NA</v>
          </cell>
          <cell r="BA902">
            <v>29740</v>
          </cell>
          <cell r="BB902">
            <v>1600</v>
          </cell>
          <cell r="BC902">
            <v>10.84</v>
          </cell>
          <cell r="BD902">
            <v>14.67</v>
          </cell>
          <cell r="BE902">
            <v>35.799999999999997</v>
          </cell>
          <cell r="BF902">
            <v>29372</v>
          </cell>
          <cell r="BG902" t="str">
            <v>NA</v>
          </cell>
          <cell r="BH902" t="str">
            <v>Year-end</v>
          </cell>
          <cell r="BI902" t="str">
            <v>Distribution</v>
          </cell>
          <cell r="BJ902" t="str">
            <v>Fully Litigated</v>
          </cell>
          <cell r="BK902" t="str">
            <v>No</v>
          </cell>
          <cell r="BL902" t="str">
            <v>No</v>
          </cell>
        </row>
        <row r="903">
          <cell r="AE903">
            <v>55</v>
          </cell>
          <cell r="AF903">
            <v>0</v>
          </cell>
          <cell r="AG903">
            <v>1</v>
          </cell>
          <cell r="AH903">
            <v>1</v>
          </cell>
          <cell r="AI903">
            <v>1</v>
          </cell>
          <cell r="AJ903">
            <v>0</v>
          </cell>
          <cell r="AL903">
            <v>33</v>
          </cell>
          <cell r="AM903">
            <v>65</v>
          </cell>
          <cell r="AO903" t="str">
            <v>D-81-0747 (elec.)</v>
          </cell>
          <cell r="AP903">
            <v>1129</v>
          </cell>
          <cell r="AQ903" t="str">
            <v>IL</v>
          </cell>
          <cell r="AR903" t="str">
            <v>MidAmerican Energy Company</v>
          </cell>
          <cell r="AS903" t="str">
            <v>BRK.A</v>
          </cell>
          <cell r="AT903" t="str">
            <v>Electric</v>
          </cell>
          <cell r="AU903">
            <v>29861</v>
          </cell>
          <cell r="AV903">
            <v>16300</v>
          </cell>
          <cell r="AW903">
            <v>12.61</v>
          </cell>
          <cell r="AX903">
            <v>18</v>
          </cell>
          <cell r="AY903">
            <v>37.08</v>
          </cell>
          <cell r="AZ903" t="str">
            <v>NA</v>
          </cell>
          <cell r="BA903">
            <v>30188</v>
          </cell>
          <cell r="BB903">
            <v>8600</v>
          </cell>
          <cell r="BC903">
            <v>11.86</v>
          </cell>
          <cell r="BD903">
            <v>16</v>
          </cell>
          <cell r="BE903">
            <v>37.08</v>
          </cell>
          <cell r="BF903">
            <v>30497</v>
          </cell>
          <cell r="BG903" t="str">
            <v>NA</v>
          </cell>
          <cell r="BH903" t="str">
            <v>Average</v>
          </cell>
          <cell r="BI903" t="str">
            <v>Vertically Integrated</v>
          </cell>
          <cell r="BJ903" t="str">
            <v>Fully Litigated</v>
          </cell>
          <cell r="BK903" t="str">
            <v>No</v>
          </cell>
          <cell r="BL903" t="str">
            <v>No</v>
          </cell>
        </row>
        <row r="904">
          <cell r="AE904">
            <v>55</v>
          </cell>
          <cell r="AF904">
            <v>0</v>
          </cell>
          <cell r="AG904">
            <v>1</v>
          </cell>
          <cell r="AH904">
            <v>1</v>
          </cell>
          <cell r="AI904">
            <v>1</v>
          </cell>
          <cell r="AJ904">
            <v>1</v>
          </cell>
          <cell r="AL904">
            <v>33</v>
          </cell>
          <cell r="AM904">
            <v>65</v>
          </cell>
          <cell r="AO904" t="str">
            <v>D-81-0747 (gas)</v>
          </cell>
          <cell r="AP904">
            <v>1131</v>
          </cell>
          <cell r="AQ904" t="str">
            <v>IL</v>
          </cell>
          <cell r="AR904" t="str">
            <v>MidAmerican Energy Company</v>
          </cell>
          <cell r="AS904" t="str">
            <v>BRK.A</v>
          </cell>
          <cell r="AT904" t="str">
            <v>Natural Gas</v>
          </cell>
          <cell r="AU904">
            <v>29861</v>
          </cell>
          <cell r="AV904">
            <v>2700</v>
          </cell>
          <cell r="AW904">
            <v>12.61</v>
          </cell>
          <cell r="AX904">
            <v>18</v>
          </cell>
          <cell r="AY904">
            <v>37.08</v>
          </cell>
          <cell r="AZ904" t="str">
            <v>NA</v>
          </cell>
          <cell r="BA904">
            <v>30188</v>
          </cell>
          <cell r="BB904">
            <v>2500</v>
          </cell>
          <cell r="BC904">
            <v>11.86</v>
          </cell>
          <cell r="BD904">
            <v>16</v>
          </cell>
          <cell r="BE904">
            <v>37.08</v>
          </cell>
          <cell r="BF904">
            <v>30497</v>
          </cell>
          <cell r="BG904" t="str">
            <v>NA</v>
          </cell>
          <cell r="BH904" t="str">
            <v>Average</v>
          </cell>
          <cell r="BI904" t="str">
            <v>Distribution</v>
          </cell>
          <cell r="BJ904" t="str">
            <v>Fully Litigated</v>
          </cell>
          <cell r="BK904" t="str">
            <v>No</v>
          </cell>
          <cell r="BL904" t="str">
            <v>No</v>
          </cell>
        </row>
        <row r="905">
          <cell r="AE905">
            <v>55</v>
          </cell>
          <cell r="AF905">
            <v>0</v>
          </cell>
          <cell r="AG905">
            <v>1</v>
          </cell>
          <cell r="AH905">
            <v>1</v>
          </cell>
          <cell r="AI905">
            <v>1</v>
          </cell>
          <cell r="AJ905">
            <v>0</v>
          </cell>
          <cell r="AL905">
            <v>33</v>
          </cell>
          <cell r="AM905">
            <v>65</v>
          </cell>
          <cell r="AO905" t="str">
            <v>D-82-0892 (elec.)</v>
          </cell>
          <cell r="AP905">
            <v>1133</v>
          </cell>
          <cell r="AQ905" t="str">
            <v>IL</v>
          </cell>
          <cell r="AR905" t="str">
            <v>MidAmerican Energy Company</v>
          </cell>
          <cell r="AS905" t="str">
            <v>BRK.A</v>
          </cell>
          <cell r="AT905" t="str">
            <v>Electric</v>
          </cell>
          <cell r="AU905">
            <v>30278</v>
          </cell>
          <cell r="AV905">
            <v>24100</v>
          </cell>
          <cell r="AW905">
            <v>12.29</v>
          </cell>
          <cell r="AX905">
            <v>17</v>
          </cell>
          <cell r="AY905">
            <v>39</v>
          </cell>
          <cell r="AZ905">
            <v>245300</v>
          </cell>
          <cell r="BA905">
            <v>30602</v>
          </cell>
          <cell r="BB905">
            <v>21100</v>
          </cell>
          <cell r="BC905">
            <v>11.72</v>
          </cell>
          <cell r="BD905">
            <v>15.52</v>
          </cell>
          <cell r="BE905">
            <v>36.159999999999997</v>
          </cell>
          <cell r="BF905">
            <v>30863</v>
          </cell>
          <cell r="BG905">
            <v>243700</v>
          </cell>
          <cell r="BH905" t="str">
            <v>Average</v>
          </cell>
          <cell r="BI905" t="str">
            <v>Vertically Integrated</v>
          </cell>
          <cell r="BJ905" t="str">
            <v>Fully Litigated</v>
          </cell>
          <cell r="BK905" t="str">
            <v>Yes</v>
          </cell>
          <cell r="BL905" t="str">
            <v>No</v>
          </cell>
        </row>
        <row r="906">
          <cell r="AE906">
            <v>55</v>
          </cell>
          <cell r="AF906">
            <v>0</v>
          </cell>
          <cell r="AG906">
            <v>1</v>
          </cell>
          <cell r="AH906">
            <v>1</v>
          </cell>
          <cell r="AI906">
            <v>1</v>
          </cell>
          <cell r="AJ906">
            <v>1</v>
          </cell>
          <cell r="AL906">
            <v>33</v>
          </cell>
          <cell r="AM906">
            <v>65</v>
          </cell>
          <cell r="AO906" t="str">
            <v>D-82-0892 (gas)</v>
          </cell>
          <cell r="AP906">
            <v>1136</v>
          </cell>
          <cell r="AQ906" t="str">
            <v>IL</v>
          </cell>
          <cell r="AR906" t="str">
            <v>MidAmerican Energy Company</v>
          </cell>
          <cell r="AS906" t="str">
            <v>BRK.A</v>
          </cell>
          <cell r="AT906" t="str">
            <v>Natural Gas</v>
          </cell>
          <cell r="AU906">
            <v>30278</v>
          </cell>
          <cell r="AV906">
            <v>1400</v>
          </cell>
          <cell r="AW906">
            <v>12.29</v>
          </cell>
          <cell r="AX906">
            <v>17</v>
          </cell>
          <cell r="AY906">
            <v>39</v>
          </cell>
          <cell r="AZ906" t="str">
            <v>NA</v>
          </cell>
          <cell r="BA906">
            <v>30602</v>
          </cell>
          <cell r="BB906">
            <v>600</v>
          </cell>
          <cell r="BC906">
            <v>11.72</v>
          </cell>
          <cell r="BD906">
            <v>15.52</v>
          </cell>
          <cell r="BE906">
            <v>36.159999999999997</v>
          </cell>
          <cell r="BF906">
            <v>30863</v>
          </cell>
          <cell r="BG906" t="str">
            <v>NA</v>
          </cell>
          <cell r="BH906" t="str">
            <v>Average</v>
          </cell>
          <cell r="BI906" t="str">
            <v>Distribution</v>
          </cell>
          <cell r="BJ906" t="str">
            <v>Fully Litigated</v>
          </cell>
          <cell r="BK906" t="str">
            <v>No</v>
          </cell>
          <cell r="BL906" t="str">
            <v>No</v>
          </cell>
        </row>
        <row r="907">
          <cell r="AE907">
            <v>55</v>
          </cell>
          <cell r="AF907">
            <v>0</v>
          </cell>
          <cell r="AG907">
            <v>1</v>
          </cell>
          <cell r="AH907">
            <v>1</v>
          </cell>
          <cell r="AI907">
            <v>1</v>
          </cell>
          <cell r="AJ907">
            <v>0</v>
          </cell>
          <cell r="AL907">
            <v>33</v>
          </cell>
          <cell r="AM907">
            <v>65</v>
          </cell>
          <cell r="AO907" t="str">
            <v>D-80-0370 (CIPS)</v>
          </cell>
          <cell r="AP907">
            <v>1137</v>
          </cell>
          <cell r="AQ907" t="str">
            <v>IL</v>
          </cell>
          <cell r="AR907" t="str">
            <v>Ameren Illinois Company</v>
          </cell>
          <cell r="AS907" t="str">
            <v>AEE</v>
          </cell>
          <cell r="AT907" t="str">
            <v>Electric</v>
          </cell>
          <cell r="AU907">
            <v>29363</v>
          </cell>
          <cell r="AV907">
            <v>15200</v>
          </cell>
          <cell r="AW907">
            <v>10.65</v>
          </cell>
          <cell r="AX907">
            <v>15.5</v>
          </cell>
          <cell r="AY907">
            <v>36.229999999999997</v>
          </cell>
          <cell r="AZ907" t="str">
            <v>NA</v>
          </cell>
          <cell r="BA907">
            <v>29691</v>
          </cell>
          <cell r="BB907">
            <v>10700</v>
          </cell>
          <cell r="BC907">
            <v>10.92</v>
          </cell>
          <cell r="BD907">
            <v>15.3</v>
          </cell>
          <cell r="BE907">
            <v>37.25</v>
          </cell>
          <cell r="BF907">
            <v>29220</v>
          </cell>
          <cell r="BG907" t="str">
            <v>NA</v>
          </cell>
          <cell r="BH907" t="str">
            <v>Year-end</v>
          </cell>
          <cell r="BI907" t="str">
            <v>Vertically Integrated</v>
          </cell>
          <cell r="BJ907" t="str">
            <v>Fully Litigated</v>
          </cell>
          <cell r="BK907" t="str">
            <v>No</v>
          </cell>
          <cell r="BL907" t="str">
            <v>No</v>
          </cell>
        </row>
        <row r="908">
          <cell r="AE908">
            <v>55</v>
          </cell>
          <cell r="AF908">
            <v>0</v>
          </cell>
          <cell r="AG908">
            <v>1</v>
          </cell>
          <cell r="AH908">
            <v>1</v>
          </cell>
          <cell r="AI908">
            <v>1</v>
          </cell>
          <cell r="AJ908">
            <v>0</v>
          </cell>
          <cell r="AL908">
            <v>33</v>
          </cell>
          <cell r="AM908">
            <v>65</v>
          </cell>
          <cell r="AO908" t="str">
            <v>D-82-0525 (CIPS)</v>
          </cell>
          <cell r="AP908">
            <v>1140</v>
          </cell>
          <cell r="AQ908" t="str">
            <v>IL</v>
          </cell>
          <cell r="AR908" t="str">
            <v>Ameren Illinois Company</v>
          </cell>
          <cell r="AS908" t="str">
            <v>AEE</v>
          </cell>
          <cell r="AT908" t="str">
            <v>Electric</v>
          </cell>
          <cell r="AU908">
            <v>30141</v>
          </cell>
          <cell r="AV908">
            <v>20400</v>
          </cell>
          <cell r="AW908">
            <v>13.01</v>
          </cell>
          <cell r="AX908">
            <v>18</v>
          </cell>
          <cell r="AY908">
            <v>36.53</v>
          </cell>
          <cell r="AZ908">
            <v>203000</v>
          </cell>
          <cell r="BA908">
            <v>30461</v>
          </cell>
          <cell r="BB908">
            <v>8800</v>
          </cell>
          <cell r="BC908">
            <v>11.9</v>
          </cell>
          <cell r="BD908">
            <v>15.5</v>
          </cell>
          <cell r="BE908">
            <v>37.46</v>
          </cell>
          <cell r="BF908">
            <v>30681</v>
          </cell>
          <cell r="BG908">
            <v>193400</v>
          </cell>
          <cell r="BH908" t="str">
            <v>Year-end</v>
          </cell>
          <cell r="BI908" t="str">
            <v>Vertically Integrated</v>
          </cell>
          <cell r="BJ908" t="str">
            <v>Fully Litigated</v>
          </cell>
          <cell r="BK908" t="str">
            <v>No</v>
          </cell>
          <cell r="BL908" t="str">
            <v>No</v>
          </cell>
        </row>
        <row r="909">
          <cell r="AE909">
            <v>55</v>
          </cell>
          <cell r="AF909">
            <v>0</v>
          </cell>
          <cell r="AG909">
            <v>1</v>
          </cell>
          <cell r="AH909">
            <v>1</v>
          </cell>
          <cell r="AI909">
            <v>1</v>
          </cell>
          <cell r="AJ909">
            <v>0</v>
          </cell>
          <cell r="AL909">
            <v>33</v>
          </cell>
          <cell r="AM909">
            <v>65</v>
          </cell>
          <cell r="AO909" t="str">
            <v>D-84-0109/85-0006 (CIPS)</v>
          </cell>
          <cell r="AP909">
            <v>1142</v>
          </cell>
          <cell r="AQ909" t="str">
            <v>IL</v>
          </cell>
          <cell r="AR909" t="str">
            <v>Ameren Illinois Company</v>
          </cell>
          <cell r="AS909" t="str">
            <v>AEE</v>
          </cell>
          <cell r="AT909" t="str">
            <v>Electric</v>
          </cell>
          <cell r="AU909">
            <v>30727</v>
          </cell>
          <cell r="AV909">
            <v>71800</v>
          </cell>
          <cell r="AW909">
            <v>11.84</v>
          </cell>
          <cell r="AX909">
            <v>15.62</v>
          </cell>
          <cell r="AY909">
            <v>37.01</v>
          </cell>
          <cell r="AZ909">
            <v>468500</v>
          </cell>
          <cell r="BA909">
            <v>31175</v>
          </cell>
          <cell r="BB909">
            <v>56000</v>
          </cell>
          <cell r="BC909">
            <v>11.84</v>
          </cell>
          <cell r="BD909">
            <v>15.62</v>
          </cell>
          <cell r="BE909">
            <v>37.01</v>
          </cell>
          <cell r="BF909">
            <v>31047</v>
          </cell>
          <cell r="BG909">
            <v>413300</v>
          </cell>
          <cell r="BH909" t="str">
            <v>Year-end</v>
          </cell>
          <cell r="BI909" t="str">
            <v>Vertically Integrated</v>
          </cell>
          <cell r="BJ909" t="str">
            <v>Fully Litigated</v>
          </cell>
          <cell r="BK909" t="str">
            <v>Yes</v>
          </cell>
          <cell r="BL909" t="str">
            <v>No</v>
          </cell>
        </row>
        <row r="910">
          <cell r="AE910">
            <v>55</v>
          </cell>
          <cell r="AF910">
            <v>0</v>
          </cell>
          <cell r="AG910">
            <v>1</v>
          </cell>
          <cell r="AH910">
            <v>1</v>
          </cell>
          <cell r="AI910">
            <v>1</v>
          </cell>
          <cell r="AJ910">
            <v>1</v>
          </cell>
          <cell r="AL910">
            <v>33</v>
          </cell>
          <cell r="AM910">
            <v>65</v>
          </cell>
          <cell r="AO910" t="str">
            <v>D-82-0039 (CIPS-G)</v>
          </cell>
          <cell r="AP910">
            <v>2136</v>
          </cell>
          <cell r="AQ910" t="str">
            <v>IL</v>
          </cell>
          <cell r="AR910" t="str">
            <v>Ameren Illinois Company</v>
          </cell>
          <cell r="AS910" t="str">
            <v>AEE</v>
          </cell>
          <cell r="AT910" t="str">
            <v>Natural Gas</v>
          </cell>
          <cell r="AU910">
            <v>29955</v>
          </cell>
          <cell r="AV910">
            <v>7200</v>
          </cell>
          <cell r="AW910">
            <v>11.4</v>
          </cell>
          <cell r="AX910">
            <v>17.440000000000001</v>
          </cell>
          <cell r="AY910">
            <v>39.159999999999997</v>
          </cell>
          <cell r="AZ910" t="str">
            <v>NA</v>
          </cell>
          <cell r="BA910">
            <v>30278</v>
          </cell>
          <cell r="BB910">
            <v>6000</v>
          </cell>
          <cell r="BC910">
            <v>10.77</v>
          </cell>
          <cell r="BD910">
            <v>15.5</v>
          </cell>
          <cell r="BE910">
            <v>40.68</v>
          </cell>
          <cell r="BF910">
            <v>29859</v>
          </cell>
          <cell r="BG910" t="str">
            <v>NA</v>
          </cell>
          <cell r="BH910" t="str">
            <v>Year-end</v>
          </cell>
          <cell r="BI910" t="str">
            <v>Distribution</v>
          </cell>
          <cell r="BJ910" t="str">
            <v>Fully Litigated</v>
          </cell>
          <cell r="BK910" t="str">
            <v>No</v>
          </cell>
          <cell r="BL910" t="str">
            <v>No</v>
          </cell>
        </row>
        <row r="911">
          <cell r="AE911">
            <v>55</v>
          </cell>
          <cell r="AF911">
            <v>0</v>
          </cell>
          <cell r="AG911">
            <v>1</v>
          </cell>
          <cell r="AH911">
            <v>1</v>
          </cell>
          <cell r="AI911">
            <v>1</v>
          </cell>
          <cell r="AJ911">
            <v>1</v>
          </cell>
          <cell r="AL911">
            <v>33</v>
          </cell>
          <cell r="AM911">
            <v>65</v>
          </cell>
          <cell r="AO911" t="str">
            <v>D-11-0280</v>
          </cell>
          <cell r="AP911">
            <v>2137</v>
          </cell>
          <cell r="AQ911" t="str">
            <v>IL</v>
          </cell>
          <cell r="AR911" t="str">
            <v>North Shore Gas Company</v>
          </cell>
          <cell r="AS911" t="str">
            <v>WEC</v>
          </cell>
          <cell r="AT911" t="str">
            <v>Natural Gas</v>
          </cell>
          <cell r="AU911">
            <v>40589</v>
          </cell>
          <cell r="AV911">
            <v>8347</v>
          </cell>
          <cell r="AW911">
            <v>8.5</v>
          </cell>
          <cell r="AX911">
            <v>10.85</v>
          </cell>
          <cell r="AY911">
            <v>56</v>
          </cell>
          <cell r="AZ911">
            <v>192562</v>
          </cell>
          <cell r="BA911">
            <v>40918</v>
          </cell>
          <cell r="BB911">
            <v>1932</v>
          </cell>
          <cell r="BC911">
            <v>7.43</v>
          </cell>
          <cell r="BD911">
            <v>9.4499999999999993</v>
          </cell>
          <cell r="BE911">
            <v>50</v>
          </cell>
          <cell r="BF911">
            <v>41274</v>
          </cell>
          <cell r="BG911">
            <v>187530</v>
          </cell>
          <cell r="BH911" t="str">
            <v>Average</v>
          </cell>
          <cell r="BI911" t="str">
            <v>Distribution</v>
          </cell>
          <cell r="BJ911" t="str">
            <v>Fully Litigated</v>
          </cell>
          <cell r="BK911" t="str">
            <v>No</v>
          </cell>
          <cell r="BL911" t="str">
            <v>No</v>
          </cell>
        </row>
        <row r="912">
          <cell r="AE912">
            <v>55</v>
          </cell>
          <cell r="AF912">
            <v>0</v>
          </cell>
          <cell r="AG912">
            <v>1</v>
          </cell>
          <cell r="AH912">
            <v>1</v>
          </cell>
          <cell r="AI912">
            <v>1</v>
          </cell>
          <cell r="AJ912">
            <v>1</v>
          </cell>
          <cell r="AL912">
            <v>33</v>
          </cell>
          <cell r="AM912">
            <v>65</v>
          </cell>
          <cell r="AO912" t="str">
            <v>D-11-0281</v>
          </cell>
          <cell r="AP912">
            <v>2138</v>
          </cell>
          <cell r="AQ912" t="str">
            <v>IL</v>
          </cell>
          <cell r="AR912" t="str">
            <v>The Peoples Gas Light and Coke Company</v>
          </cell>
          <cell r="AS912" t="str">
            <v>WEC</v>
          </cell>
          <cell r="AT912" t="str">
            <v>Natural Gas</v>
          </cell>
          <cell r="AU912">
            <v>40589</v>
          </cell>
          <cell r="AV912">
            <v>112610</v>
          </cell>
          <cell r="AW912">
            <v>8.11</v>
          </cell>
          <cell r="AX912">
            <v>10.85</v>
          </cell>
          <cell r="AY912">
            <v>56</v>
          </cell>
          <cell r="AZ912">
            <v>1472853</v>
          </cell>
          <cell r="BA912">
            <v>40918</v>
          </cell>
          <cell r="BB912">
            <v>57813</v>
          </cell>
          <cell r="BC912">
            <v>6.94</v>
          </cell>
          <cell r="BD912">
            <v>9.4499999999999993</v>
          </cell>
          <cell r="BE912">
            <v>49</v>
          </cell>
          <cell r="BF912">
            <v>41274</v>
          </cell>
          <cell r="BG912">
            <v>1359084</v>
          </cell>
          <cell r="BH912" t="str">
            <v>Average</v>
          </cell>
          <cell r="BI912" t="str">
            <v>Distribution</v>
          </cell>
          <cell r="BJ912" t="str">
            <v>Fully Litigated</v>
          </cell>
          <cell r="BK912" t="str">
            <v>No</v>
          </cell>
          <cell r="BL912" t="str">
            <v>No</v>
          </cell>
        </row>
        <row r="913">
          <cell r="AE913">
            <v>55</v>
          </cell>
          <cell r="AF913">
            <v>0</v>
          </cell>
          <cell r="AG913">
            <v>1</v>
          </cell>
          <cell r="AH913">
            <v>1</v>
          </cell>
          <cell r="AI913">
            <v>1</v>
          </cell>
          <cell r="AJ913">
            <v>0</v>
          </cell>
          <cell r="AL913">
            <v>33</v>
          </cell>
          <cell r="AM913">
            <v>65</v>
          </cell>
          <cell r="AO913" t="str">
            <v>D-11-0279 (elec)</v>
          </cell>
          <cell r="AP913">
            <v>2141</v>
          </cell>
          <cell r="AQ913" t="str">
            <v>IL</v>
          </cell>
          <cell r="AR913" t="str">
            <v>Ameren Illinois Company</v>
          </cell>
          <cell r="AS913" t="str">
            <v>AEE</v>
          </cell>
          <cell r="AT913" t="str">
            <v>Electric</v>
          </cell>
          <cell r="AU913">
            <v>40592</v>
          </cell>
          <cell r="AV913">
            <v>38981</v>
          </cell>
          <cell r="AW913">
            <v>9.44</v>
          </cell>
          <cell r="AX913">
            <v>11</v>
          </cell>
          <cell r="AY913">
            <v>52.87</v>
          </cell>
          <cell r="AZ913">
            <v>2012809</v>
          </cell>
          <cell r="BA913">
            <v>40913</v>
          </cell>
          <cell r="BB913" t="str">
            <v>NA</v>
          </cell>
          <cell r="BC913" t="str">
            <v>NA</v>
          </cell>
          <cell r="BD913" t="str">
            <v>NA</v>
          </cell>
          <cell r="BE913" t="str">
            <v>NA</v>
          </cell>
          <cell r="BG913" t="str">
            <v>NA</v>
          </cell>
          <cell r="BI913" t="str">
            <v>Distribution</v>
          </cell>
          <cell r="BJ913" t="str">
            <v>Fully Litigated</v>
          </cell>
          <cell r="BK913" t="str">
            <v>No</v>
          </cell>
          <cell r="BL913" t="str">
            <v>No</v>
          </cell>
        </row>
        <row r="914">
          <cell r="AE914">
            <v>55</v>
          </cell>
          <cell r="AF914">
            <v>0</v>
          </cell>
          <cell r="AG914">
            <v>1</v>
          </cell>
          <cell r="AH914">
            <v>1</v>
          </cell>
          <cell r="AI914">
            <v>1</v>
          </cell>
          <cell r="AJ914">
            <v>1</v>
          </cell>
          <cell r="AL914">
            <v>33</v>
          </cell>
          <cell r="AM914">
            <v>65</v>
          </cell>
          <cell r="AO914" t="str">
            <v>D-11-0282 (gas)</v>
          </cell>
          <cell r="AP914">
            <v>2142</v>
          </cell>
          <cell r="AQ914" t="str">
            <v>IL</v>
          </cell>
          <cell r="AR914" t="str">
            <v>Ameren Illinois Company</v>
          </cell>
          <cell r="AS914" t="str">
            <v>AEE</v>
          </cell>
          <cell r="AT914" t="str">
            <v>Natural Gas</v>
          </cell>
          <cell r="AU914">
            <v>40592</v>
          </cell>
          <cell r="AV914">
            <v>49529</v>
          </cell>
          <cell r="AW914">
            <v>9.31</v>
          </cell>
          <cell r="AX914">
            <v>10.75</v>
          </cell>
          <cell r="AY914">
            <v>52.87</v>
          </cell>
          <cell r="AZ914">
            <v>956282</v>
          </cell>
          <cell r="BA914">
            <v>40918</v>
          </cell>
          <cell r="BB914">
            <v>32220</v>
          </cell>
          <cell r="BC914">
            <v>8.33</v>
          </cell>
          <cell r="BD914">
            <v>9.06</v>
          </cell>
          <cell r="BE914">
            <v>53.27</v>
          </cell>
          <cell r="BF914">
            <v>41274</v>
          </cell>
          <cell r="BG914">
            <v>952276</v>
          </cell>
          <cell r="BH914" t="str">
            <v>Average</v>
          </cell>
          <cell r="BI914" t="str">
            <v>Distribution</v>
          </cell>
          <cell r="BJ914" t="str">
            <v>Fully Litigated</v>
          </cell>
          <cell r="BK914" t="str">
            <v>No</v>
          </cell>
          <cell r="BL914" t="str">
            <v>No</v>
          </cell>
        </row>
        <row r="915">
          <cell r="AE915">
            <v>55</v>
          </cell>
          <cell r="AF915">
            <v>0</v>
          </cell>
          <cell r="AG915">
            <v>1</v>
          </cell>
          <cell r="AH915">
            <v>1</v>
          </cell>
          <cell r="AI915">
            <v>1</v>
          </cell>
          <cell r="AJ915">
            <v>0</v>
          </cell>
          <cell r="AL915">
            <v>33</v>
          </cell>
          <cell r="AM915">
            <v>65</v>
          </cell>
          <cell r="AO915" t="str">
            <v>D-12-0001</v>
          </cell>
          <cell r="AP915">
            <v>2270</v>
          </cell>
          <cell r="AQ915" t="str">
            <v>IL</v>
          </cell>
          <cell r="AR915" t="str">
            <v>Ameren Illinois Company</v>
          </cell>
          <cell r="AS915" t="str">
            <v>AEE</v>
          </cell>
          <cell r="AT915" t="str">
            <v>Electric</v>
          </cell>
          <cell r="AU915">
            <v>40911</v>
          </cell>
          <cell r="AV915">
            <v>-20024</v>
          </cell>
          <cell r="AW915">
            <v>9.02</v>
          </cell>
          <cell r="AX915">
            <v>10.050000000000001</v>
          </cell>
          <cell r="AY915">
            <v>54.28</v>
          </cell>
          <cell r="AZ915">
            <v>2164749</v>
          </cell>
          <cell r="BA915">
            <v>41171</v>
          </cell>
          <cell r="BB915">
            <v>-48088</v>
          </cell>
          <cell r="BC915">
            <v>8.86</v>
          </cell>
          <cell r="BD915">
            <v>10.050000000000001</v>
          </cell>
          <cell r="BE915">
            <v>51.49</v>
          </cell>
          <cell r="BF915">
            <v>40543</v>
          </cell>
          <cell r="BG915">
            <v>2001788</v>
          </cell>
          <cell r="BH915" t="str">
            <v>Year-end</v>
          </cell>
          <cell r="BI915" t="str">
            <v>Distribution</v>
          </cell>
          <cell r="BJ915" t="str">
            <v>Fully Litigated</v>
          </cell>
          <cell r="BK915" t="str">
            <v>No</v>
          </cell>
          <cell r="BL915" t="str">
            <v>No</v>
          </cell>
        </row>
        <row r="916">
          <cell r="AE916">
            <v>55</v>
          </cell>
          <cell r="AF916">
            <v>0</v>
          </cell>
          <cell r="AG916">
            <v>1</v>
          </cell>
          <cell r="AH916">
            <v>1</v>
          </cell>
          <cell r="AI916">
            <v>1</v>
          </cell>
          <cell r="AJ916">
            <v>0</v>
          </cell>
          <cell r="AL916">
            <v>33</v>
          </cell>
          <cell r="AM916">
            <v>65</v>
          </cell>
          <cell r="AO916" t="str">
            <v>D-11-0721</v>
          </cell>
          <cell r="AP916">
            <v>2271</v>
          </cell>
          <cell r="AQ916" t="str">
            <v>IL</v>
          </cell>
          <cell r="AR916" t="str">
            <v>Commonwealth Edison Company</v>
          </cell>
          <cell r="AS916" t="str">
            <v>EXC</v>
          </cell>
          <cell r="AT916" t="str">
            <v>Electric</v>
          </cell>
          <cell r="AU916">
            <v>40855</v>
          </cell>
          <cell r="AV916">
            <v>-59140</v>
          </cell>
          <cell r="AW916">
            <v>8.11</v>
          </cell>
          <cell r="AX916">
            <v>10.050000000000001</v>
          </cell>
          <cell r="AY916">
            <v>45.56</v>
          </cell>
          <cell r="AZ916">
            <v>6600997</v>
          </cell>
          <cell r="BA916">
            <v>41058</v>
          </cell>
          <cell r="BB916">
            <v>-133406</v>
          </cell>
          <cell r="BC916">
            <v>8.16</v>
          </cell>
          <cell r="BD916">
            <v>10.050000000000001</v>
          </cell>
          <cell r="BE916">
            <v>46.17</v>
          </cell>
          <cell r="BF916">
            <v>40543</v>
          </cell>
          <cell r="BG916">
            <v>6187667</v>
          </cell>
          <cell r="BH916" t="str">
            <v>Year-end</v>
          </cell>
          <cell r="BI916" t="str">
            <v>Distribution</v>
          </cell>
          <cell r="BJ916" t="str">
            <v>Fully Litigated</v>
          </cell>
          <cell r="BK916" t="str">
            <v>No</v>
          </cell>
          <cell r="BL916" t="str">
            <v>No</v>
          </cell>
        </row>
        <row r="917">
          <cell r="AE917">
            <v>55</v>
          </cell>
          <cell r="AF917">
            <v>0</v>
          </cell>
          <cell r="AG917">
            <v>1</v>
          </cell>
          <cell r="AH917">
            <v>1</v>
          </cell>
          <cell r="AI917">
            <v>1</v>
          </cell>
          <cell r="AJ917">
            <v>0</v>
          </cell>
          <cell r="AL917">
            <v>33</v>
          </cell>
          <cell r="AM917">
            <v>65</v>
          </cell>
          <cell r="AO917" t="str">
            <v>D-12-0293</v>
          </cell>
          <cell r="AP917">
            <v>2325</v>
          </cell>
          <cell r="AQ917" t="str">
            <v>IL</v>
          </cell>
          <cell r="AR917" t="str">
            <v>Ameren Illinois Company</v>
          </cell>
          <cell r="AS917" t="str">
            <v>AEE</v>
          </cell>
          <cell r="AT917" t="str">
            <v>Electric</v>
          </cell>
          <cell r="AU917">
            <v>41019</v>
          </cell>
          <cell r="AV917">
            <v>19579</v>
          </cell>
          <cell r="AW917">
            <v>8.76</v>
          </cell>
          <cell r="AX917">
            <v>9.7100000000000009</v>
          </cell>
          <cell r="AY917">
            <v>54.85</v>
          </cell>
          <cell r="AZ917">
            <v>2034477</v>
          </cell>
          <cell r="BA917">
            <v>41248</v>
          </cell>
          <cell r="BB917">
            <v>-5077</v>
          </cell>
          <cell r="BC917">
            <v>8.66</v>
          </cell>
          <cell r="BD917">
            <v>9.7100000000000009</v>
          </cell>
          <cell r="BE917">
            <v>51</v>
          </cell>
          <cell r="BF917">
            <v>40908</v>
          </cell>
          <cell r="BG917">
            <v>1973634</v>
          </cell>
          <cell r="BH917" t="str">
            <v>Year-end</v>
          </cell>
          <cell r="BI917" t="str">
            <v>Distribution</v>
          </cell>
          <cell r="BJ917" t="str">
            <v>Fully Litigated</v>
          </cell>
          <cell r="BK917" t="str">
            <v>No</v>
          </cell>
          <cell r="BL917" t="str">
            <v>No</v>
          </cell>
        </row>
        <row r="918">
          <cell r="AE918">
            <v>55</v>
          </cell>
          <cell r="AF918">
            <v>0</v>
          </cell>
          <cell r="AG918">
            <v>1</v>
          </cell>
          <cell r="AH918">
            <v>1</v>
          </cell>
          <cell r="AI918">
            <v>1</v>
          </cell>
          <cell r="AJ918">
            <v>0</v>
          </cell>
          <cell r="AL918">
            <v>33</v>
          </cell>
          <cell r="AM918">
            <v>65</v>
          </cell>
          <cell r="AO918" t="str">
            <v>D-12-0321</v>
          </cell>
          <cell r="AP918">
            <v>2339</v>
          </cell>
          <cell r="AQ918" t="str">
            <v>IL</v>
          </cell>
          <cell r="AR918" t="str">
            <v>Commonwealth Edison Company</v>
          </cell>
          <cell r="AS918" t="str">
            <v>EXC</v>
          </cell>
          <cell r="AT918" t="str">
            <v>Electric</v>
          </cell>
          <cell r="AU918">
            <v>41029</v>
          </cell>
          <cell r="AV918">
            <v>91018</v>
          </cell>
          <cell r="AW918">
            <v>7.54</v>
          </cell>
          <cell r="AX918">
            <v>9.7100000000000009</v>
          </cell>
          <cell r="AY918">
            <v>42.55</v>
          </cell>
          <cell r="AZ918">
            <v>6367003</v>
          </cell>
          <cell r="BA918">
            <v>41262</v>
          </cell>
          <cell r="BB918">
            <v>74862</v>
          </cell>
          <cell r="BC918">
            <v>7.54</v>
          </cell>
          <cell r="BD918">
            <v>9.7100000000000009</v>
          </cell>
          <cell r="BE918">
            <v>42.55</v>
          </cell>
          <cell r="BF918">
            <v>40908</v>
          </cell>
          <cell r="BG918">
            <v>6367025</v>
          </cell>
          <cell r="BH918" t="str">
            <v>Year-end</v>
          </cell>
          <cell r="BI918" t="str">
            <v>Distribution</v>
          </cell>
          <cell r="BJ918" t="str">
            <v>Fully Litigated</v>
          </cell>
          <cell r="BK918" t="str">
            <v>No</v>
          </cell>
          <cell r="BL918" t="str">
            <v>No</v>
          </cell>
        </row>
        <row r="919">
          <cell r="AE919">
            <v>55</v>
          </cell>
          <cell r="AF919">
            <v>0</v>
          </cell>
          <cell r="AG919">
            <v>1</v>
          </cell>
          <cell r="AH919">
            <v>1</v>
          </cell>
          <cell r="AI919">
            <v>1</v>
          </cell>
          <cell r="AJ919">
            <v>1</v>
          </cell>
          <cell r="AL919">
            <v>33</v>
          </cell>
          <cell r="AM919">
            <v>65</v>
          </cell>
          <cell r="AO919" t="str">
            <v>D-12-0511</v>
          </cell>
          <cell r="AP919">
            <v>2383</v>
          </cell>
          <cell r="AQ919" t="str">
            <v>IL</v>
          </cell>
          <cell r="AR919" t="str">
            <v>North Shore Gas Company</v>
          </cell>
          <cell r="AS919" t="str">
            <v>WEC</v>
          </cell>
          <cell r="AT919" t="str">
            <v>Natural Gas</v>
          </cell>
          <cell r="AU919">
            <v>41121</v>
          </cell>
          <cell r="AV919">
            <v>9609</v>
          </cell>
          <cell r="AW919">
            <v>7.12</v>
          </cell>
          <cell r="AX919">
            <v>10</v>
          </cell>
          <cell r="AY919">
            <v>50.32</v>
          </cell>
          <cell r="AZ919">
            <v>209116</v>
          </cell>
          <cell r="BA919">
            <v>41443</v>
          </cell>
          <cell r="BB919">
            <v>6594</v>
          </cell>
          <cell r="BC919">
            <v>6.72</v>
          </cell>
          <cell r="BD919">
            <v>9.2799999999999994</v>
          </cell>
          <cell r="BE919">
            <v>50.32</v>
          </cell>
          <cell r="BF919">
            <v>41639</v>
          </cell>
          <cell r="BG919">
            <v>199972</v>
          </cell>
          <cell r="BH919" t="str">
            <v>Average</v>
          </cell>
          <cell r="BI919" t="str">
            <v>Distribution</v>
          </cell>
          <cell r="BJ919" t="str">
            <v>Fully Litigated</v>
          </cell>
          <cell r="BK919" t="str">
            <v>No</v>
          </cell>
          <cell r="BL919" t="str">
            <v>No</v>
          </cell>
        </row>
        <row r="920">
          <cell r="AE920">
            <v>55</v>
          </cell>
          <cell r="AF920">
            <v>0</v>
          </cell>
          <cell r="AG920">
            <v>1</v>
          </cell>
          <cell r="AH920">
            <v>1</v>
          </cell>
          <cell r="AI920">
            <v>1</v>
          </cell>
          <cell r="AJ920">
            <v>1</v>
          </cell>
          <cell r="AL920">
            <v>33</v>
          </cell>
          <cell r="AM920">
            <v>65</v>
          </cell>
          <cell r="AO920" t="str">
            <v>D-12-0512</v>
          </cell>
          <cell r="AP920">
            <v>2384</v>
          </cell>
          <cell r="AQ920" t="str">
            <v>IL</v>
          </cell>
          <cell r="AR920" t="str">
            <v>The Peoples Gas Light and Coke Company</v>
          </cell>
          <cell r="AS920" t="str">
            <v>WEC</v>
          </cell>
          <cell r="AT920" t="str">
            <v>Natural Gas</v>
          </cell>
          <cell r="AU920">
            <v>41121</v>
          </cell>
          <cell r="AV920">
            <v>97805</v>
          </cell>
          <cell r="AW920">
            <v>7.07</v>
          </cell>
          <cell r="AX920">
            <v>10</v>
          </cell>
          <cell r="AY920">
            <v>50.43</v>
          </cell>
          <cell r="AZ920">
            <v>1659271</v>
          </cell>
          <cell r="BA920">
            <v>41443</v>
          </cell>
          <cell r="BB920">
            <v>57238</v>
          </cell>
          <cell r="BC920">
            <v>6.67</v>
          </cell>
          <cell r="BD920">
            <v>9.2799999999999994</v>
          </cell>
          <cell r="BE920">
            <v>50.43</v>
          </cell>
          <cell r="BF920">
            <v>41639</v>
          </cell>
          <cell r="BG920">
            <v>1470201</v>
          </cell>
          <cell r="BH920" t="str">
            <v>Average</v>
          </cell>
          <cell r="BI920" t="str">
            <v>Distribution</v>
          </cell>
          <cell r="BJ920" t="str">
            <v>Fully Litigated</v>
          </cell>
          <cell r="BK920" t="str">
            <v>No</v>
          </cell>
          <cell r="BL920" t="str">
            <v>No</v>
          </cell>
        </row>
        <row r="921">
          <cell r="AE921">
            <v>55</v>
          </cell>
          <cell r="AF921">
            <v>0</v>
          </cell>
          <cell r="AG921">
            <v>1</v>
          </cell>
          <cell r="AH921">
            <v>1</v>
          </cell>
          <cell r="AI921">
            <v>1</v>
          </cell>
          <cell r="AJ921">
            <v>1</v>
          </cell>
          <cell r="AL921">
            <v>33</v>
          </cell>
          <cell r="AM921">
            <v>65</v>
          </cell>
          <cell r="AO921" t="str">
            <v>D-13-0192</v>
          </cell>
          <cell r="AP921">
            <v>2452</v>
          </cell>
          <cell r="AQ921" t="str">
            <v>IL</v>
          </cell>
          <cell r="AR921" t="str">
            <v>Ameren Illinois Company</v>
          </cell>
          <cell r="AS921" t="str">
            <v>AEE</v>
          </cell>
          <cell r="AT921" t="str">
            <v>Natural Gas</v>
          </cell>
          <cell r="AU921">
            <v>41299</v>
          </cell>
          <cell r="AV921">
            <v>47153</v>
          </cell>
          <cell r="AW921">
            <v>8.57</v>
          </cell>
          <cell r="AX921">
            <v>10.4</v>
          </cell>
          <cell r="AY921">
            <v>51.82</v>
          </cell>
          <cell r="AZ921">
            <v>1061447</v>
          </cell>
          <cell r="BA921">
            <v>41626</v>
          </cell>
          <cell r="BB921">
            <v>32491</v>
          </cell>
          <cell r="BC921">
            <v>7.75</v>
          </cell>
          <cell r="BD921">
            <v>9.08</v>
          </cell>
          <cell r="BE921">
            <v>51.68</v>
          </cell>
          <cell r="BF921">
            <v>42004</v>
          </cell>
          <cell r="BG921">
            <v>1056362</v>
          </cell>
          <cell r="BH921" t="str">
            <v>Average</v>
          </cell>
          <cell r="BI921" t="str">
            <v>Distribution</v>
          </cell>
          <cell r="BJ921" t="str">
            <v>Fully Litigated</v>
          </cell>
          <cell r="BK921" t="str">
            <v>No</v>
          </cell>
          <cell r="BL921" t="str">
            <v>No</v>
          </cell>
        </row>
        <row r="922">
          <cell r="AE922">
            <v>55</v>
          </cell>
          <cell r="AF922">
            <v>0</v>
          </cell>
          <cell r="AG922">
            <v>1</v>
          </cell>
          <cell r="AH922">
            <v>1</v>
          </cell>
          <cell r="AI922">
            <v>1</v>
          </cell>
          <cell r="AJ922">
            <v>0</v>
          </cell>
          <cell r="AL922">
            <v>33</v>
          </cell>
          <cell r="AM922">
            <v>65</v>
          </cell>
          <cell r="AO922" t="str">
            <v>D-13-0301</v>
          </cell>
          <cell r="AP922">
            <v>2509</v>
          </cell>
          <cell r="AQ922" t="str">
            <v>IL</v>
          </cell>
          <cell r="AR922" t="str">
            <v>Ameren Illinois Company</v>
          </cell>
          <cell r="AS922" t="str">
            <v>AEE</v>
          </cell>
          <cell r="AT922" t="str">
            <v>Electric</v>
          </cell>
          <cell r="AU922">
            <v>41383</v>
          </cell>
          <cell r="AV922">
            <v>-38885</v>
          </cell>
          <cell r="AW922">
            <v>8.11</v>
          </cell>
          <cell r="AX922">
            <v>8.7200000000000006</v>
          </cell>
          <cell r="AY922">
            <v>54.33</v>
          </cell>
          <cell r="AZ922">
            <v>2043090</v>
          </cell>
          <cell r="BA922">
            <v>41617</v>
          </cell>
          <cell r="BB922">
            <v>-44658</v>
          </cell>
          <cell r="BC922">
            <v>7.96</v>
          </cell>
          <cell r="BD922">
            <v>8.7200000000000006</v>
          </cell>
          <cell r="BE922">
            <v>51</v>
          </cell>
          <cell r="BF922">
            <v>41274</v>
          </cell>
          <cell r="BG922">
            <v>2025879</v>
          </cell>
          <cell r="BH922" t="str">
            <v>Year-end</v>
          </cell>
          <cell r="BI922" t="str">
            <v>Distribution</v>
          </cell>
          <cell r="BJ922" t="str">
            <v>Fully Litigated</v>
          </cell>
          <cell r="BK922" t="str">
            <v>No</v>
          </cell>
          <cell r="BL922" t="str">
            <v>No</v>
          </cell>
        </row>
        <row r="923">
          <cell r="AE923">
            <v>55</v>
          </cell>
          <cell r="AF923">
            <v>0</v>
          </cell>
          <cell r="AG923">
            <v>1</v>
          </cell>
          <cell r="AH923">
            <v>1</v>
          </cell>
          <cell r="AI923">
            <v>1</v>
          </cell>
          <cell r="AJ923">
            <v>0</v>
          </cell>
          <cell r="AL923">
            <v>33</v>
          </cell>
          <cell r="AM923">
            <v>65</v>
          </cell>
          <cell r="AO923" t="str">
            <v>D-13-0318</v>
          </cell>
          <cell r="AP923">
            <v>2512</v>
          </cell>
          <cell r="AQ923" t="str">
            <v>IL</v>
          </cell>
          <cell r="AR923" t="str">
            <v>Commonwealth Edison Company</v>
          </cell>
          <cell r="AS923" t="str">
            <v>EXC</v>
          </cell>
          <cell r="AT923" t="str">
            <v>Electric</v>
          </cell>
          <cell r="AU923">
            <v>41393</v>
          </cell>
          <cell r="AV923">
            <v>336652</v>
          </cell>
          <cell r="AW923">
            <v>6.94</v>
          </cell>
          <cell r="AX923">
            <v>8.7200000000000006</v>
          </cell>
          <cell r="AY923">
            <v>45.28</v>
          </cell>
          <cell r="AZ923">
            <v>6702419</v>
          </cell>
          <cell r="BA923">
            <v>41626</v>
          </cell>
          <cell r="BB923">
            <v>324579</v>
          </cell>
          <cell r="BC923">
            <v>6.94</v>
          </cell>
          <cell r="BD923">
            <v>8.7200000000000006</v>
          </cell>
          <cell r="BE923">
            <v>45.28</v>
          </cell>
          <cell r="BF923">
            <v>41274</v>
          </cell>
          <cell r="BG923">
            <v>6701622</v>
          </cell>
          <cell r="BH923" t="str">
            <v>Year-end</v>
          </cell>
          <cell r="BI923" t="str">
            <v>Distribution</v>
          </cell>
          <cell r="BJ923" t="str">
            <v>Fully Litigated</v>
          </cell>
          <cell r="BK923" t="str">
            <v>No</v>
          </cell>
          <cell r="BL923" t="str">
            <v>No</v>
          </cell>
        </row>
        <row r="924">
          <cell r="AE924">
            <v>55</v>
          </cell>
          <cell r="AF924">
            <v>0</v>
          </cell>
          <cell r="AG924">
            <v>1</v>
          </cell>
          <cell r="AH924">
            <v>1</v>
          </cell>
          <cell r="AI924">
            <v>1</v>
          </cell>
          <cell r="AJ924">
            <v>0</v>
          </cell>
          <cell r="AL924">
            <v>33</v>
          </cell>
          <cell r="AM924">
            <v>65</v>
          </cell>
          <cell r="AO924" t="str">
            <v>D-14-0066</v>
          </cell>
          <cell r="AP924">
            <v>2601</v>
          </cell>
          <cell r="AQ924" t="str">
            <v>IL</v>
          </cell>
          <cell r="AR924" t="str">
            <v>MidAmerican Energy Company</v>
          </cell>
          <cell r="AS924" t="str">
            <v>BRK.A</v>
          </cell>
          <cell r="AT924" t="str">
            <v>Electric</v>
          </cell>
          <cell r="AU924">
            <v>41624</v>
          </cell>
          <cell r="AV924">
            <v>20939</v>
          </cell>
          <cell r="AW924">
            <v>7.72</v>
          </cell>
          <cell r="AX924">
            <v>10.7</v>
          </cell>
          <cell r="AY924">
            <v>51.73</v>
          </cell>
          <cell r="AZ924">
            <v>334836</v>
          </cell>
          <cell r="BA924">
            <v>41949</v>
          </cell>
          <cell r="BB924">
            <v>16442</v>
          </cell>
          <cell r="BC924">
            <v>7.14</v>
          </cell>
          <cell r="BD924">
            <v>9.56</v>
          </cell>
          <cell r="BE924">
            <v>51.73</v>
          </cell>
          <cell r="BF924">
            <v>41274</v>
          </cell>
          <cell r="BG924">
            <v>334118</v>
          </cell>
          <cell r="BH924" t="str">
            <v>Year-end</v>
          </cell>
          <cell r="BI924" t="str">
            <v>Vertically Integrated</v>
          </cell>
          <cell r="BJ924" t="str">
            <v>Fully Litigated</v>
          </cell>
          <cell r="BK924" t="str">
            <v>No</v>
          </cell>
          <cell r="BL924" t="str">
            <v>No</v>
          </cell>
        </row>
        <row r="925">
          <cell r="AE925">
            <v>55</v>
          </cell>
          <cell r="AF925">
            <v>0</v>
          </cell>
          <cell r="AG925">
            <v>1</v>
          </cell>
          <cell r="AH925">
            <v>1</v>
          </cell>
          <cell r="AI925">
            <v>1</v>
          </cell>
          <cell r="AJ925">
            <v>1</v>
          </cell>
          <cell r="AL925">
            <v>33</v>
          </cell>
          <cell r="AM925">
            <v>65</v>
          </cell>
          <cell r="AO925" t="str">
            <v>D-14-0225</v>
          </cell>
          <cell r="AP925">
            <v>2605</v>
          </cell>
          <cell r="AQ925" t="str">
            <v>IL</v>
          </cell>
          <cell r="AR925" t="str">
            <v>The Peoples Gas Light and Coke Company</v>
          </cell>
          <cell r="AS925" t="str">
            <v>WEC</v>
          </cell>
          <cell r="AT925" t="str">
            <v>Natural Gas</v>
          </cell>
          <cell r="AU925">
            <v>41696</v>
          </cell>
          <cell r="AV925">
            <v>100541</v>
          </cell>
          <cell r="AW925">
            <v>7.21</v>
          </cell>
          <cell r="AX925">
            <v>10.25</v>
          </cell>
          <cell r="AY925">
            <v>50.33</v>
          </cell>
          <cell r="AZ925">
            <v>1759289</v>
          </cell>
          <cell r="BA925">
            <v>42025</v>
          </cell>
          <cell r="BB925">
            <v>71141</v>
          </cell>
          <cell r="BC925">
            <v>6.56</v>
          </cell>
          <cell r="BD925">
            <v>9.0500000000000007</v>
          </cell>
          <cell r="BE925">
            <v>50.33</v>
          </cell>
          <cell r="BF925">
            <v>42369</v>
          </cell>
          <cell r="BG925">
            <v>1669698</v>
          </cell>
          <cell r="BH925" t="str">
            <v>Average</v>
          </cell>
          <cell r="BI925" t="str">
            <v>Distribution</v>
          </cell>
          <cell r="BJ925" t="str">
            <v>Fully Litigated</v>
          </cell>
          <cell r="BK925" t="str">
            <v>No</v>
          </cell>
          <cell r="BL925" t="str">
            <v>No</v>
          </cell>
        </row>
        <row r="926">
          <cell r="AE926">
            <v>55</v>
          </cell>
          <cell r="AF926">
            <v>0</v>
          </cell>
          <cell r="AG926">
            <v>1</v>
          </cell>
          <cell r="AH926">
            <v>1</v>
          </cell>
          <cell r="AI926">
            <v>1</v>
          </cell>
          <cell r="AJ926">
            <v>1</v>
          </cell>
          <cell r="AL926">
            <v>33</v>
          </cell>
          <cell r="AM926">
            <v>65</v>
          </cell>
          <cell r="AO926" t="str">
            <v>D-14-0224</v>
          </cell>
          <cell r="AP926">
            <v>2606</v>
          </cell>
          <cell r="AQ926" t="str">
            <v>IL</v>
          </cell>
          <cell r="AR926" t="str">
            <v>North Shore Gas Company</v>
          </cell>
          <cell r="AS926" t="str">
            <v>WEC</v>
          </cell>
          <cell r="AT926" t="str">
            <v>Natural Gas</v>
          </cell>
          <cell r="AU926">
            <v>41696</v>
          </cell>
          <cell r="AV926">
            <v>6524</v>
          </cell>
          <cell r="AW926">
            <v>6.89</v>
          </cell>
          <cell r="AX926">
            <v>10.25</v>
          </cell>
          <cell r="AY926">
            <v>50.48</v>
          </cell>
          <cell r="AZ926">
            <v>219786</v>
          </cell>
          <cell r="BA926">
            <v>42025</v>
          </cell>
          <cell r="BB926">
            <v>3513</v>
          </cell>
          <cell r="BC926">
            <v>6.26</v>
          </cell>
          <cell r="BD926">
            <v>9.0500000000000007</v>
          </cell>
          <cell r="BE926">
            <v>50.48</v>
          </cell>
          <cell r="BF926">
            <v>42369</v>
          </cell>
          <cell r="BG926">
            <v>217184</v>
          </cell>
          <cell r="BH926" t="str">
            <v>Average</v>
          </cell>
          <cell r="BI926" t="str">
            <v>Distribution</v>
          </cell>
          <cell r="BJ926" t="str">
            <v>Fully Litigated</v>
          </cell>
          <cell r="BK926" t="str">
            <v>No</v>
          </cell>
          <cell r="BL926" t="str">
            <v>No</v>
          </cell>
        </row>
        <row r="927">
          <cell r="AE927">
            <v>55</v>
          </cell>
          <cell r="AF927">
            <v>0</v>
          </cell>
          <cell r="AG927">
            <v>1</v>
          </cell>
          <cell r="AH927">
            <v>1</v>
          </cell>
          <cell r="AI927">
            <v>1</v>
          </cell>
          <cell r="AJ927">
            <v>0</v>
          </cell>
          <cell r="AL927">
            <v>33</v>
          </cell>
          <cell r="AM927">
            <v>65</v>
          </cell>
          <cell r="AO927" t="str">
            <v>D-14-0312</v>
          </cell>
          <cell r="AP927">
            <v>2638</v>
          </cell>
          <cell r="AQ927" t="str">
            <v>IL</v>
          </cell>
          <cell r="AR927" t="str">
            <v>Commonwealth Edison Company</v>
          </cell>
          <cell r="AS927" t="str">
            <v>EXC</v>
          </cell>
          <cell r="AT927" t="str">
            <v>Electric</v>
          </cell>
          <cell r="AU927">
            <v>41745</v>
          </cell>
          <cell r="AV927">
            <v>269981</v>
          </cell>
          <cell r="AW927">
            <v>7.06</v>
          </cell>
          <cell r="AX927">
            <v>9.25</v>
          </cell>
          <cell r="AY927">
            <v>45.77</v>
          </cell>
          <cell r="AZ927">
            <v>7368745</v>
          </cell>
          <cell r="BA927">
            <v>41983</v>
          </cell>
          <cell r="BB927">
            <v>232785</v>
          </cell>
          <cell r="BC927">
            <v>7.06</v>
          </cell>
          <cell r="BD927">
            <v>9.25</v>
          </cell>
          <cell r="BE927">
            <v>45.77</v>
          </cell>
          <cell r="BF927">
            <v>41639</v>
          </cell>
          <cell r="BG927">
            <v>7344017</v>
          </cell>
          <cell r="BH927" t="str">
            <v>Year-end</v>
          </cell>
          <cell r="BI927" t="str">
            <v>Distribution</v>
          </cell>
          <cell r="BJ927" t="str">
            <v>Fully Litigated</v>
          </cell>
          <cell r="BK927" t="str">
            <v>No</v>
          </cell>
          <cell r="BL927" t="str">
            <v>No</v>
          </cell>
        </row>
        <row r="928">
          <cell r="AE928">
            <v>55</v>
          </cell>
          <cell r="AF928">
            <v>0</v>
          </cell>
          <cell r="AG928">
            <v>1</v>
          </cell>
          <cell r="AH928">
            <v>1</v>
          </cell>
          <cell r="AI928">
            <v>1</v>
          </cell>
          <cell r="AJ928">
            <v>0</v>
          </cell>
          <cell r="AL928">
            <v>33</v>
          </cell>
          <cell r="AM928">
            <v>65</v>
          </cell>
          <cell r="AO928" t="str">
            <v>D-14-0317</v>
          </cell>
          <cell r="AP928">
            <v>2644</v>
          </cell>
          <cell r="AQ928" t="str">
            <v>IL</v>
          </cell>
          <cell r="AR928" t="str">
            <v>Ameren Illinois Company</v>
          </cell>
          <cell r="AS928" t="str">
            <v>AEE</v>
          </cell>
          <cell r="AT928" t="str">
            <v>Electric</v>
          </cell>
          <cell r="AU928">
            <v>41746</v>
          </cell>
          <cell r="AV928">
            <v>201252</v>
          </cell>
          <cell r="AW928">
            <v>8.08</v>
          </cell>
          <cell r="AX928">
            <v>9.25</v>
          </cell>
          <cell r="AY928">
            <v>51</v>
          </cell>
          <cell r="AZ928">
            <v>2260712</v>
          </cell>
          <cell r="BA928">
            <v>41983</v>
          </cell>
          <cell r="BB928">
            <v>200603</v>
          </cell>
          <cell r="BC928">
            <v>8.08</v>
          </cell>
          <cell r="BD928">
            <v>9.25</v>
          </cell>
          <cell r="BE928">
            <v>51</v>
          </cell>
          <cell r="BF928">
            <v>41639</v>
          </cell>
          <cell r="BG928">
            <v>2260709</v>
          </cell>
          <cell r="BH928" t="str">
            <v>Year-end</v>
          </cell>
          <cell r="BI928" t="str">
            <v>Distribution</v>
          </cell>
          <cell r="BJ928" t="str">
            <v>Fully Litigated</v>
          </cell>
          <cell r="BK928" t="str">
            <v>No</v>
          </cell>
          <cell r="BL928" t="str">
            <v>No</v>
          </cell>
        </row>
        <row r="929">
          <cell r="AE929">
            <v>55</v>
          </cell>
          <cell r="AF929">
            <v>0</v>
          </cell>
          <cell r="AG929">
            <v>1</v>
          </cell>
          <cell r="AH929">
            <v>1</v>
          </cell>
          <cell r="AI929">
            <v>1</v>
          </cell>
          <cell r="AJ929">
            <v>1</v>
          </cell>
          <cell r="AL929">
            <v>33</v>
          </cell>
          <cell r="AM929">
            <v>65</v>
          </cell>
          <cell r="AO929" t="str">
            <v>D-15-0142</v>
          </cell>
          <cell r="AP929">
            <v>2755</v>
          </cell>
          <cell r="AQ929" t="str">
            <v>IL</v>
          </cell>
          <cell r="AR929" t="str">
            <v>Ameren Illinois Company</v>
          </cell>
          <cell r="AS929" t="str">
            <v>AEE</v>
          </cell>
          <cell r="AT929" t="str">
            <v>Natural Gas</v>
          </cell>
          <cell r="AU929">
            <v>42027</v>
          </cell>
          <cell r="AV929">
            <v>45580</v>
          </cell>
          <cell r="AW929">
            <v>7.65</v>
          </cell>
          <cell r="AX929">
            <v>9.6</v>
          </cell>
          <cell r="AY929">
            <v>50</v>
          </cell>
          <cell r="AZ929">
            <v>1187356</v>
          </cell>
          <cell r="BA929">
            <v>42347</v>
          </cell>
          <cell r="BB929">
            <v>44506</v>
          </cell>
          <cell r="BC929">
            <v>7.65</v>
          </cell>
          <cell r="BD929">
            <v>9.6</v>
          </cell>
          <cell r="BE929">
            <v>50</v>
          </cell>
          <cell r="BF929">
            <v>42735</v>
          </cell>
          <cell r="BG929">
            <v>1187365</v>
          </cell>
          <cell r="BH929" t="str">
            <v>Average</v>
          </cell>
          <cell r="BI929" t="str">
            <v>Distribution</v>
          </cell>
          <cell r="BJ929" t="str">
            <v>Settled</v>
          </cell>
          <cell r="BK929" t="str">
            <v>No</v>
          </cell>
          <cell r="BL929" t="str">
            <v>No</v>
          </cell>
        </row>
        <row r="930">
          <cell r="AE930">
            <v>55</v>
          </cell>
          <cell r="AF930">
            <v>0</v>
          </cell>
          <cell r="AG930">
            <v>1</v>
          </cell>
          <cell r="AH930">
            <v>1</v>
          </cell>
          <cell r="AI930">
            <v>1</v>
          </cell>
          <cell r="AJ930">
            <v>0</v>
          </cell>
          <cell r="AL930">
            <v>33</v>
          </cell>
          <cell r="AM930">
            <v>65</v>
          </cell>
          <cell r="AO930" t="str">
            <v>D-15-0287</v>
          </cell>
          <cell r="AP930">
            <v>2785</v>
          </cell>
          <cell r="AQ930" t="str">
            <v>IL</v>
          </cell>
          <cell r="AR930" t="str">
            <v>Commonwealth Edison Company</v>
          </cell>
          <cell r="AS930" t="str">
            <v>EXC</v>
          </cell>
          <cell r="AT930" t="str">
            <v>Electric</v>
          </cell>
          <cell r="AU930">
            <v>42109</v>
          </cell>
          <cell r="AV930">
            <v>-53829</v>
          </cell>
          <cell r="AW930">
            <v>7.05</v>
          </cell>
          <cell r="AX930">
            <v>9.14</v>
          </cell>
          <cell r="AY930">
            <v>46.25</v>
          </cell>
          <cell r="AZ930">
            <v>8277117</v>
          </cell>
          <cell r="BA930">
            <v>42347</v>
          </cell>
          <cell r="BB930">
            <v>-65463</v>
          </cell>
          <cell r="BC930">
            <v>7.05</v>
          </cell>
          <cell r="BD930">
            <v>9.14</v>
          </cell>
          <cell r="BE930">
            <v>46.25</v>
          </cell>
          <cell r="BF930">
            <v>42004</v>
          </cell>
          <cell r="BG930">
            <v>8276940</v>
          </cell>
          <cell r="BH930" t="str">
            <v>Year-end</v>
          </cell>
          <cell r="BI930" t="str">
            <v>Distribution</v>
          </cell>
          <cell r="BJ930" t="str">
            <v>Fully Litigated</v>
          </cell>
          <cell r="BK930" t="str">
            <v>No</v>
          </cell>
          <cell r="BL930" t="str">
            <v>No</v>
          </cell>
        </row>
        <row r="931">
          <cell r="AE931">
            <v>55</v>
          </cell>
          <cell r="AF931">
            <v>0</v>
          </cell>
          <cell r="AG931">
            <v>1</v>
          </cell>
          <cell r="AH931">
            <v>1</v>
          </cell>
          <cell r="AI931">
            <v>1</v>
          </cell>
          <cell r="AJ931">
            <v>0</v>
          </cell>
          <cell r="AL931">
            <v>33</v>
          </cell>
          <cell r="AM931">
            <v>65</v>
          </cell>
          <cell r="AO931" t="str">
            <v>D-15-0305</v>
          </cell>
          <cell r="AP931">
            <v>2791</v>
          </cell>
          <cell r="AQ931" t="str">
            <v>IL</v>
          </cell>
          <cell r="AR931" t="str">
            <v>Ameren Illinois Company</v>
          </cell>
          <cell r="AS931" t="str">
            <v>AEE</v>
          </cell>
          <cell r="AT931" t="str">
            <v>Electric</v>
          </cell>
          <cell r="AU931">
            <v>42118</v>
          </cell>
          <cell r="AV931">
            <v>98484</v>
          </cell>
          <cell r="AW931">
            <v>7.65</v>
          </cell>
          <cell r="AX931">
            <v>9.14</v>
          </cell>
          <cell r="AY931">
            <v>50</v>
          </cell>
          <cell r="AZ931">
            <v>2489879</v>
          </cell>
          <cell r="BA931">
            <v>42347</v>
          </cell>
          <cell r="BB931">
            <v>95089</v>
          </cell>
          <cell r="BC931">
            <v>7.65</v>
          </cell>
          <cell r="BD931">
            <v>9.14</v>
          </cell>
          <cell r="BE931">
            <v>50</v>
          </cell>
          <cell r="BF931">
            <v>42004</v>
          </cell>
          <cell r="BG931">
            <v>2480480</v>
          </cell>
          <cell r="BH931" t="str">
            <v>Year-end</v>
          </cell>
          <cell r="BI931" t="str">
            <v>Distribution</v>
          </cell>
          <cell r="BJ931" t="str">
            <v>Fully Litigated</v>
          </cell>
          <cell r="BK931" t="str">
            <v>No</v>
          </cell>
          <cell r="BL931" t="str">
            <v>No</v>
          </cell>
        </row>
        <row r="932">
          <cell r="AE932">
            <v>55</v>
          </cell>
          <cell r="AF932">
            <v>0</v>
          </cell>
          <cell r="AG932">
            <v>1</v>
          </cell>
          <cell r="AH932">
            <v>1</v>
          </cell>
          <cell r="AI932">
            <v>1</v>
          </cell>
          <cell r="AJ932">
            <v>0</v>
          </cell>
          <cell r="AL932">
            <v>33</v>
          </cell>
          <cell r="AM932">
            <v>65</v>
          </cell>
          <cell r="AO932" t="str">
            <v>D-16-0259</v>
          </cell>
          <cell r="AP932">
            <v>2929</v>
          </cell>
          <cell r="AQ932" t="str">
            <v>IL</v>
          </cell>
          <cell r="AR932" t="str">
            <v>Commonwealth Edison Company</v>
          </cell>
          <cell r="AS932" t="str">
            <v>EXC</v>
          </cell>
          <cell r="AT932" t="str">
            <v>Electric</v>
          </cell>
          <cell r="AU932">
            <v>42473</v>
          </cell>
          <cell r="AV932">
            <v>135727</v>
          </cell>
          <cell r="AW932">
            <v>6.71</v>
          </cell>
          <cell r="AX932">
            <v>8.64</v>
          </cell>
          <cell r="AY932">
            <v>45.62</v>
          </cell>
          <cell r="AZ932">
            <v>8831123</v>
          </cell>
          <cell r="BA932">
            <v>42710</v>
          </cell>
          <cell r="BB932">
            <v>113347</v>
          </cell>
          <cell r="BC932">
            <v>6.71</v>
          </cell>
          <cell r="BD932">
            <v>8.64</v>
          </cell>
          <cell r="BE932">
            <v>45.62</v>
          </cell>
          <cell r="BF932">
            <v>42369</v>
          </cell>
          <cell r="BG932">
            <v>8826618</v>
          </cell>
          <cell r="BH932" t="str">
            <v>Year-end</v>
          </cell>
          <cell r="BI932" t="str">
            <v>Distribution</v>
          </cell>
          <cell r="BJ932" t="str">
            <v>Fully Litigated</v>
          </cell>
          <cell r="BK932" t="str">
            <v>No</v>
          </cell>
          <cell r="BL932" t="str">
            <v>No</v>
          </cell>
        </row>
        <row r="933">
          <cell r="AE933">
            <v>55</v>
          </cell>
          <cell r="AF933">
            <v>0</v>
          </cell>
          <cell r="AG933">
            <v>1</v>
          </cell>
          <cell r="AH933">
            <v>1</v>
          </cell>
          <cell r="AI933">
            <v>1</v>
          </cell>
          <cell r="AJ933">
            <v>0</v>
          </cell>
          <cell r="AL933">
            <v>33</v>
          </cell>
          <cell r="AM933">
            <v>65</v>
          </cell>
          <cell r="AO933" t="str">
            <v>D-16-0262</v>
          </cell>
          <cell r="AP933">
            <v>2935</v>
          </cell>
          <cell r="AQ933" t="str">
            <v>IL</v>
          </cell>
          <cell r="AR933" t="str">
            <v>Ameren Illinois Company</v>
          </cell>
          <cell r="AS933" t="str">
            <v>AEE</v>
          </cell>
          <cell r="AT933" t="str">
            <v>Electric</v>
          </cell>
          <cell r="AU933">
            <v>42475</v>
          </cell>
          <cell r="AV933">
            <v>-8694</v>
          </cell>
          <cell r="AW933">
            <v>7.28</v>
          </cell>
          <cell r="AX933">
            <v>8.64</v>
          </cell>
          <cell r="AY933">
            <v>50</v>
          </cell>
          <cell r="AZ933">
            <v>2556575</v>
          </cell>
          <cell r="BA933">
            <v>42710</v>
          </cell>
          <cell r="BB933">
            <v>-8811</v>
          </cell>
          <cell r="BC933">
            <v>7.28</v>
          </cell>
          <cell r="BD933">
            <v>8.64</v>
          </cell>
          <cell r="BE933">
            <v>50</v>
          </cell>
          <cell r="BF933">
            <v>42369</v>
          </cell>
          <cell r="BG933">
            <v>2555714</v>
          </cell>
          <cell r="BH933" t="str">
            <v>Year-end</v>
          </cell>
          <cell r="BI933" t="str">
            <v>Distribution</v>
          </cell>
          <cell r="BJ933" t="str">
            <v>Fully Litigated</v>
          </cell>
          <cell r="BK933" t="str">
            <v>No</v>
          </cell>
          <cell r="BL933" t="str">
            <v>No</v>
          </cell>
        </row>
        <row r="934">
          <cell r="AE934">
            <v>55</v>
          </cell>
          <cell r="AF934">
            <v>0</v>
          </cell>
          <cell r="AG934">
            <v>1</v>
          </cell>
          <cell r="AH934">
            <v>1</v>
          </cell>
          <cell r="AI934">
            <v>1</v>
          </cell>
          <cell r="AJ934">
            <v>1</v>
          </cell>
          <cell r="AL934">
            <v>33</v>
          </cell>
          <cell r="AM934">
            <v>65</v>
          </cell>
          <cell r="AO934" t="str">
            <v>D-17-0124</v>
          </cell>
          <cell r="AP934">
            <v>3095</v>
          </cell>
          <cell r="AQ934" t="str">
            <v>IL</v>
          </cell>
          <cell r="AR934" t="str">
            <v>Northern Illinois Gas Company</v>
          </cell>
          <cell r="AS934" t="str">
            <v>SO</v>
          </cell>
          <cell r="AT934" t="str">
            <v>Natural Gas</v>
          </cell>
          <cell r="AU934">
            <v>42804</v>
          </cell>
          <cell r="AV934">
            <v>184489</v>
          </cell>
          <cell r="AW934">
            <v>7.87</v>
          </cell>
          <cell r="AX934">
            <v>10.7</v>
          </cell>
          <cell r="AY934">
            <v>54.5</v>
          </cell>
          <cell r="AZ934">
            <v>2516692</v>
          </cell>
          <cell r="BA934">
            <v>43131</v>
          </cell>
          <cell r="BB934">
            <v>93480</v>
          </cell>
          <cell r="BC934">
            <v>7.26</v>
          </cell>
          <cell r="BD934">
            <v>9.8000000000000007</v>
          </cell>
          <cell r="BE934">
            <v>52</v>
          </cell>
          <cell r="BF934">
            <v>43465</v>
          </cell>
          <cell r="BG934">
            <v>2422250</v>
          </cell>
          <cell r="BH934" t="str">
            <v>Average</v>
          </cell>
          <cell r="BI934" t="str">
            <v>Distribution</v>
          </cell>
          <cell r="BJ934" t="str">
            <v>Fully Litigated</v>
          </cell>
          <cell r="BK934" t="str">
            <v>No</v>
          </cell>
          <cell r="BL934" t="str">
            <v>No</v>
          </cell>
        </row>
        <row r="935">
          <cell r="AE935">
            <v>55</v>
          </cell>
          <cell r="AF935">
            <v>0</v>
          </cell>
          <cell r="AG935">
            <v>1</v>
          </cell>
          <cell r="AH935">
            <v>1</v>
          </cell>
          <cell r="AI935">
            <v>1</v>
          </cell>
          <cell r="AJ935">
            <v>0</v>
          </cell>
          <cell r="AL935">
            <v>33</v>
          </cell>
          <cell r="AM935">
            <v>65</v>
          </cell>
          <cell r="AO935" t="str">
            <v>D-17-0196</v>
          </cell>
          <cell r="AP935">
            <v>3113</v>
          </cell>
          <cell r="AQ935" t="str">
            <v>IL</v>
          </cell>
          <cell r="AR935" t="str">
            <v>Commonwealth Edison Company</v>
          </cell>
          <cell r="AS935" t="str">
            <v>EXC</v>
          </cell>
          <cell r="AT935" t="str">
            <v>Electric</v>
          </cell>
          <cell r="AU935">
            <v>42838</v>
          </cell>
          <cell r="AV935">
            <v>99176</v>
          </cell>
          <cell r="AW935">
            <v>6.47</v>
          </cell>
          <cell r="AX935">
            <v>8.4</v>
          </cell>
          <cell r="AY935">
            <v>45.89</v>
          </cell>
          <cell r="AZ935">
            <v>9661978</v>
          </cell>
          <cell r="BA935">
            <v>43075</v>
          </cell>
          <cell r="BB935">
            <v>99179</v>
          </cell>
          <cell r="BC935">
            <v>6.47</v>
          </cell>
          <cell r="BD935">
            <v>8.4</v>
          </cell>
          <cell r="BE935">
            <v>45.89</v>
          </cell>
          <cell r="BF935">
            <v>42735</v>
          </cell>
          <cell r="BG935">
            <v>9661978</v>
          </cell>
          <cell r="BH935" t="str">
            <v>Year-end</v>
          </cell>
          <cell r="BI935" t="str">
            <v>Distribution</v>
          </cell>
          <cell r="BJ935" t="str">
            <v>Fully Litigated</v>
          </cell>
          <cell r="BK935" t="str">
            <v>No</v>
          </cell>
          <cell r="BL935" t="str">
            <v>No</v>
          </cell>
        </row>
        <row r="936">
          <cell r="AE936">
            <v>55</v>
          </cell>
          <cell r="AF936">
            <v>0</v>
          </cell>
          <cell r="AG936">
            <v>1</v>
          </cell>
          <cell r="AH936">
            <v>1</v>
          </cell>
          <cell r="AI936">
            <v>1</v>
          </cell>
          <cell r="AJ936">
            <v>0</v>
          </cell>
          <cell r="AL936">
            <v>33</v>
          </cell>
          <cell r="AM936">
            <v>65</v>
          </cell>
          <cell r="AO936" t="str">
            <v>D-17-0197</v>
          </cell>
          <cell r="AP936">
            <v>3114</v>
          </cell>
          <cell r="AQ936" t="str">
            <v>IL</v>
          </cell>
          <cell r="AR936" t="str">
            <v>Ameren Illinois Company</v>
          </cell>
          <cell r="AS936" t="str">
            <v>AEE</v>
          </cell>
          <cell r="AT936" t="str">
            <v>Electric</v>
          </cell>
          <cell r="AU936">
            <v>42838</v>
          </cell>
          <cell r="AV936">
            <v>-16427</v>
          </cell>
          <cell r="AW936">
            <v>7.04</v>
          </cell>
          <cell r="AX936">
            <v>8.4</v>
          </cell>
          <cell r="AY936">
            <v>50</v>
          </cell>
          <cell r="AZ936">
            <v>2738545</v>
          </cell>
          <cell r="BA936">
            <v>43075</v>
          </cell>
          <cell r="BB936">
            <v>-16427</v>
          </cell>
          <cell r="BC936">
            <v>7.04</v>
          </cell>
          <cell r="BD936">
            <v>8.4</v>
          </cell>
          <cell r="BE936">
            <v>50</v>
          </cell>
          <cell r="BF936">
            <v>42735</v>
          </cell>
          <cell r="BG936">
            <v>2738545</v>
          </cell>
          <cell r="BH936" t="str">
            <v>Year-end</v>
          </cell>
          <cell r="BI936" t="str">
            <v>Distribution</v>
          </cell>
          <cell r="BJ936" t="str">
            <v>Fully Litigated</v>
          </cell>
          <cell r="BK936" t="str">
            <v>No</v>
          </cell>
          <cell r="BL936" t="str">
            <v>No</v>
          </cell>
        </row>
        <row r="937">
          <cell r="AE937">
            <v>55</v>
          </cell>
          <cell r="AF937">
            <v>0</v>
          </cell>
          <cell r="AG937">
            <v>1</v>
          </cell>
          <cell r="AH937">
            <v>1</v>
          </cell>
          <cell r="AI937">
            <v>1</v>
          </cell>
          <cell r="AJ937">
            <v>1</v>
          </cell>
          <cell r="AL937">
            <v>33</v>
          </cell>
          <cell r="AM937">
            <v>65</v>
          </cell>
          <cell r="AO937" t="str">
            <v>D-18-0463</v>
          </cell>
          <cell r="AP937">
            <v>3271</v>
          </cell>
          <cell r="AQ937" t="str">
            <v>IL</v>
          </cell>
          <cell r="AR937" t="str">
            <v>Ameren Illinois Company</v>
          </cell>
          <cell r="AS937" t="str">
            <v>AEE</v>
          </cell>
          <cell r="AT937" t="str">
            <v>Natural Gas</v>
          </cell>
          <cell r="AU937">
            <v>43131</v>
          </cell>
          <cell r="AV937">
            <v>38187</v>
          </cell>
          <cell r="AW937">
            <v>7.14</v>
          </cell>
          <cell r="AX937">
            <v>9.8699999999999992</v>
          </cell>
          <cell r="AY937">
            <v>50</v>
          </cell>
          <cell r="AZ937">
            <v>1595536</v>
          </cell>
          <cell r="BA937">
            <v>43405</v>
          </cell>
          <cell r="BB937">
            <v>31738</v>
          </cell>
          <cell r="BC937">
            <v>7.14</v>
          </cell>
          <cell r="BD937">
            <v>9.8699999999999992</v>
          </cell>
          <cell r="BE937">
            <v>50</v>
          </cell>
          <cell r="BF937">
            <v>43830</v>
          </cell>
          <cell r="BG937">
            <v>1588063</v>
          </cell>
          <cell r="BH937" t="str">
            <v>Average</v>
          </cell>
          <cell r="BI937" t="str">
            <v>Distribution</v>
          </cell>
          <cell r="BJ937" t="str">
            <v>Settled</v>
          </cell>
          <cell r="BK937" t="str">
            <v>No</v>
          </cell>
          <cell r="BL937" t="str">
            <v>No</v>
          </cell>
        </row>
        <row r="938">
          <cell r="AE938">
            <v>55</v>
          </cell>
          <cell r="AF938">
            <v>0</v>
          </cell>
          <cell r="AG938">
            <v>1</v>
          </cell>
          <cell r="AH938">
            <v>1</v>
          </cell>
          <cell r="AI938">
            <v>1</v>
          </cell>
          <cell r="AJ938">
            <v>0</v>
          </cell>
          <cell r="AL938">
            <v>33</v>
          </cell>
          <cell r="AM938">
            <v>65</v>
          </cell>
          <cell r="AO938" t="str">
            <v>D-18-0807</v>
          </cell>
          <cell r="AP938">
            <v>3294</v>
          </cell>
          <cell r="AQ938" t="str">
            <v>IL</v>
          </cell>
          <cell r="AR938" t="str">
            <v>Ameren Illinois Company</v>
          </cell>
          <cell r="AS938" t="str">
            <v>AEE</v>
          </cell>
          <cell r="AT938" t="str">
            <v>Electric</v>
          </cell>
          <cell r="AU938">
            <v>43206</v>
          </cell>
          <cell r="AV938">
            <v>73695</v>
          </cell>
          <cell r="AW938">
            <v>6.99</v>
          </cell>
          <cell r="AX938">
            <v>8.69</v>
          </cell>
          <cell r="AY938">
            <v>50</v>
          </cell>
          <cell r="AZ938">
            <v>2951878</v>
          </cell>
          <cell r="BA938">
            <v>43405</v>
          </cell>
          <cell r="BB938">
            <v>73695</v>
          </cell>
          <cell r="BC938">
            <v>6.99</v>
          </cell>
          <cell r="BD938">
            <v>8.69</v>
          </cell>
          <cell r="BE938">
            <v>50</v>
          </cell>
          <cell r="BF938">
            <v>43100</v>
          </cell>
          <cell r="BG938">
            <v>2951879</v>
          </cell>
          <cell r="BH938" t="str">
            <v>Year-end</v>
          </cell>
          <cell r="BI938" t="str">
            <v>Distribution</v>
          </cell>
          <cell r="BJ938" t="str">
            <v>Fully Litigated</v>
          </cell>
          <cell r="BK938" t="str">
            <v>No</v>
          </cell>
          <cell r="BL938" t="str">
            <v>No</v>
          </cell>
        </row>
        <row r="939">
          <cell r="AE939">
            <v>55</v>
          </cell>
          <cell r="AF939">
            <v>0</v>
          </cell>
          <cell r="AG939">
            <v>1</v>
          </cell>
          <cell r="AH939">
            <v>1</v>
          </cell>
          <cell r="AI939">
            <v>1</v>
          </cell>
          <cell r="AJ939">
            <v>0</v>
          </cell>
          <cell r="AL939">
            <v>33</v>
          </cell>
          <cell r="AM939">
            <v>65</v>
          </cell>
          <cell r="AO939" t="str">
            <v>D-18-0808</v>
          </cell>
          <cell r="AP939">
            <v>3295</v>
          </cell>
          <cell r="AQ939" t="str">
            <v>IL</v>
          </cell>
          <cell r="AR939" t="str">
            <v>Commonwealth Edison Company</v>
          </cell>
          <cell r="AS939" t="str">
            <v>EXC</v>
          </cell>
          <cell r="AT939" t="str">
            <v>Electric</v>
          </cell>
          <cell r="AU939">
            <v>43206</v>
          </cell>
          <cell r="AV939">
            <v>-26104</v>
          </cell>
          <cell r="AW939">
            <v>6.52</v>
          </cell>
          <cell r="AX939">
            <v>8.69</v>
          </cell>
          <cell r="AY939">
            <v>47.11</v>
          </cell>
          <cell r="AZ939">
            <v>10675237</v>
          </cell>
          <cell r="BA939">
            <v>43438</v>
          </cell>
          <cell r="BB939">
            <v>-26104</v>
          </cell>
          <cell r="BC939">
            <v>6.52</v>
          </cell>
          <cell r="BD939">
            <v>8.69</v>
          </cell>
          <cell r="BE939">
            <v>47.11</v>
          </cell>
          <cell r="BF939">
            <v>43100</v>
          </cell>
          <cell r="BG939">
            <v>10675257</v>
          </cell>
          <cell r="BH939" t="str">
            <v>Year-end</v>
          </cell>
          <cell r="BI939" t="str">
            <v>Distribution</v>
          </cell>
          <cell r="BJ939" t="str">
            <v>Fully Litigated</v>
          </cell>
          <cell r="BK939" t="str">
            <v>No</v>
          </cell>
          <cell r="BL939" t="str">
            <v>No</v>
          </cell>
        </row>
        <row r="940">
          <cell r="AE940">
            <v>56</v>
          </cell>
          <cell r="AF940">
            <v>1</v>
          </cell>
          <cell r="AG940">
            <v>1</v>
          </cell>
          <cell r="AH940">
            <v>1</v>
          </cell>
          <cell r="AI940">
            <v>1</v>
          </cell>
          <cell r="AJ940">
            <v>1</v>
          </cell>
          <cell r="AL940">
            <v>33</v>
          </cell>
          <cell r="AM940">
            <v>65</v>
          </cell>
          <cell r="AO940" t="str">
            <v>D-18-1775</v>
          </cell>
          <cell r="AP940">
            <v>3403</v>
          </cell>
          <cell r="AQ940" t="str">
            <v>IL</v>
          </cell>
          <cell r="AR940" t="str">
            <v>Northern Illinois Gas Company</v>
          </cell>
          <cell r="AS940" t="str">
            <v>SO</v>
          </cell>
          <cell r="AT940" t="str">
            <v>Natural Gas</v>
          </cell>
          <cell r="AU940">
            <v>43413</v>
          </cell>
          <cell r="AV940">
            <v>180233</v>
          </cell>
          <cell r="AW940">
            <v>7.27</v>
          </cell>
          <cell r="AX940">
            <v>9.86</v>
          </cell>
          <cell r="AY940">
            <v>54.2</v>
          </cell>
          <cell r="AZ940">
            <v>3447728</v>
          </cell>
          <cell r="BA940">
            <v>43740</v>
          </cell>
          <cell r="BB940">
            <v>167739</v>
          </cell>
          <cell r="BC940">
            <v>7.2</v>
          </cell>
          <cell r="BD940">
            <v>9.73</v>
          </cell>
          <cell r="BE940">
            <v>54.2</v>
          </cell>
          <cell r="BF940">
            <v>44104</v>
          </cell>
          <cell r="BG940">
            <v>3446880</v>
          </cell>
          <cell r="BH940" t="str">
            <v>Average</v>
          </cell>
          <cell r="BI940" t="str">
            <v>Distribution</v>
          </cell>
          <cell r="BJ940" t="str">
            <v>Fully Litigated</v>
          </cell>
          <cell r="BK940" t="str">
            <v>No</v>
          </cell>
          <cell r="BL940" t="str">
            <v>No</v>
          </cell>
        </row>
        <row r="941">
          <cell r="AE941">
            <v>56</v>
          </cell>
          <cell r="AF941">
            <v>1</v>
          </cell>
          <cell r="AG941">
            <v>1</v>
          </cell>
          <cell r="AH941">
            <v>1</v>
          </cell>
          <cell r="AI941">
            <v>1</v>
          </cell>
          <cell r="AJ941">
            <v>0</v>
          </cell>
          <cell r="AL941">
            <v>33</v>
          </cell>
          <cell r="AM941">
            <v>65</v>
          </cell>
          <cell r="AO941" t="str">
            <v>D-19-0436</v>
          </cell>
          <cell r="AP941">
            <v>3465</v>
          </cell>
          <cell r="AQ941" t="str">
            <v>IL</v>
          </cell>
          <cell r="AR941" t="str">
            <v>Ameren Illinois Company</v>
          </cell>
          <cell r="AS941" t="str">
            <v>AEE</v>
          </cell>
          <cell r="AT941" t="str">
            <v>Electric</v>
          </cell>
          <cell r="AU941">
            <v>43573</v>
          </cell>
          <cell r="AV941">
            <v>-2951</v>
          </cell>
          <cell r="AW941">
            <v>6.71</v>
          </cell>
          <cell r="AX941">
            <v>8.91</v>
          </cell>
          <cell r="AY941">
            <v>50</v>
          </cell>
          <cell r="AZ941">
            <v>3180740</v>
          </cell>
          <cell r="BA941">
            <v>43815</v>
          </cell>
          <cell r="BB941">
            <v>-2967</v>
          </cell>
          <cell r="BC941">
            <v>6.71</v>
          </cell>
          <cell r="BD941">
            <v>8.91</v>
          </cell>
          <cell r="BE941">
            <v>50</v>
          </cell>
          <cell r="BF941">
            <v>43465</v>
          </cell>
          <cell r="BG941">
            <v>3180739</v>
          </cell>
          <cell r="BH941" t="str">
            <v>Year-end</v>
          </cell>
          <cell r="BI941" t="str">
            <v>Distribution</v>
          </cell>
          <cell r="BJ941" t="str">
            <v>Fully Litigated</v>
          </cell>
          <cell r="BK941" t="str">
            <v>No</v>
          </cell>
          <cell r="BL941" t="str">
            <v>No</v>
          </cell>
        </row>
        <row r="942">
          <cell r="AE942">
            <v>56</v>
          </cell>
          <cell r="AF942">
            <v>1</v>
          </cell>
          <cell r="AG942">
            <v>1</v>
          </cell>
          <cell r="AH942">
            <v>1</v>
          </cell>
          <cell r="AI942">
            <v>1</v>
          </cell>
          <cell r="AJ942">
            <v>0</v>
          </cell>
          <cell r="AL942">
            <v>33</v>
          </cell>
          <cell r="AM942">
            <v>65</v>
          </cell>
          <cell r="AO942" t="str">
            <v>D-19-0387</v>
          </cell>
          <cell r="AP942">
            <v>3467</v>
          </cell>
          <cell r="AQ942" t="str">
            <v>IL</v>
          </cell>
          <cell r="AR942" t="str">
            <v>Commonwealth Edison Company</v>
          </cell>
          <cell r="AS942" t="str">
            <v>EXC</v>
          </cell>
          <cell r="AT942" t="str">
            <v>Electric</v>
          </cell>
          <cell r="AU942">
            <v>43563</v>
          </cell>
          <cell r="AV942">
            <v>-2739</v>
          </cell>
          <cell r="AW942">
            <v>6.51</v>
          </cell>
          <cell r="AX942">
            <v>8.91</v>
          </cell>
          <cell r="AY942">
            <v>47.97</v>
          </cell>
          <cell r="AZ942">
            <v>11355130</v>
          </cell>
          <cell r="BA942">
            <v>43803</v>
          </cell>
          <cell r="BB942">
            <v>-3114</v>
          </cell>
          <cell r="BC942">
            <v>6.51</v>
          </cell>
          <cell r="BD942">
            <v>8.91</v>
          </cell>
          <cell r="BE942">
            <v>47.97</v>
          </cell>
          <cell r="BF942">
            <v>43465</v>
          </cell>
          <cell r="BG942">
            <v>11355140</v>
          </cell>
          <cell r="BH942" t="str">
            <v>Year-end</v>
          </cell>
          <cell r="BI942" t="str">
            <v>Distribution</v>
          </cell>
          <cell r="BJ942" t="str">
            <v>Fully Litigated</v>
          </cell>
          <cell r="BK942" t="str">
            <v>No</v>
          </cell>
          <cell r="BL942" t="str">
            <v>No</v>
          </cell>
        </row>
        <row r="943">
          <cell r="AE943">
            <v>57</v>
          </cell>
          <cell r="AF943">
            <v>1</v>
          </cell>
          <cell r="AG943">
            <v>1</v>
          </cell>
          <cell r="AH943">
            <v>1</v>
          </cell>
          <cell r="AI943">
            <v>1</v>
          </cell>
          <cell r="AJ943">
            <v>1</v>
          </cell>
          <cell r="AL943">
            <v>33</v>
          </cell>
          <cell r="AM943">
            <v>65</v>
          </cell>
          <cell r="AO943" t="str">
            <v>D-20-0308</v>
          </cell>
          <cell r="AP943">
            <v>3615</v>
          </cell>
          <cell r="AQ943" t="str">
            <v>IL</v>
          </cell>
          <cell r="AR943" t="str">
            <v>Ameren Illinois Company</v>
          </cell>
          <cell r="AS943" t="str">
            <v>AEE</v>
          </cell>
          <cell r="AT943" t="str">
            <v>Natural Gas</v>
          </cell>
          <cell r="AU943">
            <v>43882</v>
          </cell>
          <cell r="AV943">
            <v>97373</v>
          </cell>
          <cell r="AW943">
            <v>7.64</v>
          </cell>
          <cell r="AX943">
            <v>10.5</v>
          </cell>
          <cell r="AY943">
            <v>54.09</v>
          </cell>
          <cell r="AZ943">
            <v>2119688</v>
          </cell>
          <cell r="BA943">
            <v>44209</v>
          </cell>
          <cell r="BB943">
            <v>76129</v>
          </cell>
          <cell r="BC943">
            <v>7.14</v>
          </cell>
          <cell r="BD943">
            <v>9.67</v>
          </cell>
          <cell r="BE943">
            <v>52</v>
          </cell>
          <cell r="BF943">
            <v>44561</v>
          </cell>
          <cell r="BG943">
            <v>2096105</v>
          </cell>
          <cell r="BH943" t="str">
            <v>Average</v>
          </cell>
          <cell r="BI943" t="str">
            <v>Distribution</v>
          </cell>
          <cell r="BJ943" t="str">
            <v>Fully Litigated</v>
          </cell>
          <cell r="BK943" t="str">
            <v>No</v>
          </cell>
          <cell r="BL943" t="str">
            <v>No</v>
          </cell>
        </row>
        <row r="944">
          <cell r="AE944">
            <v>57</v>
          </cell>
          <cell r="AF944">
            <v>1</v>
          </cell>
          <cell r="AG944">
            <v>1</v>
          </cell>
          <cell r="AH944">
            <v>1</v>
          </cell>
          <cell r="AI944">
            <v>1</v>
          </cell>
          <cell r="AJ944">
            <v>0</v>
          </cell>
          <cell r="AL944">
            <v>33</v>
          </cell>
          <cell r="AM944">
            <v>65</v>
          </cell>
          <cell r="AO944" t="str">
            <v>D-20-0381</v>
          </cell>
          <cell r="AP944">
            <v>3634</v>
          </cell>
          <cell r="AQ944" t="str">
            <v>IL</v>
          </cell>
          <cell r="AR944" t="str">
            <v>Ameren Illinois Company</v>
          </cell>
          <cell r="AS944" t="str">
            <v>AEE</v>
          </cell>
          <cell r="AT944" t="str">
            <v>Electric</v>
          </cell>
          <cell r="AU944">
            <v>43935</v>
          </cell>
          <cell r="AV944">
            <v>-31479</v>
          </cell>
          <cell r="AW944">
            <v>6.39</v>
          </cell>
          <cell r="AX944">
            <v>8.3800000000000008</v>
          </cell>
          <cell r="AY944">
            <v>50</v>
          </cell>
          <cell r="AZ944">
            <v>3422034</v>
          </cell>
          <cell r="BA944">
            <v>44174</v>
          </cell>
          <cell r="BB944">
            <v>-35049</v>
          </cell>
          <cell r="BC944">
            <v>6.39</v>
          </cell>
          <cell r="BD944">
            <v>8.3800000000000008</v>
          </cell>
          <cell r="BE944">
            <v>50</v>
          </cell>
          <cell r="BF944">
            <v>43830</v>
          </cell>
          <cell r="BG944">
            <v>3413085</v>
          </cell>
          <cell r="BH944" t="str">
            <v>Year-end</v>
          </cell>
          <cell r="BI944" t="str">
            <v>Distribution</v>
          </cell>
          <cell r="BJ944" t="str">
            <v>Fully Litigated</v>
          </cell>
          <cell r="BK944" t="str">
            <v>No</v>
          </cell>
          <cell r="BL944" t="str">
            <v>No</v>
          </cell>
        </row>
        <row r="945">
          <cell r="AE945">
            <v>57</v>
          </cell>
          <cell r="AF945">
            <v>1</v>
          </cell>
          <cell r="AG945">
            <v>1</v>
          </cell>
          <cell r="AH945">
            <v>1</v>
          </cell>
          <cell r="AI945">
            <v>1</v>
          </cell>
          <cell r="AJ945">
            <v>0</v>
          </cell>
          <cell r="AL945">
            <v>33</v>
          </cell>
          <cell r="AM945">
            <v>65</v>
          </cell>
          <cell r="AO945" t="str">
            <v>D-20-0393</v>
          </cell>
          <cell r="AP945">
            <v>3636</v>
          </cell>
          <cell r="AQ945" t="str">
            <v>IL</v>
          </cell>
          <cell r="AR945" t="str">
            <v>Commonwealth Edison Company</v>
          </cell>
          <cell r="AS945" t="str">
            <v>EXC</v>
          </cell>
          <cell r="AT945" t="str">
            <v>Electric</v>
          </cell>
          <cell r="AU945">
            <v>43937</v>
          </cell>
          <cell r="AV945">
            <v>-13402</v>
          </cell>
          <cell r="AW945">
            <v>6.28</v>
          </cell>
          <cell r="AX945">
            <v>8.3800000000000008</v>
          </cell>
          <cell r="AY945">
            <v>48.16</v>
          </cell>
          <cell r="AZ945">
            <v>12050339</v>
          </cell>
          <cell r="BA945">
            <v>44174</v>
          </cell>
          <cell r="BB945">
            <v>-13786</v>
          </cell>
          <cell r="BC945">
            <v>6.28</v>
          </cell>
          <cell r="BD945">
            <v>8.3800000000000008</v>
          </cell>
          <cell r="BE945">
            <v>48.16</v>
          </cell>
          <cell r="BF945">
            <v>43830</v>
          </cell>
          <cell r="BG945">
            <v>12048960</v>
          </cell>
          <cell r="BH945" t="str">
            <v>Year-end</v>
          </cell>
          <cell r="BI945" t="str">
            <v>Distribution</v>
          </cell>
          <cell r="BJ945" t="str">
            <v>Fully Litigated</v>
          </cell>
          <cell r="BK945" t="str">
            <v>No</v>
          </cell>
          <cell r="BL945" t="str">
            <v>No</v>
          </cell>
        </row>
        <row r="946">
          <cell r="AE946">
            <v>58</v>
          </cell>
          <cell r="AF946">
            <v>1</v>
          </cell>
          <cell r="AG946">
            <v>1</v>
          </cell>
          <cell r="AH946">
            <v>1</v>
          </cell>
          <cell r="AI946">
            <v>1</v>
          </cell>
          <cell r="AJ946">
            <v>1</v>
          </cell>
          <cell r="AL946">
            <v>33</v>
          </cell>
          <cell r="AM946">
            <v>65</v>
          </cell>
          <cell r="AO946" t="str">
            <v>D-21-0098</v>
          </cell>
          <cell r="AP946">
            <v>3758</v>
          </cell>
          <cell r="AQ946" t="str">
            <v>IL</v>
          </cell>
          <cell r="AR946" t="str">
            <v>Northern Illinois Gas Company</v>
          </cell>
          <cell r="AS946" t="str">
            <v>SO</v>
          </cell>
          <cell r="AT946" t="str">
            <v>Natural Gas</v>
          </cell>
          <cell r="AU946">
            <v>44210</v>
          </cell>
          <cell r="AV946">
            <v>292008</v>
          </cell>
          <cell r="AW946">
            <v>7.29</v>
          </cell>
          <cell r="AX946">
            <v>10.35</v>
          </cell>
          <cell r="AY946">
            <v>54.46</v>
          </cell>
          <cell r="AZ946">
            <v>4738395</v>
          </cell>
          <cell r="BA946">
            <v>44518</v>
          </cell>
          <cell r="BB946">
            <v>240224</v>
          </cell>
          <cell r="BC946">
            <v>6.96</v>
          </cell>
          <cell r="BD946">
            <v>9.75</v>
          </cell>
          <cell r="BE946">
            <v>54.46</v>
          </cell>
          <cell r="BF946">
            <v>44926</v>
          </cell>
          <cell r="BG946">
            <v>4652130</v>
          </cell>
          <cell r="BH946" t="str">
            <v>Average</v>
          </cell>
          <cell r="BI946" t="str">
            <v>Distribution</v>
          </cell>
          <cell r="BJ946" t="str">
            <v>Fully Litigated</v>
          </cell>
          <cell r="BK946" t="str">
            <v>No</v>
          </cell>
          <cell r="BL946" t="str">
            <v>No</v>
          </cell>
        </row>
        <row r="947">
          <cell r="AE947">
            <v>59</v>
          </cell>
          <cell r="AF947">
            <v>1</v>
          </cell>
          <cell r="AG947">
            <v>1</v>
          </cell>
          <cell r="AH947">
            <v>1</v>
          </cell>
          <cell r="AI947">
            <v>1</v>
          </cell>
          <cell r="AJ947">
            <v>1</v>
          </cell>
          <cell r="AL947">
            <v>33</v>
          </cell>
          <cell r="AM947">
            <v>65</v>
          </cell>
          <cell r="AO947" t="str">
            <v>D-20-0810</v>
          </cell>
          <cell r="AP947">
            <v>3778</v>
          </cell>
          <cell r="AQ947" t="str">
            <v>IL</v>
          </cell>
          <cell r="AR947" t="str">
            <v>North Shore Gas Company</v>
          </cell>
          <cell r="AS947" t="str">
            <v>WEC</v>
          </cell>
          <cell r="AT947" t="str">
            <v>Natural Gas</v>
          </cell>
          <cell r="AU947">
            <v>44119</v>
          </cell>
          <cell r="AV947">
            <v>6138</v>
          </cell>
          <cell r="AW947">
            <v>6.91</v>
          </cell>
          <cell r="AX947">
            <v>10</v>
          </cell>
          <cell r="AY947">
            <v>52.5</v>
          </cell>
          <cell r="AZ947">
            <v>355343</v>
          </cell>
          <cell r="BA947">
            <v>44447</v>
          </cell>
          <cell r="BB947">
            <v>4084</v>
          </cell>
          <cell r="BC947">
            <v>6.63</v>
          </cell>
          <cell r="BD947">
            <v>9.67</v>
          </cell>
          <cell r="BE947">
            <v>51.58</v>
          </cell>
          <cell r="BF947">
            <v>44561</v>
          </cell>
          <cell r="BG947">
            <v>353391</v>
          </cell>
          <cell r="BH947" t="str">
            <v>Average</v>
          </cell>
          <cell r="BI947" t="str">
            <v>Distribution</v>
          </cell>
          <cell r="BJ947" t="str">
            <v>Fully Litigated</v>
          </cell>
          <cell r="BK947" t="str">
            <v>No</v>
          </cell>
          <cell r="BL947" t="str">
            <v>No</v>
          </cell>
        </row>
        <row r="948">
          <cell r="AE948">
            <v>59</v>
          </cell>
          <cell r="AF948">
            <v>1</v>
          </cell>
          <cell r="AG948">
            <v>1</v>
          </cell>
          <cell r="AH948">
            <v>1</v>
          </cell>
          <cell r="AI948">
            <v>1</v>
          </cell>
          <cell r="AJ948">
            <v>0</v>
          </cell>
          <cell r="AL948">
            <v>33</v>
          </cell>
          <cell r="AM948">
            <v>65</v>
          </cell>
          <cell r="AO948" t="str">
            <v>D-21-0365</v>
          </cell>
          <cell r="AP948">
            <v>3807</v>
          </cell>
          <cell r="AQ948" t="str">
            <v>IL</v>
          </cell>
          <cell r="AR948" t="str">
            <v>Ameren Illinois Company</v>
          </cell>
          <cell r="AS948" t="str">
            <v>AEE</v>
          </cell>
          <cell r="AT948" t="str">
            <v>Electric</v>
          </cell>
          <cell r="AU948">
            <v>44301</v>
          </cell>
          <cell r="AV948">
            <v>44023</v>
          </cell>
          <cell r="AW948">
            <v>5.78</v>
          </cell>
          <cell r="AX948">
            <v>7.36</v>
          </cell>
          <cell r="AY948">
            <v>51</v>
          </cell>
          <cell r="AZ948">
            <v>3686239</v>
          </cell>
          <cell r="BA948">
            <v>44543</v>
          </cell>
          <cell r="BB948">
            <v>42843</v>
          </cell>
          <cell r="BC948">
            <v>5.78</v>
          </cell>
          <cell r="BD948">
            <v>7.36</v>
          </cell>
          <cell r="BE948">
            <v>51</v>
          </cell>
          <cell r="BF948">
            <v>44196</v>
          </cell>
          <cell r="BG948">
            <v>3676453</v>
          </cell>
          <cell r="BH948" t="str">
            <v>Year-end</v>
          </cell>
          <cell r="BI948" t="str">
            <v>Distribution</v>
          </cell>
          <cell r="BJ948" t="str">
            <v>Fully Litigated</v>
          </cell>
          <cell r="BK948" t="str">
            <v>No</v>
          </cell>
          <cell r="BL948" t="str">
            <v>No</v>
          </cell>
        </row>
        <row r="949">
          <cell r="AE949">
            <v>59</v>
          </cell>
          <cell r="AF949">
            <v>1</v>
          </cell>
          <cell r="AG949">
            <v>1</v>
          </cell>
          <cell r="AH949">
            <v>1</v>
          </cell>
          <cell r="AI949">
            <v>1</v>
          </cell>
          <cell r="AJ949">
            <v>0</v>
          </cell>
          <cell r="AL949">
            <v>33</v>
          </cell>
          <cell r="AM949">
            <v>65</v>
          </cell>
          <cell r="AO949" t="str">
            <v>D-21-0367</v>
          </cell>
          <cell r="AP949">
            <v>3808</v>
          </cell>
          <cell r="AQ949" t="str">
            <v>IL</v>
          </cell>
          <cell r="AR949" t="str">
            <v>Commonwealth Edison Company</v>
          </cell>
          <cell r="AS949" t="str">
            <v>EXC</v>
          </cell>
          <cell r="AT949" t="str">
            <v>Electric</v>
          </cell>
          <cell r="AU949">
            <v>44302</v>
          </cell>
          <cell r="AV949">
            <v>31941</v>
          </cell>
          <cell r="AW949">
            <v>5.72</v>
          </cell>
          <cell r="AX949">
            <v>7.36</v>
          </cell>
          <cell r="AY949">
            <v>48.7</v>
          </cell>
          <cell r="AZ949">
            <v>13035495</v>
          </cell>
          <cell r="BA949">
            <v>44531</v>
          </cell>
          <cell r="BB949">
            <v>31939</v>
          </cell>
          <cell r="BC949">
            <v>5.72</v>
          </cell>
          <cell r="BD949">
            <v>7.36</v>
          </cell>
          <cell r="BE949">
            <v>48.7</v>
          </cell>
          <cell r="BF949">
            <v>44196</v>
          </cell>
          <cell r="BG949">
            <v>13035493</v>
          </cell>
          <cell r="BH949" t="str">
            <v>Year-end</v>
          </cell>
          <cell r="BI949" t="str">
            <v>Distribution</v>
          </cell>
          <cell r="BJ949" t="str">
            <v>Fully Litigated</v>
          </cell>
          <cell r="BK949" t="str">
            <v>No</v>
          </cell>
          <cell r="BL949" t="str">
            <v>No</v>
          </cell>
        </row>
        <row r="950">
          <cell r="AE950">
            <v>59</v>
          </cell>
          <cell r="AF950">
            <v>1</v>
          </cell>
          <cell r="AG950">
            <v>1</v>
          </cell>
          <cell r="AH950">
            <v>1</v>
          </cell>
          <cell r="AI950">
            <v>1</v>
          </cell>
          <cell r="AJ950">
            <v>0</v>
          </cell>
          <cell r="AL950">
            <v>33</v>
          </cell>
          <cell r="AM950">
            <v>65</v>
          </cell>
          <cell r="AO950" t="str">
            <v>D-22-0297</v>
          </cell>
          <cell r="AP950">
            <v>3973</v>
          </cell>
          <cell r="AQ950" t="str">
            <v>IL</v>
          </cell>
          <cell r="AR950" t="str">
            <v>Ameren Illinois Company</v>
          </cell>
          <cell r="AS950" t="str">
            <v>AEE</v>
          </cell>
          <cell r="AT950" t="str">
            <v>Electric</v>
          </cell>
          <cell r="AU950">
            <v>44665</v>
          </cell>
          <cell r="AV950">
            <v>85916</v>
          </cell>
          <cell r="AW950">
            <v>6.06</v>
          </cell>
          <cell r="AX950">
            <v>7.85</v>
          </cell>
          <cell r="AY950">
            <v>53.99</v>
          </cell>
          <cell r="AZ950">
            <v>3891160</v>
          </cell>
          <cell r="BA950">
            <v>44896</v>
          </cell>
          <cell r="BB950">
            <v>63121</v>
          </cell>
          <cell r="BC950">
            <v>5.9</v>
          </cell>
          <cell r="BD950">
            <v>7.85</v>
          </cell>
          <cell r="BE950">
            <v>50</v>
          </cell>
          <cell r="BF950">
            <v>44561</v>
          </cell>
          <cell r="BG950">
            <v>3890341</v>
          </cell>
          <cell r="BH950" t="str">
            <v>Year-end</v>
          </cell>
          <cell r="BI950" t="str">
            <v>Distribution</v>
          </cell>
          <cell r="BJ950" t="str">
            <v>Fully Litigated</v>
          </cell>
          <cell r="BK950" t="str">
            <v>No</v>
          </cell>
          <cell r="BL950" t="str">
            <v>No</v>
          </cell>
        </row>
        <row r="951">
          <cell r="AE951">
            <v>59</v>
          </cell>
          <cell r="AF951">
            <v>1</v>
          </cell>
          <cell r="AG951">
            <v>1</v>
          </cell>
          <cell r="AH951">
            <v>1</v>
          </cell>
          <cell r="AI951">
            <v>1</v>
          </cell>
          <cell r="AJ951">
            <v>0</v>
          </cell>
          <cell r="AL951">
            <v>33</v>
          </cell>
          <cell r="AM951">
            <v>65</v>
          </cell>
          <cell r="AO951" t="str">
            <v>D-22-0302</v>
          </cell>
          <cell r="AP951">
            <v>3975</v>
          </cell>
          <cell r="AQ951" t="str">
            <v>IL</v>
          </cell>
          <cell r="AR951" t="str">
            <v>Commonwealth Edison Company</v>
          </cell>
          <cell r="AS951" t="str">
            <v>EXC</v>
          </cell>
          <cell r="AT951" t="str">
            <v>Electric</v>
          </cell>
          <cell r="AU951">
            <v>44666</v>
          </cell>
          <cell r="AV951">
            <v>223391</v>
          </cell>
          <cell r="AW951">
            <v>5.94</v>
          </cell>
          <cell r="AX951">
            <v>7.85</v>
          </cell>
          <cell r="AY951">
            <v>49.45</v>
          </cell>
          <cell r="AZ951">
            <v>13883024</v>
          </cell>
          <cell r="BA951">
            <v>44882</v>
          </cell>
          <cell r="BB951">
            <v>223391</v>
          </cell>
          <cell r="BC951">
            <v>5.94</v>
          </cell>
          <cell r="BD951">
            <v>7.85</v>
          </cell>
          <cell r="BE951">
            <v>49.45</v>
          </cell>
          <cell r="BF951">
            <v>44561</v>
          </cell>
          <cell r="BG951">
            <v>13883023</v>
          </cell>
          <cell r="BH951" t="str">
            <v>Year-end</v>
          </cell>
          <cell r="BI951" t="str">
            <v>Distribution</v>
          </cell>
          <cell r="BJ951" t="str">
            <v>Fully Litigated</v>
          </cell>
          <cell r="BK951" t="str">
            <v>No</v>
          </cell>
          <cell r="BL951" t="str">
            <v>No</v>
          </cell>
        </row>
        <row r="952">
          <cell r="AE952">
            <v>60</v>
          </cell>
          <cell r="AF952">
            <v>1</v>
          </cell>
          <cell r="AG952">
            <v>1</v>
          </cell>
          <cell r="AH952">
            <v>1</v>
          </cell>
          <cell r="AI952">
            <v>1</v>
          </cell>
          <cell r="AJ952">
            <v>1</v>
          </cell>
          <cell r="AL952">
            <v>33</v>
          </cell>
          <cell r="AM952">
            <v>65</v>
          </cell>
          <cell r="AO952" t="str">
            <v>D-23-0067</v>
          </cell>
          <cell r="AP952">
            <v>4117</v>
          </cell>
          <cell r="AQ952" t="str">
            <v>IL</v>
          </cell>
          <cell r="AR952" t="str">
            <v>Ameren Illinois Company</v>
          </cell>
          <cell r="AS952" t="str">
            <v>AEE</v>
          </cell>
          <cell r="AT952" t="str">
            <v>Natural Gas</v>
          </cell>
          <cell r="AU952">
            <v>44932</v>
          </cell>
          <cell r="AV952">
            <v>148227</v>
          </cell>
          <cell r="AW952">
            <v>7.53</v>
          </cell>
          <cell r="AX952">
            <v>10.3</v>
          </cell>
          <cell r="AY952">
            <v>53.99</v>
          </cell>
          <cell r="AZ952">
            <v>2894025</v>
          </cell>
          <cell r="BA952">
            <v>45246</v>
          </cell>
          <cell r="BB952">
            <v>111800</v>
          </cell>
          <cell r="BC952">
            <v>6.85</v>
          </cell>
          <cell r="BD952">
            <v>9.44</v>
          </cell>
          <cell r="BE952">
            <v>50</v>
          </cell>
          <cell r="BF952">
            <v>45657</v>
          </cell>
          <cell r="BG952">
            <v>2841675</v>
          </cell>
          <cell r="BH952" t="str">
            <v>Average</v>
          </cell>
          <cell r="BI952" t="str">
            <v>Distribution</v>
          </cell>
          <cell r="BJ952" t="str">
            <v>Fully Litigated</v>
          </cell>
          <cell r="BK952" t="str">
            <v>No</v>
          </cell>
          <cell r="BL952" t="str">
            <v>No</v>
          </cell>
        </row>
        <row r="953">
          <cell r="AE953">
            <v>61</v>
          </cell>
          <cell r="AF953">
            <v>1</v>
          </cell>
          <cell r="AG953">
            <v>1</v>
          </cell>
          <cell r="AH953">
            <v>1</v>
          </cell>
          <cell r="AI953">
            <v>1</v>
          </cell>
          <cell r="AJ953">
            <v>1</v>
          </cell>
          <cell r="AL953">
            <v>33</v>
          </cell>
          <cell r="AM953">
            <v>65</v>
          </cell>
          <cell r="AO953" t="str">
            <v>D-23-0069</v>
          </cell>
          <cell r="AP953">
            <v>4119</v>
          </cell>
          <cell r="AQ953" t="str">
            <v>IL</v>
          </cell>
          <cell r="AR953" t="str">
            <v>The Peoples Gas Light and Coke Company</v>
          </cell>
          <cell r="AS953" t="str">
            <v>WEC</v>
          </cell>
          <cell r="AT953" t="str">
            <v>Natural Gas</v>
          </cell>
          <cell r="AU953">
            <v>44932</v>
          </cell>
          <cell r="AV953">
            <v>401055</v>
          </cell>
          <cell r="AW953">
            <v>7.12</v>
          </cell>
          <cell r="AX953">
            <v>9.9</v>
          </cell>
          <cell r="AY953">
            <v>54</v>
          </cell>
          <cell r="AZ953">
            <v>4783366</v>
          </cell>
          <cell r="BA953">
            <v>45246</v>
          </cell>
          <cell r="BB953">
            <v>302794</v>
          </cell>
          <cell r="BC953">
            <v>6.65</v>
          </cell>
          <cell r="BD953">
            <v>9.3800000000000008</v>
          </cell>
          <cell r="BE953">
            <v>50.79</v>
          </cell>
          <cell r="BF953">
            <v>45657</v>
          </cell>
          <cell r="BG953">
            <v>4193982</v>
          </cell>
          <cell r="BH953" t="str">
            <v>Average</v>
          </cell>
          <cell r="BI953" t="str">
            <v>Distribution</v>
          </cell>
          <cell r="BJ953" t="str">
            <v>Fully Litigated</v>
          </cell>
          <cell r="BK953" t="str">
            <v>No</v>
          </cell>
          <cell r="BL953" t="str">
            <v>No</v>
          </cell>
        </row>
        <row r="954">
          <cell r="AE954">
            <v>62</v>
          </cell>
          <cell r="AF954">
            <v>1</v>
          </cell>
          <cell r="AG954">
            <v>1</v>
          </cell>
          <cell r="AH954">
            <v>1</v>
          </cell>
          <cell r="AI954">
            <v>1</v>
          </cell>
          <cell r="AJ954">
            <v>1</v>
          </cell>
          <cell r="AL954">
            <v>33</v>
          </cell>
          <cell r="AM954">
            <v>65</v>
          </cell>
          <cell r="AO954" t="str">
            <v>D-23-0068</v>
          </cell>
          <cell r="AP954">
            <v>4120</v>
          </cell>
          <cell r="AQ954" t="str">
            <v>IL</v>
          </cell>
          <cell r="AR954" t="str">
            <v>North Shore Gas Company</v>
          </cell>
          <cell r="AS954" t="str">
            <v>WEC</v>
          </cell>
          <cell r="AT954" t="str">
            <v>Natural Gas</v>
          </cell>
          <cell r="AU954">
            <v>44932</v>
          </cell>
          <cell r="AV954">
            <v>16587</v>
          </cell>
          <cell r="AW954">
            <v>7.37</v>
          </cell>
          <cell r="AX954">
            <v>9.9</v>
          </cell>
          <cell r="AY954">
            <v>54</v>
          </cell>
          <cell r="AZ954">
            <v>428585</v>
          </cell>
          <cell r="BA954">
            <v>45246</v>
          </cell>
          <cell r="BB954">
            <v>11012</v>
          </cell>
          <cell r="BC954">
            <v>6.96</v>
          </cell>
          <cell r="BD954">
            <v>9.3800000000000008</v>
          </cell>
          <cell r="BE954">
            <v>52.58</v>
          </cell>
          <cell r="BF954">
            <v>45657</v>
          </cell>
          <cell r="BG954">
            <v>422113</v>
          </cell>
          <cell r="BH954" t="str">
            <v>Average</v>
          </cell>
          <cell r="BI954" t="str">
            <v>Distribution</v>
          </cell>
          <cell r="BJ954" t="str">
            <v>Fully Litigated</v>
          </cell>
          <cell r="BK954" t="str">
            <v>No</v>
          </cell>
          <cell r="BL954" t="str">
            <v>No</v>
          </cell>
        </row>
        <row r="955">
          <cell r="AE955">
            <v>63</v>
          </cell>
          <cell r="AF955">
            <v>1</v>
          </cell>
          <cell r="AG955">
            <v>1</v>
          </cell>
          <cell r="AH955">
            <v>1</v>
          </cell>
          <cell r="AI955">
            <v>1</v>
          </cell>
          <cell r="AJ955">
            <v>1</v>
          </cell>
          <cell r="AL955">
            <v>33</v>
          </cell>
          <cell r="AM955">
            <v>65</v>
          </cell>
          <cell r="AO955" t="str">
            <v>D-23-0066</v>
          </cell>
          <cell r="AP955">
            <v>4121</v>
          </cell>
          <cell r="AQ955" t="str">
            <v>IL</v>
          </cell>
          <cell r="AR955" t="str">
            <v>Northern Illinois Gas Company</v>
          </cell>
          <cell r="AS955" t="str">
            <v>SO</v>
          </cell>
          <cell r="AT955" t="str">
            <v>Natural Gas</v>
          </cell>
          <cell r="AU955">
            <v>44929</v>
          </cell>
          <cell r="AV955">
            <v>320027</v>
          </cell>
          <cell r="AW955">
            <v>7.49</v>
          </cell>
          <cell r="AX955">
            <v>10.35</v>
          </cell>
          <cell r="AY955">
            <v>54.52</v>
          </cell>
          <cell r="AZ955">
            <v>6184641</v>
          </cell>
          <cell r="BA955">
            <v>45246</v>
          </cell>
          <cell r="BB955">
            <v>223033</v>
          </cell>
          <cell r="BC955">
            <v>6.68</v>
          </cell>
          <cell r="BD955">
            <v>9.51</v>
          </cell>
          <cell r="BE955">
            <v>50</v>
          </cell>
          <cell r="BF955">
            <v>45657</v>
          </cell>
          <cell r="BG955">
            <v>5971923</v>
          </cell>
          <cell r="BH955" t="str">
            <v>Average</v>
          </cell>
          <cell r="BI955" t="str">
            <v>Distribution</v>
          </cell>
          <cell r="BJ955" t="str">
            <v>Fully Litigated</v>
          </cell>
          <cell r="BK955" t="str">
            <v>No</v>
          </cell>
          <cell r="BL955" t="str">
            <v>No</v>
          </cell>
        </row>
        <row r="956">
          <cell r="AE956">
            <v>63</v>
          </cell>
          <cell r="AF956">
            <v>1</v>
          </cell>
          <cell r="AG956">
            <v>1</v>
          </cell>
          <cell r="AH956">
            <v>1</v>
          </cell>
          <cell r="AI956">
            <v>1</v>
          </cell>
          <cell r="AJ956">
            <v>0</v>
          </cell>
          <cell r="AL956">
            <v>33</v>
          </cell>
          <cell r="AM956">
            <v>65</v>
          </cell>
          <cell r="AO956" t="str">
            <v>D-23-0055</v>
          </cell>
          <cell r="AP956">
            <v>4124</v>
          </cell>
          <cell r="AQ956" t="str">
            <v>IL</v>
          </cell>
          <cell r="AR956" t="str">
            <v>Commonwealth Edison Company</v>
          </cell>
          <cell r="AS956" t="str">
            <v>EXC</v>
          </cell>
          <cell r="AT956" t="str">
            <v>Electric</v>
          </cell>
          <cell r="AU956">
            <v>44943</v>
          </cell>
          <cell r="AV956">
            <v>1487444</v>
          </cell>
          <cell r="AW956">
            <v>7.65</v>
          </cell>
          <cell r="AX956">
            <v>10.65</v>
          </cell>
          <cell r="AY956">
            <v>51.19</v>
          </cell>
          <cell r="AZ956">
            <v>18330797</v>
          </cell>
          <cell r="BA956">
            <v>45274</v>
          </cell>
          <cell r="BB956">
            <v>1053522</v>
          </cell>
          <cell r="BC956">
            <v>6.71</v>
          </cell>
          <cell r="BD956">
            <v>8.91</v>
          </cell>
          <cell r="BE956">
            <v>50</v>
          </cell>
          <cell r="BF956">
            <v>46752</v>
          </cell>
          <cell r="BG956">
            <v>17330861</v>
          </cell>
          <cell r="BH956" t="str">
            <v>Average</v>
          </cell>
          <cell r="BI956" t="str">
            <v>Distribution</v>
          </cell>
          <cell r="BJ956" t="str">
            <v>Fully Litigated</v>
          </cell>
          <cell r="BK956" t="str">
            <v>Yes</v>
          </cell>
          <cell r="BL956" t="str">
            <v>No</v>
          </cell>
        </row>
        <row r="957">
          <cell r="AE957">
            <v>63</v>
          </cell>
          <cell r="AF957">
            <v>1</v>
          </cell>
          <cell r="AG957">
            <v>1</v>
          </cell>
          <cell r="AH957">
            <v>1</v>
          </cell>
          <cell r="AI957">
            <v>1</v>
          </cell>
          <cell r="AJ957">
            <v>0</v>
          </cell>
          <cell r="AL957">
            <v>33</v>
          </cell>
          <cell r="AM957">
            <v>65</v>
          </cell>
          <cell r="AO957" t="str">
            <v>D-23-0082</v>
          </cell>
          <cell r="AP957">
            <v>4125</v>
          </cell>
          <cell r="AQ957" t="str">
            <v>IL</v>
          </cell>
          <cell r="AR957" t="str">
            <v>Ameren Illinois Company</v>
          </cell>
          <cell r="AS957" t="str">
            <v>AEE</v>
          </cell>
          <cell r="AT957" t="str">
            <v>Electric</v>
          </cell>
          <cell r="AU957">
            <v>44946</v>
          </cell>
          <cell r="AV957">
            <v>465064</v>
          </cell>
          <cell r="AW957">
            <v>7.76</v>
          </cell>
          <cell r="AX957">
            <v>10.5</v>
          </cell>
          <cell r="AY957">
            <v>54.03</v>
          </cell>
          <cell r="AZ957">
            <v>5193859</v>
          </cell>
          <cell r="BA957">
            <v>45274</v>
          </cell>
          <cell r="BB957">
            <v>309355</v>
          </cell>
          <cell r="BC957">
            <v>6.59</v>
          </cell>
          <cell r="BD957">
            <v>8.7200000000000006</v>
          </cell>
          <cell r="BE957">
            <v>50</v>
          </cell>
          <cell r="BF957">
            <v>46752</v>
          </cell>
          <cell r="BG957">
            <v>4803776</v>
          </cell>
          <cell r="BH957" t="str">
            <v>Average</v>
          </cell>
          <cell r="BI957" t="str">
            <v>Distribution</v>
          </cell>
          <cell r="BJ957" t="str">
            <v>Fully Litigated</v>
          </cell>
          <cell r="BK957" t="str">
            <v>Yes</v>
          </cell>
          <cell r="BL957" t="str">
            <v>No</v>
          </cell>
        </row>
        <row r="958">
          <cell r="AE958">
            <v>64</v>
          </cell>
          <cell r="AF958">
            <v>1</v>
          </cell>
          <cell r="AG958">
            <v>1</v>
          </cell>
          <cell r="AH958">
            <v>1</v>
          </cell>
          <cell r="AI958">
            <v>1</v>
          </cell>
          <cell r="AJ958">
            <v>1</v>
          </cell>
          <cell r="AL958">
            <v>33</v>
          </cell>
          <cell r="AM958">
            <v>66</v>
          </cell>
          <cell r="AO958" t="str">
            <v>D-24-0043</v>
          </cell>
          <cell r="AP958">
            <v>4324</v>
          </cell>
          <cell r="AQ958" t="str">
            <v>IL</v>
          </cell>
          <cell r="AR958" t="str">
            <v>Liberty Utilities (Midstates Natural Gas) Corp</v>
          </cell>
          <cell r="AS958" t="str">
            <v>AQN</v>
          </cell>
          <cell r="AT958" t="str">
            <v>Natural Gas</v>
          </cell>
          <cell r="AU958">
            <v>45280</v>
          </cell>
          <cell r="AV958">
            <v>4147.5919999999996</v>
          </cell>
          <cell r="AW958">
            <v>8.41</v>
          </cell>
          <cell r="AX958">
            <v>10.8</v>
          </cell>
          <cell r="AY958">
            <v>54</v>
          </cell>
          <cell r="AZ958">
            <v>75432.322</v>
          </cell>
          <cell r="BA958">
            <v>45596</v>
          </cell>
          <cell r="BB958">
            <v>3174.0770000000002</v>
          </cell>
          <cell r="BC958">
            <v>7.54</v>
          </cell>
          <cell r="BD958">
            <v>9.9</v>
          </cell>
          <cell r="BE958">
            <v>45.3</v>
          </cell>
          <cell r="BF958">
            <v>45657</v>
          </cell>
          <cell r="BG958">
            <v>74745.154999999999</v>
          </cell>
          <cell r="BH958" t="str">
            <v>Average</v>
          </cell>
          <cell r="BI958" t="str">
            <v>Distribution</v>
          </cell>
          <cell r="BJ958" t="str">
            <v>Fully Litigated</v>
          </cell>
          <cell r="BK958" t="str">
            <v>No</v>
          </cell>
          <cell r="BL958" t="str">
            <v>No</v>
          </cell>
        </row>
        <row r="959">
          <cell r="AE959">
            <v>64</v>
          </cell>
          <cell r="AF959">
            <v>0</v>
          </cell>
          <cell r="AG959">
            <v>1</v>
          </cell>
          <cell r="AH959">
            <v>1</v>
          </cell>
          <cell r="AI959">
            <v>1</v>
          </cell>
          <cell r="AJ959">
            <v>0</v>
          </cell>
          <cell r="AL959">
            <v>34</v>
          </cell>
          <cell r="AM959">
            <v>67</v>
          </cell>
          <cell r="AO959" t="str">
            <v>Ca-41746</v>
          </cell>
          <cell r="AP959">
            <v>-688</v>
          </cell>
          <cell r="AQ959" t="str">
            <v>IN</v>
          </cell>
          <cell r="AR959" t="str">
            <v>Northern Indiana Public Service Company, LLC</v>
          </cell>
          <cell r="AS959" t="str">
            <v>NI</v>
          </cell>
          <cell r="AT959" t="str">
            <v>Electric</v>
          </cell>
          <cell r="AU959">
            <v>36915</v>
          </cell>
          <cell r="AV959" t="str">
            <v>NA</v>
          </cell>
          <cell r="AW959" t="str">
            <v>NA</v>
          </cell>
          <cell r="AX959" t="str">
            <v>NA</v>
          </cell>
          <cell r="AY959" t="str">
            <v>NA</v>
          </cell>
          <cell r="AZ959" t="str">
            <v>NA</v>
          </cell>
          <cell r="BA959">
            <v>37522</v>
          </cell>
          <cell r="BB959" t="str">
            <v>NA</v>
          </cell>
          <cell r="BC959" t="str">
            <v>NA</v>
          </cell>
          <cell r="BD959" t="str">
            <v>NA</v>
          </cell>
          <cell r="BE959" t="str">
            <v>NA</v>
          </cell>
          <cell r="BG959" t="str">
            <v>NA</v>
          </cell>
          <cell r="BI959" t="str">
            <v>Vertically Integrated</v>
          </cell>
          <cell r="BJ959" t="str">
            <v>Settled</v>
          </cell>
          <cell r="BK959" t="str">
            <v>No</v>
          </cell>
          <cell r="BL959" t="str">
            <v>No</v>
          </cell>
        </row>
        <row r="960">
          <cell r="AE960">
            <v>64</v>
          </cell>
          <cell r="AF960">
            <v>0</v>
          </cell>
          <cell r="AG960">
            <v>1</v>
          </cell>
          <cell r="AH960">
            <v>1</v>
          </cell>
          <cell r="AI960">
            <v>1</v>
          </cell>
          <cell r="AJ960">
            <v>0</v>
          </cell>
          <cell r="AL960">
            <v>35</v>
          </cell>
          <cell r="AM960">
            <v>68</v>
          </cell>
          <cell r="AO960" t="str">
            <v>Ca-39938</v>
          </cell>
          <cell r="AP960">
            <v>-687</v>
          </cell>
          <cell r="AQ960" t="str">
            <v>IN</v>
          </cell>
          <cell r="AR960" t="str">
            <v>AES Indiana</v>
          </cell>
          <cell r="AS960" t="str">
            <v>AES</v>
          </cell>
          <cell r="AT960" t="str">
            <v>Electric</v>
          </cell>
          <cell r="AU960">
            <v>34618</v>
          </cell>
          <cell r="AV960">
            <v>87600</v>
          </cell>
          <cell r="AW960">
            <v>9.8800000000000008</v>
          </cell>
          <cell r="AX960">
            <v>15.83</v>
          </cell>
          <cell r="AY960">
            <v>41.71</v>
          </cell>
          <cell r="AZ960" t="str">
            <v>NA</v>
          </cell>
          <cell r="BA960">
            <v>34935</v>
          </cell>
          <cell r="BB960">
            <v>60000</v>
          </cell>
          <cell r="BC960" t="str">
            <v>NA</v>
          </cell>
          <cell r="BD960" t="str">
            <v>NA</v>
          </cell>
          <cell r="BE960" t="str">
            <v>NA</v>
          </cell>
          <cell r="BG960" t="str">
            <v>NA</v>
          </cell>
          <cell r="BI960" t="str">
            <v>Vertically Integrated</v>
          </cell>
          <cell r="BJ960" t="str">
            <v>Settled</v>
          </cell>
          <cell r="BK960" t="str">
            <v>Yes</v>
          </cell>
          <cell r="BL960" t="str">
            <v>No</v>
          </cell>
        </row>
        <row r="961">
          <cell r="AE961">
            <v>64</v>
          </cell>
          <cell r="AF961">
            <v>0</v>
          </cell>
          <cell r="AG961">
            <v>1</v>
          </cell>
          <cell r="AH961">
            <v>1</v>
          </cell>
          <cell r="AI961">
            <v>1</v>
          </cell>
          <cell r="AJ961">
            <v>1</v>
          </cell>
          <cell r="AL961">
            <v>35</v>
          </cell>
          <cell r="AM961">
            <v>69</v>
          </cell>
          <cell r="AO961" t="str">
            <v>Ca-42598</v>
          </cell>
          <cell r="AP961">
            <v>-48</v>
          </cell>
          <cell r="AQ961" t="str">
            <v>IN</v>
          </cell>
          <cell r="AR961" t="str">
            <v>Indiana Gas Company, Inc.</v>
          </cell>
          <cell r="AS961" t="str">
            <v>CNP</v>
          </cell>
          <cell r="AT961" t="str">
            <v>Natural Gas</v>
          </cell>
          <cell r="AU961">
            <v>38065</v>
          </cell>
          <cell r="AV961">
            <v>46900</v>
          </cell>
          <cell r="AW961">
            <v>9.2100000000000009</v>
          </cell>
          <cell r="AX961">
            <v>12.25</v>
          </cell>
          <cell r="AY961">
            <v>48</v>
          </cell>
          <cell r="AZ961">
            <v>709600</v>
          </cell>
          <cell r="BA961">
            <v>38321</v>
          </cell>
          <cell r="BB961">
            <v>24000</v>
          </cell>
          <cell r="BC961">
            <v>8.3800000000000008</v>
          </cell>
          <cell r="BD961">
            <v>10.6</v>
          </cell>
          <cell r="BE961">
            <v>50.06</v>
          </cell>
          <cell r="BF961">
            <v>37894</v>
          </cell>
          <cell r="BG961">
            <v>707800</v>
          </cell>
          <cell r="BH961" t="str">
            <v>Year-end</v>
          </cell>
          <cell r="BI961" t="str">
            <v>Distribution</v>
          </cell>
          <cell r="BJ961" t="str">
            <v>Settled</v>
          </cell>
          <cell r="BK961" t="str">
            <v>No</v>
          </cell>
          <cell r="BL961" t="str">
            <v>No</v>
          </cell>
        </row>
        <row r="962">
          <cell r="AE962">
            <v>64</v>
          </cell>
          <cell r="AF962">
            <v>0</v>
          </cell>
          <cell r="AG962">
            <v>1</v>
          </cell>
          <cell r="AH962">
            <v>1</v>
          </cell>
          <cell r="AI962">
            <v>1</v>
          </cell>
          <cell r="AJ962">
            <v>1</v>
          </cell>
          <cell r="AL962">
            <v>35</v>
          </cell>
          <cell r="AM962">
            <v>70</v>
          </cell>
          <cell r="AO962" t="str">
            <v>Ca-42596</v>
          </cell>
          <cell r="AP962">
            <v>-47</v>
          </cell>
          <cell r="AQ962" t="str">
            <v>IN</v>
          </cell>
          <cell r="AR962" t="str">
            <v>Southern Indiana Gas and Electric Company</v>
          </cell>
          <cell r="AS962" t="str">
            <v>CNP</v>
          </cell>
          <cell r="AT962" t="str">
            <v>Natural Gas</v>
          </cell>
          <cell r="AU962">
            <v>38058</v>
          </cell>
          <cell r="AV962">
            <v>5700</v>
          </cell>
          <cell r="AW962" t="str">
            <v>NA</v>
          </cell>
          <cell r="AX962" t="str">
            <v>NA</v>
          </cell>
          <cell r="AY962" t="str">
            <v>NA</v>
          </cell>
          <cell r="AZ962" t="str">
            <v>NA</v>
          </cell>
          <cell r="BA962">
            <v>38168</v>
          </cell>
          <cell r="BB962">
            <v>5700</v>
          </cell>
          <cell r="BC962">
            <v>7.41</v>
          </cell>
          <cell r="BD962">
            <v>10.5</v>
          </cell>
          <cell r="BE962">
            <v>44</v>
          </cell>
          <cell r="BF962">
            <v>37894</v>
          </cell>
          <cell r="BG962">
            <v>112800</v>
          </cell>
          <cell r="BH962" t="str">
            <v>Year-end</v>
          </cell>
          <cell r="BI962" t="str">
            <v>Distribution</v>
          </cell>
          <cell r="BJ962" t="str">
            <v>Settled</v>
          </cell>
          <cell r="BK962" t="str">
            <v>No</v>
          </cell>
          <cell r="BL962" t="str">
            <v>No</v>
          </cell>
        </row>
        <row r="963">
          <cell r="AE963">
            <v>64</v>
          </cell>
          <cell r="AF963">
            <v>0</v>
          </cell>
          <cell r="AG963">
            <v>1</v>
          </cell>
          <cell r="AH963">
            <v>1</v>
          </cell>
          <cell r="AI963">
            <v>1</v>
          </cell>
          <cell r="AJ963">
            <v>0</v>
          </cell>
          <cell r="AL963">
            <v>35</v>
          </cell>
          <cell r="AM963">
            <v>71</v>
          </cell>
          <cell r="AO963" t="str">
            <v>Ca-42359</v>
          </cell>
          <cell r="AP963">
            <v>-46</v>
          </cell>
          <cell r="AQ963" t="str">
            <v>IN</v>
          </cell>
          <cell r="AR963" t="str">
            <v>Duke Energy Indiana, LLC</v>
          </cell>
          <cell r="AS963" t="str">
            <v>DUK</v>
          </cell>
          <cell r="AT963" t="str">
            <v>Electric</v>
          </cell>
          <cell r="AU963">
            <v>37620</v>
          </cell>
          <cell r="AV963">
            <v>145300</v>
          </cell>
          <cell r="AW963">
            <v>7.63</v>
          </cell>
          <cell r="AX963">
            <v>11.2</v>
          </cell>
          <cell r="AY963">
            <v>44.44</v>
          </cell>
          <cell r="AZ963">
            <v>3662400</v>
          </cell>
          <cell r="BA963">
            <v>38125</v>
          </cell>
          <cell r="BB963">
            <v>107300</v>
          </cell>
          <cell r="BC963">
            <v>7.3</v>
          </cell>
          <cell r="BD963">
            <v>10.5</v>
          </cell>
          <cell r="BE963">
            <v>44.44</v>
          </cell>
          <cell r="BF963">
            <v>37529</v>
          </cell>
          <cell r="BG963">
            <v>3662400</v>
          </cell>
          <cell r="BH963" t="str">
            <v>Year-end</v>
          </cell>
          <cell r="BI963" t="str">
            <v>Vertically Integrated</v>
          </cell>
          <cell r="BJ963" t="str">
            <v>Fully Litigated</v>
          </cell>
          <cell r="BK963" t="str">
            <v>No</v>
          </cell>
          <cell r="BL963" t="str">
            <v>No</v>
          </cell>
        </row>
        <row r="964">
          <cell r="AE964">
            <v>64</v>
          </cell>
          <cell r="AF964">
            <v>0</v>
          </cell>
          <cell r="AG964">
            <v>1</v>
          </cell>
          <cell r="AH964">
            <v>1</v>
          </cell>
          <cell r="AI964">
            <v>1</v>
          </cell>
          <cell r="AJ964">
            <v>1</v>
          </cell>
          <cell r="AL964">
            <v>35</v>
          </cell>
          <cell r="AM964">
            <v>71</v>
          </cell>
          <cell r="AO964" t="str">
            <v>Ca-40283</v>
          </cell>
          <cell r="AP964">
            <v>-45</v>
          </cell>
          <cell r="AQ964" t="str">
            <v>IN</v>
          </cell>
          <cell r="AR964" t="str">
            <v>Southern Indiana Gas and Electric Company</v>
          </cell>
          <cell r="AS964" t="str">
            <v>CNP</v>
          </cell>
          <cell r="AT964" t="str">
            <v>Natural Gas</v>
          </cell>
          <cell r="AU964">
            <v>35048</v>
          </cell>
          <cell r="AV964">
            <v>7200</v>
          </cell>
          <cell r="AW964">
            <v>8.2899999999999991</v>
          </cell>
          <cell r="AX964">
            <v>12.9</v>
          </cell>
          <cell r="AY964">
            <v>38.380000000000003</v>
          </cell>
          <cell r="AZ964">
            <v>83000</v>
          </cell>
          <cell r="BA964">
            <v>35249</v>
          </cell>
          <cell r="BB964">
            <v>4800</v>
          </cell>
          <cell r="BC964">
            <v>7.64</v>
          </cell>
          <cell r="BD964">
            <v>11.25</v>
          </cell>
          <cell r="BE964">
            <v>38.380000000000003</v>
          </cell>
          <cell r="BF964">
            <v>34880</v>
          </cell>
          <cell r="BG964" t="str">
            <v>NA</v>
          </cell>
          <cell r="BH964" t="str">
            <v>Year-end</v>
          </cell>
          <cell r="BI964" t="str">
            <v>Distribution</v>
          </cell>
          <cell r="BJ964" t="str">
            <v>Settled</v>
          </cell>
          <cell r="BK964" t="str">
            <v>No</v>
          </cell>
          <cell r="BL964" t="str">
            <v>No</v>
          </cell>
        </row>
        <row r="965">
          <cell r="AE965">
            <v>64</v>
          </cell>
          <cell r="AF965">
            <v>0</v>
          </cell>
          <cell r="AG965">
            <v>1</v>
          </cell>
          <cell r="AH965">
            <v>1</v>
          </cell>
          <cell r="AI965">
            <v>1</v>
          </cell>
          <cell r="AJ965">
            <v>0</v>
          </cell>
          <cell r="AL965">
            <v>35</v>
          </cell>
          <cell r="AM965">
            <v>71</v>
          </cell>
          <cell r="AO965" t="str">
            <v>Ca-40003</v>
          </cell>
          <cell r="AP965">
            <v>-44</v>
          </cell>
          <cell r="AQ965" t="str">
            <v>IN</v>
          </cell>
          <cell r="AR965" t="str">
            <v>Duke Energy Indiana, LLC</v>
          </cell>
          <cell r="AS965" t="str">
            <v>DUK</v>
          </cell>
          <cell r="AT965" t="str">
            <v>Electric</v>
          </cell>
          <cell r="AU965">
            <v>34834</v>
          </cell>
          <cell r="AV965">
            <v>104800</v>
          </cell>
          <cell r="AW965">
            <v>8.58</v>
          </cell>
          <cell r="AX965">
            <v>11.9</v>
          </cell>
          <cell r="AY965">
            <v>41.35</v>
          </cell>
          <cell r="AZ965">
            <v>2382000</v>
          </cell>
          <cell r="BA965">
            <v>35335</v>
          </cell>
          <cell r="BB965">
            <v>73900</v>
          </cell>
          <cell r="BC965">
            <v>8.2100000000000009</v>
          </cell>
          <cell r="BD965">
            <v>11</v>
          </cell>
          <cell r="BE965">
            <v>41.35</v>
          </cell>
          <cell r="BF965">
            <v>34699</v>
          </cell>
          <cell r="BG965">
            <v>2382000</v>
          </cell>
          <cell r="BH965" t="str">
            <v>Year-end</v>
          </cell>
          <cell r="BI965" t="str">
            <v>Vertically Integrated</v>
          </cell>
          <cell r="BJ965" t="str">
            <v>Fully Litigated</v>
          </cell>
          <cell r="BK965" t="str">
            <v>No</v>
          </cell>
          <cell r="BL965" t="str">
            <v>No</v>
          </cell>
        </row>
        <row r="966">
          <cell r="AE966">
            <v>64</v>
          </cell>
          <cell r="AF966">
            <v>0</v>
          </cell>
          <cell r="AG966">
            <v>1</v>
          </cell>
          <cell r="AH966">
            <v>1</v>
          </cell>
          <cell r="AI966">
            <v>1</v>
          </cell>
          <cell r="AJ966">
            <v>0</v>
          </cell>
          <cell r="AL966">
            <v>35</v>
          </cell>
          <cell r="AM966">
            <v>71</v>
          </cell>
          <cell r="AO966" t="str">
            <v>Ca-39871</v>
          </cell>
          <cell r="AP966">
            <v>-43</v>
          </cell>
          <cell r="AQ966" t="str">
            <v>IN</v>
          </cell>
          <cell r="AR966" t="str">
            <v>Southern Indiana Gas and Electric Company</v>
          </cell>
          <cell r="AS966" t="str">
            <v>CNP</v>
          </cell>
          <cell r="AT966" t="str">
            <v>Electric</v>
          </cell>
          <cell r="AU966">
            <v>34470</v>
          </cell>
          <cell r="AV966">
            <v>10500</v>
          </cell>
          <cell r="AW966">
            <v>8.14</v>
          </cell>
          <cell r="AX966">
            <v>12.75</v>
          </cell>
          <cell r="AY966">
            <v>36.6</v>
          </cell>
          <cell r="AZ966">
            <v>813600</v>
          </cell>
          <cell r="BA966">
            <v>34871</v>
          </cell>
          <cell r="BB966">
            <v>4600</v>
          </cell>
          <cell r="BC966">
            <v>7.94</v>
          </cell>
          <cell r="BD966">
            <v>12.25</v>
          </cell>
          <cell r="BE966">
            <v>36.6</v>
          </cell>
          <cell r="BF966">
            <v>34334</v>
          </cell>
          <cell r="BG966">
            <v>574500</v>
          </cell>
          <cell r="BH966" t="str">
            <v>Year-end</v>
          </cell>
          <cell r="BI966" t="str">
            <v>Vertically Integrated</v>
          </cell>
          <cell r="BJ966" t="str">
            <v>Fully Litigated</v>
          </cell>
          <cell r="BK966" t="str">
            <v>No</v>
          </cell>
          <cell r="BL966" t="str">
            <v>No</v>
          </cell>
        </row>
        <row r="967">
          <cell r="AE967">
            <v>64</v>
          </cell>
          <cell r="AF967">
            <v>0</v>
          </cell>
          <cell r="AG967">
            <v>1</v>
          </cell>
          <cell r="AH967">
            <v>1</v>
          </cell>
          <cell r="AI967">
            <v>1</v>
          </cell>
          <cell r="AJ967">
            <v>1</v>
          </cell>
          <cell r="AL967">
            <v>35</v>
          </cell>
          <cell r="AM967">
            <v>71</v>
          </cell>
          <cell r="AO967" t="str">
            <v>Ca-39539</v>
          </cell>
          <cell r="AP967">
            <v>-42</v>
          </cell>
          <cell r="AQ967" t="str">
            <v>IN</v>
          </cell>
          <cell r="AR967" t="str">
            <v>Southern Indiana Gas and Electric Company</v>
          </cell>
          <cell r="AS967" t="str">
            <v>CNP</v>
          </cell>
          <cell r="AT967" t="str">
            <v>Natural Gas</v>
          </cell>
          <cell r="AU967">
            <v>34015</v>
          </cell>
          <cell r="AV967">
            <v>7800</v>
          </cell>
          <cell r="AW967">
            <v>8.77</v>
          </cell>
          <cell r="AX967">
            <v>13.25</v>
          </cell>
          <cell r="AY967">
            <v>38.700000000000003</v>
          </cell>
          <cell r="AZ967">
            <v>65200</v>
          </cell>
          <cell r="BA967">
            <v>34171</v>
          </cell>
          <cell r="BB967">
            <v>5500</v>
          </cell>
          <cell r="BC967">
            <v>8.0299999999999994</v>
          </cell>
          <cell r="BD967">
            <v>11.9</v>
          </cell>
          <cell r="BE967">
            <v>38.700000000000003</v>
          </cell>
          <cell r="BF967">
            <v>33785</v>
          </cell>
          <cell r="BG967">
            <v>64900</v>
          </cell>
          <cell r="BH967" t="str">
            <v>Year-end</v>
          </cell>
          <cell r="BI967" t="str">
            <v>Distribution</v>
          </cell>
          <cell r="BJ967" t="str">
            <v>Settled</v>
          </cell>
          <cell r="BK967" t="str">
            <v>Yes</v>
          </cell>
          <cell r="BL967" t="str">
            <v>No</v>
          </cell>
        </row>
        <row r="968">
          <cell r="AE968">
            <v>64</v>
          </cell>
          <cell r="AF968">
            <v>0</v>
          </cell>
          <cell r="AG968">
            <v>1</v>
          </cell>
          <cell r="AH968">
            <v>1</v>
          </cell>
          <cell r="AI968">
            <v>1</v>
          </cell>
          <cell r="AJ968">
            <v>0</v>
          </cell>
          <cell r="AL968">
            <v>35</v>
          </cell>
          <cell r="AM968">
            <v>71</v>
          </cell>
          <cell r="AO968" t="str">
            <v>Ca-39584,39584-S2</v>
          </cell>
          <cell r="AP968">
            <v>-41</v>
          </cell>
          <cell r="AQ968" t="str">
            <v>IN</v>
          </cell>
          <cell r="AR968" t="str">
            <v>Duke Energy Indiana, LLC</v>
          </cell>
          <cell r="AS968" t="str">
            <v>DUK</v>
          </cell>
          <cell r="AT968" t="str">
            <v>Electric</v>
          </cell>
          <cell r="AU968">
            <v>34212</v>
          </cell>
          <cell r="AV968">
            <v>102500</v>
          </cell>
          <cell r="AW968">
            <v>8.9</v>
          </cell>
          <cell r="AX968">
            <v>13</v>
          </cell>
          <cell r="AY968">
            <v>33.08</v>
          </cell>
          <cell r="AZ968">
            <v>2031000</v>
          </cell>
          <cell r="BA968">
            <v>34747</v>
          </cell>
          <cell r="BB968">
            <v>37500</v>
          </cell>
          <cell r="BC968">
            <v>8.23</v>
          </cell>
          <cell r="BD968">
            <v>11.9</v>
          </cell>
          <cell r="BE968">
            <v>37.46</v>
          </cell>
          <cell r="BF968">
            <v>33969</v>
          </cell>
          <cell r="BG968">
            <v>1957900</v>
          </cell>
          <cell r="BH968" t="str">
            <v>Year-end</v>
          </cell>
          <cell r="BI968" t="str">
            <v>Vertically Integrated</v>
          </cell>
          <cell r="BJ968" t="str">
            <v>Settled</v>
          </cell>
          <cell r="BK968" t="str">
            <v>No</v>
          </cell>
          <cell r="BL968" t="str">
            <v>No</v>
          </cell>
        </row>
        <row r="969">
          <cell r="AE969">
            <v>64</v>
          </cell>
          <cell r="AF969">
            <v>0</v>
          </cell>
          <cell r="AG969">
            <v>1</v>
          </cell>
          <cell r="AH969">
            <v>1</v>
          </cell>
          <cell r="AI969">
            <v>1</v>
          </cell>
          <cell r="AJ969">
            <v>1</v>
          </cell>
          <cell r="AL969">
            <v>35</v>
          </cell>
          <cell r="AM969">
            <v>71</v>
          </cell>
          <cell r="AO969" t="str">
            <v>Ca-39353</v>
          </cell>
          <cell r="AP969">
            <v>-40</v>
          </cell>
          <cell r="AQ969" t="str">
            <v>IN</v>
          </cell>
          <cell r="AR969" t="str">
            <v>Indiana Gas Company, Inc.</v>
          </cell>
          <cell r="AS969" t="str">
            <v>CNP</v>
          </cell>
          <cell r="AT969" t="str">
            <v>Natural Gas</v>
          </cell>
          <cell r="AU969">
            <v>33611</v>
          </cell>
          <cell r="AV969">
            <v>27700</v>
          </cell>
          <cell r="AW969">
            <v>10.51</v>
          </cell>
          <cell r="AX969">
            <v>13.95</v>
          </cell>
          <cell r="AY969">
            <v>46</v>
          </cell>
          <cell r="AZ969">
            <v>487800</v>
          </cell>
          <cell r="BA969">
            <v>33905</v>
          </cell>
          <cell r="BB969">
            <v>15200</v>
          </cell>
          <cell r="BC969">
            <v>9.69</v>
          </cell>
          <cell r="BD969">
            <v>12.25</v>
          </cell>
          <cell r="BE969">
            <v>46</v>
          </cell>
          <cell r="BF969">
            <v>33724</v>
          </cell>
          <cell r="BG969">
            <v>485800</v>
          </cell>
          <cell r="BH969" t="str">
            <v>Year-end</v>
          </cell>
          <cell r="BI969" t="str">
            <v>Distribution</v>
          </cell>
          <cell r="BJ969" t="str">
            <v>Settled</v>
          </cell>
          <cell r="BK969" t="str">
            <v>No</v>
          </cell>
          <cell r="BL969" t="str">
            <v>No</v>
          </cell>
        </row>
        <row r="970">
          <cell r="AE970">
            <v>64</v>
          </cell>
          <cell r="AF970">
            <v>0</v>
          </cell>
          <cell r="AG970">
            <v>1</v>
          </cell>
          <cell r="AH970">
            <v>1</v>
          </cell>
          <cell r="AI970">
            <v>1</v>
          </cell>
          <cell r="AJ970">
            <v>0</v>
          </cell>
          <cell r="AL970">
            <v>35</v>
          </cell>
          <cell r="AM970">
            <v>72</v>
          </cell>
          <cell r="AO970" t="str">
            <v>Ca-39314</v>
          </cell>
          <cell r="AP970">
            <v>-39</v>
          </cell>
          <cell r="AQ970" t="str">
            <v>IN</v>
          </cell>
          <cell r="AR970" t="str">
            <v>Indiana Michigan Power Company</v>
          </cell>
          <cell r="AS970" t="str">
            <v>AEP</v>
          </cell>
          <cell r="AT970" t="str">
            <v>Electric</v>
          </cell>
          <cell r="AU970">
            <v>33721</v>
          </cell>
          <cell r="AV970">
            <v>44800</v>
          </cell>
          <cell r="AW970">
            <v>9.0399999999999991</v>
          </cell>
          <cell r="AX970">
            <v>12.6</v>
          </cell>
          <cell r="AY970">
            <v>35.299999999999997</v>
          </cell>
          <cell r="AZ970">
            <v>1806600</v>
          </cell>
          <cell r="BA970">
            <v>34285</v>
          </cell>
          <cell r="BB970">
            <v>34700</v>
          </cell>
          <cell r="BC970">
            <v>8.7799999999999994</v>
          </cell>
          <cell r="BD970">
            <v>12</v>
          </cell>
          <cell r="BE970">
            <v>35.29</v>
          </cell>
          <cell r="BF970">
            <v>33603</v>
          </cell>
          <cell r="BG970">
            <v>1805200</v>
          </cell>
          <cell r="BH970" t="str">
            <v>Year-end</v>
          </cell>
          <cell r="BI970" t="str">
            <v>Vertically Integrated</v>
          </cell>
          <cell r="BJ970" t="str">
            <v>Fully Litigated</v>
          </cell>
          <cell r="BK970" t="str">
            <v>No</v>
          </cell>
          <cell r="BL970" t="str">
            <v>No</v>
          </cell>
        </row>
        <row r="971">
          <cell r="AE971">
            <v>64</v>
          </cell>
          <cell r="AF971">
            <v>0</v>
          </cell>
          <cell r="AG971">
            <v>1</v>
          </cell>
          <cell r="AH971">
            <v>1</v>
          </cell>
          <cell r="AI971">
            <v>1</v>
          </cell>
          <cell r="AJ971">
            <v>1</v>
          </cell>
          <cell r="AL971">
            <v>35</v>
          </cell>
          <cell r="AM971">
            <v>72</v>
          </cell>
          <cell r="AO971" t="str">
            <v>Ca-38918</v>
          </cell>
          <cell r="AP971">
            <v>-38</v>
          </cell>
          <cell r="AQ971" t="str">
            <v>IN</v>
          </cell>
          <cell r="AR971" t="str">
            <v>Indiana Gas Company, Inc.</v>
          </cell>
          <cell r="AS971" t="str">
            <v>CNP</v>
          </cell>
          <cell r="AT971" t="str">
            <v>Natural Gas</v>
          </cell>
          <cell r="AU971">
            <v>32994</v>
          </cell>
          <cell r="AV971">
            <v>7500</v>
          </cell>
          <cell r="AW971">
            <v>10.49</v>
          </cell>
          <cell r="AX971">
            <v>13.9</v>
          </cell>
          <cell r="AY971">
            <v>45.56</v>
          </cell>
          <cell r="AZ971" t="str">
            <v>NA</v>
          </cell>
          <cell r="BA971">
            <v>33177</v>
          </cell>
          <cell r="BB971">
            <v>0</v>
          </cell>
          <cell r="BC971">
            <v>10.16</v>
          </cell>
          <cell r="BD971">
            <v>12.95</v>
          </cell>
          <cell r="BE971">
            <v>46.08</v>
          </cell>
          <cell r="BF971">
            <v>32993</v>
          </cell>
          <cell r="BG971">
            <v>423000</v>
          </cell>
          <cell r="BH971" t="str">
            <v>Year-end</v>
          </cell>
          <cell r="BI971" t="str">
            <v>Distribution</v>
          </cell>
          <cell r="BJ971" t="str">
            <v>Settled</v>
          </cell>
          <cell r="BK971" t="str">
            <v>No</v>
          </cell>
          <cell r="BL971" t="str">
            <v>No</v>
          </cell>
        </row>
        <row r="972">
          <cell r="AE972">
            <v>64</v>
          </cell>
          <cell r="AF972">
            <v>0</v>
          </cell>
          <cell r="AG972">
            <v>1</v>
          </cell>
          <cell r="AH972">
            <v>1</v>
          </cell>
          <cell r="AI972">
            <v>1</v>
          </cell>
          <cell r="AJ972">
            <v>0</v>
          </cell>
          <cell r="AL972">
            <v>35</v>
          </cell>
          <cell r="AM972">
            <v>72</v>
          </cell>
          <cell r="AO972" t="str">
            <v>Ca-38728</v>
          </cell>
          <cell r="AP972">
            <v>-37</v>
          </cell>
          <cell r="AQ972" t="str">
            <v>IN</v>
          </cell>
          <cell r="AR972" t="str">
            <v>Indiana Michigan Power Company</v>
          </cell>
          <cell r="AS972" t="str">
            <v>AEP</v>
          </cell>
          <cell r="AT972" t="str">
            <v>Electric</v>
          </cell>
          <cell r="AU972">
            <v>32699</v>
          </cell>
          <cell r="AV972">
            <v>60000</v>
          </cell>
          <cell r="AW972">
            <v>8.9700000000000006</v>
          </cell>
          <cell r="AX972">
            <v>13.5</v>
          </cell>
          <cell r="AY972">
            <v>33.299999999999997</v>
          </cell>
          <cell r="AZ972">
            <v>1901100</v>
          </cell>
          <cell r="BA972">
            <v>33109</v>
          </cell>
          <cell r="BB972">
            <v>14300</v>
          </cell>
          <cell r="BC972">
            <v>8.7899999999999991</v>
          </cell>
          <cell r="BD972">
            <v>13</v>
          </cell>
          <cell r="BE972">
            <v>33.299999999999997</v>
          </cell>
          <cell r="BF972">
            <v>32598</v>
          </cell>
          <cell r="BG972">
            <v>1861600</v>
          </cell>
          <cell r="BH972" t="str">
            <v>Year-end</v>
          </cell>
          <cell r="BI972" t="str">
            <v>Vertically Integrated</v>
          </cell>
          <cell r="BJ972" t="str">
            <v>Fully Litigated</v>
          </cell>
          <cell r="BK972" t="str">
            <v>Yes</v>
          </cell>
          <cell r="BL972" t="str">
            <v>No</v>
          </cell>
        </row>
        <row r="973">
          <cell r="AE973">
            <v>64</v>
          </cell>
          <cell r="AF973">
            <v>0</v>
          </cell>
          <cell r="AG973">
            <v>1</v>
          </cell>
          <cell r="AH973">
            <v>1</v>
          </cell>
          <cell r="AI973">
            <v>1</v>
          </cell>
          <cell r="AJ973">
            <v>0</v>
          </cell>
          <cell r="AL973">
            <v>35</v>
          </cell>
          <cell r="AM973">
            <v>72</v>
          </cell>
          <cell r="AO973" t="str">
            <v>Ca-37809</v>
          </cell>
          <cell r="AP973">
            <v>-36</v>
          </cell>
          <cell r="AQ973" t="str">
            <v>IN</v>
          </cell>
          <cell r="AR973" t="str">
            <v>Duke Energy Indiana, LLC</v>
          </cell>
          <cell r="AS973" t="str">
            <v>DUK</v>
          </cell>
          <cell r="AT973" t="str">
            <v>Electric</v>
          </cell>
          <cell r="AU973">
            <v>32598</v>
          </cell>
          <cell r="AV973">
            <v>0</v>
          </cell>
          <cell r="AW973">
            <v>11.3</v>
          </cell>
          <cell r="AX973">
            <v>18.3</v>
          </cell>
          <cell r="AY973">
            <v>33</v>
          </cell>
          <cell r="AZ973">
            <v>1567500</v>
          </cell>
          <cell r="BA973">
            <v>32967</v>
          </cell>
          <cell r="BB973">
            <v>-37300</v>
          </cell>
          <cell r="BC973">
            <v>9.9700000000000006</v>
          </cell>
          <cell r="BD973">
            <v>15.76</v>
          </cell>
          <cell r="BE973">
            <v>33.36</v>
          </cell>
          <cell r="BF973">
            <v>32508</v>
          </cell>
          <cell r="BG973">
            <v>1565900</v>
          </cell>
          <cell r="BH973" t="str">
            <v>Year-end</v>
          </cell>
          <cell r="BI973" t="str">
            <v>Vertically Integrated</v>
          </cell>
          <cell r="BJ973" t="str">
            <v>Fully Litigated</v>
          </cell>
          <cell r="BK973" t="str">
            <v>No</v>
          </cell>
          <cell r="BL973" t="str">
            <v>No</v>
          </cell>
        </row>
        <row r="974">
          <cell r="AE974">
            <v>64</v>
          </cell>
          <cell r="AF974">
            <v>0</v>
          </cell>
          <cell r="AG974">
            <v>1</v>
          </cell>
          <cell r="AH974">
            <v>1</v>
          </cell>
          <cell r="AI974">
            <v>1</v>
          </cell>
          <cell r="AJ974">
            <v>0</v>
          </cell>
          <cell r="AL974">
            <v>35</v>
          </cell>
          <cell r="AM974">
            <v>72</v>
          </cell>
          <cell r="AO974" t="str">
            <v>Ca-43111</v>
          </cell>
          <cell r="AP974">
            <v>9</v>
          </cell>
          <cell r="AQ974" t="str">
            <v>IN</v>
          </cell>
          <cell r="AR974" t="str">
            <v>Southern Indiana Gas and Electric Company</v>
          </cell>
          <cell r="AS974" t="str">
            <v>CNP</v>
          </cell>
          <cell r="AT974" t="str">
            <v>Electric</v>
          </cell>
          <cell r="AU974">
            <v>38961</v>
          </cell>
          <cell r="AV974">
            <v>80415.778000000006</v>
          </cell>
          <cell r="AW974">
            <v>7.96</v>
          </cell>
          <cell r="AX974">
            <v>11.75</v>
          </cell>
          <cell r="AY974">
            <v>47.05</v>
          </cell>
          <cell r="AZ974">
            <v>1043718.562</v>
          </cell>
          <cell r="BA974">
            <v>39309</v>
          </cell>
          <cell r="BB974">
            <v>67300</v>
          </cell>
          <cell r="BC974">
            <v>7.32</v>
          </cell>
          <cell r="BD974">
            <v>10.4</v>
          </cell>
          <cell r="BE974">
            <v>47.05</v>
          </cell>
          <cell r="BF974">
            <v>38807</v>
          </cell>
          <cell r="BG974">
            <v>1043718.562</v>
          </cell>
          <cell r="BH974" t="str">
            <v>Year-end</v>
          </cell>
          <cell r="BI974" t="str">
            <v>Vertically Integrated</v>
          </cell>
          <cell r="BJ974" t="str">
            <v>Settled</v>
          </cell>
          <cell r="BK974" t="str">
            <v>No</v>
          </cell>
          <cell r="BL974" t="str">
            <v>No</v>
          </cell>
        </row>
        <row r="975">
          <cell r="AE975">
            <v>64</v>
          </cell>
          <cell r="AF975">
            <v>0</v>
          </cell>
          <cell r="AG975">
            <v>1</v>
          </cell>
          <cell r="AH975">
            <v>1</v>
          </cell>
          <cell r="AI975">
            <v>1</v>
          </cell>
          <cell r="AJ975">
            <v>1</v>
          </cell>
          <cell r="AL975">
            <v>35</v>
          </cell>
          <cell r="AM975">
            <v>72</v>
          </cell>
          <cell r="AO975" t="str">
            <v>Ca-43112</v>
          </cell>
          <cell r="AP975">
            <v>10</v>
          </cell>
          <cell r="AQ975" t="str">
            <v>IN</v>
          </cell>
          <cell r="AR975" t="str">
            <v>Southern Indiana Gas and Electric Company</v>
          </cell>
          <cell r="AS975" t="str">
            <v>CNP</v>
          </cell>
          <cell r="AT975" t="str">
            <v>Natural Gas</v>
          </cell>
          <cell r="AU975">
            <v>38961</v>
          </cell>
          <cell r="AV975">
            <v>10436.34</v>
          </cell>
          <cell r="AW975">
            <v>7.96</v>
          </cell>
          <cell r="AX975">
            <v>11.75</v>
          </cell>
          <cell r="AY975">
            <v>47.05</v>
          </cell>
          <cell r="AZ975">
            <v>118480.432</v>
          </cell>
          <cell r="BA975">
            <v>39295</v>
          </cell>
          <cell r="BB975">
            <v>5100</v>
          </cell>
          <cell r="BC975">
            <v>7.2</v>
          </cell>
          <cell r="BD975">
            <v>10.15</v>
          </cell>
          <cell r="BE975">
            <v>47.05</v>
          </cell>
          <cell r="BF975">
            <v>38807</v>
          </cell>
          <cell r="BG975">
            <v>121668.882</v>
          </cell>
          <cell r="BH975" t="str">
            <v>Year-end</v>
          </cell>
          <cell r="BI975" t="str">
            <v>Distribution</v>
          </cell>
          <cell r="BJ975" t="str">
            <v>Settled</v>
          </cell>
          <cell r="BK975" t="str">
            <v>No</v>
          </cell>
          <cell r="BL975" t="str">
            <v>No</v>
          </cell>
        </row>
        <row r="976">
          <cell r="AE976">
            <v>64</v>
          </cell>
          <cell r="AF976">
            <v>0</v>
          </cell>
          <cell r="AG976">
            <v>1</v>
          </cell>
          <cell r="AH976">
            <v>1</v>
          </cell>
          <cell r="AI976">
            <v>1</v>
          </cell>
          <cell r="AJ976">
            <v>1</v>
          </cell>
          <cell r="AL976">
            <v>35</v>
          </cell>
          <cell r="AM976">
            <v>72</v>
          </cell>
          <cell r="AO976" t="str">
            <v>Ca-43298</v>
          </cell>
          <cell r="AP976">
            <v>105</v>
          </cell>
          <cell r="AQ976" t="str">
            <v>IN</v>
          </cell>
          <cell r="AR976" t="str">
            <v>Indiana Gas Company, Inc.</v>
          </cell>
          <cell r="AS976" t="str">
            <v>CNP</v>
          </cell>
          <cell r="AT976" t="str">
            <v>Natural Gas</v>
          </cell>
          <cell r="AU976">
            <v>39220</v>
          </cell>
          <cell r="AV976">
            <v>41140.866000000002</v>
          </cell>
          <cell r="AW976">
            <v>8.43</v>
          </cell>
          <cell r="AX976">
            <v>11.5</v>
          </cell>
          <cell r="AY976">
            <v>48.99</v>
          </cell>
          <cell r="AZ976">
            <v>790507.00899999996</v>
          </cell>
          <cell r="BA976">
            <v>39491</v>
          </cell>
          <cell r="BB976">
            <v>26900</v>
          </cell>
          <cell r="BC976">
            <v>7.8</v>
          </cell>
          <cell r="BD976">
            <v>10.199999999999999</v>
          </cell>
          <cell r="BE976">
            <v>48.99</v>
          </cell>
          <cell r="BF976">
            <v>39082</v>
          </cell>
          <cell r="BG976">
            <v>792700</v>
          </cell>
          <cell r="BH976" t="str">
            <v>Year-end</v>
          </cell>
          <cell r="BI976" t="str">
            <v>Distribution</v>
          </cell>
          <cell r="BJ976" t="str">
            <v>Settled</v>
          </cell>
          <cell r="BK976" t="str">
            <v>No</v>
          </cell>
          <cell r="BL976" t="str">
            <v>No</v>
          </cell>
        </row>
        <row r="977">
          <cell r="AE977">
            <v>64</v>
          </cell>
          <cell r="AF977">
            <v>0</v>
          </cell>
          <cell r="AG977">
            <v>1</v>
          </cell>
          <cell r="AH977">
            <v>1</v>
          </cell>
          <cell r="AI977">
            <v>1</v>
          </cell>
          <cell r="AJ977">
            <v>0</v>
          </cell>
          <cell r="AL977">
            <v>35</v>
          </cell>
          <cell r="AM977">
            <v>72</v>
          </cell>
          <cell r="AO977" t="str">
            <v>Ca-43306</v>
          </cell>
          <cell r="AP977">
            <v>129</v>
          </cell>
          <cell r="AQ977" t="str">
            <v>IN</v>
          </cell>
          <cell r="AR977" t="str">
            <v>Indiana Michigan Power Company</v>
          </cell>
          <cell r="AS977" t="str">
            <v>AEP</v>
          </cell>
          <cell r="AT977" t="str">
            <v>Electric</v>
          </cell>
          <cell r="AU977">
            <v>39478</v>
          </cell>
          <cell r="AV977">
            <v>80162</v>
          </cell>
          <cell r="AW977">
            <v>8.1</v>
          </cell>
          <cell r="AX977">
            <v>11.5</v>
          </cell>
          <cell r="AY977">
            <v>45.8</v>
          </cell>
          <cell r="AZ977">
            <v>1999130</v>
          </cell>
          <cell r="BA977">
            <v>39876</v>
          </cell>
          <cell r="BB977">
            <v>19100</v>
          </cell>
          <cell r="BC977">
            <v>7.62</v>
          </cell>
          <cell r="BD977">
            <v>10.5</v>
          </cell>
          <cell r="BE977">
            <v>45.8</v>
          </cell>
          <cell r="BF977">
            <v>39355</v>
          </cell>
          <cell r="BG977">
            <v>2000887</v>
          </cell>
          <cell r="BH977" t="str">
            <v>Year-end</v>
          </cell>
          <cell r="BI977" t="str">
            <v>Vertically Integrated</v>
          </cell>
          <cell r="BJ977" t="str">
            <v>Settled</v>
          </cell>
          <cell r="BK977" t="str">
            <v>No</v>
          </cell>
          <cell r="BL977" t="str">
            <v>No</v>
          </cell>
        </row>
        <row r="978">
          <cell r="AE978">
            <v>64</v>
          </cell>
          <cell r="AF978">
            <v>0</v>
          </cell>
          <cell r="AG978">
            <v>1</v>
          </cell>
          <cell r="AH978">
            <v>1</v>
          </cell>
          <cell r="AI978">
            <v>1</v>
          </cell>
          <cell r="AJ978">
            <v>0</v>
          </cell>
          <cell r="AL978">
            <v>35</v>
          </cell>
          <cell r="AM978">
            <v>72</v>
          </cell>
          <cell r="AO978" t="str">
            <v>Ca-43526</v>
          </cell>
          <cell r="AP978">
            <v>377</v>
          </cell>
          <cell r="AQ978" t="str">
            <v>IN</v>
          </cell>
          <cell r="AR978" t="str">
            <v>Northern Indiana Public Service Company, LLC</v>
          </cell>
          <cell r="AS978" t="str">
            <v>NI</v>
          </cell>
          <cell r="AT978" t="str">
            <v>Electric</v>
          </cell>
          <cell r="AU978">
            <v>39689</v>
          </cell>
          <cell r="AV978">
            <v>26300</v>
          </cell>
          <cell r="AW978">
            <v>8.36</v>
          </cell>
          <cell r="AX978">
            <v>12</v>
          </cell>
          <cell r="AY978">
            <v>49.95</v>
          </cell>
          <cell r="AZ978">
            <v>2639190.6069999998</v>
          </cell>
          <cell r="BA978">
            <v>40415</v>
          </cell>
          <cell r="BB978">
            <v>-48900</v>
          </cell>
          <cell r="BC978">
            <v>7.29</v>
          </cell>
          <cell r="BD978">
            <v>9.9</v>
          </cell>
          <cell r="BE978">
            <v>49.95</v>
          </cell>
          <cell r="BF978">
            <v>39447</v>
          </cell>
          <cell r="BG978">
            <v>2639190.6069999998</v>
          </cell>
          <cell r="BH978" t="str">
            <v>Year-end</v>
          </cell>
          <cell r="BI978" t="str">
            <v>Vertically Integrated</v>
          </cell>
          <cell r="BJ978" t="str">
            <v>Fully Litigated</v>
          </cell>
          <cell r="BK978" t="str">
            <v>No</v>
          </cell>
          <cell r="BL978" t="str">
            <v>No</v>
          </cell>
        </row>
        <row r="979">
          <cell r="AE979">
            <v>64</v>
          </cell>
          <cell r="AF979">
            <v>0</v>
          </cell>
          <cell r="AG979">
            <v>1</v>
          </cell>
          <cell r="AH979">
            <v>1</v>
          </cell>
          <cell r="AI979">
            <v>1</v>
          </cell>
          <cell r="AJ979">
            <v>0</v>
          </cell>
          <cell r="AL979">
            <v>35</v>
          </cell>
          <cell r="AM979">
            <v>72</v>
          </cell>
          <cell r="AO979" t="str">
            <v>Ca-43839</v>
          </cell>
          <cell r="AP979">
            <v>570</v>
          </cell>
          <cell r="AQ979" t="str">
            <v>IN</v>
          </cell>
          <cell r="AR979" t="str">
            <v>Southern Indiana Gas and Electric Company</v>
          </cell>
          <cell r="AS979" t="str">
            <v>CNP</v>
          </cell>
          <cell r="AT979" t="str">
            <v>Electric</v>
          </cell>
          <cell r="AU979">
            <v>40158</v>
          </cell>
          <cell r="AV979">
            <v>33951.237999999998</v>
          </cell>
          <cell r="AW979">
            <v>7.42</v>
          </cell>
          <cell r="AX979">
            <v>10.7</v>
          </cell>
          <cell r="AY979">
            <v>43.46</v>
          </cell>
          <cell r="AZ979">
            <v>1300416.852</v>
          </cell>
          <cell r="BA979">
            <v>40660</v>
          </cell>
          <cell r="BB979">
            <v>28613.672999999999</v>
          </cell>
          <cell r="BC979">
            <v>7.29</v>
          </cell>
          <cell r="BD979">
            <v>10.4</v>
          </cell>
          <cell r="BE979">
            <v>43.46</v>
          </cell>
          <cell r="BF979">
            <v>39994</v>
          </cell>
          <cell r="BG979">
            <v>1295614.496</v>
          </cell>
          <cell r="BH979" t="str">
            <v>Year-end</v>
          </cell>
          <cell r="BI979" t="str">
            <v>Vertically Integrated</v>
          </cell>
          <cell r="BJ979" t="str">
            <v>Fully Litigated</v>
          </cell>
          <cell r="BK979" t="str">
            <v>No</v>
          </cell>
          <cell r="BL979" t="str">
            <v>No</v>
          </cell>
        </row>
        <row r="980">
          <cell r="AE980">
            <v>64</v>
          </cell>
          <cell r="AF980">
            <v>0</v>
          </cell>
          <cell r="AG980">
            <v>1</v>
          </cell>
          <cell r="AH980">
            <v>1</v>
          </cell>
          <cell r="AI980">
            <v>1</v>
          </cell>
          <cell r="AJ980">
            <v>1</v>
          </cell>
          <cell r="AL980">
            <v>35</v>
          </cell>
          <cell r="AM980">
            <v>72</v>
          </cell>
          <cell r="AO980" t="str">
            <v>Ca-43894</v>
          </cell>
          <cell r="AP980">
            <v>622</v>
          </cell>
          <cell r="AQ980" t="str">
            <v>IN</v>
          </cell>
          <cell r="AR980" t="str">
            <v>Northern Indiana Public Service Company, LLC</v>
          </cell>
          <cell r="AS980" t="str">
            <v>NI</v>
          </cell>
          <cell r="AT980" t="str">
            <v>Natural Gas</v>
          </cell>
          <cell r="AU980">
            <v>40301</v>
          </cell>
          <cell r="AV980">
            <v>0</v>
          </cell>
          <cell r="AW980">
            <v>7.69</v>
          </cell>
          <cell r="AX980">
            <v>11.75</v>
          </cell>
          <cell r="AY980">
            <v>46.29</v>
          </cell>
          <cell r="AZ980">
            <v>318023.43200000003</v>
          </cell>
          <cell r="BA980">
            <v>40486</v>
          </cell>
          <cell r="BB980">
            <v>-14813.934000000001</v>
          </cell>
          <cell r="BC980" t="str">
            <v>NA</v>
          </cell>
          <cell r="BD980" t="str">
            <v>NA</v>
          </cell>
          <cell r="BE980">
            <v>46.29</v>
          </cell>
          <cell r="BF980">
            <v>40178</v>
          </cell>
          <cell r="BG980" t="str">
            <v>NA</v>
          </cell>
          <cell r="BH980" t="str">
            <v>Year-end</v>
          </cell>
          <cell r="BI980" t="str">
            <v>Distribution</v>
          </cell>
          <cell r="BJ980" t="str">
            <v>Settled</v>
          </cell>
          <cell r="BK980" t="str">
            <v>No</v>
          </cell>
          <cell r="BL980" t="str">
            <v>No</v>
          </cell>
        </row>
        <row r="981">
          <cell r="AE981">
            <v>64</v>
          </cell>
          <cell r="AF981">
            <v>0</v>
          </cell>
          <cell r="AG981">
            <v>1</v>
          </cell>
          <cell r="AH981">
            <v>1</v>
          </cell>
          <cell r="AI981">
            <v>1</v>
          </cell>
          <cell r="AJ981">
            <v>0</v>
          </cell>
          <cell r="AL981">
            <v>35</v>
          </cell>
          <cell r="AM981">
            <v>72</v>
          </cell>
          <cell r="AO981" t="str">
            <v>Ca-43969</v>
          </cell>
          <cell r="AP981">
            <v>700</v>
          </cell>
          <cell r="AQ981" t="str">
            <v>IN</v>
          </cell>
          <cell r="AR981" t="str">
            <v>Northern Indiana Public Service Company, LLC</v>
          </cell>
          <cell r="AS981" t="str">
            <v>NI</v>
          </cell>
          <cell r="AT981" t="str">
            <v>Electric</v>
          </cell>
          <cell r="AU981">
            <v>40501</v>
          </cell>
          <cell r="AV981">
            <v>75740.198000000004</v>
          </cell>
          <cell r="AW981">
            <v>7.7</v>
          </cell>
          <cell r="AX981">
            <v>11.75</v>
          </cell>
          <cell r="AY981">
            <v>46.53</v>
          </cell>
          <cell r="AZ981">
            <v>2705906.051</v>
          </cell>
          <cell r="BA981">
            <v>40898</v>
          </cell>
          <cell r="BB981">
            <v>6853.7179999999998</v>
          </cell>
          <cell r="BC981">
            <v>6.98</v>
          </cell>
          <cell r="BD981">
            <v>10.199999999999999</v>
          </cell>
          <cell r="BE981">
            <v>46.53</v>
          </cell>
          <cell r="BF981">
            <v>40359</v>
          </cell>
          <cell r="BG981">
            <v>2705906.051</v>
          </cell>
          <cell r="BH981" t="str">
            <v>Year-end</v>
          </cell>
          <cell r="BI981" t="str">
            <v>Vertically Integrated</v>
          </cell>
          <cell r="BJ981" t="str">
            <v>Settled</v>
          </cell>
          <cell r="BK981" t="str">
            <v>No</v>
          </cell>
          <cell r="BL981" t="str">
            <v>No</v>
          </cell>
        </row>
        <row r="982">
          <cell r="AE982">
            <v>64</v>
          </cell>
          <cell r="AF982">
            <v>0</v>
          </cell>
          <cell r="AG982">
            <v>1</v>
          </cell>
          <cell r="AH982">
            <v>1</v>
          </cell>
          <cell r="AI982">
            <v>1</v>
          </cell>
          <cell r="AJ982">
            <v>0</v>
          </cell>
          <cell r="AL982">
            <v>35</v>
          </cell>
          <cell r="AM982">
            <v>72</v>
          </cell>
          <cell r="AO982" t="str">
            <v>Ca-36538</v>
          </cell>
          <cell r="AP982">
            <v>907</v>
          </cell>
          <cell r="AQ982" t="str">
            <v>IN</v>
          </cell>
          <cell r="AR982" t="str">
            <v>AES Indiana</v>
          </cell>
          <cell r="AS982" t="str">
            <v>AES</v>
          </cell>
          <cell r="AT982" t="str">
            <v>Electric</v>
          </cell>
          <cell r="AU982">
            <v>29769</v>
          </cell>
          <cell r="AV982">
            <v>44800</v>
          </cell>
          <cell r="AW982">
            <v>11.09</v>
          </cell>
          <cell r="AX982">
            <v>17.600000000000001</v>
          </cell>
          <cell r="AY982">
            <v>34.56</v>
          </cell>
          <cell r="AZ982" t="str">
            <v>NA</v>
          </cell>
          <cell r="BA982">
            <v>30041</v>
          </cell>
          <cell r="BB982">
            <v>39000</v>
          </cell>
          <cell r="BC982">
            <v>10.87</v>
          </cell>
          <cell r="BD982">
            <v>17</v>
          </cell>
          <cell r="BE982">
            <v>34.56</v>
          </cell>
          <cell r="BF982">
            <v>29767</v>
          </cell>
          <cell r="BG982" t="str">
            <v>NA</v>
          </cell>
          <cell r="BH982" t="str">
            <v>Year-end</v>
          </cell>
          <cell r="BI982" t="str">
            <v>Vertically Integrated</v>
          </cell>
          <cell r="BJ982" t="str">
            <v>Fully Litigated</v>
          </cell>
          <cell r="BK982" t="str">
            <v>No</v>
          </cell>
          <cell r="BL982" t="str">
            <v>No</v>
          </cell>
        </row>
        <row r="983">
          <cell r="AE983">
            <v>64</v>
          </cell>
          <cell r="AF983">
            <v>0</v>
          </cell>
          <cell r="AG983">
            <v>1</v>
          </cell>
          <cell r="AH983">
            <v>1</v>
          </cell>
          <cell r="AI983">
            <v>1</v>
          </cell>
          <cell r="AJ983">
            <v>0</v>
          </cell>
          <cell r="AL983">
            <v>35</v>
          </cell>
          <cell r="AM983">
            <v>72</v>
          </cell>
          <cell r="AO983" t="str">
            <v>Ca-37837</v>
          </cell>
          <cell r="AP983">
            <v>908</v>
          </cell>
          <cell r="AQ983" t="str">
            <v>IN</v>
          </cell>
          <cell r="AR983" t="str">
            <v>AES Indiana</v>
          </cell>
          <cell r="AS983" t="str">
            <v>AES</v>
          </cell>
          <cell r="AT983" t="str">
            <v>Electric</v>
          </cell>
          <cell r="AU983">
            <v>31231</v>
          </cell>
          <cell r="AV983">
            <v>136800</v>
          </cell>
          <cell r="AW983">
            <v>10.33</v>
          </cell>
          <cell r="AX983">
            <v>15.25</v>
          </cell>
          <cell r="AY983">
            <v>35.67</v>
          </cell>
          <cell r="AZ983" t="str">
            <v>NA</v>
          </cell>
          <cell r="BA983">
            <v>31630</v>
          </cell>
          <cell r="BB983">
            <v>113000</v>
          </cell>
          <cell r="BC983">
            <v>9.75</v>
          </cell>
          <cell r="BD983">
            <v>13.5</v>
          </cell>
          <cell r="BE983">
            <v>35.67</v>
          </cell>
          <cell r="BF983">
            <v>31228</v>
          </cell>
          <cell r="BG983" t="str">
            <v>NA</v>
          </cell>
          <cell r="BH983" t="str">
            <v>Year-end</v>
          </cell>
          <cell r="BI983" t="str">
            <v>Vertically Integrated</v>
          </cell>
          <cell r="BJ983" t="str">
            <v>Fully Litigated</v>
          </cell>
          <cell r="BK983" t="str">
            <v>No</v>
          </cell>
          <cell r="BL983" t="str">
            <v>No</v>
          </cell>
        </row>
        <row r="984">
          <cell r="AE984">
            <v>64</v>
          </cell>
          <cell r="AF984">
            <v>0</v>
          </cell>
          <cell r="AG984">
            <v>1</v>
          </cell>
          <cell r="AH984">
            <v>1</v>
          </cell>
          <cell r="AI984">
            <v>1</v>
          </cell>
          <cell r="AJ984">
            <v>0</v>
          </cell>
          <cell r="AL984">
            <v>35</v>
          </cell>
          <cell r="AM984">
            <v>72</v>
          </cell>
          <cell r="AO984" t="str">
            <v>Ca-36150</v>
          </cell>
          <cell r="AP984">
            <v>909</v>
          </cell>
          <cell r="AQ984" t="str">
            <v>IN</v>
          </cell>
          <cell r="AR984" t="str">
            <v>Indiana Michigan Power Company</v>
          </cell>
          <cell r="AS984" t="str">
            <v>AEP</v>
          </cell>
          <cell r="AT984" t="str">
            <v>Electric</v>
          </cell>
          <cell r="AU984">
            <v>29425</v>
          </cell>
          <cell r="AV984">
            <v>52800</v>
          </cell>
          <cell r="AW984">
            <v>11.25</v>
          </cell>
          <cell r="AX984">
            <v>18.5</v>
          </cell>
          <cell r="AY984">
            <v>30.3</v>
          </cell>
          <cell r="AZ984" t="str">
            <v>NA</v>
          </cell>
          <cell r="BA984">
            <v>29679</v>
          </cell>
          <cell r="BB984">
            <v>45200</v>
          </cell>
          <cell r="BC984">
            <v>11.45</v>
          </cell>
          <cell r="BD984">
            <v>19.100000000000001</v>
          </cell>
          <cell r="BE984">
            <v>30.3</v>
          </cell>
          <cell r="BF984">
            <v>29220</v>
          </cell>
          <cell r="BG984" t="str">
            <v>NA</v>
          </cell>
          <cell r="BH984" t="str">
            <v>Year-end</v>
          </cell>
          <cell r="BI984" t="str">
            <v>Vertically Integrated</v>
          </cell>
          <cell r="BJ984" t="str">
            <v>Fully Litigated</v>
          </cell>
          <cell r="BK984" t="str">
            <v>No</v>
          </cell>
          <cell r="BL984" t="str">
            <v>No</v>
          </cell>
        </row>
        <row r="985">
          <cell r="AE985">
            <v>64</v>
          </cell>
          <cell r="AF985">
            <v>0</v>
          </cell>
          <cell r="AG985">
            <v>1</v>
          </cell>
          <cell r="AH985">
            <v>1</v>
          </cell>
          <cell r="AI985">
            <v>1</v>
          </cell>
          <cell r="AJ985">
            <v>0</v>
          </cell>
          <cell r="AL985">
            <v>35</v>
          </cell>
          <cell r="AM985">
            <v>72</v>
          </cell>
          <cell r="AO985" t="str">
            <v>Ca-36760</v>
          </cell>
          <cell r="AP985">
            <v>910</v>
          </cell>
          <cell r="AQ985" t="str">
            <v>IN</v>
          </cell>
          <cell r="AR985" t="str">
            <v>Indiana Michigan Power Company</v>
          </cell>
          <cell r="AS985" t="str">
            <v>AEP</v>
          </cell>
          <cell r="AT985" t="str">
            <v>Electric</v>
          </cell>
          <cell r="AU985">
            <v>30018</v>
          </cell>
          <cell r="AV985">
            <v>52100</v>
          </cell>
          <cell r="AW985">
            <v>11.98</v>
          </cell>
          <cell r="AX985">
            <v>19</v>
          </cell>
          <cell r="AY985">
            <v>30.3</v>
          </cell>
          <cell r="AZ985">
            <v>1071300</v>
          </cell>
          <cell r="BA985">
            <v>30307</v>
          </cell>
          <cell r="BB985">
            <v>23800</v>
          </cell>
          <cell r="BC985">
            <v>11.33</v>
          </cell>
          <cell r="BD985">
            <v>16.75</v>
          </cell>
          <cell r="BE985">
            <v>30.3</v>
          </cell>
          <cell r="BF985">
            <v>29859</v>
          </cell>
          <cell r="BG985">
            <v>1053900</v>
          </cell>
          <cell r="BH985" t="str">
            <v>Year-end</v>
          </cell>
          <cell r="BI985" t="str">
            <v>Vertically Integrated</v>
          </cell>
          <cell r="BJ985" t="str">
            <v>Fully Litigated</v>
          </cell>
          <cell r="BK985" t="str">
            <v>No</v>
          </cell>
          <cell r="BL985" t="str">
            <v>No</v>
          </cell>
        </row>
        <row r="986">
          <cell r="AE986">
            <v>64</v>
          </cell>
          <cell r="AF986">
            <v>0</v>
          </cell>
          <cell r="AG986">
            <v>1</v>
          </cell>
          <cell r="AH986">
            <v>1</v>
          </cell>
          <cell r="AI986">
            <v>1</v>
          </cell>
          <cell r="AJ986">
            <v>0</v>
          </cell>
          <cell r="AL986">
            <v>35</v>
          </cell>
          <cell r="AM986">
            <v>72</v>
          </cell>
          <cell r="AO986" t="str">
            <v>Ca-37251</v>
          </cell>
          <cell r="AP986">
            <v>911</v>
          </cell>
          <cell r="AQ986" t="str">
            <v>IN</v>
          </cell>
          <cell r="AR986" t="str">
            <v>Indiana Michigan Power Company</v>
          </cell>
          <cell r="AS986" t="str">
            <v>AEP</v>
          </cell>
          <cell r="AT986" t="str">
            <v>Electric</v>
          </cell>
          <cell r="AU986">
            <v>30559</v>
          </cell>
          <cell r="AV986">
            <v>44300</v>
          </cell>
          <cell r="AW986">
            <v>11.54</v>
          </cell>
          <cell r="AX986">
            <v>17</v>
          </cell>
          <cell r="AY986">
            <v>30.7</v>
          </cell>
          <cell r="AZ986">
            <v>1029200</v>
          </cell>
          <cell r="BA986">
            <v>30643</v>
          </cell>
          <cell r="BB986">
            <v>28500</v>
          </cell>
          <cell r="BC986">
            <v>11.22</v>
          </cell>
          <cell r="BD986">
            <v>16</v>
          </cell>
          <cell r="BE986">
            <v>30.7</v>
          </cell>
          <cell r="BF986">
            <v>30406</v>
          </cell>
          <cell r="BG986">
            <v>1021500</v>
          </cell>
          <cell r="BH986" t="str">
            <v>Year-end</v>
          </cell>
          <cell r="BI986" t="str">
            <v>Vertically Integrated</v>
          </cell>
          <cell r="BJ986" t="str">
            <v>Settled</v>
          </cell>
          <cell r="BK986" t="str">
            <v>No</v>
          </cell>
          <cell r="BL986" t="str">
            <v>No</v>
          </cell>
        </row>
        <row r="987">
          <cell r="AE987">
            <v>64</v>
          </cell>
          <cell r="AF987">
            <v>0</v>
          </cell>
          <cell r="AG987">
            <v>1</v>
          </cell>
          <cell r="AH987">
            <v>1</v>
          </cell>
          <cell r="AI987">
            <v>1</v>
          </cell>
          <cell r="AJ987">
            <v>0</v>
          </cell>
          <cell r="AL987">
            <v>35</v>
          </cell>
          <cell r="AM987">
            <v>72</v>
          </cell>
          <cell r="AO987" t="str">
            <v>Ca-37457</v>
          </cell>
          <cell r="AP987">
            <v>912</v>
          </cell>
          <cell r="AQ987" t="str">
            <v>IN</v>
          </cell>
          <cell r="AR987" t="str">
            <v>Indiana Michigan Power Company</v>
          </cell>
          <cell r="AS987" t="str">
            <v>AEP</v>
          </cell>
          <cell r="AT987" t="str">
            <v>Electric</v>
          </cell>
          <cell r="AU987">
            <v>30761</v>
          </cell>
          <cell r="AV987">
            <v>123500</v>
          </cell>
          <cell r="AW987">
            <v>11.16</v>
          </cell>
          <cell r="AX987">
            <v>16.5</v>
          </cell>
          <cell r="AY987">
            <v>31.2</v>
          </cell>
          <cell r="AZ987" t="str">
            <v>NA</v>
          </cell>
          <cell r="BA987">
            <v>31019</v>
          </cell>
          <cell r="BB987">
            <v>71500</v>
          </cell>
          <cell r="BC987">
            <v>10.95</v>
          </cell>
          <cell r="BD987">
            <v>15.8</v>
          </cell>
          <cell r="BE987">
            <v>31.2</v>
          </cell>
          <cell r="BF987">
            <v>30772</v>
          </cell>
          <cell r="BG987" t="str">
            <v>NA</v>
          </cell>
          <cell r="BH987" t="str">
            <v>Year-end</v>
          </cell>
          <cell r="BI987" t="str">
            <v>Vertically Integrated</v>
          </cell>
          <cell r="BJ987" t="str">
            <v>Settled</v>
          </cell>
          <cell r="BK987" t="str">
            <v>Yes</v>
          </cell>
          <cell r="BL987" t="str">
            <v>No</v>
          </cell>
        </row>
        <row r="988">
          <cell r="AE988">
            <v>64</v>
          </cell>
          <cell r="AF988">
            <v>0</v>
          </cell>
          <cell r="AG988">
            <v>1</v>
          </cell>
          <cell r="AH988">
            <v>1</v>
          </cell>
          <cell r="AI988">
            <v>1</v>
          </cell>
          <cell r="AJ988">
            <v>0</v>
          </cell>
          <cell r="AL988">
            <v>35</v>
          </cell>
          <cell r="AM988">
            <v>72</v>
          </cell>
          <cell r="AO988" t="str">
            <v>Ca-38063</v>
          </cell>
          <cell r="AP988">
            <v>916</v>
          </cell>
          <cell r="AQ988" t="str">
            <v>IN</v>
          </cell>
          <cell r="AR988" t="str">
            <v>Indiana Michigan Power Company</v>
          </cell>
          <cell r="AS988" t="str">
            <v>AEP</v>
          </cell>
          <cell r="AT988" t="str">
            <v>Electric</v>
          </cell>
          <cell r="AU988">
            <v>31545</v>
          </cell>
          <cell r="AV988">
            <v>27800</v>
          </cell>
          <cell r="AW988">
            <v>9.9499999999999993</v>
          </cell>
          <cell r="AX988">
            <v>15</v>
          </cell>
          <cell r="AY988">
            <v>29.2</v>
          </cell>
          <cell r="AZ988" t="str">
            <v>NA</v>
          </cell>
          <cell r="BA988">
            <v>32029</v>
          </cell>
          <cell r="BB988">
            <v>5000</v>
          </cell>
          <cell r="BC988" t="str">
            <v>NA</v>
          </cell>
          <cell r="BD988">
            <v>13</v>
          </cell>
          <cell r="BE988" t="str">
            <v>NA</v>
          </cell>
          <cell r="BF988">
            <v>31502</v>
          </cell>
          <cell r="BG988" t="str">
            <v>NA</v>
          </cell>
          <cell r="BH988" t="str">
            <v>Year-end</v>
          </cell>
          <cell r="BI988" t="str">
            <v>Vertically Integrated</v>
          </cell>
          <cell r="BJ988" t="str">
            <v>Fully Litigated</v>
          </cell>
          <cell r="BK988" t="str">
            <v>No</v>
          </cell>
          <cell r="BL988" t="str">
            <v>No</v>
          </cell>
        </row>
        <row r="989">
          <cell r="AE989">
            <v>64</v>
          </cell>
          <cell r="AF989">
            <v>0</v>
          </cell>
          <cell r="AG989">
            <v>1</v>
          </cell>
          <cell r="AH989">
            <v>1</v>
          </cell>
          <cell r="AI989">
            <v>1</v>
          </cell>
          <cell r="AJ989">
            <v>0</v>
          </cell>
          <cell r="AL989">
            <v>35</v>
          </cell>
          <cell r="AM989">
            <v>72</v>
          </cell>
          <cell r="AO989" t="str">
            <v>Ca-38063-S1</v>
          </cell>
          <cell r="AP989">
            <v>917</v>
          </cell>
          <cell r="AQ989" t="str">
            <v>IN</v>
          </cell>
          <cell r="AR989" t="str">
            <v>Indiana Michigan Power Company</v>
          </cell>
          <cell r="AS989" t="str">
            <v>AEP</v>
          </cell>
          <cell r="AT989" t="str">
            <v>Electric</v>
          </cell>
          <cell r="AU989">
            <v>31604</v>
          </cell>
          <cell r="AV989">
            <v>11700</v>
          </cell>
          <cell r="AW989" t="str">
            <v>NA</v>
          </cell>
          <cell r="AX989" t="str">
            <v>NA</v>
          </cell>
          <cell r="AY989" t="str">
            <v>NA</v>
          </cell>
          <cell r="AZ989" t="str">
            <v>NA</v>
          </cell>
          <cell r="BA989">
            <v>32029</v>
          </cell>
          <cell r="BB989">
            <v>0</v>
          </cell>
          <cell r="BC989" t="str">
            <v>NA</v>
          </cell>
          <cell r="BD989" t="str">
            <v>NA</v>
          </cell>
          <cell r="BE989" t="str">
            <v>NA</v>
          </cell>
          <cell r="BG989" t="str">
            <v>NA</v>
          </cell>
          <cell r="BI989" t="str">
            <v>Vertically Integrated</v>
          </cell>
          <cell r="BJ989" t="str">
            <v>Fully Litigated</v>
          </cell>
          <cell r="BK989" t="str">
            <v>No</v>
          </cell>
          <cell r="BL989" t="str">
            <v>No</v>
          </cell>
        </row>
        <row r="990">
          <cell r="AE990">
            <v>64</v>
          </cell>
          <cell r="AF990">
            <v>0</v>
          </cell>
          <cell r="AG990">
            <v>1</v>
          </cell>
          <cell r="AH990">
            <v>1</v>
          </cell>
          <cell r="AI990">
            <v>1</v>
          </cell>
          <cell r="AJ990">
            <v>0</v>
          </cell>
          <cell r="AL990">
            <v>35</v>
          </cell>
          <cell r="AM990">
            <v>72</v>
          </cell>
          <cell r="AO990" t="str">
            <v>Ca-36007</v>
          </cell>
          <cell r="AP990">
            <v>918</v>
          </cell>
          <cell r="AQ990" t="str">
            <v>IN</v>
          </cell>
          <cell r="AR990" t="str">
            <v>Northern Indiana Public Service Company, LLC</v>
          </cell>
          <cell r="AS990" t="str">
            <v>NI</v>
          </cell>
          <cell r="AT990" t="str">
            <v>Electric</v>
          </cell>
          <cell r="AU990">
            <v>29271</v>
          </cell>
          <cell r="AV990">
            <v>71000</v>
          </cell>
          <cell r="AW990">
            <v>10.15</v>
          </cell>
          <cell r="AX990">
            <v>14</v>
          </cell>
          <cell r="AY990">
            <v>36.4</v>
          </cell>
          <cell r="AZ990" t="str">
            <v>NA</v>
          </cell>
          <cell r="BA990">
            <v>29460</v>
          </cell>
          <cell r="BB990">
            <v>65600</v>
          </cell>
          <cell r="BC990">
            <v>9.93</v>
          </cell>
          <cell r="BD990">
            <v>13.8</v>
          </cell>
          <cell r="BE990">
            <v>36.4</v>
          </cell>
          <cell r="BF990">
            <v>29220</v>
          </cell>
          <cell r="BG990" t="str">
            <v>NA</v>
          </cell>
          <cell r="BH990" t="str">
            <v>Year-end</v>
          </cell>
          <cell r="BI990" t="str">
            <v>Vertically Integrated</v>
          </cell>
          <cell r="BJ990" t="str">
            <v>Fully Litigated</v>
          </cell>
          <cell r="BK990" t="str">
            <v>No</v>
          </cell>
          <cell r="BL990" t="str">
            <v>No</v>
          </cell>
        </row>
        <row r="991">
          <cell r="AE991">
            <v>64</v>
          </cell>
          <cell r="AF991">
            <v>0</v>
          </cell>
          <cell r="AG991">
            <v>1</v>
          </cell>
          <cell r="AH991">
            <v>1</v>
          </cell>
          <cell r="AI991">
            <v>1</v>
          </cell>
          <cell r="AJ991">
            <v>0</v>
          </cell>
          <cell r="AL991">
            <v>35</v>
          </cell>
          <cell r="AM991">
            <v>72</v>
          </cell>
          <cell r="AO991" t="str">
            <v>Ca-36394</v>
          </cell>
          <cell r="AP991">
            <v>919</v>
          </cell>
          <cell r="AQ991" t="str">
            <v>IN</v>
          </cell>
          <cell r="AR991" t="str">
            <v>Northern Indiana Public Service Company, LLC</v>
          </cell>
          <cell r="AS991" t="str">
            <v>NI</v>
          </cell>
          <cell r="AT991" t="str">
            <v>Electric</v>
          </cell>
          <cell r="AU991">
            <v>29640</v>
          </cell>
          <cell r="AV991">
            <v>89400</v>
          </cell>
          <cell r="AW991">
            <v>10.39</v>
          </cell>
          <cell r="AX991">
            <v>16</v>
          </cell>
          <cell r="AY991">
            <v>31.2</v>
          </cell>
          <cell r="AZ991" t="str">
            <v>NA</v>
          </cell>
          <cell r="BA991">
            <v>29845</v>
          </cell>
          <cell r="BB991">
            <v>43900</v>
          </cell>
          <cell r="BC991">
            <v>10.16</v>
          </cell>
          <cell r="BD991">
            <v>16</v>
          </cell>
          <cell r="BE991">
            <v>31.2</v>
          </cell>
          <cell r="BF991">
            <v>29586</v>
          </cell>
          <cell r="BG991" t="str">
            <v>NA</v>
          </cell>
          <cell r="BH991" t="str">
            <v>Year-end</v>
          </cell>
          <cell r="BI991" t="str">
            <v>Vertically Integrated</v>
          </cell>
          <cell r="BJ991" t="str">
            <v>Fully Litigated</v>
          </cell>
          <cell r="BK991" t="str">
            <v>No</v>
          </cell>
          <cell r="BL991" t="str">
            <v>No</v>
          </cell>
        </row>
        <row r="992">
          <cell r="AE992">
            <v>64</v>
          </cell>
          <cell r="AF992">
            <v>0</v>
          </cell>
          <cell r="AG992">
            <v>1</v>
          </cell>
          <cell r="AH992">
            <v>1</v>
          </cell>
          <cell r="AI992">
            <v>1</v>
          </cell>
          <cell r="AJ992">
            <v>0</v>
          </cell>
          <cell r="AL992">
            <v>35</v>
          </cell>
          <cell r="AM992">
            <v>72</v>
          </cell>
          <cell r="AO992" t="str">
            <v>Ca-36689</v>
          </cell>
          <cell r="AP992">
            <v>920</v>
          </cell>
          <cell r="AQ992" t="str">
            <v>IN</v>
          </cell>
          <cell r="AR992" t="str">
            <v>Northern Indiana Public Service Company, LLC</v>
          </cell>
          <cell r="AS992" t="str">
            <v>NI</v>
          </cell>
          <cell r="AT992" t="str">
            <v>Electric</v>
          </cell>
          <cell r="AU992">
            <v>29906</v>
          </cell>
          <cell r="AV992">
            <v>115700</v>
          </cell>
          <cell r="AW992">
            <v>11.51</v>
          </cell>
          <cell r="AX992">
            <v>20</v>
          </cell>
          <cell r="AY992">
            <v>32.74</v>
          </cell>
          <cell r="AZ992">
            <v>1394600</v>
          </cell>
          <cell r="BA992">
            <v>30174</v>
          </cell>
          <cell r="BB992">
            <v>63300</v>
          </cell>
          <cell r="BC992">
            <v>10.66</v>
          </cell>
          <cell r="BD992">
            <v>17.5</v>
          </cell>
          <cell r="BE992">
            <v>32.74</v>
          </cell>
          <cell r="BF992">
            <v>29859</v>
          </cell>
          <cell r="BG992">
            <v>1352100</v>
          </cell>
          <cell r="BH992" t="str">
            <v>Year-end</v>
          </cell>
          <cell r="BI992" t="str">
            <v>Vertically Integrated</v>
          </cell>
          <cell r="BJ992" t="str">
            <v>Fully Litigated</v>
          </cell>
          <cell r="BK992" t="str">
            <v>No</v>
          </cell>
          <cell r="BL992" t="str">
            <v>No</v>
          </cell>
        </row>
        <row r="993">
          <cell r="AE993">
            <v>64</v>
          </cell>
          <cell r="AF993">
            <v>0</v>
          </cell>
          <cell r="AG993">
            <v>1</v>
          </cell>
          <cell r="AH993">
            <v>1</v>
          </cell>
          <cell r="AI993">
            <v>1</v>
          </cell>
          <cell r="AJ993">
            <v>1</v>
          </cell>
          <cell r="AL993">
            <v>35</v>
          </cell>
          <cell r="AM993">
            <v>72</v>
          </cell>
          <cell r="AO993" t="str">
            <v>Ca-36690</v>
          </cell>
          <cell r="AP993">
            <v>921</v>
          </cell>
          <cell r="AQ993" t="str">
            <v>IN</v>
          </cell>
          <cell r="AR993" t="str">
            <v>Northern Indiana Public Service Company, LLC</v>
          </cell>
          <cell r="AS993" t="str">
            <v>NI</v>
          </cell>
          <cell r="AT993" t="str">
            <v>Natural Gas</v>
          </cell>
          <cell r="AU993">
            <v>29906</v>
          </cell>
          <cell r="AV993">
            <v>52300</v>
          </cell>
          <cell r="AW993">
            <v>11.67</v>
          </cell>
          <cell r="AX993">
            <v>20</v>
          </cell>
          <cell r="AY993">
            <v>32.74</v>
          </cell>
          <cell r="AZ993">
            <v>565700</v>
          </cell>
          <cell r="BA993">
            <v>30174</v>
          </cell>
          <cell r="BB993">
            <v>39600</v>
          </cell>
          <cell r="BC993">
            <v>10.52</v>
          </cell>
          <cell r="BD993">
            <v>17.11</v>
          </cell>
          <cell r="BE993">
            <v>32.74</v>
          </cell>
          <cell r="BF993">
            <v>29859</v>
          </cell>
          <cell r="BG993">
            <v>565700</v>
          </cell>
          <cell r="BH993" t="str">
            <v>Year-end</v>
          </cell>
          <cell r="BI993" t="str">
            <v>Distribution</v>
          </cell>
          <cell r="BJ993" t="str">
            <v>Fully Litigated</v>
          </cell>
          <cell r="BK993" t="str">
            <v>No</v>
          </cell>
          <cell r="BL993" t="str">
            <v>No</v>
          </cell>
        </row>
        <row r="994">
          <cell r="AE994">
            <v>64</v>
          </cell>
          <cell r="AF994">
            <v>0</v>
          </cell>
          <cell r="AG994">
            <v>1</v>
          </cell>
          <cell r="AH994">
            <v>1</v>
          </cell>
          <cell r="AI994">
            <v>1</v>
          </cell>
          <cell r="AJ994">
            <v>0</v>
          </cell>
          <cell r="AL994">
            <v>35</v>
          </cell>
          <cell r="AM994">
            <v>72</v>
          </cell>
          <cell r="AO994" t="str">
            <v>Ca-37023</v>
          </cell>
          <cell r="AP994">
            <v>922</v>
          </cell>
          <cell r="AQ994" t="str">
            <v>IN</v>
          </cell>
          <cell r="AR994" t="str">
            <v>Northern Indiana Public Service Company, LLC</v>
          </cell>
          <cell r="AS994" t="str">
            <v>NI</v>
          </cell>
          <cell r="AT994" t="str">
            <v>Electric</v>
          </cell>
          <cell r="AU994">
            <v>30285</v>
          </cell>
          <cell r="AV994">
            <v>229200</v>
          </cell>
          <cell r="AW994">
            <v>11.23</v>
          </cell>
          <cell r="AX994">
            <v>18.5</v>
          </cell>
          <cell r="AY994">
            <v>31.83</v>
          </cell>
          <cell r="AZ994" t="str">
            <v>NA</v>
          </cell>
          <cell r="BA994">
            <v>30531</v>
          </cell>
          <cell r="BB994">
            <v>161700</v>
          </cell>
          <cell r="BC994">
            <v>10.39</v>
          </cell>
          <cell r="BD994">
            <v>16.5</v>
          </cell>
          <cell r="BE994">
            <v>30.07</v>
          </cell>
          <cell r="BF994">
            <v>30224</v>
          </cell>
          <cell r="BG994" t="str">
            <v>NA</v>
          </cell>
          <cell r="BH994" t="str">
            <v>Year-end</v>
          </cell>
          <cell r="BI994" t="str">
            <v>Vertically Integrated</v>
          </cell>
          <cell r="BJ994" t="str">
            <v>Fully Litigated</v>
          </cell>
          <cell r="BK994" t="str">
            <v>No</v>
          </cell>
          <cell r="BL994" t="str">
            <v>No</v>
          </cell>
        </row>
        <row r="995">
          <cell r="AE995">
            <v>64</v>
          </cell>
          <cell r="AF995">
            <v>0</v>
          </cell>
          <cell r="AG995">
            <v>1</v>
          </cell>
          <cell r="AH995">
            <v>1</v>
          </cell>
          <cell r="AI995">
            <v>1</v>
          </cell>
          <cell r="AJ995">
            <v>0</v>
          </cell>
          <cell r="AL995">
            <v>35</v>
          </cell>
          <cell r="AM995">
            <v>72</v>
          </cell>
          <cell r="AO995" t="str">
            <v>Ca-38045</v>
          </cell>
          <cell r="AP995">
            <v>923</v>
          </cell>
          <cell r="AQ995" t="str">
            <v>IN</v>
          </cell>
          <cell r="AR995" t="str">
            <v>Northern Indiana Public Service Company, LLC</v>
          </cell>
          <cell r="AS995" t="str">
            <v>NI</v>
          </cell>
          <cell r="AT995" t="str">
            <v>Electric</v>
          </cell>
          <cell r="AU995">
            <v>31748</v>
          </cell>
          <cell r="AV995">
            <v>149100</v>
          </cell>
          <cell r="AW995">
            <v>9.9600000000000009</v>
          </cell>
          <cell r="AX995">
            <v>15.5</v>
          </cell>
          <cell r="AY995">
            <v>30.66</v>
          </cell>
          <cell r="AZ995">
            <v>2542100</v>
          </cell>
          <cell r="BA995">
            <v>31973</v>
          </cell>
          <cell r="BB995">
            <v>28900</v>
          </cell>
          <cell r="BC995">
            <v>9.06</v>
          </cell>
          <cell r="BD995">
            <v>13.5</v>
          </cell>
          <cell r="BE995">
            <v>27.56</v>
          </cell>
          <cell r="BF995">
            <v>31412</v>
          </cell>
          <cell r="BG995">
            <v>2077700</v>
          </cell>
          <cell r="BH995" t="str">
            <v>Year-end</v>
          </cell>
          <cell r="BI995" t="str">
            <v>Vertically Integrated</v>
          </cell>
          <cell r="BJ995" t="str">
            <v>Fully Litigated</v>
          </cell>
          <cell r="BK995" t="str">
            <v>Yes</v>
          </cell>
          <cell r="BL995" t="str">
            <v>No</v>
          </cell>
        </row>
        <row r="996">
          <cell r="AE996">
            <v>64</v>
          </cell>
          <cell r="AF996">
            <v>0</v>
          </cell>
          <cell r="AG996">
            <v>1</v>
          </cell>
          <cell r="AH996">
            <v>1</v>
          </cell>
          <cell r="AI996">
            <v>1</v>
          </cell>
          <cell r="AJ996">
            <v>1</v>
          </cell>
          <cell r="AL996">
            <v>35</v>
          </cell>
          <cell r="AM996">
            <v>72</v>
          </cell>
          <cell r="AO996" t="str">
            <v>Ca-38380</v>
          </cell>
          <cell r="AP996">
            <v>928</v>
          </cell>
          <cell r="AQ996" t="str">
            <v>IN</v>
          </cell>
          <cell r="AR996" t="str">
            <v>Northern Indiana Public Service Company, LLC</v>
          </cell>
          <cell r="AS996" t="str">
            <v>NI</v>
          </cell>
          <cell r="AT996" t="str">
            <v>Natural Gas</v>
          </cell>
          <cell r="AU996">
            <v>32093</v>
          </cell>
          <cell r="AV996">
            <v>64100</v>
          </cell>
          <cell r="AW996">
            <v>8.86</v>
          </cell>
          <cell r="AX996">
            <v>14</v>
          </cell>
          <cell r="AY996">
            <v>27.73</v>
          </cell>
          <cell r="AZ996">
            <v>718800</v>
          </cell>
          <cell r="BA996">
            <v>32442</v>
          </cell>
          <cell r="BB996">
            <v>59200</v>
          </cell>
          <cell r="BC996">
            <v>8.7899999999999991</v>
          </cell>
          <cell r="BD996">
            <v>13.5</v>
          </cell>
          <cell r="BE996">
            <v>28.46</v>
          </cell>
          <cell r="BF996">
            <v>31958</v>
          </cell>
          <cell r="BG996">
            <v>718800</v>
          </cell>
          <cell r="BH996" t="str">
            <v>Year-end</v>
          </cell>
          <cell r="BI996" t="str">
            <v>Distribution</v>
          </cell>
          <cell r="BJ996" t="str">
            <v>Fully Litigated</v>
          </cell>
          <cell r="BK996" t="str">
            <v>No</v>
          </cell>
          <cell r="BL996" t="str">
            <v>No</v>
          </cell>
        </row>
        <row r="997">
          <cell r="AE997">
            <v>64</v>
          </cell>
          <cell r="AF997">
            <v>0</v>
          </cell>
          <cell r="AG997">
            <v>1</v>
          </cell>
          <cell r="AH997">
            <v>1</v>
          </cell>
          <cell r="AI997">
            <v>1</v>
          </cell>
          <cell r="AJ997">
            <v>0</v>
          </cell>
          <cell r="AL997">
            <v>35</v>
          </cell>
          <cell r="AM997">
            <v>72</v>
          </cell>
          <cell r="AO997" t="str">
            <v>Ca-36731</v>
          </cell>
          <cell r="AP997">
            <v>933</v>
          </cell>
          <cell r="AQ997" t="str">
            <v>IN</v>
          </cell>
          <cell r="AR997" t="str">
            <v>Southern Indiana Gas and Electric Company</v>
          </cell>
          <cell r="AS997" t="str">
            <v>CNP</v>
          </cell>
          <cell r="AT997" t="str">
            <v>Electric</v>
          </cell>
          <cell r="AU997">
            <v>29938</v>
          </cell>
          <cell r="AV997">
            <v>11600</v>
          </cell>
          <cell r="AW997">
            <v>10.15</v>
          </cell>
          <cell r="AX997">
            <v>16.75</v>
          </cell>
          <cell r="AY997">
            <v>35.5</v>
          </cell>
          <cell r="AZ997">
            <v>274400</v>
          </cell>
          <cell r="BA997">
            <v>30159</v>
          </cell>
          <cell r="BB997">
            <v>11200</v>
          </cell>
          <cell r="BC997">
            <v>10.15</v>
          </cell>
          <cell r="BD997">
            <v>16.75</v>
          </cell>
          <cell r="BE997">
            <v>35.5</v>
          </cell>
          <cell r="BF997">
            <v>29859</v>
          </cell>
          <cell r="BG997">
            <v>271700</v>
          </cell>
          <cell r="BH997" t="str">
            <v>Year-end</v>
          </cell>
          <cell r="BI997" t="str">
            <v>Vertically Integrated</v>
          </cell>
          <cell r="BJ997" t="str">
            <v>Fully Litigated</v>
          </cell>
          <cell r="BK997" t="str">
            <v>No</v>
          </cell>
          <cell r="BL997" t="str">
            <v>No</v>
          </cell>
        </row>
        <row r="998">
          <cell r="AE998">
            <v>64</v>
          </cell>
          <cell r="AF998">
            <v>0</v>
          </cell>
          <cell r="AG998">
            <v>1</v>
          </cell>
          <cell r="AH998">
            <v>1</v>
          </cell>
          <cell r="AI998">
            <v>1</v>
          </cell>
          <cell r="AJ998">
            <v>0</v>
          </cell>
          <cell r="AL998">
            <v>35</v>
          </cell>
          <cell r="AM998">
            <v>72</v>
          </cell>
          <cell r="AO998" t="str">
            <v>Ca-37803</v>
          </cell>
          <cell r="AP998">
            <v>935</v>
          </cell>
          <cell r="AQ998" t="str">
            <v>IN</v>
          </cell>
          <cell r="AR998" t="str">
            <v>Southern Indiana Gas and Electric Company</v>
          </cell>
          <cell r="AS998" t="str">
            <v>CNP</v>
          </cell>
          <cell r="AT998" t="str">
            <v>Electric</v>
          </cell>
          <cell r="AU998">
            <v>31191</v>
          </cell>
          <cell r="AV998">
            <v>38100</v>
          </cell>
          <cell r="AW998">
            <v>10.08</v>
          </cell>
          <cell r="AX998">
            <v>15.75</v>
          </cell>
          <cell r="AY998">
            <v>35.19</v>
          </cell>
          <cell r="AZ998">
            <v>460200</v>
          </cell>
          <cell r="BA998">
            <v>31448</v>
          </cell>
          <cell r="BB998">
            <v>38000</v>
          </cell>
          <cell r="BC998">
            <v>10.08</v>
          </cell>
          <cell r="BD998">
            <v>15.75</v>
          </cell>
          <cell r="BE998">
            <v>35.19</v>
          </cell>
          <cell r="BF998">
            <v>31228</v>
          </cell>
          <cell r="BG998">
            <v>460200</v>
          </cell>
          <cell r="BH998" t="str">
            <v>Year-end</v>
          </cell>
          <cell r="BI998" t="str">
            <v>Vertically Integrated</v>
          </cell>
          <cell r="BJ998" t="str">
            <v>Settled</v>
          </cell>
          <cell r="BK998" t="str">
            <v>Yes</v>
          </cell>
          <cell r="BL998" t="str">
            <v>No</v>
          </cell>
        </row>
        <row r="999">
          <cell r="AE999">
            <v>64</v>
          </cell>
          <cell r="AF999">
            <v>0</v>
          </cell>
          <cell r="AG999">
            <v>1</v>
          </cell>
          <cell r="AH999">
            <v>1</v>
          </cell>
          <cell r="AI999">
            <v>1</v>
          </cell>
          <cell r="AJ999">
            <v>1</v>
          </cell>
          <cell r="AL999">
            <v>35</v>
          </cell>
          <cell r="AM999">
            <v>72</v>
          </cell>
          <cell r="AO999" t="str">
            <v>Ca-36117</v>
          </cell>
          <cell r="AP999">
            <v>937</v>
          </cell>
          <cell r="AQ999" t="str">
            <v>IN</v>
          </cell>
          <cell r="AR999" t="str">
            <v>Indiana Gas Company, Inc.</v>
          </cell>
          <cell r="AS999" t="str">
            <v>CNP</v>
          </cell>
          <cell r="AT999" t="str">
            <v>Natural Gas</v>
          </cell>
          <cell r="AU999">
            <v>29383</v>
          </cell>
          <cell r="AV999">
            <v>19700</v>
          </cell>
          <cell r="AW999" t="str">
            <v>NA</v>
          </cell>
          <cell r="AX999">
            <v>17.8</v>
          </cell>
          <cell r="AY999">
            <v>49.1</v>
          </cell>
          <cell r="AZ999" t="str">
            <v>NA</v>
          </cell>
          <cell r="BA999">
            <v>29563</v>
          </cell>
          <cell r="BB999">
            <v>17500</v>
          </cell>
          <cell r="BC999">
            <v>10.5</v>
          </cell>
          <cell r="BD999">
            <v>16.399999999999999</v>
          </cell>
          <cell r="BE999">
            <v>49.1</v>
          </cell>
          <cell r="BF999">
            <v>29311</v>
          </cell>
          <cell r="BG999" t="str">
            <v>NA</v>
          </cell>
          <cell r="BH999" t="str">
            <v>Year-end</v>
          </cell>
          <cell r="BI999" t="str">
            <v>Distribution</v>
          </cell>
          <cell r="BJ999" t="str">
            <v>Fully Litigated</v>
          </cell>
          <cell r="BK999" t="str">
            <v>No</v>
          </cell>
          <cell r="BL999" t="str">
            <v>No</v>
          </cell>
        </row>
        <row r="1000">
          <cell r="AE1000">
            <v>64</v>
          </cell>
          <cell r="AF1000">
            <v>0</v>
          </cell>
          <cell r="AG1000">
            <v>1</v>
          </cell>
          <cell r="AH1000">
            <v>1</v>
          </cell>
          <cell r="AI1000">
            <v>1</v>
          </cell>
          <cell r="AJ1000">
            <v>1</v>
          </cell>
          <cell r="AL1000">
            <v>35</v>
          </cell>
          <cell r="AM1000">
            <v>72</v>
          </cell>
          <cell r="AO1000" t="str">
            <v>Ca-36817</v>
          </cell>
          <cell r="AP1000">
            <v>939</v>
          </cell>
          <cell r="AQ1000" t="str">
            <v>IN</v>
          </cell>
          <cell r="AR1000" t="str">
            <v>Indiana Gas Company, Inc.</v>
          </cell>
          <cell r="AS1000" t="str">
            <v>CNP</v>
          </cell>
          <cell r="AT1000" t="str">
            <v>Natural Gas</v>
          </cell>
          <cell r="AU1000">
            <v>30035</v>
          </cell>
          <cell r="AV1000">
            <v>38700</v>
          </cell>
          <cell r="AW1000">
            <v>12.19</v>
          </cell>
          <cell r="AX1000">
            <v>18</v>
          </cell>
          <cell r="AY1000">
            <v>37</v>
          </cell>
          <cell r="AZ1000">
            <v>245900</v>
          </cell>
          <cell r="BA1000">
            <v>30251</v>
          </cell>
          <cell r="BB1000">
            <v>36700</v>
          </cell>
          <cell r="BC1000">
            <v>11.8</v>
          </cell>
          <cell r="BD1000">
            <v>17</v>
          </cell>
          <cell r="BE1000">
            <v>36.6</v>
          </cell>
          <cell r="BF1000">
            <v>29951</v>
          </cell>
          <cell r="BG1000">
            <v>245900</v>
          </cell>
          <cell r="BH1000" t="str">
            <v>Year-end</v>
          </cell>
          <cell r="BI1000" t="str">
            <v>Distribution</v>
          </cell>
          <cell r="BJ1000" t="str">
            <v>Fully Litigated</v>
          </cell>
          <cell r="BK1000" t="str">
            <v>No</v>
          </cell>
          <cell r="BL1000" t="str">
            <v>No</v>
          </cell>
        </row>
        <row r="1001">
          <cell r="AE1001">
            <v>64</v>
          </cell>
          <cell r="AF1001">
            <v>0</v>
          </cell>
          <cell r="AG1001">
            <v>1</v>
          </cell>
          <cell r="AH1001">
            <v>1</v>
          </cell>
          <cell r="AI1001">
            <v>1</v>
          </cell>
          <cell r="AJ1001">
            <v>1</v>
          </cell>
          <cell r="AL1001">
            <v>35</v>
          </cell>
          <cell r="AM1001">
            <v>72</v>
          </cell>
          <cell r="AO1001" t="str">
            <v>Ca-37247</v>
          </cell>
          <cell r="AP1001">
            <v>941</v>
          </cell>
          <cell r="AQ1001" t="str">
            <v>IN</v>
          </cell>
          <cell r="AR1001" t="str">
            <v>Indiana Gas Company, Inc.</v>
          </cell>
          <cell r="AS1001" t="str">
            <v>CNP</v>
          </cell>
          <cell r="AT1001" t="str">
            <v>Natural Gas</v>
          </cell>
          <cell r="AU1001">
            <v>30505</v>
          </cell>
          <cell r="AV1001">
            <v>21100</v>
          </cell>
          <cell r="AW1001">
            <v>11.72</v>
          </cell>
          <cell r="AX1001">
            <v>16.75</v>
          </cell>
          <cell r="AY1001">
            <v>38.4</v>
          </cell>
          <cell r="AZ1001" t="str">
            <v>NA</v>
          </cell>
          <cell r="BA1001">
            <v>30699</v>
          </cell>
          <cell r="BB1001">
            <v>16000</v>
          </cell>
          <cell r="BC1001">
            <v>11.22</v>
          </cell>
          <cell r="BD1001">
            <v>15.53</v>
          </cell>
          <cell r="BE1001">
            <v>38.4</v>
          </cell>
          <cell r="BF1001">
            <v>30406</v>
          </cell>
          <cell r="BG1001" t="str">
            <v>NA</v>
          </cell>
          <cell r="BH1001" t="str">
            <v>Year-end</v>
          </cell>
          <cell r="BI1001" t="str">
            <v>Distribution</v>
          </cell>
          <cell r="BJ1001" t="str">
            <v>Fully Litigated</v>
          </cell>
          <cell r="BK1001" t="str">
            <v>No</v>
          </cell>
          <cell r="BL1001" t="str">
            <v>No</v>
          </cell>
        </row>
        <row r="1002">
          <cell r="AE1002">
            <v>64</v>
          </cell>
          <cell r="AF1002">
            <v>0</v>
          </cell>
          <cell r="AG1002">
            <v>1</v>
          </cell>
          <cell r="AH1002">
            <v>1</v>
          </cell>
          <cell r="AI1002">
            <v>1</v>
          </cell>
          <cell r="AJ1002">
            <v>1</v>
          </cell>
          <cell r="AL1002">
            <v>35</v>
          </cell>
          <cell r="AM1002">
            <v>72</v>
          </cell>
          <cell r="AO1002" t="str">
            <v>Ca-38080</v>
          </cell>
          <cell r="AP1002">
            <v>943</v>
          </cell>
          <cell r="AQ1002" t="str">
            <v>IN</v>
          </cell>
          <cell r="AR1002" t="str">
            <v>Indiana Gas Company, Inc.</v>
          </cell>
          <cell r="AS1002" t="str">
            <v>CNP</v>
          </cell>
          <cell r="AT1002" t="str">
            <v>Natural Gas</v>
          </cell>
          <cell r="AU1002">
            <v>31814</v>
          </cell>
          <cell r="AV1002">
            <v>14300</v>
          </cell>
          <cell r="AW1002">
            <v>10.42</v>
          </cell>
          <cell r="AX1002">
            <v>14</v>
          </cell>
          <cell r="AY1002">
            <v>41.5</v>
          </cell>
          <cell r="AZ1002">
            <v>316200</v>
          </cell>
          <cell r="BA1002">
            <v>32038</v>
          </cell>
          <cell r="BB1002">
            <v>6400</v>
          </cell>
          <cell r="BC1002">
            <v>10.01</v>
          </cell>
          <cell r="BD1002">
            <v>13</v>
          </cell>
          <cell r="BE1002">
            <v>41.67</v>
          </cell>
          <cell r="BF1002">
            <v>31502</v>
          </cell>
          <cell r="BG1002">
            <v>314100</v>
          </cell>
          <cell r="BH1002" t="str">
            <v>Year-end</v>
          </cell>
          <cell r="BI1002" t="str">
            <v>Distribution</v>
          </cell>
          <cell r="BJ1002" t="str">
            <v>Fully Litigated</v>
          </cell>
          <cell r="BK1002" t="str">
            <v>No</v>
          </cell>
          <cell r="BL1002" t="str">
            <v>No</v>
          </cell>
        </row>
        <row r="1003">
          <cell r="AE1003">
            <v>64</v>
          </cell>
          <cell r="AF1003">
            <v>0</v>
          </cell>
          <cell r="AG1003">
            <v>1</v>
          </cell>
          <cell r="AH1003">
            <v>1</v>
          </cell>
          <cell r="AI1003">
            <v>1</v>
          </cell>
          <cell r="AJ1003">
            <v>0</v>
          </cell>
          <cell r="AL1003">
            <v>35</v>
          </cell>
          <cell r="AM1003">
            <v>72</v>
          </cell>
          <cell r="AO1003" t="str">
            <v>Ca-36318</v>
          </cell>
          <cell r="AP1003">
            <v>1100</v>
          </cell>
          <cell r="AQ1003" t="str">
            <v>IN</v>
          </cell>
          <cell r="AR1003" t="str">
            <v>Duke Energy Indiana, LLC</v>
          </cell>
          <cell r="AS1003" t="str">
            <v>DUK</v>
          </cell>
          <cell r="AT1003" t="str">
            <v>Electric</v>
          </cell>
          <cell r="AU1003">
            <v>29563</v>
          </cell>
          <cell r="AV1003">
            <v>119500</v>
          </cell>
          <cell r="AW1003">
            <v>12.25</v>
          </cell>
          <cell r="AX1003">
            <v>16.75</v>
          </cell>
          <cell r="AY1003">
            <v>39.4</v>
          </cell>
          <cell r="AZ1003" t="str">
            <v>NA</v>
          </cell>
          <cell r="BA1003">
            <v>29747</v>
          </cell>
          <cell r="BB1003">
            <v>112700</v>
          </cell>
          <cell r="BC1003">
            <v>12.19</v>
          </cell>
          <cell r="BD1003">
            <v>16.75</v>
          </cell>
          <cell r="BE1003">
            <v>38.200000000000003</v>
          </cell>
          <cell r="BF1003">
            <v>29494</v>
          </cell>
          <cell r="BG1003" t="str">
            <v>NA</v>
          </cell>
          <cell r="BH1003" t="str">
            <v>Year-end</v>
          </cell>
          <cell r="BI1003" t="str">
            <v>Vertically Integrated</v>
          </cell>
          <cell r="BJ1003" t="str">
            <v>Fully Litigated</v>
          </cell>
          <cell r="BK1003" t="str">
            <v>No</v>
          </cell>
          <cell r="BL1003" t="str">
            <v>No</v>
          </cell>
        </row>
        <row r="1004">
          <cell r="AE1004">
            <v>64</v>
          </cell>
          <cell r="AF1004">
            <v>0</v>
          </cell>
          <cell r="AG1004">
            <v>1</v>
          </cell>
          <cell r="AH1004">
            <v>1</v>
          </cell>
          <cell r="AI1004">
            <v>1</v>
          </cell>
          <cell r="AJ1004">
            <v>0</v>
          </cell>
          <cell r="AL1004">
            <v>35</v>
          </cell>
          <cell r="AM1004">
            <v>72</v>
          </cell>
          <cell r="AO1004" t="str">
            <v>Ca-36818</v>
          </cell>
          <cell r="AP1004">
            <v>1102</v>
          </cell>
          <cell r="AQ1004" t="str">
            <v>IN</v>
          </cell>
          <cell r="AR1004" t="str">
            <v>Duke Energy Indiana, LLC</v>
          </cell>
          <cell r="AS1004" t="str">
            <v>DUK</v>
          </cell>
          <cell r="AT1004" t="str">
            <v>Electric</v>
          </cell>
          <cell r="AU1004">
            <v>30036</v>
          </cell>
          <cell r="AV1004">
            <v>106600</v>
          </cell>
          <cell r="AW1004">
            <v>12.48</v>
          </cell>
          <cell r="AX1004">
            <v>18.850000000000001</v>
          </cell>
          <cell r="AY1004">
            <v>35.04</v>
          </cell>
          <cell r="AZ1004">
            <v>1572100</v>
          </cell>
          <cell r="BA1004">
            <v>30336</v>
          </cell>
          <cell r="BB1004">
            <v>81200</v>
          </cell>
          <cell r="BC1004">
            <v>11.75</v>
          </cell>
          <cell r="BD1004">
            <v>17.75</v>
          </cell>
          <cell r="BE1004">
            <v>35.770000000000003</v>
          </cell>
          <cell r="BF1004">
            <v>29951</v>
          </cell>
          <cell r="BG1004">
            <v>1572100</v>
          </cell>
          <cell r="BH1004" t="str">
            <v>Year-end</v>
          </cell>
          <cell r="BI1004" t="str">
            <v>Vertically Integrated</v>
          </cell>
          <cell r="BJ1004" t="str">
            <v>Fully Litigated</v>
          </cell>
          <cell r="BK1004" t="str">
            <v>No</v>
          </cell>
          <cell r="BL1004" t="str">
            <v>No</v>
          </cell>
        </row>
        <row r="1005">
          <cell r="AE1005">
            <v>64</v>
          </cell>
          <cell r="AF1005">
            <v>0</v>
          </cell>
          <cell r="AG1005">
            <v>1</v>
          </cell>
          <cell r="AH1005">
            <v>1</v>
          </cell>
          <cell r="AI1005">
            <v>1</v>
          </cell>
          <cell r="AJ1005">
            <v>0</v>
          </cell>
          <cell r="AL1005">
            <v>35</v>
          </cell>
          <cell r="AM1005">
            <v>72</v>
          </cell>
          <cell r="AO1005" t="str">
            <v>Ca-37414</v>
          </cell>
          <cell r="AP1005">
            <v>1105</v>
          </cell>
          <cell r="AQ1005" t="str">
            <v>IN</v>
          </cell>
          <cell r="AR1005" t="str">
            <v>Duke Energy Indiana, LLC</v>
          </cell>
          <cell r="AS1005" t="str">
            <v>DUK</v>
          </cell>
          <cell r="AT1005" t="str">
            <v>Electric</v>
          </cell>
          <cell r="AU1005">
            <v>31089</v>
          </cell>
          <cell r="AV1005">
            <v>76700</v>
          </cell>
          <cell r="AW1005">
            <v>13.15</v>
          </cell>
          <cell r="AX1005">
            <v>20</v>
          </cell>
          <cell r="AY1005">
            <v>35.93</v>
          </cell>
          <cell r="AZ1005">
            <v>1862000</v>
          </cell>
          <cell r="BA1005">
            <v>31478</v>
          </cell>
          <cell r="BB1005">
            <v>68200</v>
          </cell>
          <cell r="BC1005">
            <v>14.79</v>
          </cell>
          <cell r="BD1005" t="str">
            <v>NA</v>
          </cell>
          <cell r="BE1005" t="str">
            <v>NA</v>
          </cell>
          <cell r="BF1005">
            <v>30772</v>
          </cell>
          <cell r="BG1005">
            <v>1603500</v>
          </cell>
          <cell r="BH1005" t="str">
            <v>Year-end</v>
          </cell>
          <cell r="BI1005" t="str">
            <v>Vertically Integrated</v>
          </cell>
          <cell r="BJ1005" t="str">
            <v>Settled</v>
          </cell>
          <cell r="BK1005" t="str">
            <v>No</v>
          </cell>
          <cell r="BL1005" t="str">
            <v>Yes</v>
          </cell>
        </row>
        <row r="1006">
          <cell r="AE1006">
            <v>64</v>
          </cell>
          <cell r="AF1006">
            <v>0</v>
          </cell>
          <cell r="AG1006">
            <v>1</v>
          </cell>
          <cell r="AH1006">
            <v>1</v>
          </cell>
          <cell r="AI1006">
            <v>1</v>
          </cell>
          <cell r="AJ1006">
            <v>0</v>
          </cell>
          <cell r="AL1006">
            <v>35</v>
          </cell>
          <cell r="AM1006">
            <v>72</v>
          </cell>
          <cell r="AO1006" t="str">
            <v>Ca-44075</v>
          </cell>
          <cell r="AP1006">
            <v>2225</v>
          </cell>
          <cell r="AQ1006" t="str">
            <v>IN</v>
          </cell>
          <cell r="AR1006" t="str">
            <v>Indiana Michigan Power Company</v>
          </cell>
          <cell r="AS1006" t="str">
            <v>AEP</v>
          </cell>
          <cell r="AT1006" t="str">
            <v>Electric</v>
          </cell>
          <cell r="AU1006">
            <v>40809</v>
          </cell>
          <cell r="AV1006">
            <v>170131.845</v>
          </cell>
          <cell r="AW1006">
            <v>7.38</v>
          </cell>
          <cell r="AX1006">
            <v>11.15</v>
          </cell>
          <cell r="AY1006">
            <v>42.67</v>
          </cell>
          <cell r="AZ1006">
            <v>2391632.9390000002</v>
          </cell>
          <cell r="BA1006">
            <v>41318</v>
          </cell>
          <cell r="BB1006">
            <v>84986.895000000004</v>
          </cell>
          <cell r="BC1006">
            <v>6.97</v>
          </cell>
          <cell r="BD1006">
            <v>10.199999999999999</v>
          </cell>
          <cell r="BE1006">
            <v>42.67</v>
          </cell>
          <cell r="BF1006">
            <v>40633</v>
          </cell>
          <cell r="BG1006">
            <v>2398831.4079999998</v>
          </cell>
          <cell r="BH1006" t="str">
            <v>Year-end</v>
          </cell>
          <cell r="BI1006" t="str">
            <v>Vertically Integrated</v>
          </cell>
          <cell r="BJ1006" t="str">
            <v>Fully Litigated</v>
          </cell>
          <cell r="BK1006" t="str">
            <v>No</v>
          </cell>
          <cell r="BL1006" t="str">
            <v>No</v>
          </cell>
        </row>
        <row r="1007">
          <cell r="AE1007">
            <v>64</v>
          </cell>
          <cell r="AF1007">
            <v>0</v>
          </cell>
          <cell r="AG1007">
            <v>1</v>
          </cell>
          <cell r="AH1007">
            <v>1</v>
          </cell>
          <cell r="AI1007">
            <v>1</v>
          </cell>
          <cell r="AJ1007">
            <v>1</v>
          </cell>
          <cell r="AL1007">
            <v>35</v>
          </cell>
          <cell r="AM1007">
            <v>72</v>
          </cell>
          <cell r="AO1007" t="str">
            <v>Ca-44403-TDSIC-1</v>
          </cell>
          <cell r="AP1007">
            <v>2741</v>
          </cell>
          <cell r="AQ1007" t="str">
            <v>IN</v>
          </cell>
          <cell r="AR1007" t="str">
            <v>Northern Indiana Public Service Company, LLC</v>
          </cell>
          <cell r="AS1007" t="str">
            <v>NI</v>
          </cell>
          <cell r="AT1007" t="str">
            <v>Natural Gas</v>
          </cell>
          <cell r="AU1007">
            <v>41879</v>
          </cell>
          <cell r="AV1007">
            <v>429.45100000000002</v>
          </cell>
          <cell r="AW1007" t="str">
            <v>NA</v>
          </cell>
          <cell r="AX1007" t="str">
            <v>NA</v>
          </cell>
          <cell r="AY1007" t="str">
            <v>NA</v>
          </cell>
          <cell r="AZ1007">
            <v>4486.165</v>
          </cell>
          <cell r="BA1007">
            <v>42032</v>
          </cell>
          <cell r="BB1007">
            <v>341.101</v>
          </cell>
          <cell r="BC1007" t="str">
            <v>NA</v>
          </cell>
          <cell r="BD1007" t="str">
            <v>NA</v>
          </cell>
          <cell r="BE1007" t="str">
            <v>NA</v>
          </cell>
          <cell r="BF1007">
            <v>41820</v>
          </cell>
          <cell r="BG1007">
            <v>4448.7730000000001</v>
          </cell>
          <cell r="BH1007" t="str">
            <v>Year-end</v>
          </cell>
          <cell r="BI1007" t="str">
            <v>Limited-Issue Rider</v>
          </cell>
          <cell r="BJ1007" t="str">
            <v>Fully Litigated</v>
          </cell>
          <cell r="BK1007" t="str">
            <v>No</v>
          </cell>
          <cell r="BL1007" t="str">
            <v>No</v>
          </cell>
        </row>
        <row r="1008">
          <cell r="AE1008">
            <v>64</v>
          </cell>
          <cell r="AF1008">
            <v>0</v>
          </cell>
          <cell r="AG1008">
            <v>1</v>
          </cell>
          <cell r="AH1008">
            <v>1</v>
          </cell>
          <cell r="AI1008">
            <v>1</v>
          </cell>
          <cell r="AJ1008">
            <v>1</v>
          </cell>
          <cell r="AL1008">
            <v>35</v>
          </cell>
          <cell r="AM1008">
            <v>72</v>
          </cell>
          <cell r="AO1008" t="str">
            <v>Ca-44429-TDSIC-1</v>
          </cell>
          <cell r="AP1008">
            <v>2742</v>
          </cell>
          <cell r="AQ1008" t="str">
            <v>IN</v>
          </cell>
          <cell r="AR1008" t="str">
            <v>Southern Indiana Gas and Electric Company</v>
          </cell>
          <cell r="AS1008" t="str">
            <v>CNP</v>
          </cell>
          <cell r="AT1008" t="str">
            <v>Natural Gas</v>
          </cell>
          <cell r="AU1008">
            <v>41913</v>
          </cell>
          <cell r="AV1008">
            <v>1527.5240000000001</v>
          </cell>
          <cell r="AW1008" t="str">
            <v>NA</v>
          </cell>
          <cell r="AX1008" t="str">
            <v>NA</v>
          </cell>
          <cell r="AY1008" t="str">
            <v>NA</v>
          </cell>
          <cell r="AZ1008">
            <v>9940.2939999999999</v>
          </cell>
          <cell r="BA1008">
            <v>42018</v>
          </cell>
          <cell r="BB1008">
            <v>1527.5240000000001</v>
          </cell>
          <cell r="BC1008" t="str">
            <v>NA</v>
          </cell>
          <cell r="BD1008" t="str">
            <v>NA</v>
          </cell>
          <cell r="BE1008" t="str">
            <v>NA</v>
          </cell>
          <cell r="BF1008">
            <v>41820</v>
          </cell>
          <cell r="BG1008">
            <v>9940.2939999999999</v>
          </cell>
          <cell r="BH1008" t="str">
            <v>Year-end</v>
          </cell>
          <cell r="BI1008" t="str">
            <v>Limited-Issue Rider</v>
          </cell>
          <cell r="BJ1008" t="str">
            <v>Fully Litigated</v>
          </cell>
          <cell r="BK1008" t="str">
            <v>No</v>
          </cell>
          <cell r="BL1008" t="str">
            <v>No</v>
          </cell>
        </row>
        <row r="1009">
          <cell r="AE1009">
            <v>64</v>
          </cell>
          <cell r="AF1009">
            <v>0</v>
          </cell>
          <cell r="AG1009">
            <v>1</v>
          </cell>
          <cell r="AH1009">
            <v>1</v>
          </cell>
          <cell r="AI1009">
            <v>1</v>
          </cell>
          <cell r="AJ1009">
            <v>1</v>
          </cell>
          <cell r="AL1009">
            <v>35</v>
          </cell>
          <cell r="AM1009">
            <v>72</v>
          </cell>
          <cell r="AO1009" t="str">
            <v>Ca-44430-TDSIC-1</v>
          </cell>
          <cell r="AP1009">
            <v>2743</v>
          </cell>
          <cell r="AQ1009" t="str">
            <v>IN</v>
          </cell>
          <cell r="AR1009" t="str">
            <v>Indiana Gas Company, Inc.</v>
          </cell>
          <cell r="AS1009" t="str">
            <v>CNP</v>
          </cell>
          <cell r="AT1009" t="str">
            <v>Natural Gas</v>
          </cell>
          <cell r="AU1009">
            <v>41913</v>
          </cell>
          <cell r="AV1009">
            <v>6011.4650000000001</v>
          </cell>
          <cell r="AW1009" t="str">
            <v>NA</v>
          </cell>
          <cell r="AX1009" t="str">
            <v>NA</v>
          </cell>
          <cell r="AY1009" t="str">
            <v>NA</v>
          </cell>
          <cell r="AZ1009">
            <v>34465.652000000002</v>
          </cell>
          <cell r="BA1009">
            <v>42018</v>
          </cell>
          <cell r="BB1009">
            <v>5740.1630000000005</v>
          </cell>
          <cell r="BC1009" t="str">
            <v>NA</v>
          </cell>
          <cell r="BD1009" t="str">
            <v>NA</v>
          </cell>
          <cell r="BE1009" t="str">
            <v>NA</v>
          </cell>
          <cell r="BF1009">
            <v>41820</v>
          </cell>
          <cell r="BG1009">
            <v>31944.63</v>
          </cell>
          <cell r="BH1009" t="str">
            <v>Year-end</v>
          </cell>
          <cell r="BI1009" t="str">
            <v>Limited-Issue Rider</v>
          </cell>
          <cell r="BJ1009" t="str">
            <v>Fully Litigated</v>
          </cell>
          <cell r="BK1009" t="str">
            <v>No</v>
          </cell>
          <cell r="BL1009" t="str">
            <v>No</v>
          </cell>
        </row>
        <row r="1010">
          <cell r="AE1010">
            <v>64</v>
          </cell>
          <cell r="AF1010">
            <v>0</v>
          </cell>
          <cell r="AG1010">
            <v>1</v>
          </cell>
          <cell r="AH1010">
            <v>1</v>
          </cell>
          <cell r="AI1010">
            <v>1</v>
          </cell>
          <cell r="AJ1010">
            <v>0</v>
          </cell>
          <cell r="AL1010">
            <v>35</v>
          </cell>
          <cell r="AM1010">
            <v>72</v>
          </cell>
          <cell r="AO1010" t="str">
            <v>Ca-44576</v>
          </cell>
          <cell r="AP1010">
            <v>2751</v>
          </cell>
          <cell r="AQ1010" t="str">
            <v>IN</v>
          </cell>
          <cell r="AR1010" t="str">
            <v>AES Indiana</v>
          </cell>
          <cell r="AS1010" t="str">
            <v>AES</v>
          </cell>
          <cell r="AT1010" t="str">
            <v>Electric</v>
          </cell>
          <cell r="AU1010">
            <v>42002</v>
          </cell>
          <cell r="AV1010">
            <v>65625</v>
          </cell>
          <cell r="AW1010">
            <v>6.91</v>
          </cell>
          <cell r="AX1010">
            <v>10.93</v>
          </cell>
          <cell r="AY1010">
            <v>37.33</v>
          </cell>
          <cell r="AZ1010">
            <v>1964992</v>
          </cell>
          <cell r="BA1010">
            <v>42445</v>
          </cell>
          <cell r="BB1010">
            <v>29622</v>
          </cell>
          <cell r="BC1010">
            <v>6.51</v>
          </cell>
          <cell r="BD1010">
            <v>9.85</v>
          </cell>
          <cell r="BE1010">
            <v>37.33</v>
          </cell>
          <cell r="BF1010">
            <v>41820</v>
          </cell>
          <cell r="BG1010">
            <v>1887305</v>
          </cell>
          <cell r="BH1010" t="str">
            <v>Year-end</v>
          </cell>
          <cell r="BI1010" t="str">
            <v>Vertically Integrated</v>
          </cell>
          <cell r="BJ1010" t="str">
            <v>Fully Litigated</v>
          </cell>
          <cell r="BK1010" t="str">
            <v>No</v>
          </cell>
          <cell r="BL1010" t="str">
            <v>No</v>
          </cell>
        </row>
        <row r="1011">
          <cell r="AE1011">
            <v>64</v>
          </cell>
          <cell r="AF1011">
            <v>0</v>
          </cell>
          <cell r="AG1011">
            <v>1</v>
          </cell>
          <cell r="AH1011">
            <v>1</v>
          </cell>
          <cell r="AI1011">
            <v>1</v>
          </cell>
          <cell r="AJ1011">
            <v>0</v>
          </cell>
          <cell r="AL1011">
            <v>35</v>
          </cell>
          <cell r="AM1011">
            <v>72</v>
          </cell>
          <cell r="AO1011" t="str">
            <v>Ca-44371-TDSIC-1</v>
          </cell>
          <cell r="AP1011">
            <v>2783</v>
          </cell>
          <cell r="AQ1011" t="str">
            <v>IN</v>
          </cell>
          <cell r="AR1011" t="str">
            <v>Northern Indiana Public Service Company, LLC</v>
          </cell>
          <cell r="AS1011" t="str">
            <v>NI</v>
          </cell>
          <cell r="AT1011" t="str">
            <v>Electric</v>
          </cell>
          <cell r="AU1011">
            <v>41879</v>
          </cell>
          <cell r="AV1011">
            <v>797.46100000000001</v>
          </cell>
          <cell r="AW1011" t="str">
            <v>NA</v>
          </cell>
          <cell r="AX1011" t="str">
            <v>NA</v>
          </cell>
          <cell r="AY1011" t="str">
            <v>NA</v>
          </cell>
          <cell r="AZ1011">
            <v>19696.881000000001</v>
          </cell>
          <cell r="BA1011">
            <v>41968</v>
          </cell>
          <cell r="BB1011">
            <v>787.12099999999998</v>
          </cell>
          <cell r="BC1011" t="str">
            <v>NA</v>
          </cell>
          <cell r="BD1011" t="str">
            <v>NA</v>
          </cell>
          <cell r="BE1011" t="str">
            <v>NA</v>
          </cell>
          <cell r="BF1011">
            <v>41820</v>
          </cell>
          <cell r="BG1011">
            <v>19438.008000000002</v>
          </cell>
          <cell r="BH1011" t="str">
            <v>Year-end</v>
          </cell>
          <cell r="BI1011" t="str">
            <v>Limited-Issue Rider</v>
          </cell>
          <cell r="BJ1011" t="str">
            <v>Fully Litigated</v>
          </cell>
          <cell r="BK1011" t="str">
            <v>No</v>
          </cell>
          <cell r="BL1011" t="str">
            <v>No</v>
          </cell>
        </row>
        <row r="1012">
          <cell r="AE1012">
            <v>64</v>
          </cell>
          <cell r="AF1012">
            <v>0</v>
          </cell>
          <cell r="AG1012">
            <v>1</v>
          </cell>
          <cell r="AH1012">
            <v>1</v>
          </cell>
          <cell r="AI1012">
            <v>1</v>
          </cell>
          <cell r="AJ1012">
            <v>0</v>
          </cell>
          <cell r="AL1012">
            <v>35</v>
          </cell>
          <cell r="AM1012">
            <v>72</v>
          </cell>
          <cell r="AO1012" t="str">
            <v>Ca-44371-TDSIC-2</v>
          </cell>
          <cell r="AP1012">
            <v>2784</v>
          </cell>
          <cell r="AQ1012" t="str">
            <v>IN</v>
          </cell>
          <cell r="AR1012" t="str">
            <v>Northern Indiana Public Service Company, LLC</v>
          </cell>
          <cell r="AS1012" t="str">
            <v>NI</v>
          </cell>
          <cell r="AT1012" t="str">
            <v>Electric</v>
          </cell>
          <cell r="AU1012">
            <v>42061</v>
          </cell>
          <cell r="AV1012">
            <v>2138.8360000000002</v>
          </cell>
          <cell r="AW1012" t="str">
            <v>NA</v>
          </cell>
          <cell r="AX1012" t="str">
            <v>NA</v>
          </cell>
          <cell r="AY1012" t="str">
            <v>NA</v>
          </cell>
          <cell r="AZ1012">
            <v>62326.69</v>
          </cell>
          <cell r="BA1012">
            <v>42397</v>
          </cell>
          <cell r="BB1012">
            <v>0</v>
          </cell>
          <cell r="BC1012" t="str">
            <v>NA</v>
          </cell>
          <cell r="BD1012" t="str">
            <v>NA</v>
          </cell>
          <cell r="BE1012" t="str">
            <v>NA</v>
          </cell>
          <cell r="BG1012" t="str">
            <v>NA</v>
          </cell>
          <cell r="BI1012" t="str">
            <v>Limited-Issue Rider</v>
          </cell>
          <cell r="BK1012" t="str">
            <v>No</v>
          </cell>
          <cell r="BL1012" t="str">
            <v>No</v>
          </cell>
        </row>
        <row r="1013">
          <cell r="AE1013">
            <v>64</v>
          </cell>
          <cell r="AF1013">
            <v>0</v>
          </cell>
          <cell r="AG1013">
            <v>1</v>
          </cell>
          <cell r="AH1013">
            <v>1</v>
          </cell>
          <cell r="AI1013">
            <v>1</v>
          </cell>
          <cell r="AJ1013">
            <v>1</v>
          </cell>
          <cell r="AL1013">
            <v>35</v>
          </cell>
          <cell r="AM1013">
            <v>72</v>
          </cell>
          <cell r="AO1013" t="str">
            <v>Ca-44429-TDSIC-2</v>
          </cell>
          <cell r="AP1013">
            <v>2822</v>
          </cell>
          <cell r="AQ1013" t="str">
            <v>IN</v>
          </cell>
          <cell r="AR1013" t="str">
            <v>Southern Indiana Gas and Electric Company</v>
          </cell>
          <cell r="AS1013" t="str">
            <v>CNP</v>
          </cell>
          <cell r="AT1013" t="str">
            <v>Natural Gas</v>
          </cell>
          <cell r="AU1013">
            <v>42095</v>
          </cell>
          <cell r="AV1013">
            <v>3455.71</v>
          </cell>
          <cell r="AW1013" t="str">
            <v>NA</v>
          </cell>
          <cell r="AX1013" t="str">
            <v>NA</v>
          </cell>
          <cell r="AY1013" t="str">
            <v>NA</v>
          </cell>
          <cell r="AZ1013">
            <v>33523.182000000001</v>
          </cell>
          <cell r="BA1013">
            <v>42207</v>
          </cell>
          <cell r="BB1013">
            <v>3175.8290000000002</v>
          </cell>
          <cell r="BC1013" t="str">
            <v>NA</v>
          </cell>
          <cell r="BD1013" t="str">
            <v>NA</v>
          </cell>
          <cell r="BE1013" t="str">
            <v>NA</v>
          </cell>
          <cell r="BF1013">
            <v>42004</v>
          </cell>
          <cell r="BG1013">
            <v>33523.182000000001</v>
          </cell>
          <cell r="BH1013" t="str">
            <v>Year-end</v>
          </cell>
          <cell r="BI1013" t="str">
            <v>Limited-Issue Rider</v>
          </cell>
          <cell r="BJ1013" t="str">
            <v>Fully Litigated</v>
          </cell>
          <cell r="BK1013" t="str">
            <v>No</v>
          </cell>
          <cell r="BL1013" t="str">
            <v>No</v>
          </cell>
        </row>
        <row r="1014">
          <cell r="AE1014">
            <v>64</v>
          </cell>
          <cell r="AF1014">
            <v>0</v>
          </cell>
          <cell r="AG1014">
            <v>1</v>
          </cell>
          <cell r="AH1014">
            <v>1</v>
          </cell>
          <cell r="AI1014">
            <v>1</v>
          </cell>
          <cell r="AJ1014">
            <v>1</v>
          </cell>
          <cell r="AL1014">
            <v>35</v>
          </cell>
          <cell r="AM1014">
            <v>72</v>
          </cell>
          <cell r="AO1014" t="str">
            <v>Ca-44430-TDSIC-2</v>
          </cell>
          <cell r="AP1014">
            <v>2823</v>
          </cell>
          <cell r="AQ1014" t="str">
            <v>IN</v>
          </cell>
          <cell r="AR1014" t="str">
            <v>Indiana Gas Company, Inc.</v>
          </cell>
          <cell r="AS1014" t="str">
            <v>CNP</v>
          </cell>
          <cell r="AT1014" t="str">
            <v>Natural Gas</v>
          </cell>
          <cell r="AU1014">
            <v>42095</v>
          </cell>
          <cell r="AV1014">
            <v>6581.2309999999998</v>
          </cell>
          <cell r="AW1014" t="str">
            <v>NA</v>
          </cell>
          <cell r="AX1014" t="str">
            <v>NA</v>
          </cell>
          <cell r="AY1014" t="str">
            <v>NA</v>
          </cell>
          <cell r="AZ1014">
            <v>69274.516000000003</v>
          </cell>
          <cell r="BA1014">
            <v>42207</v>
          </cell>
          <cell r="BB1014">
            <v>5538.0640000000003</v>
          </cell>
          <cell r="BC1014" t="str">
            <v>NA</v>
          </cell>
          <cell r="BD1014" t="str">
            <v>NA</v>
          </cell>
          <cell r="BE1014" t="str">
            <v>NA</v>
          </cell>
          <cell r="BF1014">
            <v>42004</v>
          </cell>
          <cell r="BG1014">
            <v>69274.516000000003</v>
          </cell>
          <cell r="BH1014" t="str">
            <v>Year-end</v>
          </cell>
          <cell r="BI1014" t="str">
            <v>Limited-Issue Rider</v>
          </cell>
          <cell r="BJ1014" t="str">
            <v>Fully Litigated</v>
          </cell>
          <cell r="BK1014" t="str">
            <v>No</v>
          </cell>
          <cell r="BL1014" t="str">
            <v>No</v>
          </cell>
        </row>
        <row r="1015">
          <cell r="AE1015">
            <v>64</v>
          </cell>
          <cell r="AF1015">
            <v>0</v>
          </cell>
          <cell r="AG1015">
            <v>1</v>
          </cell>
          <cell r="AH1015">
            <v>1</v>
          </cell>
          <cell r="AI1015">
            <v>1</v>
          </cell>
          <cell r="AJ1015">
            <v>0</v>
          </cell>
          <cell r="AL1015">
            <v>35</v>
          </cell>
          <cell r="AM1015">
            <v>72</v>
          </cell>
          <cell r="AO1015" t="str">
            <v>Ca-44688</v>
          </cell>
          <cell r="AP1015">
            <v>2857</v>
          </cell>
          <cell r="AQ1015" t="str">
            <v>IN</v>
          </cell>
          <cell r="AR1015" t="str">
            <v>Northern Indiana Public Service Company, LLC</v>
          </cell>
          <cell r="AS1015" t="str">
            <v>NI</v>
          </cell>
          <cell r="AT1015" t="str">
            <v>Electric</v>
          </cell>
          <cell r="AU1015">
            <v>42278</v>
          </cell>
          <cell r="AV1015">
            <v>119458.432</v>
          </cell>
          <cell r="AW1015">
            <v>6.78</v>
          </cell>
          <cell r="AX1015">
            <v>10.75</v>
          </cell>
          <cell r="AY1015">
            <v>45.2</v>
          </cell>
          <cell r="AZ1015">
            <v>3437721.173</v>
          </cell>
          <cell r="BA1015">
            <v>42569</v>
          </cell>
          <cell r="BB1015">
            <v>72500</v>
          </cell>
          <cell r="BC1015">
            <v>6.74</v>
          </cell>
          <cell r="BD1015">
            <v>9.98</v>
          </cell>
          <cell r="BE1015">
            <v>47.42</v>
          </cell>
          <cell r="BF1015">
            <v>42094</v>
          </cell>
          <cell r="BG1015">
            <v>3221417.8820000002</v>
          </cell>
          <cell r="BH1015" t="str">
            <v>Year-end</v>
          </cell>
          <cell r="BI1015" t="str">
            <v>Vertically Integrated</v>
          </cell>
          <cell r="BJ1015" t="str">
            <v>Settled</v>
          </cell>
          <cell r="BK1015" t="str">
            <v>No</v>
          </cell>
          <cell r="BL1015" t="str">
            <v>No</v>
          </cell>
        </row>
        <row r="1016">
          <cell r="AE1016">
            <v>64</v>
          </cell>
          <cell r="AF1016">
            <v>0</v>
          </cell>
          <cell r="AG1016">
            <v>1</v>
          </cell>
          <cell r="AH1016">
            <v>1</v>
          </cell>
          <cell r="AI1016">
            <v>1</v>
          </cell>
          <cell r="AJ1016">
            <v>1</v>
          </cell>
          <cell r="AL1016">
            <v>35</v>
          </cell>
          <cell r="AM1016">
            <v>72</v>
          </cell>
          <cell r="AO1016" t="str">
            <v>Ca-44429-TDSIC-3</v>
          </cell>
          <cell r="AP1016">
            <v>2877</v>
          </cell>
          <cell r="AQ1016" t="str">
            <v>IN</v>
          </cell>
          <cell r="AR1016" t="str">
            <v>Southern Indiana Gas and Electric Company</v>
          </cell>
          <cell r="AS1016" t="str">
            <v>CNP</v>
          </cell>
          <cell r="AT1016" t="str">
            <v>Natural Gas</v>
          </cell>
          <cell r="AU1016">
            <v>42278</v>
          </cell>
          <cell r="AV1016">
            <v>2346.732</v>
          </cell>
          <cell r="AW1016" t="str">
            <v>NA</v>
          </cell>
          <cell r="AX1016" t="str">
            <v>NA</v>
          </cell>
          <cell r="AY1016" t="str">
            <v>NA</v>
          </cell>
          <cell r="AZ1016">
            <v>53590.031999999999</v>
          </cell>
          <cell r="BA1016">
            <v>42459</v>
          </cell>
          <cell r="BB1016">
            <v>2338.502</v>
          </cell>
          <cell r="BC1016" t="str">
            <v>NA</v>
          </cell>
          <cell r="BD1016" t="str">
            <v>NA</v>
          </cell>
          <cell r="BE1016" t="str">
            <v>NA</v>
          </cell>
          <cell r="BF1016">
            <v>42185</v>
          </cell>
          <cell r="BG1016">
            <v>53498.639000000003</v>
          </cell>
          <cell r="BH1016" t="str">
            <v>Year-end</v>
          </cell>
          <cell r="BI1016" t="str">
            <v>Limited-Issue Rider</v>
          </cell>
          <cell r="BJ1016" t="str">
            <v>Fully Litigated</v>
          </cell>
          <cell r="BK1016" t="str">
            <v>No</v>
          </cell>
          <cell r="BL1016" t="str">
            <v>No</v>
          </cell>
        </row>
        <row r="1017">
          <cell r="AE1017">
            <v>64</v>
          </cell>
          <cell r="AF1017">
            <v>0</v>
          </cell>
          <cell r="AG1017">
            <v>1</v>
          </cell>
          <cell r="AH1017">
            <v>1</v>
          </cell>
          <cell r="AI1017">
            <v>1</v>
          </cell>
          <cell r="AJ1017">
            <v>1</v>
          </cell>
          <cell r="AL1017">
            <v>35</v>
          </cell>
          <cell r="AM1017">
            <v>72</v>
          </cell>
          <cell r="AO1017" t="str">
            <v>Ca-44430-TDSIC-3</v>
          </cell>
          <cell r="AP1017">
            <v>2878</v>
          </cell>
          <cell r="AQ1017" t="str">
            <v>IN</v>
          </cell>
          <cell r="AR1017" t="str">
            <v>Indiana Gas Company, Inc.</v>
          </cell>
          <cell r="AS1017" t="str">
            <v>CNP</v>
          </cell>
          <cell r="AT1017" t="str">
            <v>Natural Gas</v>
          </cell>
          <cell r="AU1017">
            <v>42278</v>
          </cell>
          <cell r="AV1017">
            <v>7335.38</v>
          </cell>
          <cell r="AW1017" t="str">
            <v>NA</v>
          </cell>
          <cell r="AX1017" t="str">
            <v>NA</v>
          </cell>
          <cell r="AY1017" t="str">
            <v>NA</v>
          </cell>
          <cell r="AZ1017">
            <v>140360.435</v>
          </cell>
          <cell r="BA1017">
            <v>42459</v>
          </cell>
          <cell r="BB1017">
            <v>7020.9580000000005</v>
          </cell>
          <cell r="BC1017" t="str">
            <v>NA</v>
          </cell>
          <cell r="BD1017" t="str">
            <v>NA</v>
          </cell>
          <cell r="BE1017" t="str">
            <v>NA</v>
          </cell>
          <cell r="BF1017">
            <v>42185</v>
          </cell>
          <cell r="BG1017">
            <v>136829.60399999999</v>
          </cell>
          <cell r="BH1017" t="str">
            <v>Year-end</v>
          </cell>
          <cell r="BI1017" t="str">
            <v>Limited-Issue Rider</v>
          </cell>
          <cell r="BJ1017" t="str">
            <v>Fully Litigated</v>
          </cell>
          <cell r="BK1017" t="str">
            <v>No</v>
          </cell>
          <cell r="BL1017" t="str">
            <v>No</v>
          </cell>
        </row>
        <row r="1018">
          <cell r="AE1018">
            <v>64</v>
          </cell>
          <cell r="AF1018">
            <v>0</v>
          </cell>
          <cell r="AG1018">
            <v>1</v>
          </cell>
          <cell r="AH1018">
            <v>1</v>
          </cell>
          <cell r="AI1018">
            <v>1</v>
          </cell>
          <cell r="AJ1018">
            <v>1</v>
          </cell>
          <cell r="AL1018">
            <v>35</v>
          </cell>
          <cell r="AM1018">
            <v>72</v>
          </cell>
          <cell r="AO1018" t="str">
            <v>Ca-44403-TDSIC-3</v>
          </cell>
          <cell r="AP1018">
            <v>2920</v>
          </cell>
          <cell r="AQ1018" t="str">
            <v>IN</v>
          </cell>
          <cell r="AR1018" t="str">
            <v>Northern Indiana Public Service Company, LLC</v>
          </cell>
          <cell r="AS1018" t="str">
            <v>NI</v>
          </cell>
          <cell r="AT1018" t="str">
            <v>Natural Gas</v>
          </cell>
          <cell r="AU1018">
            <v>42247</v>
          </cell>
          <cell r="AV1018">
            <v>7639.1840000000002</v>
          </cell>
          <cell r="AW1018" t="str">
            <v>NA</v>
          </cell>
          <cell r="AX1018" t="str">
            <v>NA</v>
          </cell>
          <cell r="AY1018" t="str">
            <v>NA</v>
          </cell>
          <cell r="AZ1018">
            <v>75235.982000000004</v>
          </cell>
          <cell r="BA1018">
            <v>42459</v>
          </cell>
          <cell r="BB1018">
            <v>7577.2820000000002</v>
          </cell>
          <cell r="BC1018" t="str">
            <v>NA</v>
          </cell>
          <cell r="BD1018" t="str">
            <v>NA</v>
          </cell>
          <cell r="BE1018" t="str">
            <v>NA</v>
          </cell>
          <cell r="BF1018">
            <v>42185</v>
          </cell>
          <cell r="BG1018" t="str">
            <v>NA</v>
          </cell>
          <cell r="BH1018" t="str">
            <v>Year-end</v>
          </cell>
          <cell r="BI1018" t="str">
            <v>Limited-Issue Rider</v>
          </cell>
          <cell r="BJ1018" t="str">
            <v>Fully Litigated</v>
          </cell>
          <cell r="BK1018" t="str">
            <v>No</v>
          </cell>
          <cell r="BL1018" t="str">
            <v>No</v>
          </cell>
        </row>
        <row r="1019">
          <cell r="AE1019">
            <v>64</v>
          </cell>
          <cell r="AF1019">
            <v>0</v>
          </cell>
          <cell r="AG1019">
            <v>1</v>
          </cell>
          <cell r="AH1019">
            <v>1</v>
          </cell>
          <cell r="AI1019">
            <v>1</v>
          </cell>
          <cell r="AJ1019">
            <v>1</v>
          </cell>
          <cell r="AL1019">
            <v>35</v>
          </cell>
          <cell r="AM1019">
            <v>72</v>
          </cell>
          <cell r="AO1019" t="str">
            <v>Ca-44403-TDSIC-4</v>
          </cell>
          <cell r="AP1019">
            <v>2921</v>
          </cell>
          <cell r="AQ1019" t="str">
            <v>IN</v>
          </cell>
          <cell r="AR1019" t="str">
            <v>Northern Indiana Public Service Company, LLC</v>
          </cell>
          <cell r="AS1019" t="str">
            <v>NI</v>
          </cell>
          <cell r="AT1019" t="str">
            <v>Natural Gas</v>
          </cell>
          <cell r="AU1019">
            <v>42429</v>
          </cell>
          <cell r="AV1019">
            <v>6679.0439999999999</v>
          </cell>
          <cell r="AW1019" t="str">
            <v>NA</v>
          </cell>
          <cell r="AX1019" t="str">
            <v>NA</v>
          </cell>
          <cell r="AY1019" t="str">
            <v>NA</v>
          </cell>
          <cell r="AZ1019">
            <v>146733.23800000001</v>
          </cell>
          <cell r="BA1019">
            <v>42543</v>
          </cell>
          <cell r="BB1019">
            <v>6679.0439999999999</v>
          </cell>
          <cell r="BC1019" t="str">
            <v>NA</v>
          </cell>
          <cell r="BD1019" t="str">
            <v>NA</v>
          </cell>
          <cell r="BE1019" t="str">
            <v>NA</v>
          </cell>
          <cell r="BF1019">
            <v>42369</v>
          </cell>
          <cell r="BG1019">
            <v>146733.23800000001</v>
          </cell>
          <cell r="BH1019" t="str">
            <v>Year-end</v>
          </cell>
          <cell r="BI1019" t="str">
            <v>Limited-Issue Rider</v>
          </cell>
          <cell r="BJ1019" t="str">
            <v>Fully Litigated</v>
          </cell>
          <cell r="BK1019" t="str">
            <v>No</v>
          </cell>
          <cell r="BL1019" t="str">
            <v>No</v>
          </cell>
        </row>
        <row r="1020">
          <cell r="AE1020">
            <v>64</v>
          </cell>
          <cell r="AF1020">
            <v>0</v>
          </cell>
          <cell r="AG1020">
            <v>1</v>
          </cell>
          <cell r="AH1020">
            <v>1</v>
          </cell>
          <cell r="AI1020">
            <v>1</v>
          </cell>
          <cell r="AJ1020">
            <v>1</v>
          </cell>
          <cell r="AL1020">
            <v>35</v>
          </cell>
          <cell r="AM1020">
            <v>72</v>
          </cell>
          <cell r="AO1020" t="str">
            <v>Ca-44430-TDSIC-4</v>
          </cell>
          <cell r="AP1020">
            <v>2974</v>
          </cell>
          <cell r="AQ1020" t="str">
            <v>IN</v>
          </cell>
          <cell r="AR1020" t="str">
            <v>Indiana Gas Company, Inc.</v>
          </cell>
          <cell r="AS1020" t="str">
            <v>CNP</v>
          </cell>
          <cell r="AT1020" t="str">
            <v>Natural Gas</v>
          </cell>
          <cell r="AU1020">
            <v>42466</v>
          </cell>
          <cell r="AV1020">
            <v>10245.703</v>
          </cell>
          <cell r="AW1020" t="str">
            <v>NA</v>
          </cell>
          <cell r="AX1020" t="str">
            <v>NA</v>
          </cell>
          <cell r="AY1020" t="str">
            <v>NA</v>
          </cell>
          <cell r="AZ1020">
            <v>201306.755</v>
          </cell>
          <cell r="BA1020">
            <v>42550</v>
          </cell>
          <cell r="BB1020">
            <v>10245.703</v>
          </cell>
          <cell r="BC1020" t="str">
            <v>NA</v>
          </cell>
          <cell r="BD1020" t="str">
            <v>NA</v>
          </cell>
          <cell r="BE1020" t="str">
            <v>NA</v>
          </cell>
          <cell r="BF1020">
            <v>42369</v>
          </cell>
          <cell r="BG1020">
            <v>201306.755</v>
          </cell>
          <cell r="BH1020" t="str">
            <v>Year-end</v>
          </cell>
          <cell r="BI1020" t="str">
            <v>Limited-Issue Rider</v>
          </cell>
          <cell r="BJ1020" t="str">
            <v>Fully Litigated</v>
          </cell>
          <cell r="BK1020" t="str">
            <v>No</v>
          </cell>
          <cell r="BL1020" t="str">
            <v>No</v>
          </cell>
        </row>
        <row r="1021">
          <cell r="AE1021">
            <v>64</v>
          </cell>
          <cell r="AF1021">
            <v>0</v>
          </cell>
          <cell r="AG1021">
            <v>1</v>
          </cell>
          <cell r="AH1021">
            <v>1</v>
          </cell>
          <cell r="AI1021">
            <v>1</v>
          </cell>
          <cell r="AJ1021">
            <v>1</v>
          </cell>
          <cell r="AL1021">
            <v>35</v>
          </cell>
          <cell r="AM1021">
            <v>72</v>
          </cell>
          <cell r="AO1021" t="str">
            <v>Ca-44429-TDSIC-4</v>
          </cell>
          <cell r="AP1021">
            <v>2975</v>
          </cell>
          <cell r="AQ1021" t="str">
            <v>IN</v>
          </cell>
          <cell r="AR1021" t="str">
            <v>Southern Indiana Gas and Electric Company</v>
          </cell>
          <cell r="AS1021" t="str">
            <v>CNP</v>
          </cell>
          <cell r="AT1021" t="str">
            <v>Natural Gas</v>
          </cell>
          <cell r="AU1021">
            <v>42466</v>
          </cell>
          <cell r="AV1021">
            <v>2075.9569999999999</v>
          </cell>
          <cell r="AW1021" t="str">
            <v>NA</v>
          </cell>
          <cell r="AX1021" t="str">
            <v>NA</v>
          </cell>
          <cell r="AY1021" t="str">
            <v>NA</v>
          </cell>
          <cell r="AZ1021">
            <v>64493.156999999999</v>
          </cell>
          <cell r="BA1021">
            <v>42550</v>
          </cell>
          <cell r="BB1021">
            <v>2075.9569999999999</v>
          </cell>
          <cell r="BC1021" t="str">
            <v>NA</v>
          </cell>
          <cell r="BD1021" t="str">
            <v>NA</v>
          </cell>
          <cell r="BE1021" t="str">
            <v>NA</v>
          </cell>
          <cell r="BF1021">
            <v>42369</v>
          </cell>
          <cell r="BG1021">
            <v>64493.156999999999</v>
          </cell>
          <cell r="BH1021" t="str">
            <v>Year-end</v>
          </cell>
          <cell r="BI1021" t="str">
            <v>Limited-Issue Rider</v>
          </cell>
          <cell r="BJ1021" t="str">
            <v>Fully Litigated</v>
          </cell>
          <cell r="BK1021" t="str">
            <v>No</v>
          </cell>
          <cell r="BL1021" t="str">
            <v>No</v>
          </cell>
        </row>
        <row r="1022">
          <cell r="AE1022">
            <v>64</v>
          </cell>
          <cell r="AF1022">
            <v>0</v>
          </cell>
          <cell r="AG1022">
            <v>1</v>
          </cell>
          <cell r="AH1022">
            <v>1</v>
          </cell>
          <cell r="AI1022">
            <v>1</v>
          </cell>
          <cell r="AJ1022">
            <v>0</v>
          </cell>
          <cell r="AL1022">
            <v>35</v>
          </cell>
          <cell r="AM1022">
            <v>72</v>
          </cell>
          <cell r="AO1022" t="str">
            <v>Ca-44733-TDSIC-1</v>
          </cell>
          <cell r="AP1022">
            <v>2999</v>
          </cell>
          <cell r="AQ1022" t="str">
            <v>IN</v>
          </cell>
          <cell r="AR1022" t="str">
            <v>Northern Indiana Public Service Company, LLC</v>
          </cell>
          <cell r="AS1022" t="str">
            <v>NI</v>
          </cell>
          <cell r="AT1022" t="str">
            <v>Electric</v>
          </cell>
          <cell r="AU1022">
            <v>42551</v>
          </cell>
          <cell r="AV1022">
            <v>1856.385</v>
          </cell>
          <cell r="AW1022" t="str">
            <v>NA</v>
          </cell>
          <cell r="AX1022" t="str">
            <v>NA</v>
          </cell>
          <cell r="AY1022" t="str">
            <v>NA</v>
          </cell>
          <cell r="AZ1022">
            <v>45541.849000000002</v>
          </cell>
          <cell r="BA1022">
            <v>42760</v>
          </cell>
          <cell r="BB1022">
            <v>1856.385</v>
          </cell>
          <cell r="BC1022" t="str">
            <v>NA</v>
          </cell>
          <cell r="BD1022" t="str">
            <v>NA</v>
          </cell>
          <cell r="BE1022" t="str">
            <v>NA</v>
          </cell>
          <cell r="BF1022">
            <v>42490</v>
          </cell>
          <cell r="BG1022">
            <v>45541.849000000002</v>
          </cell>
          <cell r="BH1022" t="str">
            <v>Year-end</v>
          </cell>
          <cell r="BI1022" t="str">
            <v>Limited-Issue Rider</v>
          </cell>
          <cell r="BJ1022" t="str">
            <v>Settled</v>
          </cell>
          <cell r="BK1022" t="str">
            <v>No</v>
          </cell>
          <cell r="BL1022" t="str">
            <v>No</v>
          </cell>
        </row>
        <row r="1023">
          <cell r="AE1023">
            <v>64</v>
          </cell>
          <cell r="AF1023">
            <v>0</v>
          </cell>
          <cell r="AG1023">
            <v>1</v>
          </cell>
          <cell r="AH1023">
            <v>1</v>
          </cell>
          <cell r="AI1023">
            <v>1</v>
          </cell>
          <cell r="AJ1023">
            <v>1</v>
          </cell>
          <cell r="AL1023">
            <v>35</v>
          </cell>
          <cell r="AM1023">
            <v>72</v>
          </cell>
          <cell r="AO1023" t="str">
            <v>Ca-44403-TDSIC-5</v>
          </cell>
          <cell r="AP1023">
            <v>3021</v>
          </cell>
          <cell r="AQ1023" t="str">
            <v>IN</v>
          </cell>
          <cell r="AR1023" t="str">
            <v>Northern Indiana Public Service Company, LLC</v>
          </cell>
          <cell r="AS1023" t="str">
            <v>NI</v>
          </cell>
          <cell r="AT1023" t="str">
            <v>Natural Gas</v>
          </cell>
          <cell r="AU1023">
            <v>42613</v>
          </cell>
          <cell r="AV1023">
            <v>11842.175999999999</v>
          </cell>
          <cell r="AW1023" t="str">
            <v>NA</v>
          </cell>
          <cell r="AX1023" t="str">
            <v>NA</v>
          </cell>
          <cell r="AY1023" t="str">
            <v>NA</v>
          </cell>
          <cell r="AZ1023">
            <v>211613.79500000001</v>
          </cell>
          <cell r="BA1023">
            <v>42732</v>
          </cell>
          <cell r="BB1023">
            <v>11842.175999999999</v>
          </cell>
          <cell r="BC1023" t="str">
            <v>NA</v>
          </cell>
          <cell r="BD1023" t="str">
            <v>NA</v>
          </cell>
          <cell r="BE1023" t="str">
            <v>NA</v>
          </cell>
          <cell r="BG1023">
            <v>211613.79500000001</v>
          </cell>
          <cell r="BH1023" t="str">
            <v>Year-end</v>
          </cell>
          <cell r="BI1023" t="str">
            <v>Limited-Issue Rider</v>
          </cell>
          <cell r="BJ1023" t="str">
            <v>Fully Litigated</v>
          </cell>
          <cell r="BK1023" t="str">
            <v>NA</v>
          </cell>
          <cell r="BL1023" t="str">
            <v>NA</v>
          </cell>
        </row>
        <row r="1024">
          <cell r="AE1024">
            <v>64</v>
          </cell>
          <cell r="AF1024">
            <v>0</v>
          </cell>
          <cell r="AG1024">
            <v>1</v>
          </cell>
          <cell r="AH1024">
            <v>1</v>
          </cell>
          <cell r="AI1024">
            <v>1</v>
          </cell>
          <cell r="AJ1024">
            <v>0</v>
          </cell>
          <cell r="AL1024">
            <v>35</v>
          </cell>
          <cell r="AM1024">
            <v>72</v>
          </cell>
          <cell r="AO1024" t="str">
            <v>Ca-44893</v>
          </cell>
          <cell r="AP1024">
            <v>3065</v>
          </cell>
          <cell r="AQ1024" t="str">
            <v>IN</v>
          </cell>
          <cell r="AR1024" t="str">
            <v>AES Indiana</v>
          </cell>
          <cell r="AS1024" t="str">
            <v>AES</v>
          </cell>
          <cell r="AT1024" t="str">
            <v>Electric</v>
          </cell>
          <cell r="AU1024">
            <v>42726</v>
          </cell>
          <cell r="AV1024">
            <v>91662</v>
          </cell>
          <cell r="AW1024">
            <v>6.81</v>
          </cell>
          <cell r="AX1024">
            <v>10.4</v>
          </cell>
          <cell r="AY1024">
            <v>39.549999999999997</v>
          </cell>
          <cell r="AZ1024">
            <v>3041396</v>
          </cell>
          <cell r="BA1024">
            <v>42790</v>
          </cell>
          <cell r="BB1024" t="str">
            <v>NA</v>
          </cell>
          <cell r="BC1024" t="str">
            <v>NA</v>
          </cell>
          <cell r="BD1024" t="str">
            <v>NA</v>
          </cell>
          <cell r="BE1024" t="str">
            <v>NA</v>
          </cell>
          <cell r="BG1024" t="str">
            <v>NA</v>
          </cell>
          <cell r="BI1024" t="str">
            <v>Vertically Integrated</v>
          </cell>
          <cell r="BK1024" t="str">
            <v>No</v>
          </cell>
          <cell r="BL1024" t="str">
            <v>No</v>
          </cell>
        </row>
        <row r="1025">
          <cell r="AE1025">
            <v>64</v>
          </cell>
          <cell r="AF1025">
            <v>0</v>
          </cell>
          <cell r="AG1025">
            <v>1</v>
          </cell>
          <cell r="AH1025">
            <v>1</v>
          </cell>
          <cell r="AI1025">
            <v>1</v>
          </cell>
          <cell r="AJ1025">
            <v>0</v>
          </cell>
          <cell r="AL1025">
            <v>35</v>
          </cell>
          <cell r="AM1025">
            <v>72</v>
          </cell>
          <cell r="AO1025" t="str">
            <v>Ca-44967</v>
          </cell>
          <cell r="AP1025">
            <v>3169</v>
          </cell>
          <cell r="AQ1025" t="str">
            <v>IN</v>
          </cell>
          <cell r="AR1025" t="str">
            <v>Indiana Michigan Power Company</v>
          </cell>
          <cell r="AS1025" t="str">
            <v>AEP</v>
          </cell>
          <cell r="AT1025" t="str">
            <v>Electric</v>
          </cell>
          <cell r="AU1025">
            <v>42942</v>
          </cell>
          <cell r="AV1025">
            <v>192647.19500000001</v>
          </cell>
          <cell r="AW1025">
            <v>5.97</v>
          </cell>
          <cell r="AX1025">
            <v>10.6</v>
          </cell>
          <cell r="AY1025">
            <v>37.04</v>
          </cell>
          <cell r="AZ1025">
            <v>4185056.9050000003</v>
          </cell>
          <cell r="BA1025">
            <v>43250</v>
          </cell>
          <cell r="BB1025">
            <v>153436.484</v>
          </cell>
          <cell r="BC1025">
            <v>5.51</v>
          </cell>
          <cell r="BD1025">
            <v>9.9499999999999993</v>
          </cell>
          <cell r="BE1025">
            <v>35.729999999999997</v>
          </cell>
          <cell r="BF1025">
            <v>43465</v>
          </cell>
          <cell r="BG1025">
            <v>4206643.1979999999</v>
          </cell>
          <cell r="BH1025" t="str">
            <v>Year-end</v>
          </cell>
          <cell r="BI1025" t="str">
            <v>Vertically Integrated</v>
          </cell>
          <cell r="BJ1025" t="str">
            <v>Settled</v>
          </cell>
          <cell r="BK1025" t="str">
            <v>Yes</v>
          </cell>
          <cell r="BL1025" t="str">
            <v>No</v>
          </cell>
        </row>
        <row r="1026">
          <cell r="AE1026">
            <v>64</v>
          </cell>
          <cell r="AF1026">
            <v>0</v>
          </cell>
          <cell r="AG1026">
            <v>1</v>
          </cell>
          <cell r="AH1026">
            <v>1</v>
          </cell>
          <cell r="AI1026">
            <v>1</v>
          </cell>
          <cell r="AJ1026">
            <v>0</v>
          </cell>
          <cell r="AL1026">
            <v>35</v>
          </cell>
          <cell r="AM1026">
            <v>72</v>
          </cell>
          <cell r="AO1026" t="str">
            <v>Ca-44910-TDSIC-1</v>
          </cell>
          <cell r="AP1026">
            <v>3183</v>
          </cell>
          <cell r="AQ1026" t="str">
            <v>IN</v>
          </cell>
          <cell r="AR1026" t="str">
            <v>Southern Indiana Gas and Electric Company</v>
          </cell>
          <cell r="AS1026" t="str">
            <v>CNP</v>
          </cell>
          <cell r="AT1026" t="str">
            <v>Electric</v>
          </cell>
          <cell r="AU1026">
            <v>42948</v>
          </cell>
          <cell r="AV1026">
            <v>1591.1849999999999</v>
          </cell>
          <cell r="AW1026" t="str">
            <v>NA</v>
          </cell>
          <cell r="AX1026" t="str">
            <v>NA</v>
          </cell>
          <cell r="AY1026" t="str">
            <v>NA</v>
          </cell>
          <cell r="AZ1026">
            <v>7155.3060000000005</v>
          </cell>
          <cell r="BA1026">
            <v>43089</v>
          </cell>
          <cell r="BB1026">
            <v>1591.1849999999999</v>
          </cell>
          <cell r="BC1026" t="str">
            <v>NA</v>
          </cell>
          <cell r="BD1026" t="str">
            <v>NA</v>
          </cell>
          <cell r="BE1026" t="str">
            <v>NA</v>
          </cell>
          <cell r="BF1026">
            <v>42855</v>
          </cell>
          <cell r="BG1026">
            <v>7155.3060000000005</v>
          </cell>
          <cell r="BH1026" t="str">
            <v>Year-end</v>
          </cell>
          <cell r="BI1026" t="str">
            <v>Limited-Issue Rider</v>
          </cell>
          <cell r="BJ1026" t="str">
            <v>Fully Litigated</v>
          </cell>
          <cell r="BK1026" t="str">
            <v>No</v>
          </cell>
          <cell r="BL1026" t="str">
            <v>No</v>
          </cell>
        </row>
        <row r="1027">
          <cell r="AE1027">
            <v>64</v>
          </cell>
          <cell r="AF1027">
            <v>0</v>
          </cell>
          <cell r="AG1027">
            <v>1</v>
          </cell>
          <cell r="AH1027">
            <v>1</v>
          </cell>
          <cell r="AI1027">
            <v>1</v>
          </cell>
          <cell r="AJ1027">
            <v>1</v>
          </cell>
          <cell r="AL1027">
            <v>35</v>
          </cell>
          <cell r="AM1027">
            <v>72</v>
          </cell>
          <cell r="AO1027" t="str">
            <v>Ca-44403-TDSIC-6</v>
          </cell>
          <cell r="AP1027">
            <v>3184</v>
          </cell>
          <cell r="AQ1027" t="str">
            <v>IN</v>
          </cell>
          <cell r="AR1027" t="str">
            <v>Northern Indiana Public Service Company, LLC</v>
          </cell>
          <cell r="AS1027" t="str">
            <v>NI</v>
          </cell>
          <cell r="AT1027" t="str">
            <v>Natural Gas</v>
          </cell>
          <cell r="AU1027">
            <v>42794</v>
          </cell>
          <cell r="AV1027">
            <v>11084.789000000001</v>
          </cell>
          <cell r="AW1027" t="str">
            <v>NA</v>
          </cell>
          <cell r="AX1027" t="str">
            <v>NA</v>
          </cell>
          <cell r="AY1027" t="str">
            <v>NA</v>
          </cell>
          <cell r="AZ1027">
            <v>271262.83799999999</v>
          </cell>
          <cell r="BA1027">
            <v>42914</v>
          </cell>
          <cell r="BB1027">
            <v>11084.789000000001</v>
          </cell>
          <cell r="BC1027" t="str">
            <v>NA</v>
          </cell>
          <cell r="BD1027" t="str">
            <v>NA</v>
          </cell>
          <cell r="BE1027" t="str">
            <v>NA</v>
          </cell>
          <cell r="BF1027">
            <v>42735</v>
          </cell>
          <cell r="BG1027">
            <v>271262.83799999999</v>
          </cell>
          <cell r="BH1027" t="str">
            <v>Year-end</v>
          </cell>
          <cell r="BI1027" t="str">
            <v>Limited-Issue Rider</v>
          </cell>
          <cell r="BJ1027" t="str">
            <v>Fully Litigated</v>
          </cell>
          <cell r="BK1027" t="str">
            <v>No</v>
          </cell>
          <cell r="BL1027" t="str">
            <v>No</v>
          </cell>
        </row>
        <row r="1028">
          <cell r="AE1028">
            <v>64</v>
          </cell>
          <cell r="AF1028">
            <v>0</v>
          </cell>
          <cell r="AG1028">
            <v>1</v>
          </cell>
          <cell r="AH1028">
            <v>1</v>
          </cell>
          <cell r="AI1028">
            <v>1</v>
          </cell>
          <cell r="AJ1028">
            <v>0</v>
          </cell>
          <cell r="AL1028">
            <v>35</v>
          </cell>
          <cell r="AM1028">
            <v>72</v>
          </cell>
          <cell r="AO1028" t="str">
            <v>Ca-44733-TDSIC-2</v>
          </cell>
          <cell r="AP1028">
            <v>3193</v>
          </cell>
          <cell r="AQ1028" t="str">
            <v>IN</v>
          </cell>
          <cell r="AR1028" t="str">
            <v>Northern Indiana Public Service Company, LLC</v>
          </cell>
          <cell r="AS1028" t="str">
            <v>NI</v>
          </cell>
          <cell r="AT1028" t="str">
            <v>Electric</v>
          </cell>
          <cell r="AU1028">
            <v>42916</v>
          </cell>
          <cell r="AV1028">
            <v>14583.622000000001</v>
          </cell>
          <cell r="AW1028" t="str">
            <v>NA</v>
          </cell>
          <cell r="AX1028" t="str">
            <v>NA</v>
          </cell>
          <cell r="AY1028" t="str">
            <v>NA</v>
          </cell>
          <cell r="AZ1028">
            <v>177313.75200000001</v>
          </cell>
          <cell r="BA1028">
            <v>43039</v>
          </cell>
          <cell r="BB1028">
            <v>14581.456</v>
          </cell>
          <cell r="BC1028" t="str">
            <v>NA</v>
          </cell>
          <cell r="BD1028" t="str">
            <v>NA</v>
          </cell>
          <cell r="BE1028" t="str">
            <v>NA</v>
          </cell>
          <cell r="BF1028">
            <v>42855</v>
          </cell>
          <cell r="BG1028" t="str">
            <v>NA</v>
          </cell>
          <cell r="BI1028" t="str">
            <v>Limited-Issue Rider</v>
          </cell>
          <cell r="BJ1028" t="str">
            <v>Fully Litigated</v>
          </cell>
          <cell r="BK1028" t="str">
            <v>No</v>
          </cell>
          <cell r="BL1028" t="str">
            <v>No</v>
          </cell>
        </row>
        <row r="1029">
          <cell r="AE1029">
            <v>64</v>
          </cell>
          <cell r="AF1029">
            <v>0</v>
          </cell>
          <cell r="AG1029">
            <v>1</v>
          </cell>
          <cell r="AH1029">
            <v>1</v>
          </cell>
          <cell r="AI1029">
            <v>1</v>
          </cell>
          <cell r="AJ1029">
            <v>1</v>
          </cell>
          <cell r="AL1029">
            <v>35</v>
          </cell>
          <cell r="AM1029">
            <v>72</v>
          </cell>
          <cell r="AO1029" t="str">
            <v>Ca-44988</v>
          </cell>
          <cell r="AP1029">
            <v>3197</v>
          </cell>
          <cell r="AQ1029" t="str">
            <v>IN</v>
          </cell>
          <cell r="AR1029" t="str">
            <v>Northern Indiana Public Service Company, LLC</v>
          </cell>
          <cell r="AS1029" t="str">
            <v>NI</v>
          </cell>
          <cell r="AT1029" t="str">
            <v>Natural Gas</v>
          </cell>
          <cell r="AU1029">
            <v>43005</v>
          </cell>
          <cell r="AV1029">
            <v>138134.204</v>
          </cell>
          <cell r="AW1029">
            <v>6.9</v>
          </cell>
          <cell r="AX1029">
            <v>10.7</v>
          </cell>
          <cell r="AY1029">
            <v>46.88</v>
          </cell>
          <cell r="AZ1029">
            <v>1520209.7</v>
          </cell>
          <cell r="BA1029">
            <v>43362</v>
          </cell>
          <cell r="BB1029">
            <v>107300.001</v>
          </cell>
          <cell r="BC1029">
            <v>6.5</v>
          </cell>
          <cell r="BD1029">
            <v>9.85</v>
          </cell>
          <cell r="BE1029">
            <v>46.88</v>
          </cell>
          <cell r="BF1029">
            <v>43465</v>
          </cell>
          <cell r="BG1029">
            <v>1520209.7</v>
          </cell>
          <cell r="BH1029" t="str">
            <v>Year-end</v>
          </cell>
          <cell r="BI1029" t="str">
            <v>Distribution</v>
          </cell>
          <cell r="BJ1029" t="str">
            <v>Settled</v>
          </cell>
          <cell r="BK1029" t="str">
            <v>Yes</v>
          </cell>
          <cell r="BL1029" t="str">
            <v>No</v>
          </cell>
        </row>
        <row r="1030">
          <cell r="AE1030">
            <v>64</v>
          </cell>
          <cell r="AF1030">
            <v>0</v>
          </cell>
          <cell r="AG1030">
            <v>1</v>
          </cell>
          <cell r="AH1030">
            <v>1</v>
          </cell>
          <cell r="AI1030">
            <v>1</v>
          </cell>
          <cell r="AJ1030">
            <v>1</v>
          </cell>
          <cell r="AL1030">
            <v>35</v>
          </cell>
          <cell r="AM1030">
            <v>72</v>
          </cell>
          <cell r="AO1030" t="str">
            <v>Ca-44429-TDSIC-5</v>
          </cell>
          <cell r="AP1030">
            <v>3234</v>
          </cell>
          <cell r="AQ1030" t="str">
            <v>IN</v>
          </cell>
          <cell r="AR1030" t="str">
            <v>Southern Indiana Gas and Electric Company</v>
          </cell>
          <cell r="AS1030" t="str">
            <v>CNP</v>
          </cell>
          <cell r="AT1030" t="str">
            <v>Natural Gas</v>
          </cell>
          <cell r="AU1030">
            <v>42647</v>
          </cell>
          <cell r="AV1030">
            <v>1877.6390000000001</v>
          </cell>
          <cell r="AW1030" t="str">
            <v>NA</v>
          </cell>
          <cell r="AX1030" t="str">
            <v>NA</v>
          </cell>
          <cell r="AY1030" t="str">
            <v>NA</v>
          </cell>
          <cell r="AZ1030">
            <v>76232.737000000008</v>
          </cell>
          <cell r="BA1030">
            <v>42760</v>
          </cell>
          <cell r="BB1030">
            <v>1877.6390000000001</v>
          </cell>
          <cell r="BC1030" t="str">
            <v>NA</v>
          </cell>
          <cell r="BD1030" t="str">
            <v>NA</v>
          </cell>
          <cell r="BE1030" t="str">
            <v>NA</v>
          </cell>
          <cell r="BF1030">
            <v>42551</v>
          </cell>
          <cell r="BG1030">
            <v>76232.737000000008</v>
          </cell>
          <cell r="BH1030" t="str">
            <v>Year-end</v>
          </cell>
          <cell r="BI1030" t="str">
            <v>Limited-Issue Rider</v>
          </cell>
          <cell r="BJ1030" t="str">
            <v>Fully Litigated</v>
          </cell>
          <cell r="BK1030" t="str">
            <v>No</v>
          </cell>
          <cell r="BL1030" t="str">
            <v>No</v>
          </cell>
        </row>
        <row r="1031">
          <cell r="AE1031">
            <v>64</v>
          </cell>
          <cell r="AF1031">
            <v>0</v>
          </cell>
          <cell r="AG1031">
            <v>1</v>
          </cell>
          <cell r="AH1031">
            <v>1</v>
          </cell>
          <cell r="AI1031">
            <v>1</v>
          </cell>
          <cell r="AJ1031">
            <v>1</v>
          </cell>
          <cell r="AL1031">
            <v>35</v>
          </cell>
          <cell r="AM1031">
            <v>72</v>
          </cell>
          <cell r="AO1031" t="str">
            <v>Ca-44429-TDSIC-6</v>
          </cell>
          <cell r="AP1031">
            <v>3235</v>
          </cell>
          <cell r="AQ1031" t="str">
            <v>IN</v>
          </cell>
          <cell r="AR1031" t="str">
            <v>Southern Indiana Gas and Electric Company</v>
          </cell>
          <cell r="AS1031" t="str">
            <v>CNP</v>
          </cell>
          <cell r="AT1031" t="str">
            <v>Natural Gas</v>
          </cell>
          <cell r="AU1031">
            <v>42828</v>
          </cell>
          <cell r="AV1031">
            <v>3416.3470000000002</v>
          </cell>
          <cell r="AW1031" t="str">
            <v>NA</v>
          </cell>
          <cell r="AX1031" t="str">
            <v>NA</v>
          </cell>
          <cell r="AY1031" t="str">
            <v>NA</v>
          </cell>
          <cell r="AZ1031">
            <v>93422.91</v>
          </cell>
          <cell r="BA1031">
            <v>42942</v>
          </cell>
          <cell r="BB1031">
            <v>3389.308</v>
          </cell>
          <cell r="BC1031" t="str">
            <v>NA</v>
          </cell>
          <cell r="BD1031" t="str">
            <v>NA</v>
          </cell>
          <cell r="BE1031" t="str">
            <v>NA</v>
          </cell>
          <cell r="BF1031">
            <v>42735</v>
          </cell>
          <cell r="BG1031">
            <v>93150.642000000007</v>
          </cell>
          <cell r="BH1031" t="str">
            <v>Year-end</v>
          </cell>
          <cell r="BI1031" t="str">
            <v>Limited-Issue Rider</v>
          </cell>
          <cell r="BJ1031" t="str">
            <v>Fully Litigated</v>
          </cell>
          <cell r="BK1031" t="str">
            <v>No</v>
          </cell>
          <cell r="BL1031" t="str">
            <v>No</v>
          </cell>
        </row>
        <row r="1032">
          <cell r="AE1032">
            <v>64</v>
          </cell>
          <cell r="AF1032">
            <v>0</v>
          </cell>
          <cell r="AG1032">
            <v>1</v>
          </cell>
          <cell r="AH1032">
            <v>1</v>
          </cell>
          <cell r="AI1032">
            <v>1</v>
          </cell>
          <cell r="AJ1032">
            <v>1</v>
          </cell>
          <cell r="AL1032">
            <v>35</v>
          </cell>
          <cell r="AM1032">
            <v>72</v>
          </cell>
          <cell r="AO1032" t="str">
            <v>Ca-44429-TDSIC-7</v>
          </cell>
          <cell r="AP1032">
            <v>3236</v>
          </cell>
          <cell r="AQ1032" t="str">
            <v>IN</v>
          </cell>
          <cell r="AR1032" t="str">
            <v>Southern Indiana Gas and Electric Company</v>
          </cell>
          <cell r="AS1032" t="str">
            <v>CNP</v>
          </cell>
          <cell r="AT1032" t="str">
            <v>Natural Gas</v>
          </cell>
          <cell r="AU1032">
            <v>43010</v>
          </cell>
          <cell r="AV1032">
            <v>1263.9860000000001</v>
          </cell>
          <cell r="AW1032" t="str">
            <v>NA</v>
          </cell>
          <cell r="AX1032" t="str">
            <v>NA</v>
          </cell>
          <cell r="AY1032" t="str">
            <v>NA</v>
          </cell>
          <cell r="AZ1032">
            <v>112416.931</v>
          </cell>
          <cell r="BA1032">
            <v>43124</v>
          </cell>
          <cell r="BB1032">
            <v>1263.9860000000001</v>
          </cell>
          <cell r="BC1032" t="str">
            <v>NA</v>
          </cell>
          <cell r="BD1032" t="str">
            <v>NA</v>
          </cell>
          <cell r="BE1032" t="str">
            <v>NA</v>
          </cell>
          <cell r="BF1032">
            <v>42916</v>
          </cell>
          <cell r="BG1032">
            <v>112416.931</v>
          </cell>
          <cell r="BH1032" t="str">
            <v>Year-end</v>
          </cell>
          <cell r="BI1032" t="str">
            <v>Limited-Issue Rider</v>
          </cell>
          <cell r="BJ1032" t="str">
            <v>Fully Litigated</v>
          </cell>
          <cell r="BK1032" t="str">
            <v>No</v>
          </cell>
          <cell r="BL1032" t="str">
            <v>No</v>
          </cell>
        </row>
        <row r="1033">
          <cell r="AE1033">
            <v>64</v>
          </cell>
          <cell r="AF1033">
            <v>0</v>
          </cell>
          <cell r="AG1033">
            <v>1</v>
          </cell>
          <cell r="AH1033">
            <v>1</v>
          </cell>
          <cell r="AI1033">
            <v>1</v>
          </cell>
          <cell r="AJ1033">
            <v>1</v>
          </cell>
          <cell r="AL1033">
            <v>35</v>
          </cell>
          <cell r="AM1033">
            <v>72</v>
          </cell>
          <cell r="AO1033" t="str">
            <v>Ca-44430-TDSIC-5</v>
          </cell>
          <cell r="AP1033">
            <v>3237</v>
          </cell>
          <cell r="AQ1033" t="str">
            <v>IN</v>
          </cell>
          <cell r="AR1033" t="str">
            <v>Indiana Gas Company, Inc.</v>
          </cell>
          <cell r="AS1033" t="str">
            <v>CNP</v>
          </cell>
          <cell r="AT1033" t="str">
            <v>Natural Gas</v>
          </cell>
          <cell r="AU1033">
            <v>42647</v>
          </cell>
          <cell r="AV1033">
            <v>8536.8109999999997</v>
          </cell>
          <cell r="AW1033" t="str">
            <v>NA</v>
          </cell>
          <cell r="AX1033" t="str">
            <v>NA</v>
          </cell>
          <cell r="AY1033" t="str">
            <v>NA</v>
          </cell>
          <cell r="AZ1033">
            <v>264353.04800000001</v>
          </cell>
          <cell r="BA1033">
            <v>42760</v>
          </cell>
          <cell r="BB1033">
            <v>8536.8109999999997</v>
          </cell>
          <cell r="BC1033" t="str">
            <v>NA</v>
          </cell>
          <cell r="BD1033" t="str">
            <v>NA</v>
          </cell>
          <cell r="BE1033" t="str">
            <v>NA</v>
          </cell>
          <cell r="BF1033">
            <v>42551</v>
          </cell>
          <cell r="BG1033">
            <v>264353.04800000001</v>
          </cell>
          <cell r="BH1033" t="str">
            <v>Year-end</v>
          </cell>
          <cell r="BI1033" t="str">
            <v>Limited-Issue Rider</v>
          </cell>
          <cell r="BJ1033" t="str">
            <v>Fully Litigated</v>
          </cell>
          <cell r="BK1033" t="str">
            <v>No</v>
          </cell>
          <cell r="BL1033" t="str">
            <v>No</v>
          </cell>
        </row>
        <row r="1034">
          <cell r="AE1034">
            <v>64</v>
          </cell>
          <cell r="AF1034">
            <v>0</v>
          </cell>
          <cell r="AG1034">
            <v>1</v>
          </cell>
          <cell r="AH1034">
            <v>1</v>
          </cell>
          <cell r="AI1034">
            <v>1</v>
          </cell>
          <cell r="AJ1034">
            <v>1</v>
          </cell>
          <cell r="AL1034">
            <v>35</v>
          </cell>
          <cell r="AM1034">
            <v>72</v>
          </cell>
          <cell r="AO1034" t="str">
            <v>Ca-44430-TDSIC-6</v>
          </cell>
          <cell r="AP1034">
            <v>3238</v>
          </cell>
          <cell r="AQ1034" t="str">
            <v>IN</v>
          </cell>
          <cell r="AR1034" t="str">
            <v>Indiana Gas Company, Inc.</v>
          </cell>
          <cell r="AS1034" t="str">
            <v>CNP</v>
          </cell>
          <cell r="AT1034" t="str">
            <v>Natural Gas</v>
          </cell>
          <cell r="AU1034">
            <v>42828</v>
          </cell>
          <cell r="AV1034">
            <v>9217.6080000000002</v>
          </cell>
          <cell r="AW1034" t="str">
            <v>NA</v>
          </cell>
          <cell r="AX1034" t="str">
            <v>NA</v>
          </cell>
          <cell r="AY1034" t="str">
            <v>NA</v>
          </cell>
          <cell r="AZ1034">
            <v>313438.04499999998</v>
          </cell>
          <cell r="BA1034">
            <v>42942</v>
          </cell>
          <cell r="BB1034">
            <v>9217.6080000000002</v>
          </cell>
          <cell r="BC1034" t="str">
            <v>NA</v>
          </cell>
          <cell r="BD1034" t="str">
            <v>NA</v>
          </cell>
          <cell r="BE1034" t="str">
            <v>NA</v>
          </cell>
          <cell r="BF1034">
            <v>42735</v>
          </cell>
          <cell r="BG1034">
            <v>313438.04499999998</v>
          </cell>
          <cell r="BH1034" t="str">
            <v>Year-end</v>
          </cell>
          <cell r="BI1034" t="str">
            <v>Limited-Issue Rider</v>
          </cell>
          <cell r="BJ1034" t="str">
            <v>Fully Litigated</v>
          </cell>
          <cell r="BK1034" t="str">
            <v>No</v>
          </cell>
          <cell r="BL1034" t="str">
            <v>No</v>
          </cell>
        </row>
        <row r="1035">
          <cell r="AE1035">
            <v>64</v>
          </cell>
          <cell r="AF1035">
            <v>0</v>
          </cell>
          <cell r="AG1035">
            <v>1</v>
          </cell>
          <cell r="AH1035">
            <v>1</v>
          </cell>
          <cell r="AI1035">
            <v>1</v>
          </cell>
          <cell r="AJ1035">
            <v>1</v>
          </cell>
          <cell r="AL1035">
            <v>35</v>
          </cell>
          <cell r="AM1035">
            <v>72</v>
          </cell>
          <cell r="AO1035" t="str">
            <v>Ca-44430-TDSIC-7</v>
          </cell>
          <cell r="AP1035">
            <v>3239</v>
          </cell>
          <cell r="AQ1035" t="str">
            <v>IN</v>
          </cell>
          <cell r="AR1035" t="str">
            <v>Indiana Gas Company, Inc.</v>
          </cell>
          <cell r="AS1035" t="str">
            <v>CNP</v>
          </cell>
          <cell r="AT1035" t="str">
            <v>Natural Gas</v>
          </cell>
          <cell r="AU1035">
            <v>43010</v>
          </cell>
          <cell r="AV1035">
            <v>8446.5280000000002</v>
          </cell>
          <cell r="AW1035" t="str">
            <v>NA</v>
          </cell>
          <cell r="AX1035" t="str">
            <v>NA</v>
          </cell>
          <cell r="AY1035" t="str">
            <v>NA</v>
          </cell>
          <cell r="AZ1035">
            <v>365272.26</v>
          </cell>
          <cell r="BA1035">
            <v>43124</v>
          </cell>
          <cell r="BB1035">
            <v>8446.5280000000002</v>
          </cell>
          <cell r="BC1035" t="str">
            <v>NA</v>
          </cell>
          <cell r="BD1035" t="str">
            <v>NA</v>
          </cell>
          <cell r="BE1035" t="str">
            <v>NA</v>
          </cell>
          <cell r="BF1035">
            <v>42916</v>
          </cell>
          <cell r="BG1035">
            <v>365272.26</v>
          </cell>
          <cell r="BH1035" t="str">
            <v>Year-end</v>
          </cell>
          <cell r="BI1035" t="str">
            <v>Limited-Issue Rider</v>
          </cell>
          <cell r="BJ1035" t="str">
            <v>Fully Litigated</v>
          </cell>
          <cell r="BK1035" t="str">
            <v>No</v>
          </cell>
          <cell r="BL1035" t="str">
            <v>No</v>
          </cell>
        </row>
        <row r="1036">
          <cell r="AE1036">
            <v>64</v>
          </cell>
          <cell r="AF1036">
            <v>0</v>
          </cell>
          <cell r="AG1036">
            <v>1</v>
          </cell>
          <cell r="AH1036">
            <v>1</v>
          </cell>
          <cell r="AI1036">
            <v>1</v>
          </cell>
          <cell r="AJ1036">
            <v>1</v>
          </cell>
          <cell r="AL1036">
            <v>35</v>
          </cell>
          <cell r="AM1036">
            <v>72</v>
          </cell>
          <cell r="AO1036" t="str">
            <v>Ca-44403-TDSIC-7</v>
          </cell>
          <cell r="AP1036">
            <v>3241</v>
          </cell>
          <cell r="AQ1036" t="str">
            <v>IN</v>
          </cell>
          <cell r="AR1036" t="str">
            <v>Northern Indiana Public Service Company, LLC</v>
          </cell>
          <cell r="AS1036" t="str">
            <v>NI</v>
          </cell>
          <cell r="AT1036" t="str">
            <v>Natural Gas</v>
          </cell>
          <cell r="AU1036">
            <v>42978</v>
          </cell>
          <cell r="AV1036">
            <v>14611.701000000001</v>
          </cell>
          <cell r="AW1036" t="str">
            <v>NA</v>
          </cell>
          <cell r="AX1036" t="str">
            <v>NA</v>
          </cell>
          <cell r="AY1036" t="str">
            <v>NA</v>
          </cell>
          <cell r="AZ1036">
            <v>328935.35200000001</v>
          </cell>
          <cell r="BA1036">
            <v>43097</v>
          </cell>
          <cell r="BB1036">
            <v>14611.701000000001</v>
          </cell>
          <cell r="BC1036" t="str">
            <v>NA</v>
          </cell>
          <cell r="BD1036" t="str">
            <v>NA</v>
          </cell>
          <cell r="BE1036" t="str">
            <v>NA</v>
          </cell>
          <cell r="BF1036">
            <v>42916</v>
          </cell>
          <cell r="BG1036">
            <v>328935.35200000001</v>
          </cell>
          <cell r="BH1036" t="str">
            <v>Year-end</v>
          </cell>
          <cell r="BI1036" t="str">
            <v>Limited-Issue Rider</v>
          </cell>
          <cell r="BJ1036" t="str">
            <v>Fully Litigated</v>
          </cell>
          <cell r="BK1036" t="str">
            <v>No</v>
          </cell>
          <cell r="BL1036" t="str">
            <v>No</v>
          </cell>
        </row>
        <row r="1037">
          <cell r="AE1037">
            <v>64</v>
          </cell>
          <cell r="AF1037">
            <v>0</v>
          </cell>
          <cell r="AG1037">
            <v>1</v>
          </cell>
          <cell r="AH1037">
            <v>1</v>
          </cell>
          <cell r="AI1037">
            <v>1</v>
          </cell>
          <cell r="AJ1037">
            <v>0</v>
          </cell>
          <cell r="AL1037">
            <v>35</v>
          </cell>
          <cell r="AM1037">
            <v>72</v>
          </cell>
          <cell r="AO1037" t="str">
            <v>Ca-45029</v>
          </cell>
          <cell r="AP1037">
            <v>3247</v>
          </cell>
          <cell r="AQ1037" t="str">
            <v>IN</v>
          </cell>
          <cell r="AR1037" t="str">
            <v>AES Indiana</v>
          </cell>
          <cell r="AS1037" t="str">
            <v>AES</v>
          </cell>
          <cell r="AT1037" t="str">
            <v>Electric</v>
          </cell>
          <cell r="AU1037">
            <v>43090</v>
          </cell>
          <cell r="AV1037">
            <v>88348</v>
          </cell>
          <cell r="AW1037">
            <v>6.82</v>
          </cell>
          <cell r="AX1037">
            <v>10.32</v>
          </cell>
          <cell r="AY1037">
            <v>40.21</v>
          </cell>
          <cell r="AZ1037">
            <v>3368503</v>
          </cell>
          <cell r="BA1037">
            <v>43404</v>
          </cell>
          <cell r="BB1037">
            <v>43877</v>
          </cell>
          <cell r="BC1037">
            <v>6.59</v>
          </cell>
          <cell r="BD1037">
            <v>9.99</v>
          </cell>
          <cell r="BE1037">
            <v>39.67</v>
          </cell>
          <cell r="BF1037">
            <v>42916</v>
          </cell>
          <cell r="BG1037">
            <v>3339565</v>
          </cell>
          <cell r="BH1037" t="str">
            <v>Year-end</v>
          </cell>
          <cell r="BI1037" t="str">
            <v>Vertically Integrated</v>
          </cell>
          <cell r="BJ1037" t="str">
            <v>Settled</v>
          </cell>
          <cell r="BK1037" t="str">
            <v>No</v>
          </cell>
          <cell r="BL1037" t="str">
            <v>No</v>
          </cell>
        </row>
        <row r="1038">
          <cell r="AE1038">
            <v>64</v>
          </cell>
          <cell r="AF1038">
            <v>0</v>
          </cell>
          <cell r="AG1038">
            <v>1</v>
          </cell>
          <cell r="AH1038">
            <v>1</v>
          </cell>
          <cell r="AI1038">
            <v>1</v>
          </cell>
          <cell r="AJ1038">
            <v>1</v>
          </cell>
          <cell r="AL1038">
            <v>35</v>
          </cell>
          <cell r="AM1038">
            <v>72</v>
          </cell>
          <cell r="AO1038" t="str">
            <v>Ca-44403-TDSIC-8</v>
          </cell>
          <cell r="AP1038">
            <v>3270</v>
          </cell>
          <cell r="AQ1038" t="str">
            <v>IN</v>
          </cell>
          <cell r="AR1038" t="str">
            <v>Northern Indiana Public Service Company, LLC</v>
          </cell>
          <cell r="AS1038" t="str">
            <v>NI</v>
          </cell>
          <cell r="AT1038" t="str">
            <v>Natural Gas</v>
          </cell>
          <cell r="AU1038">
            <v>43158</v>
          </cell>
          <cell r="AV1038">
            <v>15443.508</v>
          </cell>
          <cell r="AW1038" t="str">
            <v>NA</v>
          </cell>
          <cell r="AX1038" t="str">
            <v>NA</v>
          </cell>
          <cell r="AY1038" t="str">
            <v>NA</v>
          </cell>
          <cell r="AZ1038">
            <v>405150.049</v>
          </cell>
          <cell r="BA1038">
            <v>43334</v>
          </cell>
          <cell r="BB1038">
            <v>14242.288</v>
          </cell>
          <cell r="BC1038" t="str">
            <v>NA</v>
          </cell>
          <cell r="BD1038" t="str">
            <v>NA</v>
          </cell>
          <cell r="BE1038" t="str">
            <v>NA</v>
          </cell>
          <cell r="BF1038">
            <v>43100</v>
          </cell>
          <cell r="BG1038">
            <v>381659.45699999999</v>
          </cell>
          <cell r="BH1038" t="str">
            <v>Year-end</v>
          </cell>
          <cell r="BI1038" t="str">
            <v>Limited-Issue Rider</v>
          </cell>
          <cell r="BJ1038" t="str">
            <v>Fully Litigated</v>
          </cell>
          <cell r="BK1038" t="str">
            <v>No</v>
          </cell>
          <cell r="BL1038" t="str">
            <v>No</v>
          </cell>
        </row>
        <row r="1039">
          <cell r="AE1039">
            <v>64</v>
          </cell>
          <cell r="AF1039">
            <v>0</v>
          </cell>
          <cell r="AG1039">
            <v>1</v>
          </cell>
          <cell r="AH1039">
            <v>1</v>
          </cell>
          <cell r="AI1039">
            <v>1</v>
          </cell>
          <cell r="AJ1039">
            <v>0</v>
          </cell>
          <cell r="AL1039">
            <v>35</v>
          </cell>
          <cell r="AM1039">
            <v>72</v>
          </cell>
          <cell r="AO1039" t="str">
            <v>Ca-44720-TDSIC-1</v>
          </cell>
          <cell r="AP1039">
            <v>3272</v>
          </cell>
          <cell r="AQ1039" t="str">
            <v>IN</v>
          </cell>
          <cell r="AR1039" t="str">
            <v>Duke Energy Indiana, LLC</v>
          </cell>
          <cell r="AS1039" t="str">
            <v>DUK</v>
          </cell>
          <cell r="AT1039" t="str">
            <v>Electric</v>
          </cell>
          <cell r="AU1039">
            <v>42667</v>
          </cell>
          <cell r="AV1039">
            <v>12519.364</v>
          </cell>
          <cell r="AW1039" t="str">
            <v>NA</v>
          </cell>
          <cell r="AX1039" t="str">
            <v>NA</v>
          </cell>
          <cell r="AY1039" t="str">
            <v>NA</v>
          </cell>
          <cell r="AZ1039">
            <v>17973.218000000001</v>
          </cell>
          <cell r="BA1039">
            <v>42816</v>
          </cell>
          <cell r="BB1039">
            <v>12519.364</v>
          </cell>
          <cell r="BC1039" t="str">
            <v>NA</v>
          </cell>
          <cell r="BD1039" t="str">
            <v>NA</v>
          </cell>
          <cell r="BE1039" t="str">
            <v>NA</v>
          </cell>
          <cell r="BF1039">
            <v>42551</v>
          </cell>
          <cell r="BG1039">
            <v>17973.218000000001</v>
          </cell>
          <cell r="BH1039" t="str">
            <v>Year-end</v>
          </cell>
          <cell r="BI1039" t="str">
            <v>Limited-Issue Rider</v>
          </cell>
          <cell r="BJ1039" t="str">
            <v>Fully Litigated</v>
          </cell>
          <cell r="BK1039" t="str">
            <v>No</v>
          </cell>
          <cell r="BL1039" t="str">
            <v>No</v>
          </cell>
        </row>
        <row r="1040">
          <cell r="AE1040">
            <v>64</v>
          </cell>
          <cell r="AF1040">
            <v>0</v>
          </cell>
          <cell r="AG1040">
            <v>1</v>
          </cell>
          <cell r="AH1040">
            <v>1</v>
          </cell>
          <cell r="AI1040">
            <v>1</v>
          </cell>
          <cell r="AJ1040">
            <v>0</v>
          </cell>
          <cell r="AL1040">
            <v>35</v>
          </cell>
          <cell r="AM1040">
            <v>72</v>
          </cell>
          <cell r="AO1040" t="str">
            <v>Ca-44720-TDSIC-2</v>
          </cell>
          <cell r="AP1040">
            <v>3273</v>
          </cell>
          <cell r="AQ1040" t="str">
            <v>IN</v>
          </cell>
          <cell r="AR1040" t="str">
            <v>Duke Energy Indiana, LLC</v>
          </cell>
          <cell r="AS1040" t="str">
            <v>DUK</v>
          </cell>
          <cell r="AT1040" t="str">
            <v>Electric</v>
          </cell>
          <cell r="AU1040">
            <v>42850</v>
          </cell>
          <cell r="AV1040">
            <v>9621.0210000000006</v>
          </cell>
          <cell r="AW1040" t="str">
            <v>NA</v>
          </cell>
          <cell r="AX1040" t="str">
            <v>NA</v>
          </cell>
          <cell r="AY1040" t="str">
            <v>NA</v>
          </cell>
          <cell r="AZ1040">
            <v>62688.003000000004</v>
          </cell>
          <cell r="BA1040">
            <v>43025</v>
          </cell>
          <cell r="BB1040">
            <v>9621.0210000000006</v>
          </cell>
          <cell r="BC1040" t="str">
            <v>NA</v>
          </cell>
          <cell r="BD1040" t="str">
            <v>NA</v>
          </cell>
          <cell r="BE1040" t="str">
            <v>NA</v>
          </cell>
          <cell r="BF1040">
            <v>42735</v>
          </cell>
          <cell r="BG1040">
            <v>62688.003000000004</v>
          </cell>
          <cell r="BI1040" t="str">
            <v>Limited-Issue Rider</v>
          </cell>
          <cell r="BJ1040" t="str">
            <v>Fully Litigated</v>
          </cell>
          <cell r="BK1040" t="str">
            <v>No</v>
          </cell>
          <cell r="BL1040" t="str">
            <v>No</v>
          </cell>
        </row>
        <row r="1041">
          <cell r="AE1041">
            <v>64</v>
          </cell>
          <cell r="AF1041">
            <v>0</v>
          </cell>
          <cell r="AG1041">
            <v>1</v>
          </cell>
          <cell r="AH1041">
            <v>1</v>
          </cell>
          <cell r="AI1041">
            <v>1</v>
          </cell>
          <cell r="AJ1041">
            <v>0</v>
          </cell>
          <cell r="AL1041">
            <v>35</v>
          </cell>
          <cell r="AM1041">
            <v>72</v>
          </cell>
          <cell r="AO1041" t="str">
            <v>Ca-44910-TDSIC-2</v>
          </cell>
          <cell r="AP1041">
            <v>3276</v>
          </cell>
          <cell r="AQ1041" t="str">
            <v>IN</v>
          </cell>
          <cell r="AR1041" t="str">
            <v>Southern Indiana Gas and Electric Company</v>
          </cell>
          <cell r="AS1041" t="str">
            <v>CNP</v>
          </cell>
          <cell r="AT1041" t="str">
            <v>Electric</v>
          </cell>
          <cell r="AU1041">
            <v>43132</v>
          </cell>
          <cell r="AV1041">
            <v>1933.212</v>
          </cell>
          <cell r="AW1041" t="str">
            <v>NA</v>
          </cell>
          <cell r="AX1041" t="str">
            <v>NA</v>
          </cell>
          <cell r="AY1041" t="str">
            <v>NA</v>
          </cell>
          <cell r="AZ1041">
            <v>31609.627</v>
          </cell>
          <cell r="BA1041">
            <v>43243</v>
          </cell>
          <cell r="BB1041">
            <v>1933.212</v>
          </cell>
          <cell r="BC1041" t="str">
            <v>NA</v>
          </cell>
          <cell r="BD1041" t="str">
            <v>NA</v>
          </cell>
          <cell r="BE1041" t="str">
            <v>NA</v>
          </cell>
          <cell r="BF1041">
            <v>43039</v>
          </cell>
          <cell r="BG1041">
            <v>31609.627</v>
          </cell>
          <cell r="BH1041" t="str">
            <v>Year-end</v>
          </cell>
          <cell r="BI1041" t="str">
            <v>Limited-Issue Rider</v>
          </cell>
          <cell r="BJ1041" t="str">
            <v>Fully Litigated</v>
          </cell>
          <cell r="BK1041" t="str">
            <v>No</v>
          </cell>
          <cell r="BL1041" t="str">
            <v>No</v>
          </cell>
        </row>
        <row r="1042">
          <cell r="AE1042">
            <v>64</v>
          </cell>
          <cell r="AF1042">
            <v>0</v>
          </cell>
          <cell r="AG1042">
            <v>1</v>
          </cell>
          <cell r="AH1042">
            <v>1</v>
          </cell>
          <cell r="AI1042">
            <v>1</v>
          </cell>
          <cell r="AJ1042">
            <v>1</v>
          </cell>
          <cell r="AL1042">
            <v>35</v>
          </cell>
          <cell r="AM1042">
            <v>72</v>
          </cell>
          <cell r="AO1042" t="str">
            <v>Ca-44429-TDSIC-8</v>
          </cell>
          <cell r="AP1042">
            <v>3300</v>
          </cell>
          <cell r="AQ1042" t="str">
            <v>IN</v>
          </cell>
          <cell r="AR1042" t="str">
            <v>Southern Indiana Gas and Electric Company</v>
          </cell>
          <cell r="AS1042" t="str">
            <v>CNP</v>
          </cell>
          <cell r="AT1042" t="str">
            <v>Natural Gas</v>
          </cell>
          <cell r="AU1042">
            <v>43192</v>
          </cell>
          <cell r="AV1042">
            <v>2191.8290000000002</v>
          </cell>
          <cell r="AW1042" t="str">
            <v>NA</v>
          </cell>
          <cell r="AX1042" t="str">
            <v>NA</v>
          </cell>
          <cell r="AY1042" t="str">
            <v>NA</v>
          </cell>
          <cell r="AZ1042">
            <v>130976.33100000001</v>
          </cell>
          <cell r="BA1042">
            <v>43348</v>
          </cell>
          <cell r="BB1042">
            <v>2191.8290000000002</v>
          </cell>
          <cell r="BC1042" t="str">
            <v>NA</v>
          </cell>
          <cell r="BD1042" t="str">
            <v>NA</v>
          </cell>
          <cell r="BE1042" t="str">
            <v>NA</v>
          </cell>
          <cell r="BF1042">
            <v>43100</v>
          </cell>
          <cell r="BG1042">
            <v>130976.33100000001</v>
          </cell>
          <cell r="BH1042" t="str">
            <v>Year-end</v>
          </cell>
          <cell r="BI1042" t="str">
            <v>Limited-Issue Rider</v>
          </cell>
          <cell r="BJ1042" t="str">
            <v>Fully Litigated</v>
          </cell>
          <cell r="BK1042" t="str">
            <v>No</v>
          </cell>
          <cell r="BL1042" t="str">
            <v>No</v>
          </cell>
        </row>
        <row r="1043">
          <cell r="AE1043">
            <v>64</v>
          </cell>
          <cell r="AF1043">
            <v>0</v>
          </cell>
          <cell r="AG1043">
            <v>1</v>
          </cell>
          <cell r="AH1043">
            <v>1</v>
          </cell>
          <cell r="AI1043">
            <v>1</v>
          </cell>
          <cell r="AJ1043">
            <v>1</v>
          </cell>
          <cell r="AL1043">
            <v>35</v>
          </cell>
          <cell r="AM1043">
            <v>72</v>
          </cell>
          <cell r="AO1043" t="str">
            <v>Ca-44430-TDSIC-8</v>
          </cell>
          <cell r="AP1043">
            <v>3301</v>
          </cell>
          <cell r="AQ1043" t="str">
            <v>IN</v>
          </cell>
          <cell r="AR1043" t="str">
            <v>Indiana Gas Company, Inc.</v>
          </cell>
          <cell r="AS1043" t="str">
            <v>CNP</v>
          </cell>
          <cell r="AT1043" t="str">
            <v>Natural Gas</v>
          </cell>
          <cell r="AU1043">
            <v>43192</v>
          </cell>
          <cell r="AV1043">
            <v>9812.1740000000009</v>
          </cell>
          <cell r="AW1043" t="str">
            <v>NA</v>
          </cell>
          <cell r="AX1043" t="str">
            <v>NA</v>
          </cell>
          <cell r="AY1043" t="str">
            <v>NA</v>
          </cell>
          <cell r="AZ1043">
            <v>421718.967</v>
          </cell>
          <cell r="BA1043">
            <v>43348</v>
          </cell>
          <cell r="BB1043">
            <v>9812.1740000000009</v>
          </cell>
          <cell r="BC1043" t="str">
            <v>NA</v>
          </cell>
          <cell r="BD1043" t="str">
            <v>NA</v>
          </cell>
          <cell r="BE1043" t="str">
            <v>NA</v>
          </cell>
          <cell r="BF1043">
            <v>43100</v>
          </cell>
          <cell r="BG1043">
            <v>421718.967</v>
          </cell>
          <cell r="BH1043" t="str">
            <v>Year-end</v>
          </cell>
          <cell r="BI1043" t="str">
            <v>Limited-Issue Rider</v>
          </cell>
          <cell r="BJ1043" t="str">
            <v>Fully Litigated</v>
          </cell>
          <cell r="BK1043" t="str">
            <v>No</v>
          </cell>
          <cell r="BL1043" t="str">
            <v>No</v>
          </cell>
        </row>
        <row r="1044">
          <cell r="AE1044">
            <v>64</v>
          </cell>
          <cell r="AF1044">
            <v>0</v>
          </cell>
          <cell r="AG1044">
            <v>1</v>
          </cell>
          <cell r="AH1044">
            <v>1</v>
          </cell>
          <cell r="AI1044">
            <v>1</v>
          </cell>
          <cell r="AJ1044">
            <v>0</v>
          </cell>
          <cell r="AL1044">
            <v>35</v>
          </cell>
          <cell r="AM1044">
            <v>72</v>
          </cell>
          <cell r="AO1044" t="str">
            <v>Ca-44720-TDSIC-4</v>
          </cell>
          <cell r="AP1044">
            <v>3308</v>
          </cell>
          <cell r="AQ1044" t="str">
            <v>IN</v>
          </cell>
          <cell r="AR1044" t="str">
            <v>Duke Energy Indiana, LLC</v>
          </cell>
          <cell r="AS1044" t="str">
            <v>DUK</v>
          </cell>
          <cell r="AT1044" t="str">
            <v>Electric</v>
          </cell>
          <cell r="AU1044">
            <v>43215</v>
          </cell>
          <cell r="AV1044">
            <v>14309.572</v>
          </cell>
          <cell r="AW1044" t="str">
            <v>NA</v>
          </cell>
          <cell r="AX1044" t="str">
            <v>NA</v>
          </cell>
          <cell r="AY1044" t="str">
            <v>NA</v>
          </cell>
          <cell r="AZ1044">
            <v>213306.383</v>
          </cell>
          <cell r="BA1044">
            <v>43382</v>
          </cell>
          <cell r="BB1044">
            <v>14309.572</v>
          </cell>
          <cell r="BC1044" t="str">
            <v>NA</v>
          </cell>
          <cell r="BD1044" t="str">
            <v>NA</v>
          </cell>
          <cell r="BE1044" t="str">
            <v>NA</v>
          </cell>
          <cell r="BF1044">
            <v>43100</v>
          </cell>
          <cell r="BG1044">
            <v>213306.383</v>
          </cell>
          <cell r="BI1044" t="str">
            <v>Limited-Issue Rider</v>
          </cell>
          <cell r="BJ1044" t="str">
            <v>Fully Litigated</v>
          </cell>
          <cell r="BK1044" t="str">
            <v>No</v>
          </cell>
          <cell r="BL1044" t="str">
            <v>No</v>
          </cell>
        </row>
        <row r="1045">
          <cell r="AE1045">
            <v>64</v>
          </cell>
          <cell r="AF1045">
            <v>0</v>
          </cell>
          <cell r="AG1045">
            <v>1</v>
          </cell>
          <cell r="AH1045">
            <v>1</v>
          </cell>
          <cell r="AI1045">
            <v>1</v>
          </cell>
          <cell r="AJ1045">
            <v>0</v>
          </cell>
          <cell r="AL1045">
            <v>35</v>
          </cell>
          <cell r="AM1045">
            <v>72</v>
          </cell>
          <cell r="AO1045" t="str">
            <v>Ca-44733-TDSIC-3</v>
          </cell>
          <cell r="AP1045">
            <v>3321</v>
          </cell>
          <cell r="AQ1045" t="str">
            <v>IN</v>
          </cell>
          <cell r="AR1045" t="str">
            <v>Northern Indiana Public Service Company, LLC</v>
          </cell>
          <cell r="AS1045" t="str">
            <v>NI</v>
          </cell>
          <cell r="AT1045" t="str">
            <v>Electric</v>
          </cell>
          <cell r="AU1045">
            <v>43130</v>
          </cell>
          <cell r="AV1045">
            <v>12551.65</v>
          </cell>
          <cell r="AW1045" t="str">
            <v>NA</v>
          </cell>
          <cell r="AX1045" t="str">
            <v>NA</v>
          </cell>
          <cell r="AY1045" t="str">
            <v>NA</v>
          </cell>
          <cell r="AZ1045">
            <v>250425.74400000001</v>
          </cell>
          <cell r="BA1045">
            <v>43250</v>
          </cell>
          <cell r="BB1045">
            <v>12551.65</v>
          </cell>
          <cell r="BC1045" t="str">
            <v>NA</v>
          </cell>
          <cell r="BD1045" t="str">
            <v>NA</v>
          </cell>
          <cell r="BE1045" t="str">
            <v>NA</v>
          </cell>
          <cell r="BF1045">
            <v>43069</v>
          </cell>
          <cell r="BG1045">
            <v>250425.74400000001</v>
          </cell>
          <cell r="BH1045" t="str">
            <v>Year-end</v>
          </cell>
          <cell r="BI1045" t="str">
            <v>Limited-Issue Rider</v>
          </cell>
          <cell r="BJ1045" t="str">
            <v>Fully Litigated</v>
          </cell>
          <cell r="BK1045" t="str">
            <v>No</v>
          </cell>
          <cell r="BL1045" t="str">
            <v>No</v>
          </cell>
        </row>
        <row r="1046">
          <cell r="AE1046">
            <v>64</v>
          </cell>
          <cell r="AF1046">
            <v>0</v>
          </cell>
          <cell r="AG1046">
            <v>1</v>
          </cell>
          <cell r="AH1046">
            <v>1</v>
          </cell>
          <cell r="AI1046">
            <v>1</v>
          </cell>
          <cell r="AJ1046">
            <v>0</v>
          </cell>
          <cell r="AL1046">
            <v>35</v>
          </cell>
          <cell r="AM1046">
            <v>72</v>
          </cell>
          <cell r="AO1046" t="str">
            <v>Ca-44910-TDSIC-3</v>
          </cell>
          <cell r="AP1046">
            <v>3374</v>
          </cell>
          <cell r="AQ1046" t="str">
            <v>IN</v>
          </cell>
          <cell r="AR1046" t="str">
            <v>Southern Indiana Gas and Electric Company</v>
          </cell>
          <cell r="AS1046" t="str">
            <v>CNP</v>
          </cell>
          <cell r="AT1046" t="str">
            <v>Electric</v>
          </cell>
          <cell r="AU1046">
            <v>43313</v>
          </cell>
          <cell r="AV1046">
            <v>3941.1080000000002</v>
          </cell>
          <cell r="AW1046" t="str">
            <v>NA</v>
          </cell>
          <cell r="AX1046" t="str">
            <v>NA</v>
          </cell>
          <cell r="AY1046" t="str">
            <v>NA</v>
          </cell>
          <cell r="AZ1046">
            <v>59199.082000000002</v>
          </cell>
          <cell r="BA1046">
            <v>43439</v>
          </cell>
          <cell r="BB1046">
            <v>3941.1080000000002</v>
          </cell>
          <cell r="BC1046" t="str">
            <v>NA</v>
          </cell>
          <cell r="BD1046" t="str">
            <v>NA</v>
          </cell>
          <cell r="BE1046" t="str">
            <v>NA</v>
          </cell>
          <cell r="BF1046">
            <v>43220</v>
          </cell>
          <cell r="BG1046">
            <v>59199.082000000002</v>
          </cell>
          <cell r="BH1046" t="str">
            <v>Year-end</v>
          </cell>
          <cell r="BI1046" t="str">
            <v>Limited-Issue Rider</v>
          </cell>
          <cell r="BJ1046" t="str">
            <v>Fully Litigated</v>
          </cell>
          <cell r="BK1046" t="str">
            <v>No</v>
          </cell>
          <cell r="BL1046" t="str">
            <v>No</v>
          </cell>
        </row>
        <row r="1047">
          <cell r="AE1047">
            <v>64</v>
          </cell>
          <cell r="AF1047">
            <v>1</v>
          </cell>
          <cell r="AG1047">
            <v>1</v>
          </cell>
          <cell r="AH1047">
            <v>1</v>
          </cell>
          <cell r="AI1047">
            <v>1</v>
          </cell>
          <cell r="AJ1047">
            <v>0</v>
          </cell>
          <cell r="AL1047">
            <v>35</v>
          </cell>
          <cell r="AM1047">
            <v>72</v>
          </cell>
          <cell r="AO1047" t="str">
            <v>Ca-45159</v>
          </cell>
          <cell r="AP1047">
            <v>3398</v>
          </cell>
          <cell r="AQ1047" t="str">
            <v>IN</v>
          </cell>
          <cell r="AR1047" t="str">
            <v>Northern Indiana Public Service Company, LLC</v>
          </cell>
          <cell r="AS1047" t="str">
            <v>NI</v>
          </cell>
          <cell r="AT1047" t="str">
            <v>Electric</v>
          </cell>
          <cell r="AU1047">
            <v>43404</v>
          </cell>
          <cell r="AV1047">
            <v>109499.549</v>
          </cell>
          <cell r="AW1047">
            <v>7.02</v>
          </cell>
          <cell r="AX1047">
            <v>10.8</v>
          </cell>
          <cell r="AY1047">
            <v>47.86</v>
          </cell>
          <cell r="AZ1047">
            <v>4115502.071</v>
          </cell>
          <cell r="BA1047">
            <v>43803</v>
          </cell>
          <cell r="BB1047">
            <v>42731.288</v>
          </cell>
          <cell r="BC1047">
            <v>6.52</v>
          </cell>
          <cell r="BD1047">
            <v>9.75</v>
          </cell>
          <cell r="BE1047">
            <v>47.86</v>
          </cell>
          <cell r="BF1047">
            <v>43830</v>
          </cell>
          <cell r="BG1047">
            <v>4115502.071</v>
          </cell>
          <cell r="BH1047" t="str">
            <v>Year-end</v>
          </cell>
          <cell r="BI1047" t="str">
            <v>Vertically Integrated</v>
          </cell>
          <cell r="BJ1047" t="str">
            <v>Settled</v>
          </cell>
          <cell r="BK1047" t="str">
            <v>Yes</v>
          </cell>
          <cell r="BL1047" t="str">
            <v>No</v>
          </cell>
        </row>
        <row r="1048">
          <cell r="AE1048">
            <v>64</v>
          </cell>
          <cell r="AF1048">
            <v>0</v>
          </cell>
          <cell r="AG1048">
            <v>1</v>
          </cell>
          <cell r="AH1048">
            <v>1</v>
          </cell>
          <cell r="AI1048">
            <v>1</v>
          </cell>
          <cell r="AJ1048">
            <v>0</v>
          </cell>
          <cell r="AL1048">
            <v>35</v>
          </cell>
          <cell r="AM1048">
            <v>72</v>
          </cell>
          <cell r="AO1048" t="str">
            <v>Ca-44733-TDSIC-4</v>
          </cell>
          <cell r="AP1048">
            <v>3406</v>
          </cell>
          <cell r="AQ1048" t="str">
            <v>IN</v>
          </cell>
          <cell r="AR1048" t="str">
            <v>Northern Indiana Public Service Company, LLC</v>
          </cell>
          <cell r="AS1048" t="str">
            <v>NI</v>
          </cell>
          <cell r="AT1048" t="str">
            <v>Electric</v>
          </cell>
          <cell r="AU1048">
            <v>43312</v>
          </cell>
          <cell r="AV1048">
            <v>15488.105</v>
          </cell>
          <cell r="AW1048" t="str">
            <v>NA</v>
          </cell>
          <cell r="AX1048" t="str">
            <v>NA</v>
          </cell>
          <cell r="AY1048" t="str">
            <v>NA</v>
          </cell>
          <cell r="AZ1048">
            <v>324739.89900000003</v>
          </cell>
          <cell r="BA1048">
            <v>43432</v>
          </cell>
          <cell r="BB1048">
            <v>14846.005999999999</v>
          </cell>
          <cell r="BC1048" t="str">
            <v>NA</v>
          </cell>
          <cell r="BD1048" t="str">
            <v>NA</v>
          </cell>
          <cell r="BE1048" t="str">
            <v>NA</v>
          </cell>
          <cell r="BF1048">
            <v>43251</v>
          </cell>
          <cell r="BG1048">
            <v>319932.84700000001</v>
          </cell>
          <cell r="BH1048" t="str">
            <v>Year-end</v>
          </cell>
          <cell r="BI1048" t="str">
            <v>Limited-Issue Rider</v>
          </cell>
          <cell r="BJ1048" t="str">
            <v>Settled</v>
          </cell>
          <cell r="BK1048" t="str">
            <v>No</v>
          </cell>
          <cell r="BL1048" t="str">
            <v>No</v>
          </cell>
        </row>
        <row r="1049">
          <cell r="AE1049">
            <v>65</v>
          </cell>
          <cell r="AF1049">
            <v>1</v>
          </cell>
          <cell r="AG1049">
            <v>1</v>
          </cell>
          <cell r="AH1049">
            <v>1</v>
          </cell>
          <cell r="AI1049">
            <v>1</v>
          </cell>
          <cell r="AJ1049">
            <v>1</v>
          </cell>
          <cell r="AL1049">
            <v>35</v>
          </cell>
          <cell r="AM1049">
            <v>72</v>
          </cell>
          <cell r="AO1049" t="str">
            <v>Ca-44429-TDSIC-9</v>
          </cell>
          <cell r="AP1049">
            <v>3409</v>
          </cell>
          <cell r="AQ1049" t="str">
            <v>IN</v>
          </cell>
          <cell r="AR1049" t="str">
            <v>Southern Indiana Gas and Electric Company</v>
          </cell>
          <cell r="AS1049" t="str">
            <v>CNP</v>
          </cell>
          <cell r="AT1049" t="str">
            <v>Natural Gas</v>
          </cell>
          <cell r="AU1049">
            <v>43374</v>
          </cell>
          <cell r="AV1049">
            <v>-801.95500000000004</v>
          </cell>
          <cell r="AW1049" t="str">
            <v>NA</v>
          </cell>
          <cell r="AX1049" t="str">
            <v>NA</v>
          </cell>
          <cell r="AY1049" t="str">
            <v>NA</v>
          </cell>
          <cell r="AZ1049">
            <v>147157.37900000002</v>
          </cell>
          <cell r="BA1049">
            <v>43494</v>
          </cell>
          <cell r="BB1049">
            <v>-801.95500000000004</v>
          </cell>
          <cell r="BC1049" t="str">
            <v>NA</v>
          </cell>
          <cell r="BD1049" t="str">
            <v>NA</v>
          </cell>
          <cell r="BE1049" t="str">
            <v>NA</v>
          </cell>
          <cell r="BF1049">
            <v>43281</v>
          </cell>
          <cell r="BG1049">
            <v>147157.37900000002</v>
          </cell>
          <cell r="BH1049" t="str">
            <v>Year-end</v>
          </cell>
          <cell r="BI1049" t="str">
            <v>Limited-Issue Rider</v>
          </cell>
          <cell r="BJ1049" t="str">
            <v>Fully Litigated</v>
          </cell>
          <cell r="BK1049" t="str">
            <v>No</v>
          </cell>
          <cell r="BL1049" t="str">
            <v>No</v>
          </cell>
        </row>
        <row r="1050">
          <cell r="AE1050">
            <v>66</v>
          </cell>
          <cell r="AF1050">
            <v>1</v>
          </cell>
          <cell r="AG1050">
            <v>1</v>
          </cell>
          <cell r="AH1050">
            <v>1</v>
          </cell>
          <cell r="AI1050">
            <v>1</v>
          </cell>
          <cell r="AJ1050">
            <v>1</v>
          </cell>
          <cell r="AL1050">
            <v>35</v>
          </cell>
          <cell r="AM1050">
            <v>72</v>
          </cell>
          <cell r="AO1050" t="str">
            <v>Ca-44430-TDSIC-9</v>
          </cell>
          <cell r="AP1050">
            <v>3410</v>
          </cell>
          <cell r="AQ1050" t="str">
            <v>IN</v>
          </cell>
          <cell r="AR1050" t="str">
            <v>Indiana Gas Company, Inc.</v>
          </cell>
          <cell r="AS1050" t="str">
            <v>CNP</v>
          </cell>
          <cell r="AT1050" t="str">
            <v>Natural Gas</v>
          </cell>
          <cell r="AU1050">
            <v>43374</v>
          </cell>
          <cell r="AV1050">
            <v>-13114.714</v>
          </cell>
          <cell r="AW1050" t="str">
            <v>NA</v>
          </cell>
          <cell r="AX1050" t="str">
            <v>NA</v>
          </cell>
          <cell r="AY1050" t="str">
            <v>NA</v>
          </cell>
          <cell r="AZ1050">
            <v>475999.011</v>
          </cell>
          <cell r="BA1050">
            <v>43494</v>
          </cell>
          <cell r="BB1050">
            <v>-13114.714</v>
          </cell>
          <cell r="BC1050" t="str">
            <v>NA</v>
          </cell>
          <cell r="BD1050" t="str">
            <v>NA</v>
          </cell>
          <cell r="BE1050" t="str">
            <v>NA</v>
          </cell>
          <cell r="BF1050">
            <v>43281</v>
          </cell>
          <cell r="BG1050">
            <v>475999.011</v>
          </cell>
          <cell r="BH1050" t="str">
            <v>Year-end</v>
          </cell>
          <cell r="BI1050" t="str">
            <v>Limited-Issue Rider</v>
          </cell>
          <cell r="BJ1050" t="str">
            <v>Fully Litigated</v>
          </cell>
          <cell r="BK1050" t="str">
            <v>No</v>
          </cell>
          <cell r="BL1050" t="str">
            <v>No</v>
          </cell>
        </row>
        <row r="1051">
          <cell r="AE1051">
            <v>66</v>
          </cell>
          <cell r="AF1051">
            <v>0</v>
          </cell>
          <cell r="AG1051">
            <v>1</v>
          </cell>
          <cell r="AH1051">
            <v>1</v>
          </cell>
          <cell r="AI1051">
            <v>1</v>
          </cell>
          <cell r="AJ1051">
            <v>1</v>
          </cell>
          <cell r="AL1051">
            <v>35</v>
          </cell>
          <cell r="AM1051">
            <v>72</v>
          </cell>
          <cell r="AO1051" t="str">
            <v>Ca-44403-TDSIC-9</v>
          </cell>
          <cell r="AP1051">
            <v>3420</v>
          </cell>
          <cell r="AQ1051" t="str">
            <v>IN</v>
          </cell>
          <cell r="AR1051" t="str">
            <v>Northern Indiana Public Service Company, LLC</v>
          </cell>
          <cell r="AS1051" t="str">
            <v>NI</v>
          </cell>
          <cell r="AT1051" t="str">
            <v>Natural Gas</v>
          </cell>
          <cell r="AU1051">
            <v>43340</v>
          </cell>
          <cell r="AV1051">
            <v>-323.67400000000004</v>
          </cell>
          <cell r="AW1051" t="str">
            <v>NA</v>
          </cell>
          <cell r="AX1051" t="str">
            <v>NA</v>
          </cell>
          <cell r="AY1051" t="str">
            <v>NA</v>
          </cell>
          <cell r="AZ1051">
            <v>452919.29300000001</v>
          </cell>
          <cell r="BA1051">
            <v>43461</v>
          </cell>
          <cell r="BB1051">
            <v>-6975.808</v>
          </cell>
          <cell r="BC1051" t="str">
            <v>NA</v>
          </cell>
          <cell r="BD1051" t="str">
            <v>NA</v>
          </cell>
          <cell r="BE1051" t="str">
            <v>NA</v>
          </cell>
          <cell r="BF1051">
            <v>43281</v>
          </cell>
          <cell r="BG1051" t="str">
            <v>NA</v>
          </cell>
          <cell r="BI1051" t="str">
            <v>Limited-Issue Rider</v>
          </cell>
          <cell r="BJ1051" t="str">
            <v>Settled</v>
          </cell>
          <cell r="BK1051" t="str">
            <v>No</v>
          </cell>
          <cell r="BL1051" t="str">
            <v>No</v>
          </cell>
        </row>
        <row r="1052">
          <cell r="AE1052">
            <v>66</v>
          </cell>
          <cell r="AF1052">
            <v>1</v>
          </cell>
          <cell r="AG1052">
            <v>1</v>
          </cell>
          <cell r="AH1052">
            <v>1</v>
          </cell>
          <cell r="AI1052">
            <v>1</v>
          </cell>
          <cell r="AJ1052">
            <v>0</v>
          </cell>
          <cell r="AL1052">
            <v>35</v>
          </cell>
          <cell r="AM1052">
            <v>72</v>
          </cell>
          <cell r="AO1052" t="str">
            <v>Ca-44733-TDSIC-5</v>
          </cell>
          <cell r="AP1052">
            <v>3443</v>
          </cell>
          <cell r="AQ1052" t="str">
            <v>IN</v>
          </cell>
          <cell r="AR1052" t="str">
            <v>Northern Indiana Public Service Company, LLC</v>
          </cell>
          <cell r="AS1052" t="str">
            <v>NI</v>
          </cell>
          <cell r="AT1052" t="str">
            <v>Electric</v>
          </cell>
          <cell r="AU1052">
            <v>43494</v>
          </cell>
          <cell r="AV1052">
            <v>16651.811000000002</v>
          </cell>
          <cell r="AW1052" t="str">
            <v>NA</v>
          </cell>
          <cell r="AX1052" t="str">
            <v>NA</v>
          </cell>
          <cell r="AY1052" t="str">
            <v>NA</v>
          </cell>
          <cell r="AZ1052">
            <v>375160.19400000002</v>
          </cell>
          <cell r="BA1052">
            <v>43628</v>
          </cell>
          <cell r="BB1052">
            <v>16651.811000000002</v>
          </cell>
          <cell r="BC1052" t="str">
            <v>NA</v>
          </cell>
          <cell r="BD1052" t="str">
            <v>NA</v>
          </cell>
          <cell r="BE1052" t="str">
            <v>NA</v>
          </cell>
          <cell r="BF1052">
            <v>43434</v>
          </cell>
          <cell r="BG1052">
            <v>375160.19400000002</v>
          </cell>
          <cell r="BH1052" t="str">
            <v>Year-end</v>
          </cell>
          <cell r="BI1052" t="str">
            <v>Limited-Issue Rider</v>
          </cell>
          <cell r="BJ1052" t="str">
            <v>Fully Litigated</v>
          </cell>
          <cell r="BK1052" t="str">
            <v>No</v>
          </cell>
          <cell r="BL1052" t="str">
            <v>No</v>
          </cell>
        </row>
        <row r="1053">
          <cell r="AE1053">
            <v>66</v>
          </cell>
          <cell r="AF1053">
            <v>1</v>
          </cell>
          <cell r="AG1053">
            <v>1</v>
          </cell>
          <cell r="AH1053">
            <v>1</v>
          </cell>
          <cell r="AI1053">
            <v>1</v>
          </cell>
          <cell r="AJ1053">
            <v>0</v>
          </cell>
          <cell r="AL1053">
            <v>35</v>
          </cell>
          <cell r="AM1053">
            <v>72</v>
          </cell>
          <cell r="AO1053" t="str">
            <v>Ca-44910-TDSIC-4</v>
          </cell>
          <cell r="AP1053">
            <v>3444</v>
          </cell>
          <cell r="AQ1053" t="str">
            <v>IN</v>
          </cell>
          <cell r="AR1053" t="str">
            <v>Southern Indiana Gas and Electric Company</v>
          </cell>
          <cell r="AS1053" t="str">
            <v>CNP</v>
          </cell>
          <cell r="AT1053" t="str">
            <v>Electric</v>
          </cell>
          <cell r="AU1053">
            <v>43500</v>
          </cell>
          <cell r="AV1053">
            <v>4068.194</v>
          </cell>
          <cell r="AW1053" t="str">
            <v>NA</v>
          </cell>
          <cell r="AX1053" t="str">
            <v>NA</v>
          </cell>
          <cell r="AY1053" t="str">
            <v>NA</v>
          </cell>
          <cell r="AZ1053">
            <v>83566.714000000007</v>
          </cell>
          <cell r="BA1053">
            <v>43614</v>
          </cell>
          <cell r="BB1053">
            <v>4068.194</v>
          </cell>
          <cell r="BC1053" t="str">
            <v>NA</v>
          </cell>
          <cell r="BD1053" t="str">
            <v>NA</v>
          </cell>
          <cell r="BE1053" t="str">
            <v>NA</v>
          </cell>
          <cell r="BF1053">
            <v>43404</v>
          </cell>
          <cell r="BG1053">
            <v>83566.714000000007</v>
          </cell>
          <cell r="BH1053" t="str">
            <v>Year-end</v>
          </cell>
          <cell r="BI1053" t="str">
            <v>Limited-Issue Rider</v>
          </cell>
          <cell r="BJ1053" t="str">
            <v>Fully Litigated</v>
          </cell>
          <cell r="BK1053" t="str">
            <v>No</v>
          </cell>
          <cell r="BL1053" t="str">
            <v>No</v>
          </cell>
        </row>
        <row r="1054">
          <cell r="AE1054">
            <v>66</v>
          </cell>
          <cell r="AF1054">
            <v>1</v>
          </cell>
          <cell r="AG1054">
            <v>1</v>
          </cell>
          <cell r="AH1054">
            <v>1</v>
          </cell>
          <cell r="AI1054">
            <v>1</v>
          </cell>
          <cell r="AJ1054">
            <v>0</v>
          </cell>
          <cell r="AL1054">
            <v>35</v>
          </cell>
          <cell r="AM1054">
            <v>72</v>
          </cell>
          <cell r="AO1054" t="str">
            <v>Ca-45235</v>
          </cell>
          <cell r="AP1054">
            <v>3492</v>
          </cell>
          <cell r="AQ1054" t="str">
            <v>IN</v>
          </cell>
          <cell r="AR1054" t="str">
            <v>Indiana Michigan Power Company</v>
          </cell>
          <cell r="AS1054" t="str">
            <v>AEP</v>
          </cell>
          <cell r="AT1054" t="str">
            <v>Electric</v>
          </cell>
          <cell r="AU1054">
            <v>43599</v>
          </cell>
          <cell r="AV1054">
            <v>172004.65100000001</v>
          </cell>
          <cell r="AW1054">
            <v>5.91</v>
          </cell>
          <cell r="AX1054">
            <v>10.5</v>
          </cell>
          <cell r="AY1054">
            <v>37.549999999999997</v>
          </cell>
          <cell r="AZ1054">
            <v>4946962.2010000004</v>
          </cell>
          <cell r="BA1054">
            <v>43901</v>
          </cell>
          <cell r="BB1054">
            <v>77082.210000000006</v>
          </cell>
          <cell r="BC1054">
            <v>5.61</v>
          </cell>
          <cell r="BD1054">
            <v>9.6999999999999993</v>
          </cell>
          <cell r="BE1054">
            <v>37.549999999999997</v>
          </cell>
          <cell r="BF1054">
            <v>44196</v>
          </cell>
          <cell r="BG1054">
            <v>4694019.7120000003</v>
          </cell>
          <cell r="BH1054" t="str">
            <v>Year-end</v>
          </cell>
          <cell r="BI1054" t="str">
            <v>Vertically Integrated</v>
          </cell>
          <cell r="BJ1054" t="str">
            <v>Fully Litigated</v>
          </cell>
          <cell r="BK1054" t="str">
            <v>Yes</v>
          </cell>
          <cell r="BL1054" t="str">
            <v>No</v>
          </cell>
        </row>
        <row r="1055">
          <cell r="AE1055">
            <v>66</v>
          </cell>
          <cell r="AF1055">
            <v>1</v>
          </cell>
          <cell r="AG1055">
            <v>1</v>
          </cell>
          <cell r="AH1055">
            <v>1</v>
          </cell>
          <cell r="AI1055">
            <v>1</v>
          </cell>
          <cell r="AJ1055">
            <v>0</v>
          </cell>
          <cell r="AL1055">
            <v>35</v>
          </cell>
          <cell r="AM1055">
            <v>72</v>
          </cell>
          <cell r="AO1055" t="str">
            <v>Ca-44720-TDSIC-6</v>
          </cell>
          <cell r="AP1055">
            <v>3520</v>
          </cell>
          <cell r="AQ1055" t="str">
            <v>IN</v>
          </cell>
          <cell r="AR1055" t="str">
            <v>Duke Energy Indiana, LLC</v>
          </cell>
          <cell r="AS1055" t="str">
            <v>DUK</v>
          </cell>
          <cell r="AT1055" t="str">
            <v>Electric</v>
          </cell>
          <cell r="AU1055">
            <v>43585</v>
          </cell>
          <cell r="AV1055">
            <v>23521.010000000002</v>
          </cell>
          <cell r="AW1055" t="str">
            <v>NA</v>
          </cell>
          <cell r="AX1055" t="str">
            <v>NA</v>
          </cell>
          <cell r="AY1055" t="str">
            <v>NA</v>
          </cell>
          <cell r="AZ1055">
            <v>393499.99300000002</v>
          </cell>
          <cell r="BA1055">
            <v>43746</v>
          </cell>
          <cell r="BB1055">
            <v>23521.010000000002</v>
          </cell>
          <cell r="BC1055" t="str">
            <v>NA</v>
          </cell>
          <cell r="BD1055" t="str">
            <v>NA</v>
          </cell>
          <cell r="BE1055" t="str">
            <v>NA</v>
          </cell>
          <cell r="BF1055">
            <v>43465</v>
          </cell>
          <cell r="BG1055">
            <v>393499.99300000002</v>
          </cell>
          <cell r="BH1055" t="str">
            <v>Year-end</v>
          </cell>
          <cell r="BI1055" t="str">
            <v>Limited-Issue Rider</v>
          </cell>
          <cell r="BJ1055" t="str">
            <v>Fully Litigated</v>
          </cell>
          <cell r="BK1055" t="str">
            <v>No</v>
          </cell>
          <cell r="BL1055" t="str">
            <v>No</v>
          </cell>
        </row>
        <row r="1056">
          <cell r="AE1056">
            <v>66</v>
          </cell>
          <cell r="AF1056">
            <v>1</v>
          </cell>
          <cell r="AG1056">
            <v>1</v>
          </cell>
          <cell r="AH1056">
            <v>1</v>
          </cell>
          <cell r="AI1056">
            <v>1</v>
          </cell>
          <cell r="AJ1056">
            <v>0</v>
          </cell>
          <cell r="AL1056">
            <v>35</v>
          </cell>
          <cell r="AM1056">
            <v>72</v>
          </cell>
          <cell r="AO1056" t="str">
            <v>Ca-45253</v>
          </cell>
          <cell r="AP1056">
            <v>3528</v>
          </cell>
          <cell r="AQ1056" t="str">
            <v>IN</v>
          </cell>
          <cell r="AR1056" t="str">
            <v>Duke Energy Indiana, LLC</v>
          </cell>
          <cell r="AS1056" t="str">
            <v>DUK</v>
          </cell>
          <cell r="AT1056" t="str">
            <v>Electric</v>
          </cell>
          <cell r="AU1056">
            <v>43648</v>
          </cell>
          <cell r="AV1056">
            <v>361790</v>
          </cell>
          <cell r="AW1056">
            <v>6</v>
          </cell>
          <cell r="AX1056">
            <v>10.4</v>
          </cell>
          <cell r="AY1056">
            <v>40.98</v>
          </cell>
          <cell r="AZ1056">
            <v>10195192</v>
          </cell>
          <cell r="BA1056">
            <v>44011</v>
          </cell>
          <cell r="BB1056">
            <v>145867</v>
          </cell>
          <cell r="BC1056">
            <v>5.71</v>
          </cell>
          <cell r="BD1056">
            <v>9.6999999999999993</v>
          </cell>
          <cell r="BE1056">
            <v>40.98</v>
          </cell>
          <cell r="BF1056">
            <v>44196</v>
          </cell>
          <cell r="BG1056">
            <v>10195192</v>
          </cell>
          <cell r="BH1056" t="str">
            <v>Year-end</v>
          </cell>
          <cell r="BI1056" t="str">
            <v>Vertically Integrated</v>
          </cell>
          <cell r="BJ1056" t="str">
            <v>Fully Litigated</v>
          </cell>
          <cell r="BK1056" t="str">
            <v>Yes</v>
          </cell>
          <cell r="BL1056" t="str">
            <v>No</v>
          </cell>
        </row>
        <row r="1057">
          <cell r="AE1057">
            <v>67</v>
          </cell>
          <cell r="AF1057">
            <v>1</v>
          </cell>
          <cell r="AG1057">
            <v>1</v>
          </cell>
          <cell r="AH1057">
            <v>1</v>
          </cell>
          <cell r="AI1057">
            <v>1</v>
          </cell>
          <cell r="AJ1057">
            <v>1</v>
          </cell>
          <cell r="AL1057">
            <v>35</v>
          </cell>
          <cell r="AM1057">
            <v>72</v>
          </cell>
          <cell r="AO1057" t="str">
            <v>Ca-44430-TDSIC-10</v>
          </cell>
          <cell r="AP1057">
            <v>3539</v>
          </cell>
          <cell r="AQ1057" t="str">
            <v>IN</v>
          </cell>
          <cell r="AR1057" t="str">
            <v>Indiana Gas Company, Inc.</v>
          </cell>
          <cell r="AS1057" t="str">
            <v>CNP</v>
          </cell>
          <cell r="AT1057" t="str">
            <v>Natural Gas</v>
          </cell>
          <cell r="AU1057">
            <v>43556</v>
          </cell>
          <cell r="AV1057">
            <v>10421.816000000001</v>
          </cell>
          <cell r="AW1057" t="str">
            <v>NA</v>
          </cell>
          <cell r="AX1057" t="str">
            <v>NA</v>
          </cell>
          <cell r="AY1057" t="str">
            <v>NA</v>
          </cell>
          <cell r="AZ1057">
            <v>533651.37800000003</v>
          </cell>
          <cell r="BA1057">
            <v>43675</v>
          </cell>
          <cell r="BB1057">
            <v>10400</v>
          </cell>
          <cell r="BC1057" t="str">
            <v>NA</v>
          </cell>
          <cell r="BD1057" t="str">
            <v>NA</v>
          </cell>
          <cell r="BE1057" t="str">
            <v>NA</v>
          </cell>
          <cell r="BF1057">
            <v>43465</v>
          </cell>
          <cell r="BG1057" t="str">
            <v>NA</v>
          </cell>
          <cell r="BI1057" t="str">
            <v>Limited-Issue Rider</v>
          </cell>
          <cell r="BJ1057" t="str">
            <v>Fully Litigated</v>
          </cell>
          <cell r="BK1057" t="str">
            <v>No</v>
          </cell>
          <cell r="BL1057" t="str">
            <v>No</v>
          </cell>
        </row>
        <row r="1058">
          <cell r="AE1058">
            <v>68</v>
          </cell>
          <cell r="AF1058">
            <v>1</v>
          </cell>
          <cell r="AG1058">
            <v>1</v>
          </cell>
          <cell r="AH1058">
            <v>1</v>
          </cell>
          <cell r="AI1058">
            <v>1</v>
          </cell>
          <cell r="AJ1058">
            <v>1</v>
          </cell>
          <cell r="AL1058">
            <v>35</v>
          </cell>
          <cell r="AM1058">
            <v>72</v>
          </cell>
          <cell r="AO1058" t="str">
            <v>Ca-44429-TDSIC-10</v>
          </cell>
          <cell r="AP1058">
            <v>3540</v>
          </cell>
          <cell r="AQ1058" t="str">
            <v>IN</v>
          </cell>
          <cell r="AR1058" t="str">
            <v>Southern Indiana Gas and Electric Company</v>
          </cell>
          <cell r="AS1058" t="str">
            <v>CNP</v>
          </cell>
          <cell r="AT1058" t="str">
            <v>Natural Gas</v>
          </cell>
          <cell r="AU1058">
            <v>43556</v>
          </cell>
          <cell r="AV1058">
            <v>4139.9400000000005</v>
          </cell>
          <cell r="AW1058" t="str">
            <v>NA</v>
          </cell>
          <cell r="AX1058" t="str">
            <v>NA</v>
          </cell>
          <cell r="AY1058" t="str">
            <v>NA</v>
          </cell>
          <cell r="AZ1058">
            <v>169396.37900000002</v>
          </cell>
          <cell r="BA1058">
            <v>43675</v>
          </cell>
          <cell r="BB1058">
            <v>4100</v>
          </cell>
          <cell r="BC1058" t="str">
            <v>NA</v>
          </cell>
          <cell r="BD1058" t="str">
            <v>NA</v>
          </cell>
          <cell r="BE1058" t="str">
            <v>NA</v>
          </cell>
          <cell r="BF1058">
            <v>43465</v>
          </cell>
          <cell r="BG1058" t="str">
            <v>NA</v>
          </cell>
          <cell r="BI1058" t="str">
            <v>Limited-Issue Rider</v>
          </cell>
          <cell r="BJ1058" t="str">
            <v>Fully Litigated</v>
          </cell>
          <cell r="BK1058" t="str">
            <v>No</v>
          </cell>
          <cell r="BL1058" t="str">
            <v>No</v>
          </cell>
        </row>
        <row r="1059">
          <cell r="AE1059">
            <v>68</v>
          </cell>
          <cell r="AF1059">
            <v>1</v>
          </cell>
          <cell r="AG1059">
            <v>1</v>
          </cell>
          <cell r="AH1059">
            <v>1</v>
          </cell>
          <cell r="AI1059">
            <v>1</v>
          </cell>
          <cell r="AJ1059">
            <v>0</v>
          </cell>
          <cell r="AL1059">
            <v>35</v>
          </cell>
          <cell r="AM1059">
            <v>72</v>
          </cell>
          <cell r="AO1059" t="str">
            <v>Ca-44910-TDSIC-5</v>
          </cell>
          <cell r="AP1059">
            <v>3551</v>
          </cell>
          <cell r="AQ1059" t="str">
            <v>IN</v>
          </cell>
          <cell r="AR1059" t="str">
            <v>Southern Indiana Gas and Electric Company</v>
          </cell>
          <cell r="AS1059" t="str">
            <v>CNP</v>
          </cell>
          <cell r="AT1059" t="str">
            <v>Electric</v>
          </cell>
          <cell r="AU1059">
            <v>43679</v>
          </cell>
          <cell r="AV1059">
            <v>7152.9130000000005</v>
          </cell>
          <cell r="AW1059" t="str">
            <v>NA</v>
          </cell>
          <cell r="AX1059" t="str">
            <v>NA</v>
          </cell>
          <cell r="AY1059" t="str">
            <v>NA</v>
          </cell>
          <cell r="AZ1059">
            <v>118541.826</v>
          </cell>
          <cell r="BA1059">
            <v>43796</v>
          </cell>
          <cell r="BB1059">
            <v>7152.9130000000005</v>
          </cell>
          <cell r="BC1059" t="str">
            <v>NA</v>
          </cell>
          <cell r="BD1059" t="str">
            <v>NA</v>
          </cell>
          <cell r="BE1059" t="str">
            <v>NA</v>
          </cell>
          <cell r="BF1059">
            <v>43585</v>
          </cell>
          <cell r="BG1059">
            <v>118541.826</v>
          </cell>
          <cell r="BH1059" t="str">
            <v>Year-end</v>
          </cell>
          <cell r="BI1059" t="str">
            <v>Limited-Issue Rider</v>
          </cell>
          <cell r="BJ1059" t="str">
            <v>Fully Litigated</v>
          </cell>
          <cell r="BK1059" t="str">
            <v>No</v>
          </cell>
          <cell r="BL1059" t="str">
            <v>No</v>
          </cell>
        </row>
        <row r="1060">
          <cell r="AE1060">
            <v>69</v>
          </cell>
          <cell r="AF1060">
            <v>1</v>
          </cell>
          <cell r="AG1060">
            <v>1</v>
          </cell>
          <cell r="AH1060">
            <v>1</v>
          </cell>
          <cell r="AI1060">
            <v>1</v>
          </cell>
          <cell r="AJ1060">
            <v>1</v>
          </cell>
          <cell r="AL1060">
            <v>35</v>
          </cell>
          <cell r="AM1060">
            <v>72</v>
          </cell>
          <cell r="AO1060" t="str">
            <v>Ca-44403-TDSIC-10</v>
          </cell>
          <cell r="AP1060">
            <v>3569</v>
          </cell>
          <cell r="AQ1060" t="str">
            <v>IN</v>
          </cell>
          <cell r="AR1060" t="str">
            <v>Northern Indiana Public Service Company, LLC</v>
          </cell>
          <cell r="AS1060" t="str">
            <v>NI</v>
          </cell>
          <cell r="AT1060" t="str">
            <v>Natural Gas</v>
          </cell>
          <cell r="AU1060">
            <v>43641</v>
          </cell>
          <cell r="AV1060">
            <v>7335.9000000000005</v>
          </cell>
          <cell r="AW1060" t="str">
            <v>NA</v>
          </cell>
          <cell r="AX1060" t="str">
            <v>NA</v>
          </cell>
          <cell r="AY1060" t="str">
            <v>NA</v>
          </cell>
          <cell r="AZ1060">
            <v>27355.710999999999</v>
          </cell>
          <cell r="BA1060">
            <v>43754</v>
          </cell>
          <cell r="BB1060">
            <v>7335.9000000000005</v>
          </cell>
          <cell r="BC1060" t="str">
            <v>NA</v>
          </cell>
          <cell r="BD1060" t="str">
            <v>NA</v>
          </cell>
          <cell r="BE1060" t="str">
            <v>NA</v>
          </cell>
          <cell r="BF1060">
            <v>43585</v>
          </cell>
          <cell r="BG1060">
            <v>27355.710999999999</v>
          </cell>
          <cell r="BH1060" t="str">
            <v>Year-end</v>
          </cell>
          <cell r="BI1060" t="str">
            <v>Limited-Issue Rider</v>
          </cell>
          <cell r="BJ1060" t="str">
            <v>Fully Litigated</v>
          </cell>
          <cell r="BK1060" t="str">
            <v>No</v>
          </cell>
          <cell r="BL1060" t="str">
            <v>No</v>
          </cell>
        </row>
        <row r="1061">
          <cell r="AE1061">
            <v>69</v>
          </cell>
          <cell r="AF1061">
            <v>1</v>
          </cell>
          <cell r="AG1061">
            <v>1</v>
          </cell>
          <cell r="AH1061">
            <v>1</v>
          </cell>
          <cell r="AI1061">
            <v>1</v>
          </cell>
          <cell r="AJ1061">
            <v>0</v>
          </cell>
          <cell r="AL1061">
            <v>35</v>
          </cell>
          <cell r="AM1061">
            <v>72</v>
          </cell>
          <cell r="AO1061" t="str">
            <v>Ca-44733-TDSIC-6</v>
          </cell>
          <cell r="AP1061">
            <v>3574</v>
          </cell>
          <cell r="AQ1061" t="str">
            <v>IN</v>
          </cell>
          <cell r="AR1061" t="str">
            <v>Northern Indiana Public Service Company, LLC</v>
          </cell>
          <cell r="AS1061" t="str">
            <v>NI</v>
          </cell>
          <cell r="AT1061" t="str">
            <v>Electric</v>
          </cell>
          <cell r="AU1061">
            <v>43698</v>
          </cell>
          <cell r="AV1061">
            <v>44755.925999999999</v>
          </cell>
          <cell r="AW1061" t="str">
            <v>NA</v>
          </cell>
          <cell r="AX1061" t="str">
            <v>NA</v>
          </cell>
          <cell r="AY1061" t="str">
            <v>NA</v>
          </cell>
          <cell r="AZ1061">
            <v>500864.67</v>
          </cell>
          <cell r="BA1061">
            <v>43817</v>
          </cell>
          <cell r="BB1061">
            <v>44755.925999999999</v>
          </cell>
          <cell r="BC1061" t="str">
            <v>NA</v>
          </cell>
          <cell r="BD1061" t="str">
            <v>NA</v>
          </cell>
          <cell r="BE1061" t="str">
            <v>NA</v>
          </cell>
          <cell r="BF1061">
            <v>43646</v>
          </cell>
          <cell r="BG1061">
            <v>500864.67</v>
          </cell>
          <cell r="BH1061" t="str">
            <v>Year-end</v>
          </cell>
          <cell r="BI1061" t="str">
            <v>Limited-Issue Rider</v>
          </cell>
          <cell r="BJ1061" t="str">
            <v>Fully Litigated</v>
          </cell>
          <cell r="BK1061" t="str">
            <v>No</v>
          </cell>
          <cell r="BL1061" t="str">
            <v>No</v>
          </cell>
        </row>
        <row r="1062">
          <cell r="AE1062">
            <v>70</v>
          </cell>
          <cell r="AF1062">
            <v>1</v>
          </cell>
          <cell r="AG1062">
            <v>1</v>
          </cell>
          <cell r="AH1062">
            <v>1</v>
          </cell>
          <cell r="AI1062">
            <v>1</v>
          </cell>
          <cell r="AJ1062">
            <v>1</v>
          </cell>
          <cell r="AL1062">
            <v>35</v>
          </cell>
          <cell r="AM1062">
            <v>72</v>
          </cell>
          <cell r="AO1062" t="str">
            <v>Ca-44430-TDSIC-11</v>
          </cell>
          <cell r="AP1062">
            <v>3591</v>
          </cell>
          <cell r="AQ1062" t="str">
            <v>IN</v>
          </cell>
          <cell r="AR1062" t="str">
            <v>Indiana Gas Company, Inc.</v>
          </cell>
          <cell r="AS1062" t="str">
            <v>CNP</v>
          </cell>
          <cell r="AT1062" t="str">
            <v>Natural Gas</v>
          </cell>
          <cell r="AU1062">
            <v>43739</v>
          </cell>
          <cell r="AV1062">
            <v>1776.5440000000001</v>
          </cell>
          <cell r="AW1062" t="str">
            <v>NA</v>
          </cell>
          <cell r="AX1062" t="str">
            <v>NA</v>
          </cell>
          <cell r="AY1062" t="str">
            <v>NA</v>
          </cell>
          <cell r="AZ1062">
            <v>562575.60199999996</v>
          </cell>
          <cell r="BA1062">
            <v>43859</v>
          </cell>
          <cell r="BB1062">
            <v>1776.5440000000001</v>
          </cell>
          <cell r="BC1062" t="str">
            <v>NA</v>
          </cell>
          <cell r="BD1062" t="str">
            <v>NA</v>
          </cell>
          <cell r="BE1062" t="str">
            <v>NA</v>
          </cell>
          <cell r="BF1062">
            <v>43646</v>
          </cell>
          <cell r="BG1062">
            <v>562575.60199999996</v>
          </cell>
          <cell r="BH1062" t="str">
            <v>Year-end</v>
          </cell>
          <cell r="BI1062" t="str">
            <v>Limited-Issue Rider</v>
          </cell>
          <cell r="BJ1062" t="str">
            <v>Fully Litigated</v>
          </cell>
          <cell r="BK1062" t="str">
            <v>No</v>
          </cell>
          <cell r="BL1062" t="str">
            <v>No</v>
          </cell>
        </row>
        <row r="1063">
          <cell r="AE1063">
            <v>71</v>
          </cell>
          <cell r="AF1063">
            <v>1</v>
          </cell>
          <cell r="AG1063">
            <v>1</v>
          </cell>
          <cell r="AH1063">
            <v>1</v>
          </cell>
          <cell r="AI1063">
            <v>1</v>
          </cell>
          <cell r="AJ1063">
            <v>1</v>
          </cell>
          <cell r="AL1063">
            <v>35</v>
          </cell>
          <cell r="AM1063">
            <v>72</v>
          </cell>
          <cell r="AO1063" t="str">
            <v>Ca-44429-TDSIC-11</v>
          </cell>
          <cell r="AP1063">
            <v>3592</v>
          </cell>
          <cell r="AQ1063" t="str">
            <v>IN</v>
          </cell>
          <cell r="AR1063" t="str">
            <v>Southern Indiana Gas and Electric Company</v>
          </cell>
          <cell r="AS1063" t="str">
            <v>CNP</v>
          </cell>
          <cell r="AT1063" t="str">
            <v>Natural Gas</v>
          </cell>
          <cell r="AU1063">
            <v>43739</v>
          </cell>
          <cell r="AV1063">
            <v>2195.63</v>
          </cell>
          <cell r="AW1063" t="str">
            <v>NA</v>
          </cell>
          <cell r="AX1063" t="str">
            <v>NA</v>
          </cell>
          <cell r="AY1063" t="str">
            <v>NA</v>
          </cell>
          <cell r="AZ1063">
            <v>187324.261</v>
          </cell>
          <cell r="BA1063">
            <v>43859</v>
          </cell>
          <cell r="BB1063">
            <v>2195.63</v>
          </cell>
          <cell r="BC1063" t="str">
            <v>NA</v>
          </cell>
          <cell r="BD1063" t="str">
            <v>NA</v>
          </cell>
          <cell r="BE1063" t="str">
            <v>NA</v>
          </cell>
          <cell r="BF1063">
            <v>43646</v>
          </cell>
          <cell r="BG1063">
            <v>187324.261</v>
          </cell>
          <cell r="BH1063" t="str">
            <v>Year-end</v>
          </cell>
          <cell r="BI1063" t="str">
            <v>Limited-Issue Rider</v>
          </cell>
          <cell r="BJ1063" t="str">
            <v>Fully Litigated</v>
          </cell>
          <cell r="BK1063" t="str">
            <v>No</v>
          </cell>
          <cell r="BL1063" t="str">
            <v>No</v>
          </cell>
        </row>
        <row r="1064">
          <cell r="AE1064">
            <v>71</v>
          </cell>
          <cell r="AF1064">
            <v>1</v>
          </cell>
          <cell r="AG1064">
            <v>1</v>
          </cell>
          <cell r="AH1064">
            <v>1</v>
          </cell>
          <cell r="AI1064">
            <v>1</v>
          </cell>
          <cell r="AJ1064">
            <v>0</v>
          </cell>
          <cell r="AL1064">
            <v>35</v>
          </cell>
          <cell r="AM1064">
            <v>72</v>
          </cell>
          <cell r="AO1064" t="str">
            <v>Ca-44910-TDSIC-6</v>
          </cell>
          <cell r="AP1064">
            <v>3619</v>
          </cell>
          <cell r="AQ1064" t="str">
            <v>IN</v>
          </cell>
          <cell r="AR1064" t="str">
            <v>Southern Indiana Gas and Electric Company</v>
          </cell>
          <cell r="AS1064" t="str">
            <v>CNP</v>
          </cell>
          <cell r="AT1064" t="str">
            <v>Electric</v>
          </cell>
          <cell r="AU1064">
            <v>43864</v>
          </cell>
          <cell r="AV1064">
            <v>7375.0529999999999</v>
          </cell>
          <cell r="AW1064" t="str">
            <v>NA</v>
          </cell>
          <cell r="AX1064" t="str">
            <v>NA</v>
          </cell>
          <cell r="AY1064" t="str">
            <v>NA</v>
          </cell>
          <cell r="AZ1064">
            <v>152318.962</v>
          </cell>
          <cell r="BA1064">
            <v>43971</v>
          </cell>
          <cell r="BB1064">
            <v>7375.0529999999999</v>
          </cell>
          <cell r="BC1064" t="str">
            <v>NA</v>
          </cell>
          <cell r="BD1064" t="str">
            <v>NA</v>
          </cell>
          <cell r="BE1064" t="str">
            <v>NA</v>
          </cell>
          <cell r="BF1064">
            <v>43769</v>
          </cell>
          <cell r="BG1064">
            <v>152318.962</v>
          </cell>
          <cell r="BH1064" t="str">
            <v>Year-end</v>
          </cell>
          <cell r="BI1064" t="str">
            <v>Limited-Issue Rider</v>
          </cell>
          <cell r="BJ1064" t="str">
            <v>Fully Litigated</v>
          </cell>
          <cell r="BK1064" t="str">
            <v>No</v>
          </cell>
          <cell r="BL1064" t="str">
            <v>No</v>
          </cell>
        </row>
        <row r="1065">
          <cell r="AE1065">
            <v>72</v>
          </cell>
          <cell r="AF1065">
            <v>1</v>
          </cell>
          <cell r="AG1065">
            <v>1</v>
          </cell>
          <cell r="AH1065">
            <v>1</v>
          </cell>
          <cell r="AI1065">
            <v>1</v>
          </cell>
          <cell r="AJ1065">
            <v>1</v>
          </cell>
          <cell r="AL1065">
            <v>35</v>
          </cell>
          <cell r="AM1065">
            <v>72</v>
          </cell>
          <cell r="AO1065" t="str">
            <v>Ca-44403-TDSIC-11</v>
          </cell>
          <cell r="AP1065">
            <v>3620</v>
          </cell>
          <cell r="AQ1065" t="str">
            <v>IN</v>
          </cell>
          <cell r="AR1065" t="str">
            <v>Northern Indiana Public Service Company, LLC</v>
          </cell>
          <cell r="AS1065" t="str">
            <v>NI</v>
          </cell>
          <cell r="AT1065" t="str">
            <v>Natural Gas</v>
          </cell>
          <cell r="AU1065">
            <v>43886</v>
          </cell>
          <cell r="AV1065">
            <v>4486.2030000000004</v>
          </cell>
          <cell r="AW1065" t="str">
            <v>NA</v>
          </cell>
          <cell r="AX1065" t="str">
            <v>NA</v>
          </cell>
          <cell r="AY1065" t="str">
            <v>NA</v>
          </cell>
          <cell r="AZ1065">
            <v>65728.565000000002</v>
          </cell>
          <cell r="BA1065">
            <v>44006</v>
          </cell>
          <cell r="BB1065">
            <v>4486.2030000000004</v>
          </cell>
          <cell r="BC1065" t="str">
            <v>NA</v>
          </cell>
          <cell r="BD1065" t="str">
            <v>NA</v>
          </cell>
          <cell r="BE1065" t="str">
            <v>NA</v>
          </cell>
          <cell r="BF1065">
            <v>43830</v>
          </cell>
          <cell r="BG1065">
            <v>65728.565000000002</v>
          </cell>
          <cell r="BH1065" t="str">
            <v>Year-end</v>
          </cell>
          <cell r="BI1065" t="str">
            <v>Limited-Issue Rider</v>
          </cell>
          <cell r="BJ1065" t="str">
            <v>Fully Litigated</v>
          </cell>
          <cell r="BK1065" t="str">
            <v>No</v>
          </cell>
          <cell r="BL1065" t="str">
            <v>No</v>
          </cell>
        </row>
        <row r="1066">
          <cell r="AE1066">
            <v>73</v>
          </cell>
          <cell r="AF1066">
            <v>1</v>
          </cell>
          <cell r="AG1066">
            <v>1</v>
          </cell>
          <cell r="AH1066">
            <v>1</v>
          </cell>
          <cell r="AI1066">
            <v>1</v>
          </cell>
          <cell r="AJ1066">
            <v>1</v>
          </cell>
          <cell r="AL1066">
            <v>35</v>
          </cell>
          <cell r="AM1066">
            <v>72</v>
          </cell>
          <cell r="AO1066" t="str">
            <v>Ca-44430-TDSIC-12</v>
          </cell>
          <cell r="AP1066">
            <v>3643</v>
          </cell>
          <cell r="AQ1066" t="str">
            <v>IN</v>
          </cell>
          <cell r="AR1066" t="str">
            <v>Indiana Gas Company, Inc.</v>
          </cell>
          <cell r="AS1066" t="str">
            <v>CNP</v>
          </cell>
          <cell r="AT1066" t="str">
            <v>Natural Gas</v>
          </cell>
          <cell r="AU1066">
            <v>43923</v>
          </cell>
          <cell r="AV1066">
            <v>2849.078</v>
          </cell>
          <cell r="AW1066" t="str">
            <v>NA</v>
          </cell>
          <cell r="AX1066" t="str">
            <v>NA</v>
          </cell>
          <cell r="AY1066" t="str">
            <v>NA</v>
          </cell>
          <cell r="AZ1066">
            <v>597041.07200000004</v>
          </cell>
          <cell r="BA1066">
            <v>44034</v>
          </cell>
          <cell r="BB1066">
            <v>2849.078</v>
          </cell>
          <cell r="BC1066" t="str">
            <v>NA</v>
          </cell>
          <cell r="BD1066" t="str">
            <v>NA</v>
          </cell>
          <cell r="BE1066" t="str">
            <v>NA</v>
          </cell>
          <cell r="BF1066">
            <v>43830</v>
          </cell>
          <cell r="BG1066">
            <v>597041.07200000004</v>
          </cell>
          <cell r="BH1066" t="str">
            <v>Year-end</v>
          </cell>
          <cell r="BI1066" t="str">
            <v>Limited-Issue Rider</v>
          </cell>
          <cell r="BJ1066" t="str">
            <v>Fully Litigated</v>
          </cell>
          <cell r="BK1066" t="str">
            <v>No</v>
          </cell>
          <cell r="BL1066" t="str">
            <v>No</v>
          </cell>
        </row>
        <row r="1067">
          <cell r="AE1067">
            <v>74</v>
          </cell>
          <cell r="AF1067">
            <v>1</v>
          </cell>
          <cell r="AG1067">
            <v>1</v>
          </cell>
          <cell r="AH1067">
            <v>1</v>
          </cell>
          <cell r="AI1067">
            <v>1</v>
          </cell>
          <cell r="AJ1067">
            <v>1</v>
          </cell>
          <cell r="AL1067">
            <v>35</v>
          </cell>
          <cell r="AM1067">
            <v>72</v>
          </cell>
          <cell r="AO1067" t="str">
            <v>Ca-44429-TDSIC-12</v>
          </cell>
          <cell r="AP1067">
            <v>3644</v>
          </cell>
          <cell r="AQ1067" t="str">
            <v>IN</v>
          </cell>
          <cell r="AR1067" t="str">
            <v>Southern Indiana Gas and Electric Company</v>
          </cell>
          <cell r="AS1067" t="str">
            <v>CNP</v>
          </cell>
          <cell r="AT1067" t="str">
            <v>Natural Gas</v>
          </cell>
          <cell r="AU1067">
            <v>43923</v>
          </cell>
          <cell r="AV1067">
            <v>684.24099999999999</v>
          </cell>
          <cell r="AW1067" t="str">
            <v>NA</v>
          </cell>
          <cell r="AX1067" t="str">
            <v>NA</v>
          </cell>
          <cell r="AY1067" t="str">
            <v>NA</v>
          </cell>
          <cell r="AZ1067">
            <v>200202.152</v>
          </cell>
          <cell r="BA1067">
            <v>44034</v>
          </cell>
          <cell r="BB1067">
            <v>684.24099999999999</v>
          </cell>
          <cell r="BC1067" t="str">
            <v>NA</v>
          </cell>
          <cell r="BD1067" t="str">
            <v>NA</v>
          </cell>
          <cell r="BE1067" t="str">
            <v>NA</v>
          </cell>
          <cell r="BF1067">
            <v>43830</v>
          </cell>
          <cell r="BG1067">
            <v>200202.152</v>
          </cell>
          <cell r="BH1067" t="str">
            <v>Year-end</v>
          </cell>
          <cell r="BI1067" t="str">
            <v>Limited-Issue Rider</v>
          </cell>
          <cell r="BJ1067" t="str">
            <v>Fully Litigated</v>
          </cell>
          <cell r="BK1067" t="str">
            <v>No</v>
          </cell>
          <cell r="BL1067" t="str">
            <v>No</v>
          </cell>
        </row>
        <row r="1068">
          <cell r="AE1068">
            <v>74</v>
          </cell>
          <cell r="AF1068">
            <v>1</v>
          </cell>
          <cell r="AG1068">
            <v>1</v>
          </cell>
          <cell r="AH1068">
            <v>1</v>
          </cell>
          <cell r="AI1068">
            <v>1</v>
          </cell>
          <cell r="AJ1068">
            <v>0</v>
          </cell>
          <cell r="AL1068">
            <v>35</v>
          </cell>
          <cell r="AM1068">
            <v>72</v>
          </cell>
          <cell r="AO1068" t="str">
            <v>Ca-44910-TDSIC-7</v>
          </cell>
          <cell r="AP1068">
            <v>3702</v>
          </cell>
          <cell r="AQ1068" t="str">
            <v>IN</v>
          </cell>
          <cell r="AR1068" t="str">
            <v>Southern Indiana Gas and Electric Company</v>
          </cell>
          <cell r="AS1068" t="str">
            <v>CNP</v>
          </cell>
          <cell r="AT1068" t="str">
            <v>Electric</v>
          </cell>
          <cell r="AU1068">
            <v>44046</v>
          </cell>
          <cell r="AV1068">
            <v>9276.3050000000003</v>
          </cell>
          <cell r="AW1068" t="str">
            <v>NA</v>
          </cell>
          <cell r="AX1068" t="str">
            <v>NA</v>
          </cell>
          <cell r="AY1068" t="str">
            <v>NA</v>
          </cell>
          <cell r="AZ1068">
            <v>188635.22400000002</v>
          </cell>
          <cell r="BA1068">
            <v>44160</v>
          </cell>
          <cell r="BB1068">
            <v>9276.3050000000003</v>
          </cell>
          <cell r="BC1068" t="str">
            <v>NA</v>
          </cell>
          <cell r="BD1068" t="str">
            <v>NA</v>
          </cell>
          <cell r="BE1068" t="str">
            <v>NA</v>
          </cell>
          <cell r="BF1068">
            <v>43951</v>
          </cell>
          <cell r="BG1068">
            <v>188635.22400000002</v>
          </cell>
          <cell r="BH1068" t="str">
            <v>Year-end</v>
          </cell>
          <cell r="BI1068" t="str">
            <v>Limited-Issue Rider</v>
          </cell>
          <cell r="BJ1068" t="str">
            <v>Fully Litigated</v>
          </cell>
          <cell r="BK1068" t="str">
            <v>No</v>
          </cell>
          <cell r="BL1068" t="str">
            <v>No</v>
          </cell>
        </row>
        <row r="1069">
          <cell r="AE1069">
            <v>74</v>
          </cell>
          <cell r="AF1069">
            <v>1</v>
          </cell>
          <cell r="AG1069">
            <v>1</v>
          </cell>
          <cell r="AH1069">
            <v>1</v>
          </cell>
          <cell r="AI1069">
            <v>1</v>
          </cell>
          <cell r="AJ1069">
            <v>0</v>
          </cell>
          <cell r="AL1069">
            <v>35</v>
          </cell>
          <cell r="AM1069">
            <v>72</v>
          </cell>
          <cell r="AO1069" t="str">
            <v>Ca-45264-TDSIC-1</v>
          </cell>
          <cell r="AP1069">
            <v>3711</v>
          </cell>
          <cell r="AQ1069" t="str">
            <v>IN</v>
          </cell>
          <cell r="AR1069" t="str">
            <v>AES Indiana</v>
          </cell>
          <cell r="AS1069" t="str">
            <v>AES</v>
          </cell>
          <cell r="AT1069" t="str">
            <v>Electric</v>
          </cell>
          <cell r="AU1069">
            <v>44000</v>
          </cell>
          <cell r="AV1069">
            <v>4153</v>
          </cell>
          <cell r="AW1069" t="str">
            <v>NA</v>
          </cell>
          <cell r="AX1069" t="str">
            <v>NA</v>
          </cell>
          <cell r="AY1069" t="str">
            <v>NA</v>
          </cell>
          <cell r="AZ1069">
            <v>46146</v>
          </cell>
          <cell r="BA1069">
            <v>44118</v>
          </cell>
          <cell r="BB1069">
            <v>4153</v>
          </cell>
          <cell r="BC1069" t="str">
            <v>NA</v>
          </cell>
          <cell r="BD1069" t="str">
            <v>NA</v>
          </cell>
          <cell r="BE1069" t="str">
            <v>NA</v>
          </cell>
          <cell r="BF1069">
            <v>43921</v>
          </cell>
          <cell r="BG1069">
            <v>46146</v>
          </cell>
          <cell r="BH1069" t="str">
            <v>Year-end</v>
          </cell>
          <cell r="BI1069" t="str">
            <v>Limited-Issue Rider</v>
          </cell>
          <cell r="BJ1069" t="str">
            <v>Fully Litigated</v>
          </cell>
          <cell r="BK1069" t="str">
            <v>No</v>
          </cell>
          <cell r="BL1069" t="str">
            <v>No</v>
          </cell>
        </row>
        <row r="1070">
          <cell r="AE1070">
            <v>75</v>
          </cell>
          <cell r="AF1070">
            <v>1</v>
          </cell>
          <cell r="AG1070">
            <v>1</v>
          </cell>
          <cell r="AH1070">
            <v>1</v>
          </cell>
          <cell r="AI1070">
            <v>1</v>
          </cell>
          <cell r="AJ1070">
            <v>1</v>
          </cell>
          <cell r="AL1070">
            <v>35</v>
          </cell>
          <cell r="AM1070">
            <v>72</v>
          </cell>
          <cell r="AO1070" t="str">
            <v>Ca-45447</v>
          </cell>
          <cell r="AP1070">
            <v>3744</v>
          </cell>
          <cell r="AQ1070" t="str">
            <v>IN</v>
          </cell>
          <cell r="AR1070" t="str">
            <v>Southern Indiana Gas and Electric Company</v>
          </cell>
          <cell r="AS1070" t="str">
            <v>CNP</v>
          </cell>
          <cell r="AT1070" t="str">
            <v>Natural Gas</v>
          </cell>
          <cell r="AU1070">
            <v>44134</v>
          </cell>
          <cell r="AV1070">
            <v>27929.333000000002</v>
          </cell>
          <cell r="AW1070">
            <v>5.98</v>
          </cell>
          <cell r="AX1070">
            <v>10.15</v>
          </cell>
          <cell r="AY1070">
            <v>45.74</v>
          </cell>
          <cell r="AZ1070">
            <v>469327.93099999998</v>
          </cell>
          <cell r="BA1070">
            <v>44475</v>
          </cell>
          <cell r="BB1070">
            <v>20489.541000000001</v>
          </cell>
          <cell r="BC1070">
            <v>5.78</v>
          </cell>
          <cell r="BD1070">
            <v>9.6999999999999993</v>
          </cell>
          <cell r="BE1070">
            <v>45.74</v>
          </cell>
          <cell r="BF1070">
            <v>44561</v>
          </cell>
          <cell r="BG1070">
            <v>469327.93099999998</v>
          </cell>
          <cell r="BH1070" t="str">
            <v>Year-end</v>
          </cell>
          <cell r="BI1070" t="str">
            <v>Distribution</v>
          </cell>
          <cell r="BJ1070" t="str">
            <v>Settled</v>
          </cell>
          <cell r="BK1070" t="str">
            <v>Yes</v>
          </cell>
          <cell r="BL1070" t="str">
            <v>No</v>
          </cell>
        </row>
        <row r="1071">
          <cell r="AE1071">
            <v>76</v>
          </cell>
          <cell r="AF1071">
            <v>1</v>
          </cell>
          <cell r="AG1071">
            <v>1</v>
          </cell>
          <cell r="AH1071">
            <v>1</v>
          </cell>
          <cell r="AI1071">
            <v>1</v>
          </cell>
          <cell r="AJ1071">
            <v>1</v>
          </cell>
          <cell r="AL1071">
            <v>35</v>
          </cell>
          <cell r="AM1071">
            <v>72</v>
          </cell>
          <cell r="AO1071" t="str">
            <v>Ca-45330-TDSIC-1</v>
          </cell>
          <cell r="AP1071">
            <v>3746</v>
          </cell>
          <cell r="AQ1071" t="str">
            <v>IN</v>
          </cell>
          <cell r="AR1071" t="str">
            <v>Northern Indiana Public Service Company, LLC</v>
          </cell>
          <cell r="AS1071" t="str">
            <v>NI</v>
          </cell>
          <cell r="AT1071" t="str">
            <v>Natural Gas</v>
          </cell>
          <cell r="AU1071">
            <v>44068</v>
          </cell>
          <cell r="AV1071">
            <v>3193.4679999999998</v>
          </cell>
          <cell r="AW1071" t="str">
            <v>NA</v>
          </cell>
          <cell r="AX1071" t="str">
            <v>NA</v>
          </cell>
          <cell r="AY1071" t="str">
            <v>NA</v>
          </cell>
          <cell r="AZ1071">
            <v>91246.400000000009</v>
          </cell>
          <cell r="BA1071">
            <v>44188</v>
          </cell>
          <cell r="BB1071">
            <v>3193.4679999999998</v>
          </cell>
          <cell r="BC1071" t="str">
            <v>NA</v>
          </cell>
          <cell r="BD1071" t="str">
            <v>NA</v>
          </cell>
          <cell r="BE1071" t="str">
            <v>NA</v>
          </cell>
          <cell r="BF1071">
            <v>44012</v>
          </cell>
          <cell r="BG1071">
            <v>91246.400000000009</v>
          </cell>
          <cell r="BH1071" t="str">
            <v>Year-end</v>
          </cell>
          <cell r="BI1071" t="str">
            <v>Limited-Issue Rider</v>
          </cell>
          <cell r="BJ1071" t="str">
            <v>Fully Litigated</v>
          </cell>
          <cell r="BK1071" t="str">
            <v>No</v>
          </cell>
          <cell r="BL1071" t="str">
            <v>No</v>
          </cell>
        </row>
        <row r="1072">
          <cell r="AE1072">
            <v>77</v>
          </cell>
          <cell r="AF1072">
            <v>1</v>
          </cell>
          <cell r="AG1072">
            <v>1</v>
          </cell>
          <cell r="AH1072">
            <v>1</v>
          </cell>
          <cell r="AI1072">
            <v>1</v>
          </cell>
          <cell r="AJ1072">
            <v>1</v>
          </cell>
          <cell r="AL1072">
            <v>35</v>
          </cell>
          <cell r="AM1072">
            <v>72</v>
          </cell>
          <cell r="AO1072" t="str">
            <v>Ca-44429-TDSIC-13</v>
          </cell>
          <cell r="AP1072">
            <v>3747</v>
          </cell>
          <cell r="AQ1072" t="str">
            <v>IN</v>
          </cell>
          <cell r="AR1072" t="str">
            <v>Southern Indiana Gas and Electric Company</v>
          </cell>
          <cell r="AS1072" t="str">
            <v>CNP</v>
          </cell>
          <cell r="AT1072" t="str">
            <v>Natural Gas</v>
          </cell>
          <cell r="AU1072">
            <v>44105</v>
          </cell>
          <cell r="AV1072">
            <v>1745.9360000000001</v>
          </cell>
          <cell r="AW1072" t="str">
            <v>NA</v>
          </cell>
          <cell r="AX1072" t="str">
            <v>NA</v>
          </cell>
          <cell r="AY1072" t="str">
            <v>NA</v>
          </cell>
          <cell r="AZ1072">
            <v>213630.61000000002</v>
          </cell>
          <cell r="BA1072">
            <v>44216</v>
          </cell>
          <cell r="BB1072">
            <v>1745.9360000000001</v>
          </cell>
          <cell r="BC1072" t="str">
            <v>NA</v>
          </cell>
          <cell r="BD1072" t="str">
            <v>NA</v>
          </cell>
          <cell r="BE1072" t="str">
            <v>NA</v>
          </cell>
          <cell r="BF1072">
            <v>44012</v>
          </cell>
          <cell r="BG1072">
            <v>213630.61000000002</v>
          </cell>
          <cell r="BH1072" t="str">
            <v>Year-end</v>
          </cell>
          <cell r="BI1072" t="str">
            <v>Limited-Issue Rider</v>
          </cell>
          <cell r="BJ1072" t="str">
            <v>Fully Litigated</v>
          </cell>
          <cell r="BK1072" t="str">
            <v>No</v>
          </cell>
          <cell r="BL1072" t="str">
            <v>No</v>
          </cell>
        </row>
        <row r="1073">
          <cell r="AE1073">
            <v>78</v>
          </cell>
          <cell r="AF1073">
            <v>1</v>
          </cell>
          <cell r="AG1073">
            <v>1</v>
          </cell>
          <cell r="AH1073">
            <v>1</v>
          </cell>
          <cell r="AI1073">
            <v>1</v>
          </cell>
          <cell r="AJ1073">
            <v>1</v>
          </cell>
          <cell r="AL1073">
            <v>35</v>
          </cell>
          <cell r="AM1073">
            <v>72</v>
          </cell>
          <cell r="AO1073" t="str">
            <v>Ca-44430-TDSIC-13</v>
          </cell>
          <cell r="AP1073">
            <v>3748</v>
          </cell>
          <cell r="AQ1073" t="str">
            <v>IN</v>
          </cell>
          <cell r="AR1073" t="str">
            <v>Indiana Gas Company, Inc.</v>
          </cell>
          <cell r="AS1073" t="str">
            <v>CNP</v>
          </cell>
          <cell r="AT1073" t="str">
            <v>Natural Gas</v>
          </cell>
          <cell r="AU1073">
            <v>44105</v>
          </cell>
          <cell r="AV1073">
            <v>1404.0150000000001</v>
          </cell>
          <cell r="AW1073" t="str">
            <v>NA</v>
          </cell>
          <cell r="AX1073" t="str">
            <v>NA</v>
          </cell>
          <cell r="AY1073" t="str">
            <v>NA</v>
          </cell>
          <cell r="AZ1073">
            <v>628719.43200000003</v>
          </cell>
          <cell r="BA1073">
            <v>44216</v>
          </cell>
          <cell r="BB1073">
            <v>1404.0150000000001</v>
          </cell>
          <cell r="BC1073" t="str">
            <v>NA</v>
          </cell>
          <cell r="BD1073" t="str">
            <v>NA</v>
          </cell>
          <cell r="BE1073" t="str">
            <v>NA</v>
          </cell>
          <cell r="BF1073">
            <v>44012</v>
          </cell>
          <cell r="BG1073">
            <v>628719.43200000003</v>
          </cell>
          <cell r="BH1073" t="str">
            <v>Year-end</v>
          </cell>
          <cell r="BI1073" t="str">
            <v>Limited-Issue Rider</v>
          </cell>
          <cell r="BJ1073" t="str">
            <v>Fully Litigated</v>
          </cell>
          <cell r="BK1073" t="str">
            <v>No</v>
          </cell>
          <cell r="BL1073" t="str">
            <v>No</v>
          </cell>
        </row>
        <row r="1074">
          <cell r="AE1074">
            <v>78</v>
          </cell>
          <cell r="AF1074">
            <v>1</v>
          </cell>
          <cell r="AG1074">
            <v>1</v>
          </cell>
          <cell r="AH1074">
            <v>1</v>
          </cell>
          <cell r="AI1074">
            <v>1</v>
          </cell>
          <cell r="AJ1074">
            <v>0</v>
          </cell>
          <cell r="AL1074">
            <v>35</v>
          </cell>
          <cell r="AM1074">
            <v>72</v>
          </cell>
          <cell r="AO1074" t="str">
            <v>Ca-44733-TDSIC-7</v>
          </cell>
          <cell r="AP1074">
            <v>3749</v>
          </cell>
          <cell r="AQ1074" t="str">
            <v>IN</v>
          </cell>
          <cell r="AR1074" t="str">
            <v>Northern Indiana Public Service Company, LLC</v>
          </cell>
          <cell r="AS1074" t="str">
            <v>NI</v>
          </cell>
          <cell r="AT1074" t="str">
            <v>Electric</v>
          </cell>
          <cell r="AU1074">
            <v>44103</v>
          </cell>
          <cell r="AV1074">
            <v>14242.728000000001</v>
          </cell>
          <cell r="AW1074" t="str">
            <v>NA</v>
          </cell>
          <cell r="AX1074" t="str">
            <v>NA</v>
          </cell>
          <cell r="AY1074" t="str">
            <v>NA</v>
          </cell>
          <cell r="AZ1074">
            <v>160953.98300000001</v>
          </cell>
          <cell r="BA1074">
            <v>44223</v>
          </cell>
          <cell r="BB1074">
            <v>12530.26</v>
          </cell>
          <cell r="BC1074" t="str">
            <v>NA</v>
          </cell>
          <cell r="BD1074" t="str">
            <v>NA</v>
          </cell>
          <cell r="BE1074" t="str">
            <v>NA</v>
          </cell>
          <cell r="BF1074">
            <v>44043</v>
          </cell>
          <cell r="BG1074">
            <v>160953.98300000001</v>
          </cell>
          <cell r="BH1074" t="str">
            <v>Year-end</v>
          </cell>
          <cell r="BI1074" t="str">
            <v>Limited-Issue Rider</v>
          </cell>
          <cell r="BJ1074" t="str">
            <v>Fully Litigated</v>
          </cell>
          <cell r="BK1074" t="str">
            <v>No</v>
          </cell>
          <cell r="BL1074" t="str">
            <v>No</v>
          </cell>
        </row>
        <row r="1075">
          <cell r="AE1075">
            <v>79</v>
          </cell>
          <cell r="AF1075">
            <v>1</v>
          </cell>
          <cell r="AG1075">
            <v>1</v>
          </cell>
          <cell r="AH1075">
            <v>1</v>
          </cell>
          <cell r="AI1075">
            <v>1</v>
          </cell>
          <cell r="AJ1075">
            <v>1</v>
          </cell>
          <cell r="AL1075">
            <v>35</v>
          </cell>
          <cell r="AM1075">
            <v>72</v>
          </cell>
          <cell r="AO1075" t="str">
            <v>Ca-45468</v>
          </cell>
          <cell r="AP1075">
            <v>3777</v>
          </cell>
          <cell r="AQ1075" t="str">
            <v>IN</v>
          </cell>
          <cell r="AR1075" t="str">
            <v>Indiana Gas Company, Inc.</v>
          </cell>
          <cell r="AS1075" t="str">
            <v>CNP</v>
          </cell>
          <cell r="AT1075" t="str">
            <v>Natural Gas</v>
          </cell>
          <cell r="AU1075">
            <v>44183</v>
          </cell>
          <cell r="AV1075">
            <v>20759.2</v>
          </cell>
          <cell r="AW1075">
            <v>6.32</v>
          </cell>
          <cell r="AX1075">
            <v>10.15</v>
          </cell>
          <cell r="AY1075">
            <v>46.22</v>
          </cell>
          <cell r="AZ1075">
            <v>1610799</v>
          </cell>
          <cell r="BA1075">
            <v>44517</v>
          </cell>
          <cell r="BB1075">
            <v>-5967.4180000000006</v>
          </cell>
          <cell r="BC1075">
            <v>6.16</v>
          </cell>
          <cell r="BD1075">
            <v>9.8000000000000007</v>
          </cell>
          <cell r="BE1075">
            <v>46.21</v>
          </cell>
          <cell r="BF1075">
            <v>44561</v>
          </cell>
          <cell r="BG1075">
            <v>1610799</v>
          </cell>
          <cell r="BH1075" t="str">
            <v>Year-end</v>
          </cell>
          <cell r="BI1075" t="str">
            <v>Distribution</v>
          </cell>
          <cell r="BJ1075" t="str">
            <v>Settled</v>
          </cell>
          <cell r="BK1075" t="str">
            <v>Yes</v>
          </cell>
          <cell r="BL1075" t="str">
            <v>No</v>
          </cell>
        </row>
        <row r="1076">
          <cell r="AE1076">
            <v>79</v>
          </cell>
          <cell r="AF1076">
            <v>1</v>
          </cell>
          <cell r="AG1076">
            <v>1</v>
          </cell>
          <cell r="AH1076">
            <v>1</v>
          </cell>
          <cell r="AI1076">
            <v>1</v>
          </cell>
          <cell r="AJ1076">
            <v>0</v>
          </cell>
          <cell r="AL1076">
            <v>35</v>
          </cell>
          <cell r="AM1076">
            <v>72</v>
          </cell>
          <cell r="AO1076" t="str">
            <v>Ca-44720-TDSIC-9</v>
          </cell>
          <cell r="AP1076">
            <v>3814</v>
          </cell>
          <cell r="AQ1076" t="str">
            <v>IN</v>
          </cell>
          <cell r="AR1076" t="str">
            <v>Duke Energy Indiana, LLC</v>
          </cell>
          <cell r="AS1076" t="str">
            <v>DUK</v>
          </cell>
          <cell r="AT1076" t="str">
            <v>Electric</v>
          </cell>
          <cell r="AU1076">
            <v>44314</v>
          </cell>
          <cell r="AV1076">
            <v>-2796.0140000000001</v>
          </cell>
          <cell r="AW1076" t="str">
            <v>NA</v>
          </cell>
          <cell r="AX1076" t="str">
            <v>NA</v>
          </cell>
          <cell r="AY1076" t="str">
            <v>NA</v>
          </cell>
          <cell r="AZ1076" t="str">
            <v>NA</v>
          </cell>
          <cell r="BA1076">
            <v>44482</v>
          </cell>
          <cell r="BB1076">
            <v>-2796.0140000000001</v>
          </cell>
          <cell r="BC1076" t="str">
            <v>NA</v>
          </cell>
          <cell r="BD1076" t="str">
            <v>NA</v>
          </cell>
          <cell r="BE1076" t="str">
            <v>NA</v>
          </cell>
          <cell r="BF1076">
            <v>44196</v>
          </cell>
          <cell r="BG1076" t="str">
            <v>NA</v>
          </cell>
          <cell r="BI1076" t="str">
            <v>Limited-Issue Rider</v>
          </cell>
          <cell r="BJ1076" t="str">
            <v>Fully Litigated</v>
          </cell>
          <cell r="BK1076" t="str">
            <v>No</v>
          </cell>
          <cell r="BL1076" t="str">
            <v>No</v>
          </cell>
        </row>
        <row r="1077">
          <cell r="AE1077">
            <v>80</v>
          </cell>
          <cell r="AF1077">
            <v>1</v>
          </cell>
          <cell r="AG1077">
            <v>1</v>
          </cell>
          <cell r="AH1077">
            <v>1</v>
          </cell>
          <cell r="AI1077">
            <v>1</v>
          </cell>
          <cell r="AJ1077">
            <v>1</v>
          </cell>
          <cell r="AL1077">
            <v>35</v>
          </cell>
          <cell r="AM1077">
            <v>72</v>
          </cell>
          <cell r="AO1077" t="str">
            <v>Ca-45330-TDSIC-2</v>
          </cell>
          <cell r="AP1077">
            <v>3842</v>
          </cell>
          <cell r="AQ1077" t="str">
            <v>IN</v>
          </cell>
          <cell r="AR1077" t="str">
            <v>Northern Indiana Public Service Company, LLC</v>
          </cell>
          <cell r="AS1077" t="str">
            <v>NI</v>
          </cell>
          <cell r="AT1077" t="str">
            <v>Natural Gas</v>
          </cell>
          <cell r="AU1077">
            <v>44250</v>
          </cell>
          <cell r="AV1077">
            <v>1068.2670000000001</v>
          </cell>
          <cell r="AW1077" t="str">
            <v>NA</v>
          </cell>
          <cell r="AX1077" t="str">
            <v>NA</v>
          </cell>
          <cell r="AY1077" t="str">
            <v>NA</v>
          </cell>
          <cell r="AZ1077">
            <v>142899.728</v>
          </cell>
          <cell r="BA1077">
            <v>44363</v>
          </cell>
          <cell r="BB1077">
            <v>1068.2670000000001</v>
          </cell>
          <cell r="BC1077" t="str">
            <v>NA</v>
          </cell>
          <cell r="BD1077" t="str">
            <v>NA</v>
          </cell>
          <cell r="BE1077" t="str">
            <v>NA</v>
          </cell>
          <cell r="BF1077">
            <v>44196</v>
          </cell>
          <cell r="BG1077">
            <v>142899.728</v>
          </cell>
          <cell r="BH1077" t="str">
            <v>Year-end</v>
          </cell>
          <cell r="BI1077" t="str">
            <v>Limited-Issue Rider</v>
          </cell>
          <cell r="BJ1077" t="str">
            <v>Fully Litigated</v>
          </cell>
          <cell r="BK1077" t="str">
            <v>No</v>
          </cell>
          <cell r="BL1077" t="str">
            <v>No</v>
          </cell>
        </row>
        <row r="1078">
          <cell r="AE1078">
            <v>80</v>
          </cell>
          <cell r="AF1078">
            <v>1</v>
          </cell>
          <cell r="AG1078">
            <v>1</v>
          </cell>
          <cell r="AH1078">
            <v>1</v>
          </cell>
          <cell r="AI1078">
            <v>1</v>
          </cell>
          <cell r="AJ1078">
            <v>0</v>
          </cell>
          <cell r="AL1078">
            <v>35</v>
          </cell>
          <cell r="AM1078">
            <v>72</v>
          </cell>
          <cell r="AO1078" t="str">
            <v>Ca-45576</v>
          </cell>
          <cell r="AP1078">
            <v>3851</v>
          </cell>
          <cell r="AQ1078" t="str">
            <v>IN</v>
          </cell>
          <cell r="AR1078" t="str">
            <v>Indiana Michigan Power Company</v>
          </cell>
          <cell r="AS1078" t="str">
            <v>AEP</v>
          </cell>
          <cell r="AT1078" t="str">
            <v>Electric</v>
          </cell>
          <cell r="AU1078">
            <v>44378</v>
          </cell>
          <cell r="AV1078">
            <v>106623.17200000001</v>
          </cell>
          <cell r="AW1078">
            <v>6.08</v>
          </cell>
          <cell r="AX1078">
            <v>10</v>
          </cell>
          <cell r="AY1078">
            <v>42.42</v>
          </cell>
          <cell r="AZ1078">
            <v>5235969.2649999997</v>
          </cell>
          <cell r="BA1078">
            <v>44615</v>
          </cell>
          <cell r="BB1078">
            <v>-94704.680000000008</v>
          </cell>
          <cell r="BC1078">
            <v>5.78</v>
          </cell>
          <cell r="BD1078">
            <v>9.6999999999999993</v>
          </cell>
          <cell r="BE1078">
            <v>40.700000000000003</v>
          </cell>
          <cell r="BF1078">
            <v>44926</v>
          </cell>
          <cell r="BG1078">
            <v>5125560.4280000003</v>
          </cell>
          <cell r="BH1078" t="str">
            <v>Year-end</v>
          </cell>
          <cell r="BI1078" t="str">
            <v>Vertically Integrated</v>
          </cell>
          <cell r="BJ1078" t="str">
            <v>Settled</v>
          </cell>
          <cell r="BK1078" t="str">
            <v>Yes</v>
          </cell>
          <cell r="BL1078" t="str">
            <v>No</v>
          </cell>
        </row>
        <row r="1079">
          <cell r="AE1079">
            <v>81</v>
          </cell>
          <cell r="AF1079">
            <v>1</v>
          </cell>
          <cell r="AG1079">
            <v>1</v>
          </cell>
          <cell r="AH1079">
            <v>1</v>
          </cell>
          <cell r="AI1079">
            <v>1</v>
          </cell>
          <cell r="AJ1079">
            <v>1</v>
          </cell>
          <cell r="AL1079">
            <v>35</v>
          </cell>
          <cell r="AM1079">
            <v>72</v>
          </cell>
          <cell r="AO1079" t="str">
            <v>Ca-44430-TDSIC-14</v>
          </cell>
          <cell r="AP1079">
            <v>3857</v>
          </cell>
          <cell r="AQ1079" t="str">
            <v>IN</v>
          </cell>
          <cell r="AR1079" t="str">
            <v>Indiana Gas Company, Inc.</v>
          </cell>
          <cell r="AS1079" t="str">
            <v>CNP</v>
          </cell>
          <cell r="AT1079" t="str">
            <v>Natural Gas</v>
          </cell>
          <cell r="AU1079">
            <v>44287</v>
          </cell>
          <cell r="AV1079">
            <v>3669.2060000000001</v>
          </cell>
          <cell r="AW1079" t="str">
            <v>NA</v>
          </cell>
          <cell r="AX1079" t="str">
            <v>NA</v>
          </cell>
          <cell r="AY1079" t="str">
            <v>NA</v>
          </cell>
          <cell r="AZ1079">
            <v>665429.81599999999</v>
          </cell>
          <cell r="BA1079">
            <v>44405</v>
          </cell>
          <cell r="BB1079">
            <v>3651.3989999999999</v>
          </cell>
          <cell r="BC1079" t="str">
            <v>NA</v>
          </cell>
          <cell r="BD1079" t="str">
            <v>NA</v>
          </cell>
          <cell r="BE1079" t="str">
            <v>NA</v>
          </cell>
          <cell r="BF1079">
            <v>44196</v>
          </cell>
          <cell r="BG1079">
            <v>665229.39500000002</v>
          </cell>
          <cell r="BH1079" t="str">
            <v>Year-end</v>
          </cell>
          <cell r="BI1079" t="str">
            <v>Limited-Issue Rider</v>
          </cell>
          <cell r="BJ1079" t="str">
            <v>Fully Litigated</v>
          </cell>
          <cell r="BK1079" t="str">
            <v>No</v>
          </cell>
          <cell r="BL1079" t="str">
            <v>No</v>
          </cell>
        </row>
        <row r="1080">
          <cell r="AE1080">
            <v>82</v>
          </cell>
          <cell r="AF1080">
            <v>1</v>
          </cell>
          <cell r="AG1080">
            <v>1</v>
          </cell>
          <cell r="AH1080">
            <v>1</v>
          </cell>
          <cell r="AI1080">
            <v>1</v>
          </cell>
          <cell r="AJ1080">
            <v>1</v>
          </cell>
          <cell r="AL1080">
            <v>35</v>
          </cell>
          <cell r="AM1080">
            <v>72</v>
          </cell>
          <cell r="AO1080" t="str">
            <v>Ca-44429-TDSIC-14</v>
          </cell>
          <cell r="AP1080">
            <v>3858</v>
          </cell>
          <cell r="AQ1080" t="str">
            <v>IN</v>
          </cell>
          <cell r="AR1080" t="str">
            <v>Southern Indiana Gas and Electric Company</v>
          </cell>
          <cell r="AS1080" t="str">
            <v>CNP</v>
          </cell>
          <cell r="AT1080" t="str">
            <v>Natural Gas</v>
          </cell>
          <cell r="AU1080">
            <v>44287</v>
          </cell>
          <cell r="AV1080">
            <v>-508.32499999999999</v>
          </cell>
          <cell r="AW1080" t="str">
            <v>NA</v>
          </cell>
          <cell r="AX1080" t="str">
            <v>NA</v>
          </cell>
          <cell r="AY1080" t="str">
            <v>NA</v>
          </cell>
          <cell r="AZ1080">
            <v>224150.34</v>
          </cell>
          <cell r="BA1080">
            <v>44405</v>
          </cell>
          <cell r="BB1080">
            <v>-508.32499999999999</v>
          </cell>
          <cell r="BC1080" t="str">
            <v>NA</v>
          </cell>
          <cell r="BD1080" t="str">
            <v>NA</v>
          </cell>
          <cell r="BE1080" t="str">
            <v>NA</v>
          </cell>
          <cell r="BF1080">
            <v>44196</v>
          </cell>
          <cell r="BG1080">
            <v>224150.34</v>
          </cell>
          <cell r="BH1080" t="str">
            <v>Year-end</v>
          </cell>
          <cell r="BI1080" t="str">
            <v>Limited-Issue Rider</v>
          </cell>
          <cell r="BJ1080" t="str">
            <v>Fully Litigated</v>
          </cell>
          <cell r="BK1080" t="str">
            <v>No</v>
          </cell>
          <cell r="BL1080" t="str">
            <v>No</v>
          </cell>
        </row>
        <row r="1081">
          <cell r="AE1081">
            <v>82</v>
          </cell>
          <cell r="AF1081">
            <v>1</v>
          </cell>
          <cell r="AG1081">
            <v>1</v>
          </cell>
          <cell r="AH1081">
            <v>1</v>
          </cell>
          <cell r="AI1081">
            <v>1</v>
          </cell>
          <cell r="AJ1081">
            <v>0</v>
          </cell>
          <cell r="AL1081">
            <v>35</v>
          </cell>
          <cell r="AM1081">
            <v>72</v>
          </cell>
          <cell r="AO1081" t="str">
            <v>Ca-44733-TDSIC-8</v>
          </cell>
          <cell r="AP1081">
            <v>3859</v>
          </cell>
          <cell r="AQ1081" t="str">
            <v>IN</v>
          </cell>
          <cell r="AR1081" t="str">
            <v>Northern Indiana Public Service Company, LLC</v>
          </cell>
          <cell r="AS1081" t="str">
            <v>NI</v>
          </cell>
          <cell r="AT1081" t="str">
            <v>Electric</v>
          </cell>
          <cell r="AU1081">
            <v>44284</v>
          </cell>
          <cell r="AV1081">
            <v>10562.769</v>
          </cell>
          <cell r="AW1081" t="str">
            <v>NA</v>
          </cell>
          <cell r="AX1081" t="str">
            <v>NA</v>
          </cell>
          <cell r="AY1081" t="str">
            <v>NA</v>
          </cell>
          <cell r="AZ1081">
            <v>233373.36000000002</v>
          </cell>
          <cell r="BA1081">
            <v>44405</v>
          </cell>
          <cell r="BB1081">
            <v>10562.769</v>
          </cell>
          <cell r="BC1081" t="str">
            <v>NA</v>
          </cell>
          <cell r="BD1081" t="str">
            <v>NA</v>
          </cell>
          <cell r="BE1081" t="str">
            <v>NA</v>
          </cell>
          <cell r="BF1081">
            <v>44227</v>
          </cell>
          <cell r="BG1081">
            <v>233373.36000000002</v>
          </cell>
          <cell r="BH1081" t="str">
            <v>Year-end</v>
          </cell>
          <cell r="BI1081" t="str">
            <v>Limited-Issue Rider</v>
          </cell>
          <cell r="BJ1081" t="str">
            <v>Fully Litigated</v>
          </cell>
          <cell r="BK1081" t="str">
            <v>No</v>
          </cell>
          <cell r="BL1081" t="str">
            <v>No</v>
          </cell>
        </row>
        <row r="1082">
          <cell r="AE1082">
            <v>82</v>
          </cell>
          <cell r="AF1082">
            <v>1</v>
          </cell>
          <cell r="AG1082">
            <v>1</v>
          </cell>
          <cell r="AH1082">
            <v>1</v>
          </cell>
          <cell r="AI1082">
            <v>1</v>
          </cell>
          <cell r="AJ1082">
            <v>0</v>
          </cell>
          <cell r="AL1082">
            <v>35</v>
          </cell>
          <cell r="AM1082">
            <v>72</v>
          </cell>
          <cell r="AO1082" t="str">
            <v>Ca-45264-TDSIC-3</v>
          </cell>
          <cell r="AP1082">
            <v>3886</v>
          </cell>
          <cell r="AQ1082" t="str">
            <v>IN</v>
          </cell>
          <cell r="AR1082" t="str">
            <v>AES Indiana</v>
          </cell>
          <cell r="AS1082" t="str">
            <v>AES</v>
          </cell>
          <cell r="AT1082" t="str">
            <v>Electric</v>
          </cell>
          <cell r="AU1082">
            <v>44370</v>
          </cell>
          <cell r="AV1082">
            <v>8670</v>
          </cell>
          <cell r="AW1082" t="str">
            <v>NA</v>
          </cell>
          <cell r="AX1082" t="str">
            <v>NA</v>
          </cell>
          <cell r="AY1082" t="str">
            <v>NA</v>
          </cell>
          <cell r="AZ1082">
            <v>159515</v>
          </cell>
          <cell r="BA1082">
            <v>44482</v>
          </cell>
          <cell r="BB1082">
            <v>8670</v>
          </cell>
          <cell r="BC1082" t="str">
            <v>NA</v>
          </cell>
          <cell r="BD1082" t="str">
            <v>NA</v>
          </cell>
          <cell r="BE1082" t="str">
            <v>NA</v>
          </cell>
          <cell r="BF1082">
            <v>44286</v>
          </cell>
          <cell r="BG1082">
            <v>159515</v>
          </cell>
          <cell r="BH1082" t="str">
            <v>Year-end</v>
          </cell>
          <cell r="BI1082" t="str">
            <v>Limited-Issue Rider</v>
          </cell>
          <cell r="BJ1082" t="str">
            <v>Fully Litigated</v>
          </cell>
          <cell r="BK1082" t="str">
            <v>No</v>
          </cell>
          <cell r="BL1082" t="str">
            <v>No</v>
          </cell>
        </row>
        <row r="1083">
          <cell r="AE1083">
            <v>82</v>
          </cell>
          <cell r="AF1083">
            <v>1</v>
          </cell>
          <cell r="AG1083">
            <v>1</v>
          </cell>
          <cell r="AH1083">
            <v>1</v>
          </cell>
          <cell r="AI1083">
            <v>1</v>
          </cell>
          <cell r="AJ1083">
            <v>0</v>
          </cell>
          <cell r="AL1083">
            <v>35</v>
          </cell>
          <cell r="AM1083">
            <v>72</v>
          </cell>
          <cell r="AO1083" t="str">
            <v>Ca-44910-TDSIC-8</v>
          </cell>
          <cell r="AP1083">
            <v>3889</v>
          </cell>
          <cell r="AQ1083" t="str">
            <v>IN</v>
          </cell>
          <cell r="AR1083" t="str">
            <v>Southern Indiana Gas and Electric Company</v>
          </cell>
          <cell r="AS1083" t="str">
            <v>CNP</v>
          </cell>
          <cell r="AT1083" t="str">
            <v>Electric</v>
          </cell>
          <cell r="AU1083">
            <v>44228</v>
          </cell>
          <cell r="AV1083">
            <v>10114.159</v>
          </cell>
          <cell r="AW1083" t="str">
            <v>NA</v>
          </cell>
          <cell r="AX1083" t="str">
            <v>NA</v>
          </cell>
          <cell r="AY1083" t="str">
            <v>NA</v>
          </cell>
          <cell r="AZ1083">
            <v>216911.546</v>
          </cell>
          <cell r="BA1083">
            <v>44342</v>
          </cell>
          <cell r="BB1083">
            <v>10114.159</v>
          </cell>
          <cell r="BC1083" t="str">
            <v>NA</v>
          </cell>
          <cell r="BD1083" t="str">
            <v>NA</v>
          </cell>
          <cell r="BE1083" t="str">
            <v>NA</v>
          </cell>
          <cell r="BF1083">
            <v>44500</v>
          </cell>
          <cell r="BG1083">
            <v>216911.546</v>
          </cell>
          <cell r="BH1083" t="str">
            <v>Year-end</v>
          </cell>
          <cell r="BI1083" t="str">
            <v>Limited-Issue Rider</v>
          </cell>
          <cell r="BJ1083" t="str">
            <v>Fully Litigated</v>
          </cell>
          <cell r="BK1083" t="str">
            <v>No</v>
          </cell>
          <cell r="BL1083" t="str">
            <v>No</v>
          </cell>
        </row>
        <row r="1084">
          <cell r="AE1084">
            <v>82</v>
          </cell>
          <cell r="AF1084">
            <v>1</v>
          </cell>
          <cell r="AG1084">
            <v>1</v>
          </cell>
          <cell r="AH1084">
            <v>1</v>
          </cell>
          <cell r="AI1084">
            <v>1</v>
          </cell>
          <cell r="AJ1084">
            <v>0</v>
          </cell>
          <cell r="AL1084">
            <v>35</v>
          </cell>
          <cell r="AM1084">
            <v>72</v>
          </cell>
          <cell r="AO1084" t="str">
            <v>Ca-44910-TDSIC-9</v>
          </cell>
          <cell r="AP1084">
            <v>3890</v>
          </cell>
          <cell r="AQ1084" t="str">
            <v>IN</v>
          </cell>
          <cell r="AR1084" t="str">
            <v>Southern Indiana Gas and Electric Company</v>
          </cell>
          <cell r="AS1084" t="str">
            <v>CNP</v>
          </cell>
          <cell r="AT1084" t="str">
            <v>Electric</v>
          </cell>
          <cell r="AU1084">
            <v>44410</v>
          </cell>
          <cell r="AV1084">
            <v>11510.359</v>
          </cell>
          <cell r="AW1084" t="str">
            <v>NA</v>
          </cell>
          <cell r="AX1084" t="str">
            <v>NA</v>
          </cell>
          <cell r="AY1084" t="str">
            <v>NA</v>
          </cell>
          <cell r="AZ1084">
            <v>252326.07399999999</v>
          </cell>
          <cell r="BA1084">
            <v>44524</v>
          </cell>
          <cell r="BB1084">
            <v>11510.359</v>
          </cell>
          <cell r="BC1084" t="str">
            <v>NA</v>
          </cell>
          <cell r="BD1084" t="str">
            <v>NA</v>
          </cell>
          <cell r="BE1084" t="str">
            <v>NA</v>
          </cell>
          <cell r="BF1084">
            <v>44316</v>
          </cell>
          <cell r="BG1084">
            <v>252326.07399999999</v>
          </cell>
          <cell r="BH1084" t="str">
            <v>Year-end</v>
          </cell>
          <cell r="BI1084" t="str">
            <v>Limited-Issue Rider</v>
          </cell>
          <cell r="BJ1084" t="str">
            <v>Fully Litigated</v>
          </cell>
          <cell r="BK1084" t="str">
            <v>No</v>
          </cell>
          <cell r="BL1084" t="str">
            <v>No</v>
          </cell>
        </row>
        <row r="1085">
          <cell r="AE1085">
            <v>83</v>
          </cell>
          <cell r="AF1085">
            <v>1</v>
          </cell>
          <cell r="AG1085">
            <v>1</v>
          </cell>
          <cell r="AH1085">
            <v>1</v>
          </cell>
          <cell r="AI1085">
            <v>1</v>
          </cell>
          <cell r="AJ1085">
            <v>1</v>
          </cell>
          <cell r="AL1085">
            <v>35</v>
          </cell>
          <cell r="AM1085">
            <v>72</v>
          </cell>
          <cell r="AO1085" t="str">
            <v>Ca-45621</v>
          </cell>
          <cell r="AP1085">
            <v>3912</v>
          </cell>
          <cell r="AQ1085" t="str">
            <v>IN</v>
          </cell>
          <cell r="AR1085" t="str">
            <v>Northern Indiana Public Service Company, LLC</v>
          </cell>
          <cell r="AS1085" t="str">
            <v>NI</v>
          </cell>
          <cell r="AT1085" t="str">
            <v>Natural Gas</v>
          </cell>
          <cell r="AU1085">
            <v>44468</v>
          </cell>
          <cell r="AV1085">
            <v>109691.969</v>
          </cell>
          <cell r="AW1085">
            <v>6.87</v>
          </cell>
          <cell r="AX1085">
            <v>10.5</v>
          </cell>
          <cell r="AY1085">
            <v>49.47</v>
          </cell>
          <cell r="AZ1085">
            <v>2418669.1350000002</v>
          </cell>
          <cell r="BA1085">
            <v>44769</v>
          </cell>
          <cell r="BB1085">
            <v>71800.282000000007</v>
          </cell>
          <cell r="BC1085">
            <v>6.55</v>
          </cell>
          <cell r="BD1085">
            <v>9.85</v>
          </cell>
          <cell r="BE1085">
            <v>49.47</v>
          </cell>
          <cell r="BF1085">
            <v>44926</v>
          </cell>
          <cell r="BG1085">
            <v>2418669.1340000001</v>
          </cell>
          <cell r="BH1085" t="str">
            <v>Year-end</v>
          </cell>
          <cell r="BI1085" t="str">
            <v>Distribution</v>
          </cell>
          <cell r="BJ1085" t="str">
            <v>Settled</v>
          </cell>
          <cell r="BK1085" t="str">
            <v>Yes</v>
          </cell>
          <cell r="BL1085" t="str">
            <v>No</v>
          </cell>
        </row>
        <row r="1086">
          <cell r="AE1086">
            <v>84</v>
          </cell>
          <cell r="AF1086">
            <v>1</v>
          </cell>
          <cell r="AG1086">
            <v>1</v>
          </cell>
          <cell r="AH1086">
            <v>1</v>
          </cell>
          <cell r="AI1086">
            <v>1</v>
          </cell>
          <cell r="AJ1086">
            <v>1</v>
          </cell>
          <cell r="AL1086">
            <v>35</v>
          </cell>
          <cell r="AM1086">
            <v>72</v>
          </cell>
          <cell r="AO1086" t="str">
            <v>Ca-45330-TDSIC-3</v>
          </cell>
          <cell r="AP1086">
            <v>3924</v>
          </cell>
          <cell r="AQ1086" t="str">
            <v>IN</v>
          </cell>
          <cell r="AR1086" t="str">
            <v>Northern Indiana Public Service Company, LLC</v>
          </cell>
          <cell r="AS1086" t="str">
            <v>NI</v>
          </cell>
          <cell r="AT1086" t="str">
            <v>Natural Gas</v>
          </cell>
          <cell r="AU1086">
            <v>44432</v>
          </cell>
          <cell r="AV1086">
            <v>286.11700000000002</v>
          </cell>
          <cell r="AW1086" t="str">
            <v>NA</v>
          </cell>
          <cell r="AX1086" t="str">
            <v>NA</v>
          </cell>
          <cell r="AY1086" t="str">
            <v>NA</v>
          </cell>
          <cell r="AZ1086">
            <v>194541.58000000002</v>
          </cell>
          <cell r="BA1086">
            <v>44552</v>
          </cell>
          <cell r="BB1086">
            <v>286.11700000000002</v>
          </cell>
          <cell r="BC1086" t="str">
            <v>NA</v>
          </cell>
          <cell r="BD1086" t="str">
            <v>NA</v>
          </cell>
          <cell r="BE1086" t="str">
            <v>NA</v>
          </cell>
          <cell r="BF1086">
            <v>44377</v>
          </cell>
          <cell r="BG1086">
            <v>194541.58000000002</v>
          </cell>
          <cell r="BH1086" t="str">
            <v>Year-end</v>
          </cell>
          <cell r="BI1086" t="str">
            <v>Limited-Issue Rider</v>
          </cell>
          <cell r="BJ1086" t="str">
            <v>Fully Litigated</v>
          </cell>
          <cell r="BK1086" t="str">
            <v>No</v>
          </cell>
          <cell r="BL1086" t="str">
            <v>No</v>
          </cell>
        </row>
        <row r="1087">
          <cell r="AE1087">
            <v>84</v>
          </cell>
          <cell r="AF1087">
            <v>1</v>
          </cell>
          <cell r="AG1087">
            <v>1</v>
          </cell>
          <cell r="AH1087">
            <v>1</v>
          </cell>
          <cell r="AI1087">
            <v>1</v>
          </cell>
          <cell r="AJ1087">
            <v>0</v>
          </cell>
          <cell r="AL1087">
            <v>35</v>
          </cell>
          <cell r="AM1087">
            <v>72</v>
          </cell>
          <cell r="AO1087" t="str">
            <v>Ca-44733-TDSIC-9</v>
          </cell>
          <cell r="AP1087">
            <v>3925</v>
          </cell>
          <cell r="AQ1087" t="str">
            <v>IN</v>
          </cell>
          <cell r="AR1087" t="str">
            <v>Northern Indiana Public Service Company, LLC</v>
          </cell>
          <cell r="AS1087" t="str">
            <v>NI</v>
          </cell>
          <cell r="AT1087" t="str">
            <v>Electric</v>
          </cell>
          <cell r="AU1087">
            <v>44467</v>
          </cell>
          <cell r="AV1087">
            <v>10802.646000000001</v>
          </cell>
          <cell r="AW1087" t="str">
            <v>NA</v>
          </cell>
          <cell r="AX1087" t="str">
            <v>NA</v>
          </cell>
          <cell r="AY1087" t="str">
            <v>NA</v>
          </cell>
          <cell r="AZ1087">
            <v>274643.26299999998</v>
          </cell>
          <cell r="BA1087">
            <v>44587</v>
          </cell>
          <cell r="BB1087">
            <v>10802.646000000001</v>
          </cell>
          <cell r="BC1087" t="str">
            <v>NA</v>
          </cell>
          <cell r="BD1087" t="str">
            <v>NA</v>
          </cell>
          <cell r="BE1087" t="str">
            <v>NA</v>
          </cell>
          <cell r="BF1087">
            <v>44408</v>
          </cell>
          <cell r="BG1087">
            <v>274643.26299999998</v>
          </cell>
          <cell r="BH1087" t="str">
            <v>Year-end</v>
          </cell>
          <cell r="BI1087" t="str">
            <v>Limited-Issue Rider</v>
          </cell>
          <cell r="BJ1087" t="str">
            <v>Fully Litigated</v>
          </cell>
          <cell r="BK1087" t="str">
            <v>No</v>
          </cell>
          <cell r="BL1087" t="str">
            <v>No</v>
          </cell>
        </row>
        <row r="1088">
          <cell r="AE1088">
            <v>84</v>
          </cell>
          <cell r="AF1088">
            <v>1</v>
          </cell>
          <cell r="AG1088">
            <v>1</v>
          </cell>
          <cell r="AH1088">
            <v>1</v>
          </cell>
          <cell r="AI1088">
            <v>1</v>
          </cell>
          <cell r="AJ1088">
            <v>0</v>
          </cell>
          <cell r="AL1088">
            <v>35</v>
          </cell>
          <cell r="AM1088">
            <v>72</v>
          </cell>
          <cell r="AO1088" t="str">
            <v>Ca-44910-TDSIC-10</v>
          </cell>
          <cell r="AP1088">
            <v>3963</v>
          </cell>
          <cell r="AQ1088" t="str">
            <v>IN</v>
          </cell>
          <cell r="AR1088" t="str">
            <v>Southern Indiana Gas and Electric Company</v>
          </cell>
          <cell r="AS1088" t="str">
            <v>CNP</v>
          </cell>
          <cell r="AT1088" t="str">
            <v>Electric</v>
          </cell>
          <cell r="AU1088">
            <v>44593</v>
          </cell>
          <cell r="AV1088">
            <v>12643.431</v>
          </cell>
          <cell r="AW1088" t="str">
            <v>NA</v>
          </cell>
          <cell r="AX1088" t="str">
            <v>NA</v>
          </cell>
          <cell r="AY1088" t="str">
            <v>NA</v>
          </cell>
          <cell r="AZ1088">
            <v>294187.85499999998</v>
          </cell>
          <cell r="BA1088">
            <v>44706</v>
          </cell>
          <cell r="BB1088">
            <v>12643.431</v>
          </cell>
          <cell r="BC1088" t="str">
            <v>NA</v>
          </cell>
          <cell r="BD1088" t="str">
            <v>NA</v>
          </cell>
          <cell r="BE1088" t="str">
            <v>NA</v>
          </cell>
          <cell r="BF1088">
            <v>44500</v>
          </cell>
          <cell r="BG1088">
            <v>294187.85499999998</v>
          </cell>
          <cell r="BH1088" t="str">
            <v>Year-end</v>
          </cell>
          <cell r="BI1088" t="str">
            <v>Limited-Issue Rider</v>
          </cell>
          <cell r="BJ1088" t="str">
            <v>Fully Litigated</v>
          </cell>
          <cell r="BK1088" t="str">
            <v>No</v>
          </cell>
          <cell r="BL1088" t="str">
            <v>No</v>
          </cell>
        </row>
        <row r="1089">
          <cell r="AE1089">
            <v>84</v>
          </cell>
          <cell r="AF1089">
            <v>1</v>
          </cell>
          <cell r="AG1089">
            <v>1</v>
          </cell>
          <cell r="AH1089">
            <v>1</v>
          </cell>
          <cell r="AI1089">
            <v>1</v>
          </cell>
          <cell r="AJ1089">
            <v>0</v>
          </cell>
          <cell r="AL1089">
            <v>35</v>
          </cell>
          <cell r="AM1089">
            <v>72</v>
          </cell>
          <cell r="AO1089" t="str">
            <v>Ca-45557-TDSIC-1</v>
          </cell>
          <cell r="AP1089">
            <v>4021</v>
          </cell>
          <cell r="AQ1089" t="str">
            <v>IN</v>
          </cell>
          <cell r="AR1089" t="str">
            <v>Northern Indiana Public Service Company, LLC</v>
          </cell>
          <cell r="AS1089" t="str">
            <v>NI</v>
          </cell>
          <cell r="AT1089" t="str">
            <v>Electric</v>
          </cell>
          <cell r="AU1089">
            <v>44650</v>
          </cell>
          <cell r="AV1089">
            <v>21179.043000000001</v>
          </cell>
          <cell r="AW1089" t="str">
            <v>NA</v>
          </cell>
          <cell r="AX1089" t="str">
            <v>NA</v>
          </cell>
          <cell r="AY1089" t="str">
            <v>NA</v>
          </cell>
          <cell r="AZ1089">
            <v>419306.26300000004</v>
          </cell>
          <cell r="BA1089">
            <v>44769</v>
          </cell>
          <cell r="BB1089">
            <v>21179.043000000001</v>
          </cell>
          <cell r="BC1089" t="str">
            <v>NA</v>
          </cell>
          <cell r="BD1089" t="str">
            <v>NA</v>
          </cell>
          <cell r="BE1089" t="str">
            <v>NA</v>
          </cell>
          <cell r="BF1089">
            <v>44592</v>
          </cell>
          <cell r="BG1089">
            <v>419306.26300000004</v>
          </cell>
          <cell r="BH1089" t="str">
            <v>Year-end</v>
          </cell>
          <cell r="BI1089" t="str">
            <v>Limited-Issue Rider</v>
          </cell>
          <cell r="BJ1089" t="str">
            <v>Fully Litigated</v>
          </cell>
          <cell r="BK1089" t="str">
            <v>No</v>
          </cell>
          <cell r="BL1089" t="str">
            <v>No</v>
          </cell>
        </row>
        <row r="1090">
          <cell r="AE1090">
            <v>85</v>
          </cell>
          <cell r="AF1090">
            <v>1</v>
          </cell>
          <cell r="AG1090">
            <v>1</v>
          </cell>
          <cell r="AH1090">
            <v>1</v>
          </cell>
          <cell r="AI1090">
            <v>1</v>
          </cell>
          <cell r="AJ1090">
            <v>1</v>
          </cell>
          <cell r="AL1090">
            <v>35</v>
          </cell>
          <cell r="AM1090">
            <v>72</v>
          </cell>
          <cell r="AO1090" t="str">
            <v>Ca-45330-TDSIC-4</v>
          </cell>
          <cell r="AP1090">
            <v>4022</v>
          </cell>
          <cell r="AQ1090" t="str">
            <v>IN</v>
          </cell>
          <cell r="AR1090" t="str">
            <v>Northern Indiana Public Service Company, LLC</v>
          </cell>
          <cell r="AS1090" t="str">
            <v>NI</v>
          </cell>
          <cell r="AT1090" t="str">
            <v>Natural Gas</v>
          </cell>
          <cell r="AU1090">
            <v>44621</v>
          </cell>
          <cell r="AV1090">
            <v>17480.287</v>
          </cell>
          <cell r="AW1090" t="str">
            <v>NA</v>
          </cell>
          <cell r="AX1090" t="str">
            <v>NA</v>
          </cell>
          <cell r="AY1090" t="str">
            <v>NA</v>
          </cell>
          <cell r="AZ1090">
            <v>270652.69500000001</v>
          </cell>
          <cell r="BA1090">
            <v>44727</v>
          </cell>
          <cell r="BB1090">
            <v>17480.287</v>
          </cell>
          <cell r="BC1090" t="str">
            <v>NA</v>
          </cell>
          <cell r="BD1090" t="str">
            <v>NA</v>
          </cell>
          <cell r="BE1090" t="str">
            <v>NA</v>
          </cell>
          <cell r="BF1090">
            <v>44561</v>
          </cell>
          <cell r="BG1090">
            <v>270652.69500000001</v>
          </cell>
          <cell r="BH1090" t="str">
            <v>Year-end</v>
          </cell>
          <cell r="BI1090" t="str">
            <v>Limited-Issue Rider</v>
          </cell>
          <cell r="BJ1090" t="str">
            <v>Fully Litigated</v>
          </cell>
          <cell r="BK1090" t="str">
            <v>No</v>
          </cell>
          <cell r="BL1090" t="str">
            <v>No</v>
          </cell>
        </row>
        <row r="1091">
          <cell r="AE1091">
            <v>85</v>
          </cell>
          <cell r="AF1091">
            <v>1</v>
          </cell>
          <cell r="AG1091">
            <v>1</v>
          </cell>
          <cell r="AH1091">
            <v>1</v>
          </cell>
          <cell r="AI1091">
            <v>1</v>
          </cell>
          <cell r="AJ1091">
            <v>0</v>
          </cell>
          <cell r="AL1091">
            <v>35</v>
          </cell>
          <cell r="AM1091">
            <v>72</v>
          </cell>
          <cell r="AO1091" t="str">
            <v>Ca-44720-TDSIC-11</v>
          </cell>
          <cell r="AP1091">
            <v>4023</v>
          </cell>
          <cell r="AQ1091" t="str">
            <v>IN</v>
          </cell>
          <cell r="AR1091" t="str">
            <v>Duke Energy Indiana, LLC</v>
          </cell>
          <cell r="AS1091" t="str">
            <v>DUK</v>
          </cell>
          <cell r="AT1091" t="str">
            <v>Electric</v>
          </cell>
          <cell r="AU1091">
            <v>44679</v>
          </cell>
          <cell r="AV1091">
            <v>-914.19299999999998</v>
          </cell>
          <cell r="AW1091" t="str">
            <v>NA</v>
          </cell>
          <cell r="AX1091" t="str">
            <v>NA</v>
          </cell>
          <cell r="AY1091" t="str">
            <v>NA</v>
          </cell>
          <cell r="AZ1091">
            <v>170239.33600000001</v>
          </cell>
          <cell r="BA1091">
            <v>44846</v>
          </cell>
          <cell r="BB1091">
            <v>-914.19299999999998</v>
          </cell>
          <cell r="BC1091" t="str">
            <v>NA</v>
          </cell>
          <cell r="BD1091" t="str">
            <v>NA</v>
          </cell>
          <cell r="BE1091" t="str">
            <v>NA</v>
          </cell>
          <cell r="BF1091">
            <v>44561</v>
          </cell>
          <cell r="BG1091">
            <v>170239.33600000001</v>
          </cell>
          <cell r="BH1091" t="str">
            <v>Year-end</v>
          </cell>
          <cell r="BI1091" t="str">
            <v>Limited-Issue Rider</v>
          </cell>
          <cell r="BJ1091" t="str">
            <v>Fully Litigated</v>
          </cell>
          <cell r="BK1091" t="str">
            <v>No</v>
          </cell>
          <cell r="BL1091" t="str">
            <v>No</v>
          </cell>
        </row>
        <row r="1092">
          <cell r="AE1092">
            <v>85</v>
          </cell>
          <cell r="AF1092">
            <v>1</v>
          </cell>
          <cell r="AG1092">
            <v>1</v>
          </cell>
          <cell r="AH1092">
            <v>1</v>
          </cell>
          <cell r="AI1092">
            <v>1</v>
          </cell>
          <cell r="AJ1092">
            <v>0</v>
          </cell>
          <cell r="AL1092">
            <v>35</v>
          </cell>
          <cell r="AM1092">
            <v>72</v>
          </cell>
          <cell r="AO1092" t="str">
            <v>Ca-44910-TDSIC-11</v>
          </cell>
          <cell r="AP1092">
            <v>4064</v>
          </cell>
          <cell r="AQ1092" t="str">
            <v>IN</v>
          </cell>
          <cell r="AR1092" t="str">
            <v>Southern Indiana Gas and Electric Company</v>
          </cell>
          <cell r="AS1092" t="str">
            <v>CNP</v>
          </cell>
          <cell r="AT1092" t="str">
            <v>Electric</v>
          </cell>
          <cell r="AU1092">
            <v>44774</v>
          </cell>
          <cell r="AV1092">
            <v>14663.078</v>
          </cell>
          <cell r="AW1092" t="str">
            <v>NA</v>
          </cell>
          <cell r="AX1092" t="str">
            <v>NA</v>
          </cell>
          <cell r="AY1092" t="str">
            <v>NA</v>
          </cell>
          <cell r="AZ1092">
            <v>337454.02100000001</v>
          </cell>
          <cell r="BA1092">
            <v>44888</v>
          </cell>
          <cell r="BB1092">
            <v>14663.078</v>
          </cell>
          <cell r="BC1092" t="str">
            <v>NA</v>
          </cell>
          <cell r="BD1092" t="str">
            <v>NA</v>
          </cell>
          <cell r="BE1092" t="str">
            <v>NA</v>
          </cell>
          <cell r="BF1092">
            <v>44681</v>
          </cell>
          <cell r="BG1092">
            <v>337454.02100000001</v>
          </cell>
          <cell r="BH1092" t="str">
            <v>Year-end</v>
          </cell>
          <cell r="BI1092" t="str">
            <v>Limited-Issue Rider</v>
          </cell>
          <cell r="BJ1092" t="str">
            <v>Fully Litigated</v>
          </cell>
          <cell r="BK1092" t="str">
            <v>No</v>
          </cell>
          <cell r="BL1092" t="str">
            <v>No</v>
          </cell>
        </row>
        <row r="1093">
          <cell r="AE1093">
            <v>85</v>
          </cell>
          <cell r="AF1093">
            <v>1</v>
          </cell>
          <cell r="AG1093">
            <v>1</v>
          </cell>
          <cell r="AH1093">
            <v>1</v>
          </cell>
          <cell r="AI1093">
            <v>1</v>
          </cell>
          <cell r="AJ1093">
            <v>0</v>
          </cell>
          <cell r="AL1093">
            <v>35</v>
          </cell>
          <cell r="AM1093">
            <v>72</v>
          </cell>
          <cell r="AO1093" t="str">
            <v>Ca-45264-TDSIC-5</v>
          </cell>
          <cell r="AP1093">
            <v>4065</v>
          </cell>
          <cell r="AQ1093" t="str">
            <v>IN</v>
          </cell>
          <cell r="AR1093" t="str">
            <v>AES Indiana</v>
          </cell>
          <cell r="AS1093" t="str">
            <v>AES</v>
          </cell>
          <cell r="AT1093" t="str">
            <v>Electric</v>
          </cell>
          <cell r="AU1093">
            <v>44735</v>
          </cell>
          <cell r="AV1093">
            <v>21340</v>
          </cell>
          <cell r="AW1093" t="str">
            <v>NA</v>
          </cell>
          <cell r="AX1093" t="str">
            <v>NA</v>
          </cell>
          <cell r="AY1093" t="str">
            <v>NA</v>
          </cell>
          <cell r="AZ1093">
            <v>324012</v>
          </cell>
          <cell r="BA1093">
            <v>44846</v>
          </cell>
          <cell r="BB1093">
            <v>21340</v>
          </cell>
          <cell r="BC1093" t="str">
            <v>NA</v>
          </cell>
          <cell r="BD1093" t="str">
            <v>NA</v>
          </cell>
          <cell r="BE1093" t="str">
            <v>NA</v>
          </cell>
          <cell r="BF1093">
            <v>44651</v>
          </cell>
          <cell r="BG1093">
            <v>324012</v>
          </cell>
          <cell r="BH1093" t="str">
            <v>Year-end</v>
          </cell>
          <cell r="BI1093" t="str">
            <v>Limited-Issue Rider</v>
          </cell>
          <cell r="BJ1093" t="str">
            <v>Fully Litigated</v>
          </cell>
          <cell r="BK1093" t="str">
            <v>No</v>
          </cell>
          <cell r="BL1093" t="str">
            <v>No</v>
          </cell>
        </row>
        <row r="1094">
          <cell r="AE1094">
            <v>85</v>
          </cell>
          <cell r="AF1094">
            <v>1</v>
          </cell>
          <cell r="AG1094">
            <v>1</v>
          </cell>
          <cell r="AH1094">
            <v>1</v>
          </cell>
          <cell r="AI1094">
            <v>1</v>
          </cell>
          <cell r="AJ1094">
            <v>0</v>
          </cell>
          <cell r="AL1094">
            <v>35</v>
          </cell>
          <cell r="AM1094">
            <v>72</v>
          </cell>
          <cell r="AO1094" t="str">
            <v>Ca-45772</v>
          </cell>
          <cell r="AP1094">
            <v>4069</v>
          </cell>
          <cell r="AQ1094" t="str">
            <v>IN</v>
          </cell>
          <cell r="AR1094" t="str">
            <v>Northern Indiana Public Service Company, LLC</v>
          </cell>
          <cell r="AS1094" t="str">
            <v>NI</v>
          </cell>
          <cell r="AT1094" t="str">
            <v>Electric</v>
          </cell>
          <cell r="AU1094">
            <v>44823</v>
          </cell>
          <cell r="AV1094">
            <v>279230.31200000003</v>
          </cell>
          <cell r="AW1094">
            <v>7.11</v>
          </cell>
          <cell r="AX1094">
            <v>10.4</v>
          </cell>
          <cell r="AY1094">
            <v>51.63</v>
          </cell>
          <cell r="AZ1094">
            <v>5921988.1979999999</v>
          </cell>
          <cell r="BA1094">
            <v>45140</v>
          </cell>
          <cell r="BB1094">
            <v>261923.89199999999</v>
          </cell>
          <cell r="BC1094">
            <v>6.8</v>
          </cell>
          <cell r="BD1094">
            <v>9.8000000000000007</v>
          </cell>
          <cell r="BE1094">
            <v>51.63</v>
          </cell>
          <cell r="BF1094">
            <v>45291</v>
          </cell>
          <cell r="BG1094">
            <v>5925013.8219999997</v>
          </cell>
          <cell r="BH1094" t="str">
            <v>Year-end</v>
          </cell>
          <cell r="BI1094" t="str">
            <v>Vertically Integrated</v>
          </cell>
          <cell r="BJ1094" t="str">
            <v>Settled</v>
          </cell>
          <cell r="BK1094" t="str">
            <v>Yes</v>
          </cell>
          <cell r="BL1094" t="str">
            <v>No</v>
          </cell>
        </row>
        <row r="1095">
          <cell r="AE1095">
            <v>86</v>
          </cell>
          <cell r="AF1095">
            <v>1</v>
          </cell>
          <cell r="AG1095">
            <v>1</v>
          </cell>
          <cell r="AH1095">
            <v>1</v>
          </cell>
          <cell r="AI1095">
            <v>1</v>
          </cell>
          <cell r="AJ1095">
            <v>1</v>
          </cell>
          <cell r="AL1095">
            <v>35</v>
          </cell>
          <cell r="AM1095">
            <v>72</v>
          </cell>
          <cell r="AO1095" t="str">
            <v>Ca-45611-TDSIC-1</v>
          </cell>
          <cell r="AP1095">
            <v>4099</v>
          </cell>
          <cell r="AQ1095" t="str">
            <v>IN</v>
          </cell>
          <cell r="AR1095" t="str">
            <v>Indiana Gas Company, Inc.</v>
          </cell>
          <cell r="AS1095" t="str">
            <v>CNP</v>
          </cell>
          <cell r="AT1095" t="str">
            <v>Natural Gas</v>
          </cell>
          <cell r="AU1095">
            <v>44837</v>
          </cell>
          <cell r="AV1095">
            <v>22901.555</v>
          </cell>
          <cell r="AW1095" t="str">
            <v>NA</v>
          </cell>
          <cell r="AX1095" t="str">
            <v>NA</v>
          </cell>
          <cell r="AY1095" t="str">
            <v>NA</v>
          </cell>
          <cell r="AZ1095">
            <v>38070.923000000003</v>
          </cell>
          <cell r="BA1095">
            <v>44951</v>
          </cell>
          <cell r="BB1095">
            <v>22901.555</v>
          </cell>
          <cell r="BC1095" t="str">
            <v>NA</v>
          </cell>
          <cell r="BD1095" t="str">
            <v>NA</v>
          </cell>
          <cell r="BE1095" t="str">
            <v>NA</v>
          </cell>
          <cell r="BF1095">
            <v>44742</v>
          </cell>
          <cell r="BG1095">
            <v>38070.923000000003</v>
          </cell>
          <cell r="BH1095" t="str">
            <v>Year-end</v>
          </cell>
          <cell r="BI1095" t="str">
            <v>Limited-Issue Rider</v>
          </cell>
          <cell r="BJ1095" t="str">
            <v>Fully Litigated</v>
          </cell>
          <cell r="BK1095" t="str">
            <v>No</v>
          </cell>
          <cell r="BL1095" t="str">
            <v>No</v>
          </cell>
        </row>
        <row r="1096">
          <cell r="AE1096">
            <v>87</v>
          </cell>
          <cell r="AF1096">
            <v>1</v>
          </cell>
          <cell r="AG1096">
            <v>1</v>
          </cell>
          <cell r="AH1096">
            <v>1</v>
          </cell>
          <cell r="AI1096">
            <v>1</v>
          </cell>
          <cell r="AJ1096">
            <v>1</v>
          </cell>
          <cell r="AL1096">
            <v>35</v>
          </cell>
          <cell r="AM1096">
            <v>72</v>
          </cell>
          <cell r="AO1096" t="str">
            <v>Ca-45612-TDSIC-1</v>
          </cell>
          <cell r="AP1096">
            <v>4100</v>
          </cell>
          <cell r="AQ1096" t="str">
            <v>IN</v>
          </cell>
          <cell r="AR1096" t="str">
            <v>Southern Indiana Gas and Electric Company</v>
          </cell>
          <cell r="AS1096" t="str">
            <v>CNP</v>
          </cell>
          <cell r="AT1096" t="str">
            <v>Natural Gas</v>
          </cell>
          <cell r="AU1096">
            <v>44837</v>
          </cell>
          <cell r="AV1096">
            <v>10169.026</v>
          </cell>
          <cell r="AW1096" t="str">
            <v>NA</v>
          </cell>
          <cell r="AX1096" t="str">
            <v>NA</v>
          </cell>
          <cell r="AY1096" t="str">
            <v>NA</v>
          </cell>
          <cell r="AZ1096">
            <v>11950.711000000001</v>
          </cell>
          <cell r="BA1096">
            <v>44951</v>
          </cell>
          <cell r="BB1096">
            <v>10169.026</v>
          </cell>
          <cell r="BC1096" t="str">
            <v>NA</v>
          </cell>
          <cell r="BD1096" t="str">
            <v>NA</v>
          </cell>
          <cell r="BE1096" t="str">
            <v>NA</v>
          </cell>
          <cell r="BF1096">
            <v>44742</v>
          </cell>
          <cell r="BG1096">
            <v>11950.711000000001</v>
          </cell>
          <cell r="BH1096" t="str">
            <v>Year-end</v>
          </cell>
          <cell r="BI1096" t="str">
            <v>Limited-Issue Rider</v>
          </cell>
          <cell r="BJ1096" t="str">
            <v>Fully Litigated</v>
          </cell>
          <cell r="BK1096" t="str">
            <v>No</v>
          </cell>
          <cell r="BL1096" t="str">
            <v>No</v>
          </cell>
        </row>
        <row r="1097">
          <cell r="AE1097">
            <v>87</v>
          </cell>
          <cell r="AF1097">
            <v>1</v>
          </cell>
          <cell r="AG1097">
            <v>1</v>
          </cell>
          <cell r="AH1097">
            <v>1</v>
          </cell>
          <cell r="AI1097">
            <v>1</v>
          </cell>
          <cell r="AJ1097">
            <v>0</v>
          </cell>
          <cell r="AL1097">
            <v>35</v>
          </cell>
          <cell r="AM1097">
            <v>72</v>
          </cell>
          <cell r="AO1097" t="str">
            <v>Ca-45557-TDSIC-2</v>
          </cell>
          <cell r="AP1097">
            <v>4102</v>
          </cell>
          <cell r="AQ1097" t="str">
            <v>IN</v>
          </cell>
          <cell r="AR1097" t="str">
            <v>Northern Indiana Public Service Company, LLC</v>
          </cell>
          <cell r="AS1097" t="str">
            <v>NI</v>
          </cell>
          <cell r="AT1097" t="str">
            <v>Electric</v>
          </cell>
          <cell r="AU1097">
            <v>44831</v>
          </cell>
          <cell r="AV1097">
            <v>6559.9000000000005</v>
          </cell>
          <cell r="AW1097" t="str">
            <v>NA</v>
          </cell>
          <cell r="AX1097" t="str">
            <v>NA</v>
          </cell>
          <cell r="AY1097" t="str">
            <v>NA</v>
          </cell>
          <cell r="AZ1097">
            <v>558023.13399999996</v>
          </cell>
          <cell r="BA1097">
            <v>44951</v>
          </cell>
          <cell r="BB1097">
            <v>6559.9000000000005</v>
          </cell>
          <cell r="BC1097" t="str">
            <v>NA</v>
          </cell>
          <cell r="BD1097" t="str">
            <v>NA</v>
          </cell>
          <cell r="BE1097" t="str">
            <v>NA</v>
          </cell>
          <cell r="BF1097">
            <v>44773</v>
          </cell>
          <cell r="BG1097">
            <v>558023.13399999996</v>
          </cell>
          <cell r="BH1097" t="str">
            <v>Year-end</v>
          </cell>
          <cell r="BI1097" t="str">
            <v>Limited-Issue Rider</v>
          </cell>
          <cell r="BJ1097" t="str">
            <v>Fully Litigated</v>
          </cell>
          <cell r="BK1097" t="str">
            <v>No</v>
          </cell>
          <cell r="BL1097" t="str">
            <v>No</v>
          </cell>
        </row>
        <row r="1098">
          <cell r="AE1098">
            <v>87</v>
          </cell>
          <cell r="AF1098">
            <v>1</v>
          </cell>
          <cell r="AG1098">
            <v>1</v>
          </cell>
          <cell r="AH1098">
            <v>1</v>
          </cell>
          <cell r="AI1098">
            <v>1</v>
          </cell>
          <cell r="AJ1098">
            <v>0</v>
          </cell>
          <cell r="AL1098">
            <v>35</v>
          </cell>
          <cell r="AM1098">
            <v>72</v>
          </cell>
          <cell r="AO1098" t="str">
            <v>Ca-44910-TDSIC-12</v>
          </cell>
          <cell r="AP1098">
            <v>4144</v>
          </cell>
          <cell r="AQ1098" t="str">
            <v>IN</v>
          </cell>
          <cell r="AR1098" t="str">
            <v>Southern Indiana Gas and Electric Company</v>
          </cell>
          <cell r="AS1098" t="str">
            <v>CNP</v>
          </cell>
          <cell r="AT1098" t="str">
            <v>Electric</v>
          </cell>
          <cell r="AU1098">
            <v>44958</v>
          </cell>
          <cell r="AV1098">
            <v>11504.743</v>
          </cell>
          <cell r="AW1098" t="str">
            <v>NA</v>
          </cell>
          <cell r="AX1098" t="str">
            <v>NA</v>
          </cell>
          <cell r="AY1098" t="str">
            <v>NA</v>
          </cell>
          <cell r="AZ1098">
            <v>368054.53200000001</v>
          </cell>
          <cell r="BA1098">
            <v>45076</v>
          </cell>
          <cell r="BB1098">
            <v>11504.743</v>
          </cell>
          <cell r="BC1098" t="str">
            <v>NA</v>
          </cell>
          <cell r="BD1098" t="str">
            <v>NA</v>
          </cell>
          <cell r="BE1098" t="str">
            <v>NA</v>
          </cell>
          <cell r="BF1098">
            <v>45230</v>
          </cell>
          <cell r="BG1098">
            <v>368054.53200000001</v>
          </cell>
          <cell r="BH1098" t="str">
            <v>Year-end</v>
          </cell>
          <cell r="BI1098" t="str">
            <v>Limited-Issue Rider</v>
          </cell>
          <cell r="BJ1098" t="str">
            <v>Fully Litigated</v>
          </cell>
          <cell r="BK1098" t="str">
            <v>No</v>
          </cell>
          <cell r="BL1098" t="str">
            <v>No</v>
          </cell>
        </row>
        <row r="1099">
          <cell r="AE1099">
            <v>88</v>
          </cell>
          <cell r="AF1099">
            <v>1</v>
          </cell>
          <cell r="AG1099">
            <v>1</v>
          </cell>
          <cell r="AH1099">
            <v>1</v>
          </cell>
          <cell r="AI1099">
            <v>1</v>
          </cell>
          <cell r="AJ1099">
            <v>1</v>
          </cell>
          <cell r="AL1099">
            <v>35</v>
          </cell>
          <cell r="AM1099">
            <v>72</v>
          </cell>
          <cell r="AO1099" t="str">
            <v>Ca-45611-TDSIC-2</v>
          </cell>
          <cell r="AP1099">
            <v>4202</v>
          </cell>
          <cell r="AQ1099" t="str">
            <v>IN</v>
          </cell>
          <cell r="AR1099" t="str">
            <v>Indiana Gas Company, Inc.</v>
          </cell>
          <cell r="AS1099" t="str">
            <v>CNP</v>
          </cell>
          <cell r="AT1099" t="str">
            <v>Natural Gas</v>
          </cell>
          <cell r="AU1099">
            <v>45019</v>
          </cell>
          <cell r="AV1099">
            <v>7104.2359999999999</v>
          </cell>
          <cell r="AW1099" t="str">
            <v>NA</v>
          </cell>
          <cell r="AX1099" t="str">
            <v>NA</v>
          </cell>
          <cell r="AY1099" t="str">
            <v>NA</v>
          </cell>
          <cell r="AZ1099">
            <v>132366.21400000001</v>
          </cell>
          <cell r="BA1099">
            <v>45133</v>
          </cell>
          <cell r="BB1099">
            <v>7104.2359999999999</v>
          </cell>
          <cell r="BC1099" t="str">
            <v>NA</v>
          </cell>
          <cell r="BD1099" t="str">
            <v>NA</v>
          </cell>
          <cell r="BE1099" t="str">
            <v>NA</v>
          </cell>
          <cell r="BF1099">
            <v>44926</v>
          </cell>
          <cell r="BG1099">
            <v>132366.21400000001</v>
          </cell>
          <cell r="BH1099" t="str">
            <v>Year-end</v>
          </cell>
          <cell r="BI1099" t="str">
            <v>Limited-Issue Rider</v>
          </cell>
          <cell r="BJ1099" t="str">
            <v>Fully Litigated</v>
          </cell>
          <cell r="BK1099" t="str">
            <v>No</v>
          </cell>
          <cell r="BL1099" t="str">
            <v>No</v>
          </cell>
        </row>
        <row r="1100">
          <cell r="AE1100">
            <v>89</v>
          </cell>
          <cell r="AF1100">
            <v>1</v>
          </cell>
          <cell r="AG1100">
            <v>1</v>
          </cell>
          <cell r="AH1100">
            <v>1</v>
          </cell>
          <cell r="AI1100">
            <v>1</v>
          </cell>
          <cell r="AJ1100">
            <v>1</v>
          </cell>
          <cell r="AL1100">
            <v>35</v>
          </cell>
          <cell r="AM1100">
            <v>72</v>
          </cell>
          <cell r="AO1100" t="str">
            <v>Ca-45612-TDSIC-2</v>
          </cell>
          <cell r="AP1100">
            <v>4203</v>
          </cell>
          <cell r="AQ1100" t="str">
            <v>IN</v>
          </cell>
          <cell r="AR1100" t="str">
            <v>Southern Indiana Gas and Electric Company</v>
          </cell>
          <cell r="AS1100" t="str">
            <v>CNP</v>
          </cell>
          <cell r="AT1100" t="str">
            <v>Natural Gas</v>
          </cell>
          <cell r="AU1100">
            <v>45019</v>
          </cell>
          <cell r="AV1100">
            <v>2287.71</v>
          </cell>
          <cell r="AW1100" t="str">
            <v>NA</v>
          </cell>
          <cell r="AX1100" t="str">
            <v>NA</v>
          </cell>
          <cell r="AY1100" t="str">
            <v>NA</v>
          </cell>
          <cell r="AZ1100">
            <v>44784.150999999998</v>
          </cell>
          <cell r="BA1100">
            <v>45133</v>
          </cell>
          <cell r="BB1100">
            <v>2287.71</v>
          </cell>
          <cell r="BC1100" t="str">
            <v>NA</v>
          </cell>
          <cell r="BD1100" t="str">
            <v>NA</v>
          </cell>
          <cell r="BE1100" t="str">
            <v>NA</v>
          </cell>
          <cell r="BF1100">
            <v>44926</v>
          </cell>
          <cell r="BG1100">
            <v>44784.150999999998</v>
          </cell>
          <cell r="BH1100" t="str">
            <v>Year-end</v>
          </cell>
          <cell r="BI1100" t="str">
            <v>Limited-Issue Rider</v>
          </cell>
          <cell r="BJ1100" t="str">
            <v>Fully Litigated</v>
          </cell>
          <cell r="BK1100" t="str">
            <v>No</v>
          </cell>
          <cell r="BL1100" t="str">
            <v>No</v>
          </cell>
        </row>
        <row r="1101">
          <cell r="AE1101">
            <v>89</v>
          </cell>
          <cell r="AF1101">
            <v>1</v>
          </cell>
          <cell r="AG1101">
            <v>1</v>
          </cell>
          <cell r="AH1101">
            <v>1</v>
          </cell>
          <cell r="AI1101">
            <v>1</v>
          </cell>
          <cell r="AJ1101">
            <v>0</v>
          </cell>
          <cell r="AL1101">
            <v>35</v>
          </cell>
          <cell r="AM1101">
            <v>72</v>
          </cell>
          <cell r="AO1101" t="str">
            <v>Ca-45911</v>
          </cell>
          <cell r="AP1101">
            <v>4216</v>
          </cell>
          <cell r="AQ1101" t="str">
            <v>IN</v>
          </cell>
          <cell r="AR1101" t="str">
            <v>AES Indiana</v>
          </cell>
          <cell r="AS1101" t="str">
            <v>AES</v>
          </cell>
          <cell r="AT1101" t="str">
            <v>Electric</v>
          </cell>
          <cell r="AU1101">
            <v>45105</v>
          </cell>
          <cell r="AV1101">
            <v>134242</v>
          </cell>
          <cell r="AW1101">
            <v>7.22</v>
          </cell>
          <cell r="AX1101">
            <v>10.6</v>
          </cell>
          <cell r="AY1101">
            <v>44.69</v>
          </cell>
          <cell r="AZ1101">
            <v>3481906</v>
          </cell>
          <cell r="BA1101">
            <v>45399</v>
          </cell>
          <cell r="BB1101">
            <v>71037</v>
          </cell>
          <cell r="BC1101">
            <v>6.85</v>
          </cell>
          <cell r="BD1101">
            <v>9.9</v>
          </cell>
          <cell r="BE1101">
            <v>44.36</v>
          </cell>
          <cell r="BF1101">
            <v>44926</v>
          </cell>
          <cell r="BG1101">
            <v>3444878</v>
          </cell>
          <cell r="BH1101" t="str">
            <v>Year-end</v>
          </cell>
          <cell r="BI1101" t="str">
            <v>Vertically Integrated</v>
          </cell>
          <cell r="BJ1101" t="str">
            <v>Settled</v>
          </cell>
          <cell r="BK1101" t="str">
            <v>No</v>
          </cell>
          <cell r="BL1101" t="str">
            <v>No</v>
          </cell>
        </row>
        <row r="1102">
          <cell r="AE1102">
            <v>89</v>
          </cell>
          <cell r="AF1102">
            <v>1</v>
          </cell>
          <cell r="AG1102">
            <v>1</v>
          </cell>
          <cell r="AH1102">
            <v>1</v>
          </cell>
          <cell r="AI1102">
            <v>1</v>
          </cell>
          <cell r="AJ1102">
            <v>0</v>
          </cell>
          <cell r="AL1102">
            <v>35</v>
          </cell>
          <cell r="AM1102">
            <v>72</v>
          </cell>
          <cell r="AO1102" t="str">
            <v>Ca-45264-TDSIC-7</v>
          </cell>
          <cell r="AP1102">
            <v>4219</v>
          </cell>
          <cell r="AQ1102" t="str">
            <v>IN</v>
          </cell>
          <cell r="AR1102" t="str">
            <v>AES Indiana</v>
          </cell>
          <cell r="AS1102" t="str">
            <v>AES</v>
          </cell>
          <cell r="AT1102" t="str">
            <v>Electric</v>
          </cell>
          <cell r="AU1102">
            <v>45100</v>
          </cell>
          <cell r="AV1102">
            <v>30350</v>
          </cell>
          <cell r="AW1102" t="str">
            <v>NA</v>
          </cell>
          <cell r="AX1102" t="str">
            <v>NA</v>
          </cell>
          <cell r="AY1102" t="str">
            <v>NA</v>
          </cell>
          <cell r="AZ1102">
            <v>480093</v>
          </cell>
          <cell r="BA1102">
            <v>45217</v>
          </cell>
          <cell r="BB1102">
            <v>30350</v>
          </cell>
          <cell r="BC1102" t="str">
            <v>NA</v>
          </cell>
          <cell r="BD1102" t="str">
            <v>NA</v>
          </cell>
          <cell r="BE1102" t="str">
            <v>NA</v>
          </cell>
          <cell r="BF1102">
            <v>45016</v>
          </cell>
          <cell r="BG1102">
            <v>480093</v>
          </cell>
          <cell r="BH1102" t="str">
            <v>Year-end</v>
          </cell>
          <cell r="BI1102" t="str">
            <v>Limited-Issue Rider</v>
          </cell>
          <cell r="BJ1102" t="str">
            <v>Fully Litigated</v>
          </cell>
          <cell r="BK1102" t="str">
            <v>No</v>
          </cell>
          <cell r="BL1102" t="str">
            <v>No</v>
          </cell>
        </row>
        <row r="1103">
          <cell r="AE1103">
            <v>89</v>
          </cell>
          <cell r="AF1103">
            <v>1</v>
          </cell>
          <cell r="AG1103">
            <v>1</v>
          </cell>
          <cell r="AH1103">
            <v>1</v>
          </cell>
          <cell r="AI1103">
            <v>1</v>
          </cell>
          <cell r="AJ1103">
            <v>0</v>
          </cell>
          <cell r="AL1103">
            <v>35</v>
          </cell>
          <cell r="AM1103">
            <v>72</v>
          </cell>
          <cell r="AO1103" t="str">
            <v>Ca-45557-TDSIC-3</v>
          </cell>
          <cell r="AP1103">
            <v>4220</v>
          </cell>
          <cell r="AQ1103" t="str">
            <v>IN</v>
          </cell>
          <cell r="AR1103" t="str">
            <v>Northern Indiana Public Service Company, LLC</v>
          </cell>
          <cell r="AS1103" t="str">
            <v>NI</v>
          </cell>
          <cell r="AT1103" t="str">
            <v>Electric</v>
          </cell>
          <cell r="AU1103">
            <v>45013</v>
          </cell>
          <cell r="AV1103">
            <v>45620.851999999999</v>
          </cell>
          <cell r="AW1103" t="str">
            <v>NA</v>
          </cell>
          <cell r="AX1103" t="str">
            <v>NA</v>
          </cell>
          <cell r="AY1103" t="str">
            <v>NA</v>
          </cell>
          <cell r="AZ1103">
            <v>682095.19000000006</v>
          </cell>
          <cell r="BA1103">
            <v>45119</v>
          </cell>
          <cell r="BB1103">
            <v>45620.851999999999</v>
          </cell>
          <cell r="BC1103" t="str">
            <v>NA</v>
          </cell>
          <cell r="BD1103" t="str">
            <v>NA</v>
          </cell>
          <cell r="BE1103" t="str">
            <v>NA</v>
          </cell>
          <cell r="BF1103">
            <v>44957</v>
          </cell>
          <cell r="BG1103">
            <v>682095.19000000006</v>
          </cell>
          <cell r="BH1103" t="str">
            <v>Year-end</v>
          </cell>
          <cell r="BI1103" t="str">
            <v>Limited-Issue Rider</v>
          </cell>
          <cell r="BJ1103" t="str">
            <v>Fully Litigated</v>
          </cell>
          <cell r="BK1103" t="str">
            <v>No</v>
          </cell>
          <cell r="BL1103" t="str">
            <v>No</v>
          </cell>
        </row>
        <row r="1104">
          <cell r="AE1104">
            <v>90</v>
          </cell>
          <cell r="AF1104">
            <v>1</v>
          </cell>
          <cell r="AG1104">
            <v>1</v>
          </cell>
          <cell r="AH1104">
            <v>1</v>
          </cell>
          <cell r="AI1104">
            <v>1</v>
          </cell>
          <cell r="AJ1104">
            <v>1</v>
          </cell>
          <cell r="AL1104">
            <v>35</v>
          </cell>
          <cell r="AM1104">
            <v>72</v>
          </cell>
          <cell r="AO1104" t="str">
            <v>Ca-45330-TDSIC-6</v>
          </cell>
          <cell r="AP1104">
            <v>4237</v>
          </cell>
          <cell r="AQ1104" t="str">
            <v>IN</v>
          </cell>
          <cell r="AR1104" t="str">
            <v>Northern Indiana Public Service Company, LLC</v>
          </cell>
          <cell r="AS1104" t="str">
            <v>NI</v>
          </cell>
          <cell r="AT1104" t="str">
            <v>Natural Gas</v>
          </cell>
          <cell r="AU1104">
            <v>45044</v>
          </cell>
          <cell r="AV1104">
            <v>5356.1580000000004</v>
          </cell>
          <cell r="AW1104" t="str">
            <v>NA</v>
          </cell>
          <cell r="AX1104" t="str">
            <v>NA</v>
          </cell>
          <cell r="AY1104" t="str">
            <v>NA</v>
          </cell>
          <cell r="AZ1104">
            <v>235084.50899999999</v>
          </cell>
          <cell r="BA1104">
            <v>45161</v>
          </cell>
          <cell r="BB1104">
            <v>5356.1580000000004</v>
          </cell>
          <cell r="BC1104" t="str">
            <v>NA</v>
          </cell>
          <cell r="BD1104" t="str">
            <v>NA</v>
          </cell>
          <cell r="BE1104" t="str">
            <v>NA</v>
          </cell>
          <cell r="BF1104">
            <v>44985</v>
          </cell>
          <cell r="BG1104">
            <v>235084.50899999999</v>
          </cell>
          <cell r="BH1104" t="str">
            <v>Year-end</v>
          </cell>
          <cell r="BI1104" t="str">
            <v>Limited-Issue Rider</v>
          </cell>
          <cell r="BJ1104" t="str">
            <v>Fully Litigated</v>
          </cell>
          <cell r="BK1104" t="str">
            <v>No</v>
          </cell>
          <cell r="BL1104" t="str">
            <v>No</v>
          </cell>
        </row>
        <row r="1105">
          <cell r="AE1105">
            <v>90</v>
          </cell>
          <cell r="AF1105">
            <v>1</v>
          </cell>
          <cell r="AG1105">
            <v>1</v>
          </cell>
          <cell r="AH1105">
            <v>1</v>
          </cell>
          <cell r="AI1105">
            <v>1</v>
          </cell>
          <cell r="AJ1105">
            <v>0</v>
          </cell>
          <cell r="AL1105">
            <v>35</v>
          </cell>
          <cell r="AM1105">
            <v>72</v>
          </cell>
          <cell r="AO1105" t="str">
            <v>Ca-45933</v>
          </cell>
          <cell r="AP1105">
            <v>4253</v>
          </cell>
          <cell r="AQ1105" t="str">
            <v>IN</v>
          </cell>
          <cell r="AR1105" t="str">
            <v>Indiana Michigan Power Company</v>
          </cell>
          <cell r="AS1105" t="str">
            <v>AEP</v>
          </cell>
          <cell r="AT1105" t="str">
            <v>Electric</v>
          </cell>
          <cell r="AU1105">
            <v>45147</v>
          </cell>
          <cell r="AV1105">
            <v>116376.223</v>
          </cell>
          <cell r="AW1105">
            <v>6.49</v>
          </cell>
          <cell r="AX1105">
            <v>10.5</v>
          </cell>
          <cell r="AY1105">
            <v>43.49</v>
          </cell>
          <cell r="AZ1105">
            <v>5423706.1170000006</v>
          </cell>
          <cell r="BA1105">
            <v>45420</v>
          </cell>
          <cell r="BB1105">
            <v>61541.944000000003</v>
          </cell>
          <cell r="BC1105">
            <v>6.12</v>
          </cell>
          <cell r="BD1105">
            <v>9.85</v>
          </cell>
          <cell r="BE1105" t="str">
            <v>NA</v>
          </cell>
          <cell r="BF1105">
            <v>45657</v>
          </cell>
          <cell r="BG1105">
            <v>5442096.1170000006</v>
          </cell>
          <cell r="BH1105" t="str">
            <v>Year-end</v>
          </cell>
          <cell r="BI1105" t="str">
            <v>Vertically Integrated</v>
          </cell>
          <cell r="BJ1105" t="str">
            <v>Settled</v>
          </cell>
          <cell r="BK1105" t="str">
            <v>Yes</v>
          </cell>
          <cell r="BL1105" t="str">
            <v>No</v>
          </cell>
        </row>
        <row r="1106">
          <cell r="AE1106">
            <v>90</v>
          </cell>
          <cell r="AF1106">
            <v>1</v>
          </cell>
          <cell r="AG1106">
            <v>1</v>
          </cell>
          <cell r="AH1106">
            <v>1</v>
          </cell>
          <cell r="AI1106">
            <v>1</v>
          </cell>
          <cell r="AJ1106">
            <v>0</v>
          </cell>
          <cell r="AL1106">
            <v>35</v>
          </cell>
          <cell r="AM1106">
            <v>72</v>
          </cell>
          <cell r="AO1106" t="str">
            <v>Ca-44720-TDSIC-12</v>
          </cell>
          <cell r="AP1106">
            <v>4254</v>
          </cell>
          <cell r="AQ1106" t="str">
            <v>IN</v>
          </cell>
          <cell r="AR1106" t="str">
            <v>Duke Energy Indiana, LLC</v>
          </cell>
          <cell r="AS1106" t="str">
            <v>DUK</v>
          </cell>
          <cell r="AT1106" t="str">
            <v>Electric</v>
          </cell>
          <cell r="AU1106">
            <v>45043</v>
          </cell>
          <cell r="AV1106">
            <v>32539.563000000002</v>
          </cell>
          <cell r="AW1106" t="str">
            <v>NA</v>
          </cell>
          <cell r="AX1106" t="str">
            <v>NA</v>
          </cell>
          <cell r="AY1106" t="str">
            <v>NA</v>
          </cell>
          <cell r="AZ1106">
            <v>386313.42</v>
          </cell>
          <cell r="BA1106">
            <v>45230</v>
          </cell>
          <cell r="BB1106">
            <v>32539.563000000002</v>
          </cell>
          <cell r="BC1106" t="str">
            <v>NA</v>
          </cell>
          <cell r="BD1106" t="str">
            <v>NA</v>
          </cell>
          <cell r="BE1106" t="str">
            <v>NA</v>
          </cell>
          <cell r="BF1106">
            <v>44926</v>
          </cell>
          <cell r="BG1106">
            <v>386313.42</v>
          </cell>
          <cell r="BH1106" t="str">
            <v>Year-end</v>
          </cell>
          <cell r="BI1106" t="str">
            <v>Limited-Issue Rider</v>
          </cell>
          <cell r="BJ1106" t="str">
            <v>Fully Litigated</v>
          </cell>
          <cell r="BK1106" t="str">
            <v>No</v>
          </cell>
          <cell r="BL1106" t="str">
            <v>No</v>
          </cell>
        </row>
        <row r="1107">
          <cell r="AE1107">
            <v>90</v>
          </cell>
          <cell r="AF1107">
            <v>1</v>
          </cell>
          <cell r="AG1107">
            <v>1</v>
          </cell>
          <cell r="AH1107">
            <v>1</v>
          </cell>
          <cell r="AI1107">
            <v>1</v>
          </cell>
          <cell r="AJ1107">
            <v>0</v>
          </cell>
          <cell r="AL1107">
            <v>35</v>
          </cell>
          <cell r="AM1107">
            <v>72</v>
          </cell>
          <cell r="AO1107" t="str">
            <v>Ca-44910-TDSIC-13</v>
          </cell>
          <cell r="AP1107">
            <v>4257</v>
          </cell>
          <cell r="AQ1107" t="str">
            <v>IN</v>
          </cell>
          <cell r="AR1107" t="str">
            <v>Southern Indiana Gas and Electric Company</v>
          </cell>
          <cell r="AS1107" t="str">
            <v>CNP</v>
          </cell>
          <cell r="AT1107" t="str">
            <v>Electric</v>
          </cell>
          <cell r="AU1107">
            <v>45139</v>
          </cell>
          <cell r="AV1107">
            <v>4217.2759999999998</v>
          </cell>
          <cell r="AW1107" t="str">
            <v>NA</v>
          </cell>
          <cell r="AX1107" t="str">
            <v>NA</v>
          </cell>
          <cell r="AY1107" t="str">
            <v>NA</v>
          </cell>
          <cell r="AZ1107">
            <v>394675.87099999998</v>
          </cell>
          <cell r="BA1107">
            <v>45259</v>
          </cell>
          <cell r="BB1107">
            <v>4217.2759999999998</v>
          </cell>
          <cell r="BC1107" t="str">
            <v>NA</v>
          </cell>
          <cell r="BD1107" t="str">
            <v>NA</v>
          </cell>
          <cell r="BE1107" t="str">
            <v>NA</v>
          </cell>
          <cell r="BF1107">
            <v>45046</v>
          </cell>
          <cell r="BG1107">
            <v>394675.87099999998</v>
          </cell>
          <cell r="BH1107" t="str">
            <v>Year-end</v>
          </cell>
          <cell r="BI1107" t="str">
            <v>Limited-Issue Rider</v>
          </cell>
          <cell r="BJ1107" t="str">
            <v>Fully Litigated</v>
          </cell>
          <cell r="BK1107" t="str">
            <v>No</v>
          </cell>
          <cell r="BL1107" t="str">
            <v>No</v>
          </cell>
        </row>
        <row r="1108">
          <cell r="AE1108">
            <v>91</v>
          </cell>
          <cell r="AF1108">
            <v>1</v>
          </cell>
          <cell r="AG1108">
            <v>1</v>
          </cell>
          <cell r="AH1108">
            <v>1</v>
          </cell>
          <cell r="AI1108">
            <v>1</v>
          </cell>
          <cell r="AJ1108">
            <v>1</v>
          </cell>
          <cell r="AL1108">
            <v>35</v>
          </cell>
          <cell r="AM1108">
            <v>72</v>
          </cell>
          <cell r="AO1108" t="str">
            <v>Ca-45967</v>
          </cell>
          <cell r="AP1108">
            <v>4274</v>
          </cell>
          <cell r="AQ1108" t="str">
            <v>IN</v>
          </cell>
          <cell r="AR1108" t="str">
            <v>Northern Indiana Public Service Company, LLC</v>
          </cell>
          <cell r="AS1108" t="str">
            <v>NI</v>
          </cell>
          <cell r="AT1108" t="str">
            <v>Natural Gas</v>
          </cell>
          <cell r="AU1108">
            <v>45224</v>
          </cell>
          <cell r="AV1108">
            <v>161897.00700000001</v>
          </cell>
          <cell r="AW1108">
            <v>7.48</v>
          </cell>
          <cell r="AX1108">
            <v>10.7</v>
          </cell>
          <cell r="AY1108">
            <v>52.39</v>
          </cell>
          <cell r="AZ1108">
            <v>3484810.0449999999</v>
          </cell>
          <cell r="BA1108">
            <v>45504</v>
          </cell>
          <cell r="BB1108">
            <v>120948.338</v>
          </cell>
          <cell r="BC1108">
            <v>6.98</v>
          </cell>
          <cell r="BD1108">
            <v>9.75</v>
          </cell>
          <cell r="BE1108">
            <v>52.39</v>
          </cell>
          <cell r="BF1108">
            <v>45657</v>
          </cell>
          <cell r="BG1108">
            <v>3484810.0449999999</v>
          </cell>
          <cell r="BH1108" t="str">
            <v>Year-end</v>
          </cell>
          <cell r="BI1108" t="str">
            <v>Distribution</v>
          </cell>
          <cell r="BJ1108" t="str">
            <v>Settled</v>
          </cell>
          <cell r="BK1108" t="str">
            <v>Yes</v>
          </cell>
          <cell r="BL1108" t="str">
            <v>No</v>
          </cell>
        </row>
        <row r="1109">
          <cell r="AE1109">
            <v>92</v>
          </cell>
          <cell r="AF1109">
            <v>1</v>
          </cell>
          <cell r="AG1109">
            <v>1</v>
          </cell>
          <cell r="AH1109">
            <v>1</v>
          </cell>
          <cell r="AI1109">
            <v>1</v>
          </cell>
          <cell r="AJ1109">
            <v>1</v>
          </cell>
          <cell r="AL1109">
            <v>35</v>
          </cell>
          <cell r="AM1109">
            <v>72</v>
          </cell>
          <cell r="AO1109" t="str">
            <v>Ca-45612-TDSIC-3</v>
          </cell>
          <cell r="AP1109">
            <v>4289</v>
          </cell>
          <cell r="AQ1109" t="str">
            <v>IN</v>
          </cell>
          <cell r="AR1109" t="str">
            <v>Southern Indiana Gas and Electric Company</v>
          </cell>
          <cell r="AS1109" t="str">
            <v>CNP</v>
          </cell>
          <cell r="AT1109" t="str">
            <v>Natural Gas</v>
          </cell>
          <cell r="AU1109">
            <v>45201</v>
          </cell>
          <cell r="AV1109">
            <v>2162.2649999999999</v>
          </cell>
          <cell r="AW1109" t="str">
            <v>NA</v>
          </cell>
          <cell r="AX1109" t="str">
            <v>NA</v>
          </cell>
          <cell r="AY1109" t="str">
            <v>NA</v>
          </cell>
          <cell r="AZ1109">
            <v>74980.188999999998</v>
          </cell>
          <cell r="BA1109">
            <v>45322</v>
          </cell>
          <cell r="BB1109">
            <v>2145.3090000000002</v>
          </cell>
          <cell r="BC1109" t="str">
            <v>NA</v>
          </cell>
          <cell r="BD1109" t="str">
            <v>NA</v>
          </cell>
          <cell r="BE1109" t="str">
            <v>NA</v>
          </cell>
          <cell r="BF1109">
            <v>45107</v>
          </cell>
          <cell r="BG1109">
            <v>74770.752999999997</v>
          </cell>
          <cell r="BH1109" t="str">
            <v>Year-end</v>
          </cell>
          <cell r="BI1109" t="str">
            <v>Limited-Issue Rider</v>
          </cell>
          <cell r="BJ1109" t="str">
            <v>Fully Litigated</v>
          </cell>
          <cell r="BK1109" t="str">
            <v>No</v>
          </cell>
          <cell r="BL1109" t="str">
            <v>No</v>
          </cell>
        </row>
        <row r="1110">
          <cell r="AE1110">
            <v>93</v>
          </cell>
          <cell r="AF1110">
            <v>1</v>
          </cell>
          <cell r="AG1110">
            <v>1</v>
          </cell>
          <cell r="AH1110">
            <v>1</v>
          </cell>
          <cell r="AI1110">
            <v>1</v>
          </cell>
          <cell r="AJ1110">
            <v>1</v>
          </cell>
          <cell r="AL1110">
            <v>35</v>
          </cell>
          <cell r="AM1110">
            <v>72</v>
          </cell>
          <cell r="AO1110" t="str">
            <v>Ca-45611-TDSIC-3</v>
          </cell>
          <cell r="AP1110">
            <v>4290</v>
          </cell>
          <cell r="AQ1110" t="str">
            <v>IN</v>
          </cell>
          <cell r="AR1110" t="str">
            <v>Indiana Gas Company, Inc.</v>
          </cell>
          <cell r="AS1110" t="str">
            <v>CNP</v>
          </cell>
          <cell r="AT1110" t="str">
            <v>Natural Gas</v>
          </cell>
          <cell r="AU1110">
            <v>45201</v>
          </cell>
          <cell r="AV1110">
            <v>7230.8559999999998</v>
          </cell>
          <cell r="AW1110" t="str">
            <v>NA</v>
          </cell>
          <cell r="AX1110" t="str">
            <v>NA</v>
          </cell>
          <cell r="AY1110" t="str">
            <v>NA</v>
          </cell>
          <cell r="AZ1110">
            <v>228177.54300000001</v>
          </cell>
          <cell r="BA1110">
            <v>45322</v>
          </cell>
          <cell r="BB1110">
            <v>7230.8559999999998</v>
          </cell>
          <cell r="BC1110" t="str">
            <v>NA</v>
          </cell>
          <cell r="BD1110" t="str">
            <v>NA</v>
          </cell>
          <cell r="BE1110" t="str">
            <v>NA</v>
          </cell>
          <cell r="BF1110">
            <v>45107</v>
          </cell>
          <cell r="BG1110">
            <v>228177.54300000001</v>
          </cell>
          <cell r="BH1110" t="str">
            <v>Year-end</v>
          </cell>
          <cell r="BI1110" t="str">
            <v>Limited-Issue Rider</v>
          </cell>
          <cell r="BJ1110" t="str">
            <v>Fully Litigated</v>
          </cell>
          <cell r="BK1110" t="str">
            <v>No</v>
          </cell>
          <cell r="BL1110" t="str">
            <v>No</v>
          </cell>
        </row>
        <row r="1111">
          <cell r="AE1111">
            <v>94</v>
          </cell>
          <cell r="AF1111">
            <v>1</v>
          </cell>
          <cell r="AG1111">
            <v>1</v>
          </cell>
          <cell r="AH1111">
            <v>1</v>
          </cell>
          <cell r="AI1111">
            <v>1</v>
          </cell>
          <cell r="AJ1111">
            <v>1</v>
          </cell>
          <cell r="AL1111">
            <v>35</v>
          </cell>
          <cell r="AM1111">
            <v>72</v>
          </cell>
          <cell r="AO1111" t="str">
            <v>Ca-45330-TDSIC-7</v>
          </cell>
          <cell r="AP1111">
            <v>4291</v>
          </cell>
          <cell r="AQ1111" t="str">
            <v>IN</v>
          </cell>
          <cell r="AR1111" t="str">
            <v>Northern Indiana Public Service Company, LLC</v>
          </cell>
          <cell r="AS1111" t="str">
            <v>NI</v>
          </cell>
          <cell r="AT1111" t="str">
            <v>Natural Gas</v>
          </cell>
          <cell r="AU1111">
            <v>45230</v>
          </cell>
          <cell r="AV1111">
            <v>15503.088</v>
          </cell>
          <cell r="AW1111" t="str">
            <v>NA</v>
          </cell>
          <cell r="AX1111" t="str">
            <v>NA</v>
          </cell>
          <cell r="AY1111" t="str">
            <v>NA</v>
          </cell>
          <cell r="AZ1111">
            <v>442013.23</v>
          </cell>
          <cell r="BA1111">
            <v>45343</v>
          </cell>
          <cell r="BB1111">
            <v>15503.088</v>
          </cell>
          <cell r="BC1111" t="str">
            <v>NA</v>
          </cell>
          <cell r="BD1111" t="str">
            <v>NA</v>
          </cell>
          <cell r="BE1111" t="str">
            <v>NA</v>
          </cell>
          <cell r="BF1111">
            <v>45169</v>
          </cell>
          <cell r="BG1111">
            <v>442013.23</v>
          </cell>
          <cell r="BH1111" t="str">
            <v>Year-end</v>
          </cell>
          <cell r="BI1111" t="str">
            <v>Limited-Issue Rider</v>
          </cell>
          <cell r="BJ1111" t="str">
            <v>Fully Litigated</v>
          </cell>
          <cell r="BK1111" t="str">
            <v>No</v>
          </cell>
          <cell r="BL1111" t="str">
            <v>No</v>
          </cell>
        </row>
        <row r="1112">
          <cell r="AE1112">
            <v>94</v>
          </cell>
          <cell r="AF1112">
            <v>1</v>
          </cell>
          <cell r="AG1112">
            <v>1</v>
          </cell>
          <cell r="AH1112">
            <v>1</v>
          </cell>
          <cell r="AI1112">
            <v>1</v>
          </cell>
          <cell r="AJ1112">
            <v>0</v>
          </cell>
          <cell r="AL1112">
            <v>35</v>
          </cell>
          <cell r="AM1112">
            <v>72</v>
          </cell>
          <cell r="AO1112" t="str">
            <v>Ca-45990</v>
          </cell>
          <cell r="AP1112">
            <v>4293</v>
          </cell>
          <cell r="AQ1112" t="str">
            <v>IN</v>
          </cell>
          <cell r="AR1112" t="str">
            <v>Southern Indiana Gas and Electric Company</v>
          </cell>
          <cell r="AS1112" t="str">
            <v>CNP</v>
          </cell>
          <cell r="AT1112" t="str">
            <v>Electric</v>
          </cell>
          <cell r="AU1112">
            <v>45265</v>
          </cell>
          <cell r="AV1112">
            <v>118757.693</v>
          </cell>
          <cell r="AW1112">
            <v>7.06</v>
          </cell>
          <cell r="AX1112">
            <v>10.4</v>
          </cell>
          <cell r="AY1112">
            <v>48.29</v>
          </cell>
          <cell r="AZ1112">
            <v>2820468.7600000002</v>
          </cell>
          <cell r="BA1112">
            <v>45691</v>
          </cell>
          <cell r="BB1112">
            <v>93972.808000000005</v>
          </cell>
          <cell r="BC1112">
            <v>6.77</v>
          </cell>
          <cell r="BD1112">
            <v>9.8000000000000007</v>
          </cell>
          <cell r="BE1112">
            <v>48.28</v>
          </cell>
          <cell r="BF1112">
            <v>46022</v>
          </cell>
          <cell r="BG1112">
            <v>2769851.6660000002</v>
          </cell>
          <cell r="BH1112" t="str">
            <v>Year-end</v>
          </cell>
          <cell r="BI1112" t="str">
            <v>Vertically Integrated</v>
          </cell>
          <cell r="BJ1112" t="str">
            <v>Settled</v>
          </cell>
          <cell r="BK1112" t="str">
            <v>Yes</v>
          </cell>
          <cell r="BL1112" t="str">
            <v>No</v>
          </cell>
        </row>
        <row r="1113">
          <cell r="AE1113">
            <v>94</v>
          </cell>
          <cell r="AF1113">
            <v>1</v>
          </cell>
          <cell r="AG1113">
            <v>1</v>
          </cell>
          <cell r="AH1113">
            <v>1</v>
          </cell>
          <cell r="AI1113">
            <v>1</v>
          </cell>
          <cell r="AJ1113">
            <v>0</v>
          </cell>
          <cell r="AL1113">
            <v>35</v>
          </cell>
          <cell r="AM1113">
            <v>72</v>
          </cell>
          <cell r="AO1113" t="str">
            <v>Ca-44910-TDSIC-14</v>
          </cell>
          <cell r="AP1113">
            <v>4359</v>
          </cell>
          <cell r="AQ1113" t="str">
            <v>IN</v>
          </cell>
          <cell r="AR1113" t="str">
            <v>Southern Indiana Gas and Electric Company</v>
          </cell>
          <cell r="AS1113" t="str">
            <v>CNP</v>
          </cell>
          <cell r="AT1113" t="str">
            <v>Electric</v>
          </cell>
          <cell r="AU1113">
            <v>45323</v>
          </cell>
          <cell r="AV1113">
            <v>6312.3950000000004</v>
          </cell>
          <cell r="AW1113" t="str">
            <v>NA</v>
          </cell>
          <cell r="AX1113" t="str">
            <v>NA</v>
          </cell>
          <cell r="AY1113" t="str">
            <v>NA</v>
          </cell>
          <cell r="AZ1113">
            <v>430752.58400000003</v>
          </cell>
          <cell r="BA1113">
            <v>45427</v>
          </cell>
          <cell r="BB1113">
            <v>6312.3950000000004</v>
          </cell>
          <cell r="BC1113" t="str">
            <v>NA</v>
          </cell>
          <cell r="BD1113" t="str">
            <v>NA</v>
          </cell>
          <cell r="BE1113" t="str">
            <v>NA</v>
          </cell>
          <cell r="BF1113">
            <v>45260</v>
          </cell>
          <cell r="BG1113">
            <v>430752.58400000003</v>
          </cell>
          <cell r="BH1113" t="str">
            <v>Year-end</v>
          </cell>
          <cell r="BI1113" t="str">
            <v>Limited-Issue Rider</v>
          </cell>
          <cell r="BJ1113" t="str">
            <v>Fully Litigated</v>
          </cell>
          <cell r="BK1113" t="str">
            <v>No</v>
          </cell>
          <cell r="BL1113" t="str">
            <v>No</v>
          </cell>
        </row>
        <row r="1114">
          <cell r="AE1114">
            <v>94</v>
          </cell>
          <cell r="AF1114">
            <v>1</v>
          </cell>
          <cell r="AG1114">
            <v>1</v>
          </cell>
          <cell r="AH1114">
            <v>1</v>
          </cell>
          <cell r="AI1114">
            <v>1</v>
          </cell>
          <cell r="AJ1114">
            <v>0</v>
          </cell>
          <cell r="AL1114">
            <v>35</v>
          </cell>
          <cell r="AM1114">
            <v>72</v>
          </cell>
          <cell r="AO1114" t="str">
            <v>Ca-46038</v>
          </cell>
          <cell r="AP1114">
            <v>4374</v>
          </cell>
          <cell r="AQ1114" t="str">
            <v>IN</v>
          </cell>
          <cell r="AR1114" t="str">
            <v>Duke Energy Indiana, LLC</v>
          </cell>
          <cell r="AS1114" t="str">
            <v>DUK</v>
          </cell>
          <cell r="AT1114" t="str">
            <v>Electric</v>
          </cell>
          <cell r="AU1114">
            <v>45386</v>
          </cell>
          <cell r="AV1114">
            <v>536149</v>
          </cell>
          <cell r="AW1114">
            <v>6.52</v>
          </cell>
          <cell r="AX1114">
            <v>10.5</v>
          </cell>
          <cell r="AY1114">
            <v>43.28</v>
          </cell>
          <cell r="AZ1114">
            <v>12485348</v>
          </cell>
          <cell r="BA1114">
            <v>45686</v>
          </cell>
          <cell r="BB1114">
            <v>295678</v>
          </cell>
          <cell r="BC1114">
            <v>6.19</v>
          </cell>
          <cell r="BD1114">
            <v>9.75</v>
          </cell>
          <cell r="BE1114">
            <v>43.28</v>
          </cell>
          <cell r="BF1114">
            <v>46022</v>
          </cell>
          <cell r="BG1114">
            <v>12481993</v>
          </cell>
          <cell r="BH1114" t="str">
            <v>Year-end</v>
          </cell>
          <cell r="BI1114" t="str">
            <v>Vertically Integrated</v>
          </cell>
          <cell r="BJ1114" t="str">
            <v>Fully Litigated</v>
          </cell>
          <cell r="BK1114" t="str">
            <v>Yes</v>
          </cell>
          <cell r="BL1114" t="str">
            <v>No</v>
          </cell>
        </row>
        <row r="1115">
          <cell r="AE1115">
            <v>94</v>
          </cell>
          <cell r="AF1115">
            <v>1</v>
          </cell>
          <cell r="AG1115">
            <v>1</v>
          </cell>
          <cell r="AH1115">
            <v>1</v>
          </cell>
          <cell r="AI1115">
            <v>1</v>
          </cell>
          <cell r="AJ1115">
            <v>0</v>
          </cell>
          <cell r="AL1115">
            <v>35</v>
          </cell>
          <cell r="AM1115">
            <v>72</v>
          </cell>
          <cell r="AO1115" t="str">
            <v>Ca-45647-TDSIC-3</v>
          </cell>
          <cell r="AP1115">
            <v>4405</v>
          </cell>
          <cell r="AQ1115" t="str">
            <v>IN</v>
          </cell>
          <cell r="AR1115" t="str">
            <v>Duke Energy Indiana, LLC</v>
          </cell>
          <cell r="AS1115" t="str">
            <v>DUK</v>
          </cell>
          <cell r="AT1115" t="str">
            <v>Electric</v>
          </cell>
          <cell r="AU1115">
            <v>45411</v>
          </cell>
          <cell r="AV1115">
            <v>29736.858</v>
          </cell>
          <cell r="AW1115" t="str">
            <v>NA</v>
          </cell>
          <cell r="AX1115" t="str">
            <v>NA</v>
          </cell>
          <cell r="AY1115" t="str">
            <v>NA</v>
          </cell>
          <cell r="AZ1115">
            <v>130208.796</v>
          </cell>
          <cell r="BA1115">
            <v>45581</v>
          </cell>
          <cell r="BB1115">
            <v>29736.858</v>
          </cell>
          <cell r="BC1115" t="str">
            <v>NA</v>
          </cell>
          <cell r="BD1115" t="str">
            <v>NA</v>
          </cell>
          <cell r="BE1115" t="str">
            <v>NA</v>
          </cell>
          <cell r="BF1115">
            <v>45291</v>
          </cell>
          <cell r="BG1115">
            <v>130208.796</v>
          </cell>
          <cell r="BH1115" t="str">
            <v>Year-end</v>
          </cell>
          <cell r="BI1115" t="str">
            <v>Limited-Issue Rider</v>
          </cell>
          <cell r="BJ1115" t="str">
            <v>Fully Litigated</v>
          </cell>
          <cell r="BK1115" t="str">
            <v>No</v>
          </cell>
          <cell r="BL1115" t="str">
            <v>No</v>
          </cell>
        </row>
        <row r="1116">
          <cell r="AE1116">
            <v>95</v>
          </cell>
          <cell r="AF1116">
            <v>1</v>
          </cell>
          <cell r="AG1116">
            <v>1</v>
          </cell>
          <cell r="AH1116">
            <v>1</v>
          </cell>
          <cell r="AI1116">
            <v>1</v>
          </cell>
          <cell r="AJ1116">
            <v>1</v>
          </cell>
          <cell r="AL1116">
            <v>35</v>
          </cell>
          <cell r="AM1116">
            <v>72</v>
          </cell>
          <cell r="AO1116" t="str">
            <v>Ca-45611-TDSIC-4</v>
          </cell>
          <cell r="AP1116">
            <v>4406</v>
          </cell>
          <cell r="AQ1116" t="str">
            <v>IN</v>
          </cell>
          <cell r="AR1116" t="str">
            <v>Indiana Gas Company, Inc.</v>
          </cell>
          <cell r="AS1116" t="str">
            <v>CNP</v>
          </cell>
          <cell r="AT1116" t="str">
            <v>Natural Gas</v>
          </cell>
          <cell r="AU1116">
            <v>45383</v>
          </cell>
          <cell r="AV1116">
            <v>7551.91</v>
          </cell>
          <cell r="AW1116" t="str">
            <v>NA</v>
          </cell>
          <cell r="AX1116" t="str">
            <v>NA</v>
          </cell>
          <cell r="AY1116" t="str">
            <v>NA</v>
          </cell>
          <cell r="AZ1116">
            <v>322807.11300000001</v>
          </cell>
          <cell r="BA1116">
            <v>45504</v>
          </cell>
          <cell r="BB1116">
            <v>7551.91</v>
          </cell>
          <cell r="BC1116" t="str">
            <v>NA</v>
          </cell>
          <cell r="BD1116" t="str">
            <v>NA</v>
          </cell>
          <cell r="BE1116" t="str">
            <v>NA</v>
          </cell>
          <cell r="BF1116">
            <v>45291</v>
          </cell>
          <cell r="BG1116">
            <v>322807.11300000001</v>
          </cell>
          <cell r="BH1116" t="str">
            <v>Year-end</v>
          </cell>
          <cell r="BI1116" t="str">
            <v>Limited-Issue Rider</v>
          </cell>
          <cell r="BJ1116" t="str">
            <v>Fully Litigated</v>
          </cell>
          <cell r="BK1116" t="str">
            <v>No</v>
          </cell>
          <cell r="BL1116" t="str">
            <v>No</v>
          </cell>
        </row>
        <row r="1117">
          <cell r="AE1117">
            <v>96</v>
          </cell>
          <cell r="AF1117">
            <v>1</v>
          </cell>
          <cell r="AG1117">
            <v>1</v>
          </cell>
          <cell r="AH1117">
            <v>1</v>
          </cell>
          <cell r="AI1117">
            <v>1</v>
          </cell>
          <cell r="AJ1117">
            <v>1</v>
          </cell>
          <cell r="AL1117">
            <v>35</v>
          </cell>
          <cell r="AM1117">
            <v>72</v>
          </cell>
          <cell r="AO1117" t="str">
            <v>Ca-45612-TDSIC-4</v>
          </cell>
          <cell r="AP1117">
            <v>4407</v>
          </cell>
          <cell r="AQ1117" t="str">
            <v>IN</v>
          </cell>
          <cell r="AR1117" t="str">
            <v>Southern Indiana Gas and Electric Company</v>
          </cell>
          <cell r="AS1117" t="str">
            <v>CNP</v>
          </cell>
          <cell r="AT1117" t="str">
            <v>Natural Gas</v>
          </cell>
          <cell r="AU1117">
            <v>45383</v>
          </cell>
          <cell r="AV1117">
            <v>2898.3650000000002</v>
          </cell>
          <cell r="AW1117" t="str">
            <v>NA</v>
          </cell>
          <cell r="AX1117" t="str">
            <v>NA</v>
          </cell>
          <cell r="AY1117" t="str">
            <v>NA</v>
          </cell>
          <cell r="AZ1117">
            <v>110187.605</v>
          </cell>
          <cell r="BA1117">
            <v>45504</v>
          </cell>
          <cell r="BB1117">
            <v>2898.3650000000002</v>
          </cell>
          <cell r="BC1117" t="str">
            <v>NA</v>
          </cell>
          <cell r="BD1117" t="str">
            <v>NA</v>
          </cell>
          <cell r="BE1117" t="str">
            <v>NA</v>
          </cell>
          <cell r="BF1117">
            <v>45291</v>
          </cell>
          <cell r="BG1117">
            <v>110187.605</v>
          </cell>
          <cell r="BH1117" t="str">
            <v>Year-end</v>
          </cell>
          <cell r="BI1117" t="str">
            <v>Limited-Issue Rider</v>
          </cell>
          <cell r="BJ1117" t="str">
            <v>Fully Litigated</v>
          </cell>
          <cell r="BK1117" t="str">
            <v>No</v>
          </cell>
          <cell r="BL1117" t="str">
            <v>No</v>
          </cell>
        </row>
        <row r="1118">
          <cell r="AE1118">
            <v>96</v>
          </cell>
          <cell r="AF1118">
            <v>1</v>
          </cell>
          <cell r="AG1118">
            <v>1</v>
          </cell>
          <cell r="AH1118">
            <v>1</v>
          </cell>
          <cell r="AI1118">
            <v>1</v>
          </cell>
          <cell r="AJ1118">
            <v>0</v>
          </cell>
          <cell r="AL1118">
            <v>35</v>
          </cell>
          <cell r="AM1118">
            <v>72</v>
          </cell>
          <cell r="AO1118" t="str">
            <v>Ca-45557-TDSIC-5</v>
          </cell>
          <cell r="AP1118">
            <v>4408</v>
          </cell>
          <cell r="AQ1118" t="str">
            <v>IN</v>
          </cell>
          <cell r="AR1118" t="str">
            <v>Northern Indiana Public Service Company, LLC</v>
          </cell>
          <cell r="AS1118" t="str">
            <v>NI</v>
          </cell>
          <cell r="AT1118" t="str">
            <v>Electric</v>
          </cell>
          <cell r="AU1118">
            <v>45440</v>
          </cell>
          <cell r="AV1118">
            <v>31808.848000000002</v>
          </cell>
          <cell r="AW1118" t="str">
            <v>NA</v>
          </cell>
          <cell r="AX1118" t="str">
            <v>NA</v>
          </cell>
          <cell r="AY1118" t="str">
            <v>NA</v>
          </cell>
          <cell r="AZ1118">
            <v>346861.61800000002</v>
          </cell>
          <cell r="BA1118">
            <v>45588</v>
          </cell>
          <cell r="BB1118">
            <v>31808.848000000002</v>
          </cell>
          <cell r="BC1118" t="str">
            <v>NA</v>
          </cell>
          <cell r="BD1118" t="str">
            <v>NA</v>
          </cell>
          <cell r="BE1118" t="str">
            <v>NA</v>
          </cell>
          <cell r="BF1118">
            <v>45382</v>
          </cell>
          <cell r="BG1118">
            <v>346861.61800000002</v>
          </cell>
          <cell r="BH1118" t="str">
            <v>Year-end</v>
          </cell>
          <cell r="BI1118" t="str">
            <v>Limited-Issue Rider</v>
          </cell>
          <cell r="BJ1118" t="str">
            <v>Fully Litigated</v>
          </cell>
          <cell r="BK1118" t="str">
            <v>No</v>
          </cell>
          <cell r="BL1118" t="str">
            <v>No</v>
          </cell>
        </row>
        <row r="1119">
          <cell r="AE1119">
            <v>97</v>
          </cell>
          <cell r="AF1119">
            <v>1</v>
          </cell>
          <cell r="AG1119">
            <v>1</v>
          </cell>
          <cell r="AH1119">
            <v>1</v>
          </cell>
          <cell r="AI1119">
            <v>1</v>
          </cell>
          <cell r="AJ1119">
            <v>1</v>
          </cell>
          <cell r="AL1119">
            <v>35</v>
          </cell>
          <cell r="AM1119">
            <v>72</v>
          </cell>
          <cell r="AO1119" t="str">
            <v>Ca-45330-TDSIC-8</v>
          </cell>
          <cell r="AP1119">
            <v>4409</v>
          </cell>
          <cell r="AQ1119" t="str">
            <v>IN</v>
          </cell>
          <cell r="AR1119" t="str">
            <v>Northern Indiana Public Service Company, LLC</v>
          </cell>
          <cell r="AS1119" t="str">
            <v>NI</v>
          </cell>
          <cell r="AT1119" t="str">
            <v>Natural Gas</v>
          </cell>
          <cell r="AU1119">
            <v>45412</v>
          </cell>
          <cell r="AV1119">
            <v>30583.771000000001</v>
          </cell>
          <cell r="AW1119" t="str">
            <v>NA</v>
          </cell>
          <cell r="AX1119" t="str">
            <v>NA</v>
          </cell>
          <cell r="AY1119" t="str">
            <v>NA</v>
          </cell>
          <cell r="AZ1119">
            <v>509997.3</v>
          </cell>
          <cell r="BA1119">
            <v>45532</v>
          </cell>
          <cell r="BB1119">
            <v>30583.771000000001</v>
          </cell>
          <cell r="BC1119" t="str">
            <v>NA</v>
          </cell>
          <cell r="BD1119" t="str">
            <v>NA</v>
          </cell>
          <cell r="BE1119" t="str">
            <v>NA</v>
          </cell>
          <cell r="BF1119">
            <v>45351</v>
          </cell>
          <cell r="BG1119">
            <v>509997.3</v>
          </cell>
          <cell r="BH1119" t="str">
            <v>Year-end</v>
          </cell>
          <cell r="BI1119" t="str">
            <v>Limited-Issue Rider</v>
          </cell>
          <cell r="BJ1119" t="str">
            <v>Fully Litigated</v>
          </cell>
          <cell r="BK1119" t="str">
            <v>No</v>
          </cell>
          <cell r="BL1119" t="str">
            <v>No</v>
          </cell>
        </row>
        <row r="1120">
          <cell r="AE1120">
            <v>98</v>
          </cell>
          <cell r="AF1120">
            <v>1</v>
          </cell>
          <cell r="AG1120">
            <v>1</v>
          </cell>
          <cell r="AH1120">
            <v>1</v>
          </cell>
          <cell r="AI1120">
            <v>1</v>
          </cell>
          <cell r="AJ1120">
            <v>1</v>
          </cell>
          <cell r="AL1120">
            <v>35</v>
          </cell>
          <cell r="AM1120">
            <v>73</v>
          </cell>
          <cell r="AO1120" t="str">
            <v>Ca-46011</v>
          </cell>
          <cell r="AP1120">
            <v>4457</v>
          </cell>
          <cell r="AQ1120" t="str">
            <v>IN</v>
          </cell>
          <cell r="AR1120" t="str">
            <v>Ohio Valley Gas Inc</v>
          </cell>
          <cell r="AT1120" t="str">
            <v>Natural Gas</v>
          </cell>
          <cell r="AU1120">
            <v>45329</v>
          </cell>
          <cell r="AV1120">
            <v>12062.050999999999</v>
          </cell>
          <cell r="AW1120">
            <v>9.44</v>
          </cell>
          <cell r="AX1120">
            <v>11</v>
          </cell>
          <cell r="AY1120">
            <v>83.18</v>
          </cell>
          <cell r="AZ1120">
            <v>68108.569000000003</v>
          </cell>
          <cell r="BA1120">
            <v>45602</v>
          </cell>
          <cell r="BB1120">
            <v>11059.42</v>
          </cell>
          <cell r="BC1120">
            <v>8.61</v>
          </cell>
          <cell r="BD1120">
            <v>10</v>
          </cell>
          <cell r="BE1120">
            <v>83.18</v>
          </cell>
          <cell r="BF1120">
            <v>45930</v>
          </cell>
          <cell r="BG1120">
            <v>68078.161000000007</v>
          </cell>
          <cell r="BH1120" t="str">
            <v>Year-end</v>
          </cell>
          <cell r="BI1120" t="str">
            <v>Distribution</v>
          </cell>
          <cell r="BJ1120" t="str">
            <v>Settled</v>
          </cell>
          <cell r="BK1120" t="str">
            <v>Yes</v>
          </cell>
          <cell r="BL1120" t="str">
            <v>No</v>
          </cell>
        </row>
        <row r="1121">
          <cell r="AE1121">
            <v>98</v>
          </cell>
          <cell r="AF1121">
            <v>1</v>
          </cell>
          <cell r="AG1121">
            <v>1</v>
          </cell>
          <cell r="AH1121">
            <v>1</v>
          </cell>
          <cell r="AI1121">
            <v>1</v>
          </cell>
          <cell r="AJ1121">
            <v>0</v>
          </cell>
          <cell r="AL1121">
            <v>35</v>
          </cell>
          <cell r="AM1121">
            <v>73</v>
          </cell>
          <cell r="AO1121" t="str">
            <v>Ca-45894-TDSIC-1</v>
          </cell>
          <cell r="AP1121">
            <v>4458</v>
          </cell>
          <cell r="AQ1121" t="str">
            <v>IN</v>
          </cell>
          <cell r="AR1121" t="str">
            <v>Southern Indiana Gas and Electric Company</v>
          </cell>
          <cell r="AS1121" t="str">
            <v>CNP</v>
          </cell>
          <cell r="AT1121" t="str">
            <v>Electric</v>
          </cell>
          <cell r="AU1121">
            <v>45505</v>
          </cell>
          <cell r="AV1121">
            <v>4603.7169999999996</v>
          </cell>
          <cell r="AW1121" t="str">
            <v>NA</v>
          </cell>
          <cell r="AX1121" t="str">
            <v>NA</v>
          </cell>
          <cell r="AY1121" t="str">
            <v>NA</v>
          </cell>
          <cell r="AZ1121">
            <v>460725.06099999999</v>
          </cell>
          <cell r="BA1121">
            <v>45623</v>
          </cell>
          <cell r="BB1121">
            <v>4603.7169999999996</v>
          </cell>
          <cell r="BC1121" t="str">
            <v>NA</v>
          </cell>
          <cell r="BD1121" t="str">
            <v>NA</v>
          </cell>
          <cell r="BE1121" t="str">
            <v>NA</v>
          </cell>
          <cell r="BF1121">
            <v>45412</v>
          </cell>
          <cell r="BG1121">
            <v>460725.06099999999</v>
          </cell>
          <cell r="BH1121" t="str">
            <v>Year-end</v>
          </cell>
          <cell r="BI1121" t="str">
            <v>Limited-Issue Rider</v>
          </cell>
          <cell r="BJ1121" t="str">
            <v>Fully Litigated</v>
          </cell>
          <cell r="BK1121" t="str">
            <v>No</v>
          </cell>
          <cell r="BL1121" t="str">
            <v>No</v>
          </cell>
        </row>
        <row r="1122">
          <cell r="AE1122">
            <v>98</v>
          </cell>
          <cell r="AF1122">
            <v>0</v>
          </cell>
          <cell r="AG1122">
            <v>1</v>
          </cell>
          <cell r="AH1122">
            <v>1</v>
          </cell>
          <cell r="AI1122">
            <v>1</v>
          </cell>
          <cell r="AJ1122">
            <v>0</v>
          </cell>
          <cell r="AL1122">
            <v>35</v>
          </cell>
          <cell r="AM1122">
            <v>73</v>
          </cell>
          <cell r="AO1122" t="str">
            <v>Ca-46120</v>
          </cell>
          <cell r="AP1122">
            <v>4466</v>
          </cell>
          <cell r="AQ1122" t="str">
            <v>IN</v>
          </cell>
          <cell r="AR1122" t="str">
            <v>Northern Indiana Public Service Company, LLC</v>
          </cell>
          <cell r="AS1122" t="str">
            <v>NI</v>
          </cell>
          <cell r="AT1122" t="str">
            <v>Electric</v>
          </cell>
          <cell r="AU1122">
            <v>45547</v>
          </cell>
          <cell r="AV1122">
            <v>424756.68099999998</v>
          </cell>
          <cell r="AW1122">
            <v>7.59</v>
          </cell>
          <cell r="AX1122">
            <v>10.6</v>
          </cell>
          <cell r="AY1122">
            <v>53.01</v>
          </cell>
          <cell r="AZ1122">
            <v>9229813.4409999996</v>
          </cell>
          <cell r="BA1122">
            <v>45834</v>
          </cell>
          <cell r="BB1122">
            <v>313139.81599999999</v>
          </cell>
          <cell r="BC1122">
            <v>7.14</v>
          </cell>
          <cell r="BD1122">
            <v>9.75</v>
          </cell>
          <cell r="BE1122">
            <v>53.01</v>
          </cell>
          <cell r="BF1122">
            <v>46022</v>
          </cell>
          <cell r="BG1122">
            <v>9129813.4409999996</v>
          </cell>
          <cell r="BH1122" t="str">
            <v>Year-end</v>
          </cell>
          <cell r="BI1122" t="str">
            <v>Vertically Integrated</v>
          </cell>
          <cell r="BJ1122" t="str">
            <v>Settled</v>
          </cell>
          <cell r="BK1122" t="str">
            <v>Yes</v>
          </cell>
          <cell r="BL1122" t="str">
            <v>No</v>
          </cell>
        </row>
        <row r="1123">
          <cell r="AE1123">
            <v>99</v>
          </cell>
          <cell r="AF1123">
            <v>1</v>
          </cell>
          <cell r="AG1123">
            <v>1</v>
          </cell>
          <cell r="AH1123">
            <v>1</v>
          </cell>
          <cell r="AI1123">
            <v>1</v>
          </cell>
          <cell r="AJ1123">
            <v>1</v>
          </cell>
          <cell r="AL1123">
            <v>35</v>
          </cell>
          <cell r="AM1123">
            <v>73</v>
          </cell>
          <cell r="AO1123" t="str">
            <v>Ca-45611-TDSIC-5</v>
          </cell>
          <cell r="AP1123">
            <v>4502</v>
          </cell>
          <cell r="AQ1123" t="str">
            <v>IN</v>
          </cell>
          <cell r="AR1123" t="str">
            <v>Indiana Gas Company, Inc.</v>
          </cell>
          <cell r="AS1123" t="str">
            <v>CNP</v>
          </cell>
          <cell r="AT1123" t="str">
            <v>Natural Gas</v>
          </cell>
          <cell r="AU1123">
            <v>45566</v>
          </cell>
          <cell r="AV1123">
            <v>17193.085999999999</v>
          </cell>
          <cell r="AW1123" t="str">
            <v>NA</v>
          </cell>
          <cell r="AX1123" t="str">
            <v>NA</v>
          </cell>
          <cell r="AY1123" t="str">
            <v>NA</v>
          </cell>
          <cell r="AZ1123">
            <v>402100.26799999998</v>
          </cell>
          <cell r="BA1123">
            <v>45686</v>
          </cell>
          <cell r="BB1123">
            <v>17193.085999999999</v>
          </cell>
          <cell r="BC1123" t="str">
            <v>NA</v>
          </cell>
          <cell r="BD1123" t="str">
            <v>NA</v>
          </cell>
          <cell r="BE1123" t="str">
            <v>NA</v>
          </cell>
          <cell r="BF1123">
            <v>45473</v>
          </cell>
          <cell r="BG1123">
            <v>402100.26799999998</v>
          </cell>
          <cell r="BH1123" t="str">
            <v>Year-end</v>
          </cell>
          <cell r="BI1123" t="str">
            <v>Limited-Issue Rider</v>
          </cell>
          <cell r="BJ1123" t="str">
            <v>Fully Litigated</v>
          </cell>
          <cell r="BK1123" t="str">
            <v>No</v>
          </cell>
          <cell r="BL1123" t="str">
            <v>No</v>
          </cell>
        </row>
        <row r="1124">
          <cell r="AE1124">
            <v>100</v>
          </cell>
          <cell r="AF1124">
            <v>1</v>
          </cell>
          <cell r="AG1124">
            <v>1</v>
          </cell>
          <cell r="AH1124">
            <v>1</v>
          </cell>
          <cell r="AI1124">
            <v>1</v>
          </cell>
          <cell r="AJ1124">
            <v>1</v>
          </cell>
          <cell r="AL1124">
            <v>35</v>
          </cell>
          <cell r="AM1124">
            <v>73</v>
          </cell>
          <cell r="AO1124" t="str">
            <v>Ca-45612-TDSIC-5</v>
          </cell>
          <cell r="AP1124">
            <v>4503</v>
          </cell>
          <cell r="AQ1124" t="str">
            <v>IN</v>
          </cell>
          <cell r="AR1124" t="str">
            <v>Southern Indiana Gas and Electric Company</v>
          </cell>
          <cell r="AS1124" t="str">
            <v>CNP</v>
          </cell>
          <cell r="AT1124" t="str">
            <v>Natural Gas</v>
          </cell>
          <cell r="AU1124">
            <v>45566</v>
          </cell>
          <cell r="AV1124">
            <v>4445.8069999999998</v>
          </cell>
          <cell r="AW1124" t="str">
            <v>NA</v>
          </cell>
          <cell r="AX1124" t="str">
            <v>NA</v>
          </cell>
          <cell r="AY1124" t="str">
            <v>NA</v>
          </cell>
          <cell r="AZ1124">
            <v>126669.223</v>
          </cell>
          <cell r="BA1124">
            <v>45686</v>
          </cell>
          <cell r="BB1124">
            <v>4446.0160000000005</v>
          </cell>
          <cell r="BC1124" t="str">
            <v>NA</v>
          </cell>
          <cell r="BD1124" t="str">
            <v>NA</v>
          </cell>
          <cell r="BE1124" t="str">
            <v>NA</v>
          </cell>
          <cell r="BF1124">
            <v>45473</v>
          </cell>
          <cell r="BG1124">
            <v>126670.99800000001</v>
          </cell>
          <cell r="BH1124" t="str">
            <v>Year-end</v>
          </cell>
          <cell r="BI1124" t="str">
            <v>Limited-Issue Rider</v>
          </cell>
          <cell r="BJ1124" t="str">
            <v>Fully Litigated</v>
          </cell>
          <cell r="BK1124" t="str">
            <v>No</v>
          </cell>
          <cell r="BL1124" t="str">
            <v>No</v>
          </cell>
        </row>
        <row r="1125">
          <cell r="AE1125">
            <v>100</v>
          </cell>
          <cell r="AF1125">
            <v>1</v>
          </cell>
          <cell r="AG1125">
            <v>1</v>
          </cell>
          <cell r="AH1125">
            <v>1</v>
          </cell>
          <cell r="AI1125">
            <v>1</v>
          </cell>
          <cell r="AJ1125">
            <v>0</v>
          </cell>
          <cell r="AL1125">
            <v>35</v>
          </cell>
          <cell r="AM1125">
            <v>73</v>
          </cell>
          <cell r="AO1125" t="str">
            <v>45557-TDSIC-6</v>
          </cell>
          <cell r="AP1125">
            <v>4530</v>
          </cell>
          <cell r="AQ1125" t="str">
            <v>IN</v>
          </cell>
          <cell r="AR1125" t="str">
            <v>Northern Indiana Public Service Company, LLC</v>
          </cell>
          <cell r="AS1125" t="str">
            <v>NI</v>
          </cell>
          <cell r="AT1125" t="str">
            <v>Electric</v>
          </cell>
          <cell r="AU1125">
            <v>45622</v>
          </cell>
          <cell r="AV1125">
            <v>23162.370999999999</v>
          </cell>
          <cell r="AW1125" t="str">
            <v>NA</v>
          </cell>
          <cell r="AX1125" t="str">
            <v>NA</v>
          </cell>
          <cell r="AY1125" t="str">
            <v>NA</v>
          </cell>
          <cell r="AZ1125">
            <v>553040.52500000002</v>
          </cell>
          <cell r="BA1125">
            <v>45742</v>
          </cell>
          <cell r="BB1125">
            <v>23162.370999999999</v>
          </cell>
          <cell r="BC1125" t="str">
            <v>NA</v>
          </cell>
          <cell r="BD1125" t="str">
            <v>NA</v>
          </cell>
          <cell r="BE1125" t="str">
            <v>NA</v>
          </cell>
          <cell r="BF1125">
            <v>45565</v>
          </cell>
          <cell r="BG1125">
            <v>553040.52500000002</v>
          </cell>
          <cell r="BH1125" t="str">
            <v>Year-end</v>
          </cell>
          <cell r="BI1125" t="str">
            <v>Limited-Issue Rider</v>
          </cell>
          <cell r="BJ1125" t="str">
            <v>Fully Litigated</v>
          </cell>
          <cell r="BK1125" t="str">
            <v>No</v>
          </cell>
          <cell r="BL1125" t="str">
            <v>No</v>
          </cell>
        </row>
        <row r="1126">
          <cell r="AE1126">
            <v>100</v>
          </cell>
          <cell r="AF1126">
            <v>0</v>
          </cell>
          <cell r="AG1126">
            <v>1</v>
          </cell>
          <cell r="AH1126">
            <v>1</v>
          </cell>
          <cell r="AI1126">
            <v>1</v>
          </cell>
          <cell r="AJ1126">
            <v>1</v>
          </cell>
          <cell r="AL1126">
            <v>36</v>
          </cell>
          <cell r="AM1126">
            <v>74</v>
          </cell>
          <cell r="AO1126" t="str">
            <v>D-06-KGSG-1209-RTS</v>
          </cell>
          <cell r="AP1126">
            <v>-937</v>
          </cell>
          <cell r="AQ1126" t="str">
            <v>KS</v>
          </cell>
          <cell r="AR1126" t="str">
            <v>Kansas Gas Service Company, Inc.</v>
          </cell>
          <cell r="AS1126" t="str">
            <v>OGS</v>
          </cell>
          <cell r="AT1126" t="str">
            <v>Natural Gas</v>
          </cell>
          <cell r="AU1126">
            <v>38852</v>
          </cell>
          <cell r="AV1126">
            <v>73300</v>
          </cell>
          <cell r="AW1126">
            <v>8.8699999999999992</v>
          </cell>
          <cell r="AX1126">
            <v>11.25</v>
          </cell>
          <cell r="AY1126">
            <v>52.48</v>
          </cell>
          <cell r="AZ1126">
            <v>785000</v>
          </cell>
          <cell r="BA1126">
            <v>39037</v>
          </cell>
          <cell r="BB1126">
            <v>52000</v>
          </cell>
          <cell r="BC1126" t="str">
            <v>NA</v>
          </cell>
          <cell r="BD1126" t="str">
            <v>NA</v>
          </cell>
          <cell r="BE1126" t="str">
            <v>NA</v>
          </cell>
          <cell r="BG1126" t="str">
            <v>NA</v>
          </cell>
          <cell r="BI1126" t="str">
            <v>Distribution</v>
          </cell>
          <cell r="BJ1126" t="str">
            <v>Settled</v>
          </cell>
          <cell r="BK1126" t="str">
            <v>No</v>
          </cell>
          <cell r="BL1126" t="str">
            <v>No</v>
          </cell>
        </row>
        <row r="1127">
          <cell r="AE1127">
            <v>100</v>
          </cell>
          <cell r="AF1127">
            <v>0</v>
          </cell>
          <cell r="AG1127">
            <v>1</v>
          </cell>
          <cell r="AH1127">
            <v>1</v>
          </cell>
          <cell r="AI1127">
            <v>1</v>
          </cell>
          <cell r="AJ1127">
            <v>0</v>
          </cell>
          <cell r="AL1127">
            <v>37</v>
          </cell>
          <cell r="AM1127">
            <v>75</v>
          </cell>
          <cell r="AO1127" t="str">
            <v>D-06-KCPE-828-RTS</v>
          </cell>
          <cell r="AP1127">
            <v>-903</v>
          </cell>
          <cell r="AQ1127" t="str">
            <v>KS</v>
          </cell>
          <cell r="AR1127" t="str">
            <v>Evergy Metro, Inc.</v>
          </cell>
          <cell r="AS1127" t="str">
            <v>EVRG</v>
          </cell>
          <cell r="AT1127" t="str">
            <v>Electric</v>
          </cell>
          <cell r="AU1127">
            <v>38748</v>
          </cell>
          <cell r="AV1127">
            <v>42300</v>
          </cell>
          <cell r="AW1127">
            <v>9.01</v>
          </cell>
          <cell r="AX1127">
            <v>11.5</v>
          </cell>
          <cell r="AY1127">
            <v>53.81</v>
          </cell>
          <cell r="AZ1127">
            <v>1015000</v>
          </cell>
          <cell r="BA1127">
            <v>39055</v>
          </cell>
          <cell r="BB1127">
            <v>29000</v>
          </cell>
          <cell r="BC1127" t="str">
            <v>NA</v>
          </cell>
          <cell r="BD1127" t="str">
            <v>NA</v>
          </cell>
          <cell r="BE1127" t="str">
            <v>NA</v>
          </cell>
          <cell r="BG1127" t="str">
            <v>NA</v>
          </cell>
          <cell r="BI1127" t="str">
            <v>Vertically Integrated</v>
          </cell>
          <cell r="BJ1127" t="str">
            <v>Settled</v>
          </cell>
          <cell r="BK1127" t="str">
            <v>No</v>
          </cell>
          <cell r="BL1127" t="str">
            <v>No</v>
          </cell>
        </row>
        <row r="1128">
          <cell r="AE1128">
            <v>100</v>
          </cell>
          <cell r="AF1128">
            <v>0</v>
          </cell>
          <cell r="AG1128">
            <v>1</v>
          </cell>
          <cell r="AH1128">
            <v>1</v>
          </cell>
          <cell r="AI1128">
            <v>1</v>
          </cell>
          <cell r="AJ1128">
            <v>1</v>
          </cell>
          <cell r="AL1128">
            <v>37</v>
          </cell>
          <cell r="AM1128">
            <v>75</v>
          </cell>
          <cell r="AO1128" t="str">
            <v>D-03-KGSG-602-RTS</v>
          </cell>
          <cell r="AP1128">
            <v>-871</v>
          </cell>
          <cell r="AQ1128" t="str">
            <v>KS</v>
          </cell>
          <cell r="AR1128" t="str">
            <v>Kansas Gas Service Company, Inc.</v>
          </cell>
          <cell r="AS1128" t="str">
            <v>OGS</v>
          </cell>
          <cell r="AT1128" t="str">
            <v>Natural Gas</v>
          </cell>
          <cell r="AU1128">
            <v>37652</v>
          </cell>
          <cell r="AV1128">
            <v>76100</v>
          </cell>
          <cell r="AW1128">
            <v>9.3000000000000007</v>
          </cell>
          <cell r="AX1128">
            <v>11.7</v>
          </cell>
          <cell r="AY1128">
            <v>27.21</v>
          </cell>
          <cell r="AZ1128">
            <v>655400</v>
          </cell>
          <cell r="BA1128">
            <v>37881</v>
          </cell>
          <cell r="BB1128">
            <v>45000</v>
          </cell>
          <cell r="BC1128" t="str">
            <v>NA</v>
          </cell>
          <cell r="BD1128" t="str">
            <v>NA</v>
          </cell>
          <cell r="BE1128" t="str">
            <v>NA</v>
          </cell>
          <cell r="BG1128" t="str">
            <v>NA</v>
          </cell>
          <cell r="BI1128" t="str">
            <v>Distribution</v>
          </cell>
          <cell r="BJ1128" t="str">
            <v>Settled</v>
          </cell>
          <cell r="BK1128" t="str">
            <v>No</v>
          </cell>
          <cell r="BL1128" t="str">
            <v>No</v>
          </cell>
        </row>
        <row r="1129">
          <cell r="AE1129">
            <v>100</v>
          </cell>
          <cell r="AF1129">
            <v>0</v>
          </cell>
          <cell r="AG1129">
            <v>1</v>
          </cell>
          <cell r="AH1129">
            <v>1</v>
          </cell>
          <cell r="AI1129">
            <v>1</v>
          </cell>
          <cell r="AJ1129">
            <v>1</v>
          </cell>
          <cell r="AL1129">
            <v>37</v>
          </cell>
          <cell r="AM1129">
            <v>75</v>
          </cell>
          <cell r="AO1129" t="str">
            <v>D-176,717-U</v>
          </cell>
          <cell r="AP1129">
            <v>-736</v>
          </cell>
          <cell r="AQ1129" t="str">
            <v>KS</v>
          </cell>
          <cell r="AR1129" t="str">
            <v>Atmos Energy Corporation</v>
          </cell>
          <cell r="AT1129" t="str">
            <v>Natural Gas</v>
          </cell>
          <cell r="AU1129">
            <v>33364</v>
          </cell>
          <cell r="AV1129">
            <v>13300</v>
          </cell>
          <cell r="AW1129">
            <v>11.53</v>
          </cell>
          <cell r="AX1129">
            <v>13.75</v>
          </cell>
          <cell r="AY1129">
            <v>40.26</v>
          </cell>
          <cell r="AZ1129" t="str">
            <v>NA</v>
          </cell>
          <cell r="BA1129">
            <v>33569</v>
          </cell>
          <cell r="BB1129">
            <v>7000</v>
          </cell>
          <cell r="BC1129" t="str">
            <v>NA</v>
          </cell>
          <cell r="BD1129" t="str">
            <v>NA</v>
          </cell>
          <cell r="BE1129" t="str">
            <v>NA</v>
          </cell>
          <cell r="BG1129" t="str">
            <v>NA</v>
          </cell>
          <cell r="BI1129" t="str">
            <v>Distribution</v>
          </cell>
          <cell r="BJ1129" t="str">
            <v>Settled</v>
          </cell>
          <cell r="BK1129" t="str">
            <v>No</v>
          </cell>
          <cell r="BL1129" t="str">
            <v>No</v>
          </cell>
        </row>
        <row r="1130">
          <cell r="AE1130">
            <v>100</v>
          </cell>
          <cell r="AF1130">
            <v>0</v>
          </cell>
          <cell r="AG1130">
            <v>1</v>
          </cell>
          <cell r="AH1130">
            <v>1</v>
          </cell>
          <cell r="AI1130">
            <v>1</v>
          </cell>
          <cell r="AJ1130">
            <v>0</v>
          </cell>
          <cell r="AL1130">
            <v>37</v>
          </cell>
          <cell r="AM1130">
            <v>75</v>
          </cell>
          <cell r="AO1130" t="str">
            <v>D-05-EPDE-980-RTS</v>
          </cell>
          <cell r="AP1130">
            <v>-735</v>
          </cell>
          <cell r="AQ1130" t="str">
            <v>KS</v>
          </cell>
          <cell r="AR1130" t="str">
            <v>The Empire District Electric Company</v>
          </cell>
          <cell r="AS1130" t="str">
            <v>AQN</v>
          </cell>
          <cell r="AT1130" t="str">
            <v>Electric</v>
          </cell>
          <cell r="AU1130">
            <v>38471</v>
          </cell>
          <cell r="AV1130">
            <v>4200</v>
          </cell>
          <cell r="AW1130">
            <v>8.14</v>
          </cell>
          <cell r="AX1130">
            <v>11.5</v>
          </cell>
          <cell r="AY1130">
            <v>42.44</v>
          </cell>
          <cell r="AZ1130">
            <v>50900</v>
          </cell>
          <cell r="BA1130">
            <v>38695</v>
          </cell>
          <cell r="BB1130">
            <v>2200</v>
          </cell>
          <cell r="BC1130" t="str">
            <v>NA</v>
          </cell>
          <cell r="BD1130" t="str">
            <v>NA</v>
          </cell>
          <cell r="BE1130" t="str">
            <v>NA</v>
          </cell>
          <cell r="BG1130" t="str">
            <v>NA</v>
          </cell>
          <cell r="BI1130" t="str">
            <v>Vertically Integrated</v>
          </cell>
          <cell r="BJ1130" t="str">
            <v>Settled</v>
          </cell>
          <cell r="BK1130" t="str">
            <v>No</v>
          </cell>
          <cell r="BL1130" t="str">
            <v>No</v>
          </cell>
        </row>
        <row r="1131">
          <cell r="AE1131">
            <v>100</v>
          </cell>
          <cell r="AF1131">
            <v>0</v>
          </cell>
          <cell r="AG1131">
            <v>1</v>
          </cell>
          <cell r="AH1131">
            <v>1</v>
          </cell>
          <cell r="AI1131">
            <v>1</v>
          </cell>
          <cell r="AJ1131">
            <v>1</v>
          </cell>
          <cell r="AL1131">
            <v>37</v>
          </cell>
          <cell r="AM1131">
            <v>75</v>
          </cell>
          <cell r="AO1131" t="str">
            <v>D-03-ATMG-1036-RTS</v>
          </cell>
          <cell r="AP1131">
            <v>-732</v>
          </cell>
          <cell r="AQ1131" t="str">
            <v>KS</v>
          </cell>
          <cell r="AR1131" t="str">
            <v>Atmos Energy Corporation</v>
          </cell>
          <cell r="AT1131" t="str">
            <v>Natural Gas</v>
          </cell>
          <cell r="AU1131">
            <v>37787</v>
          </cell>
          <cell r="AV1131">
            <v>7400</v>
          </cell>
          <cell r="AW1131">
            <v>9.94</v>
          </cell>
          <cell r="AX1131">
            <v>12.5</v>
          </cell>
          <cell r="AY1131">
            <v>46.96</v>
          </cell>
          <cell r="AZ1131" t="str">
            <v>NA</v>
          </cell>
          <cell r="BA1131">
            <v>37991</v>
          </cell>
          <cell r="BB1131">
            <v>2500</v>
          </cell>
          <cell r="BC1131" t="str">
            <v>NA</v>
          </cell>
          <cell r="BD1131" t="str">
            <v>NA</v>
          </cell>
          <cell r="BE1131" t="str">
            <v>NA</v>
          </cell>
          <cell r="BG1131" t="str">
            <v>NA</v>
          </cell>
          <cell r="BI1131" t="str">
            <v>Distribution</v>
          </cell>
          <cell r="BJ1131" t="str">
            <v>Fully Litigated</v>
          </cell>
          <cell r="BK1131" t="str">
            <v>No</v>
          </cell>
          <cell r="BL1131" t="str">
            <v>No</v>
          </cell>
        </row>
        <row r="1132">
          <cell r="AE1132">
            <v>100</v>
          </cell>
          <cell r="AF1132">
            <v>0</v>
          </cell>
          <cell r="AG1132">
            <v>1</v>
          </cell>
          <cell r="AH1132">
            <v>1</v>
          </cell>
          <cell r="AI1132">
            <v>1</v>
          </cell>
          <cell r="AJ1132">
            <v>0</v>
          </cell>
          <cell r="AL1132">
            <v>37</v>
          </cell>
          <cell r="AM1132">
            <v>75</v>
          </cell>
          <cell r="AO1132" t="str">
            <v>D-97-KCPE-661-RTS</v>
          </cell>
          <cell r="AP1132">
            <v>-198</v>
          </cell>
          <cell r="AQ1132" t="str">
            <v>KS</v>
          </cell>
          <cell r="AR1132" t="str">
            <v>Evergy Metro, Inc.</v>
          </cell>
          <cell r="AS1132" t="str">
            <v>EVRG</v>
          </cell>
          <cell r="AT1132" t="str">
            <v>Electric</v>
          </cell>
          <cell r="AU1132">
            <v>35660</v>
          </cell>
          <cell r="AV1132">
            <v>1800</v>
          </cell>
          <cell r="AW1132">
            <v>9.43</v>
          </cell>
          <cell r="AX1132">
            <v>12.9</v>
          </cell>
          <cell r="AY1132">
            <v>51.62</v>
          </cell>
          <cell r="AZ1132" t="str">
            <v>NA</v>
          </cell>
          <cell r="BA1132">
            <v>35802</v>
          </cell>
          <cell r="BB1132">
            <v>-14200</v>
          </cell>
          <cell r="BC1132" t="str">
            <v>NA</v>
          </cell>
          <cell r="BD1132" t="str">
            <v>NA</v>
          </cell>
          <cell r="BE1132" t="str">
            <v>NA</v>
          </cell>
          <cell r="BF1132">
            <v>35338</v>
          </cell>
          <cell r="BG1132" t="str">
            <v>NA</v>
          </cell>
          <cell r="BH1132" t="str">
            <v>Year-end</v>
          </cell>
          <cell r="BI1132" t="str">
            <v>Vertically Integrated</v>
          </cell>
          <cell r="BJ1132" t="str">
            <v>Settled</v>
          </cell>
          <cell r="BK1132" t="str">
            <v>No</v>
          </cell>
          <cell r="BL1132" t="str">
            <v>No</v>
          </cell>
        </row>
        <row r="1133">
          <cell r="AE1133">
            <v>100</v>
          </cell>
          <cell r="AF1133">
            <v>0</v>
          </cell>
          <cell r="AG1133">
            <v>1</v>
          </cell>
          <cell r="AH1133">
            <v>1</v>
          </cell>
          <cell r="AI1133">
            <v>1</v>
          </cell>
          <cell r="AJ1133">
            <v>0</v>
          </cell>
          <cell r="AL1133">
            <v>37</v>
          </cell>
          <cell r="AM1133">
            <v>76</v>
          </cell>
          <cell r="AO1133" t="str">
            <v>D-193,307-U</v>
          </cell>
          <cell r="AP1133">
            <v>-140</v>
          </cell>
          <cell r="AQ1133" t="str">
            <v>KS</v>
          </cell>
          <cell r="AR1133" t="str">
            <v>Evergy Kansas Central, Inc.</v>
          </cell>
          <cell r="AS1133" t="str">
            <v>EVRG</v>
          </cell>
          <cell r="AT1133" t="str">
            <v>Electric</v>
          </cell>
          <cell r="AU1133">
            <v>34928</v>
          </cell>
          <cell r="AV1133">
            <v>9000</v>
          </cell>
          <cell r="AW1133">
            <v>7.89</v>
          </cell>
          <cell r="AX1133">
            <v>12</v>
          </cell>
          <cell r="AY1133">
            <v>37.299999999999997</v>
          </cell>
          <cell r="AZ1133" t="str">
            <v>NA</v>
          </cell>
          <cell r="BA1133">
            <v>35445</v>
          </cell>
          <cell r="BB1133">
            <v>-10000</v>
          </cell>
          <cell r="BC1133" t="str">
            <v>NA</v>
          </cell>
          <cell r="BD1133" t="str">
            <v>NA</v>
          </cell>
          <cell r="BE1133" t="str">
            <v>NA</v>
          </cell>
          <cell r="BF1133">
            <v>34730</v>
          </cell>
          <cell r="BG1133" t="str">
            <v>NA</v>
          </cell>
          <cell r="BH1133" t="str">
            <v>Year-end</v>
          </cell>
          <cell r="BI1133" t="str">
            <v>Vertically Integrated</v>
          </cell>
          <cell r="BJ1133" t="str">
            <v>Fully Litigated</v>
          </cell>
          <cell r="BK1133" t="str">
            <v>No</v>
          </cell>
          <cell r="BL1133" t="str">
            <v>No</v>
          </cell>
        </row>
        <row r="1134">
          <cell r="AE1134">
            <v>100</v>
          </cell>
          <cell r="AF1134">
            <v>0</v>
          </cell>
          <cell r="AG1134">
            <v>1</v>
          </cell>
          <cell r="AH1134">
            <v>1</v>
          </cell>
          <cell r="AI1134">
            <v>1</v>
          </cell>
          <cell r="AJ1134">
            <v>0</v>
          </cell>
          <cell r="AL1134">
            <v>37</v>
          </cell>
          <cell r="AM1134">
            <v>77</v>
          </cell>
          <cell r="AO1134" t="str">
            <v>D-193,306-U</v>
          </cell>
          <cell r="AP1134">
            <v>-139</v>
          </cell>
          <cell r="AQ1134" t="str">
            <v>KS</v>
          </cell>
          <cell r="AR1134" t="str">
            <v>Evergy Kansas South, Inc.</v>
          </cell>
          <cell r="AS1134" t="str">
            <v>EVRG</v>
          </cell>
          <cell r="AT1134" t="str">
            <v>Electric</v>
          </cell>
          <cell r="AU1134">
            <v>34928</v>
          </cell>
          <cell r="AV1134">
            <v>12000</v>
          </cell>
          <cell r="AW1134">
            <v>7.85</v>
          </cell>
          <cell r="AX1134">
            <v>12</v>
          </cell>
          <cell r="AY1134">
            <v>37.1</v>
          </cell>
          <cell r="AZ1134" t="str">
            <v>NA</v>
          </cell>
          <cell r="BA1134">
            <v>35445</v>
          </cell>
          <cell r="BB1134">
            <v>-65000</v>
          </cell>
          <cell r="BC1134" t="str">
            <v>NA</v>
          </cell>
          <cell r="BD1134" t="str">
            <v>NA</v>
          </cell>
          <cell r="BE1134" t="str">
            <v>NA</v>
          </cell>
          <cell r="BF1134">
            <v>34730</v>
          </cell>
          <cell r="BG1134" t="str">
            <v>NA</v>
          </cell>
          <cell r="BH1134" t="str">
            <v>Year-end</v>
          </cell>
          <cell r="BI1134" t="str">
            <v>Vertically Integrated</v>
          </cell>
          <cell r="BJ1134" t="str">
            <v>Fully Litigated</v>
          </cell>
          <cell r="BK1134" t="str">
            <v>Yes</v>
          </cell>
          <cell r="BL1134" t="str">
            <v>No</v>
          </cell>
        </row>
        <row r="1135">
          <cell r="AE1135">
            <v>100</v>
          </cell>
          <cell r="AF1135">
            <v>0</v>
          </cell>
          <cell r="AG1135">
            <v>1</v>
          </cell>
          <cell r="AH1135">
            <v>1</v>
          </cell>
          <cell r="AI1135">
            <v>1</v>
          </cell>
          <cell r="AJ1135">
            <v>1</v>
          </cell>
          <cell r="AL1135">
            <v>37</v>
          </cell>
          <cell r="AM1135">
            <v>77</v>
          </cell>
          <cell r="AO1135" t="str">
            <v>D-193,305-U</v>
          </cell>
          <cell r="AP1135">
            <v>-138</v>
          </cell>
          <cell r="AQ1135" t="str">
            <v>KS</v>
          </cell>
          <cell r="AR1135" t="str">
            <v>Kansas Gas Service Company, Inc.</v>
          </cell>
          <cell r="AS1135" t="str">
            <v>OGS</v>
          </cell>
          <cell r="AT1135" t="str">
            <v>Natural Gas</v>
          </cell>
          <cell r="AU1135">
            <v>34928</v>
          </cell>
          <cell r="AV1135">
            <v>60900</v>
          </cell>
          <cell r="AW1135">
            <v>8.26</v>
          </cell>
          <cell r="AX1135">
            <v>12</v>
          </cell>
          <cell r="AY1135">
            <v>39.9</v>
          </cell>
          <cell r="AZ1135">
            <v>504800</v>
          </cell>
          <cell r="BA1135">
            <v>35170</v>
          </cell>
          <cell r="BB1135">
            <v>34400</v>
          </cell>
          <cell r="BC1135">
            <v>8.9499999999999993</v>
          </cell>
          <cell r="BD1135">
            <v>10.5</v>
          </cell>
          <cell r="BE1135">
            <v>49.29</v>
          </cell>
          <cell r="BF1135">
            <v>34730</v>
          </cell>
          <cell r="BG1135">
            <v>445400</v>
          </cell>
          <cell r="BH1135" t="str">
            <v>Year-end</v>
          </cell>
          <cell r="BI1135" t="str">
            <v>Distribution</v>
          </cell>
          <cell r="BJ1135" t="str">
            <v>Fully Litigated</v>
          </cell>
          <cell r="BK1135" t="str">
            <v>No</v>
          </cell>
          <cell r="BL1135" t="str">
            <v>No</v>
          </cell>
        </row>
        <row r="1136">
          <cell r="AE1136">
            <v>100</v>
          </cell>
          <cell r="AF1136">
            <v>0</v>
          </cell>
          <cell r="AG1136">
            <v>1</v>
          </cell>
          <cell r="AH1136">
            <v>1</v>
          </cell>
          <cell r="AI1136">
            <v>1</v>
          </cell>
          <cell r="AJ1136">
            <v>1</v>
          </cell>
          <cell r="AL1136">
            <v>37</v>
          </cell>
          <cell r="AM1136">
            <v>77</v>
          </cell>
          <cell r="AO1136" t="str">
            <v>D-181,940-U</v>
          </cell>
          <cell r="AP1136">
            <v>-137</v>
          </cell>
          <cell r="AQ1136" t="str">
            <v>KS</v>
          </cell>
          <cell r="AR1136" t="str">
            <v>Atmos Energy Corporation</v>
          </cell>
          <cell r="AT1136" t="str">
            <v>Natural Gas</v>
          </cell>
          <cell r="AU1136">
            <v>33739</v>
          </cell>
          <cell r="AV1136">
            <v>6300</v>
          </cell>
          <cell r="AW1136">
            <v>11.15</v>
          </cell>
          <cell r="AX1136">
            <v>12.88</v>
          </cell>
          <cell r="AY1136">
            <v>42.42</v>
          </cell>
          <cell r="AZ1136">
            <v>52300</v>
          </cell>
          <cell r="BA1136">
            <v>33981</v>
          </cell>
          <cell r="BB1136">
            <v>900</v>
          </cell>
          <cell r="BC1136">
            <v>10.64</v>
          </cell>
          <cell r="BD1136">
            <v>12</v>
          </cell>
          <cell r="BE1136">
            <v>41.09</v>
          </cell>
          <cell r="BF1136">
            <v>33603</v>
          </cell>
          <cell r="BG1136">
            <v>41300</v>
          </cell>
          <cell r="BH1136" t="str">
            <v>Year-end</v>
          </cell>
          <cell r="BI1136" t="str">
            <v>Distribution</v>
          </cell>
          <cell r="BJ1136" t="str">
            <v>Fully Litigated</v>
          </cell>
          <cell r="BK1136" t="str">
            <v>No</v>
          </cell>
          <cell r="BL1136" t="str">
            <v>No</v>
          </cell>
        </row>
        <row r="1137">
          <cell r="AE1137">
            <v>100</v>
          </cell>
          <cell r="AF1137">
            <v>0</v>
          </cell>
          <cell r="AG1137">
            <v>1</v>
          </cell>
          <cell r="AH1137">
            <v>1</v>
          </cell>
          <cell r="AI1137">
            <v>1</v>
          </cell>
          <cell r="AJ1137">
            <v>1</v>
          </cell>
          <cell r="AL1137">
            <v>37</v>
          </cell>
          <cell r="AM1137">
            <v>77</v>
          </cell>
          <cell r="AO1137" t="str">
            <v>D-176,716-U</v>
          </cell>
          <cell r="AP1137">
            <v>-136</v>
          </cell>
          <cell r="AQ1137" t="str">
            <v>KS</v>
          </cell>
          <cell r="AR1137" t="str">
            <v>Kansas Gas Service Company, Inc.</v>
          </cell>
          <cell r="AS1137" t="str">
            <v>OGS</v>
          </cell>
          <cell r="AT1137" t="str">
            <v>Natural Gas</v>
          </cell>
          <cell r="AU1137">
            <v>33361</v>
          </cell>
          <cell r="AV1137">
            <v>52200</v>
          </cell>
          <cell r="AW1137">
            <v>9.6999999999999993</v>
          </cell>
          <cell r="AX1137">
            <v>13.75</v>
          </cell>
          <cell r="AY1137">
            <v>41.71</v>
          </cell>
          <cell r="AZ1137" t="str">
            <v>NA</v>
          </cell>
          <cell r="BA1137">
            <v>33602</v>
          </cell>
          <cell r="BB1137">
            <v>39300</v>
          </cell>
          <cell r="BC1137">
            <v>8.5399999999999991</v>
          </cell>
          <cell r="BD1137">
            <v>12.1</v>
          </cell>
          <cell r="BE1137">
            <v>36.840000000000003</v>
          </cell>
          <cell r="BF1137">
            <v>33238</v>
          </cell>
          <cell r="BG1137">
            <v>412500</v>
          </cell>
          <cell r="BH1137" t="str">
            <v>Year-end</v>
          </cell>
          <cell r="BI1137" t="str">
            <v>Distribution</v>
          </cell>
          <cell r="BJ1137" t="str">
            <v>Fully Litigated</v>
          </cell>
          <cell r="BK1137" t="str">
            <v>No</v>
          </cell>
          <cell r="BL1137" t="str">
            <v>Yes</v>
          </cell>
        </row>
        <row r="1138">
          <cell r="AE1138">
            <v>100</v>
          </cell>
          <cell r="AF1138">
            <v>0</v>
          </cell>
          <cell r="AG1138">
            <v>1</v>
          </cell>
          <cell r="AH1138">
            <v>1</v>
          </cell>
          <cell r="AI1138">
            <v>1</v>
          </cell>
          <cell r="AJ1138">
            <v>0</v>
          </cell>
          <cell r="AL1138">
            <v>37</v>
          </cell>
          <cell r="AM1138">
            <v>77</v>
          </cell>
          <cell r="AO1138" t="str">
            <v>D-05-WSEE-981-RTS (WR)</v>
          </cell>
          <cell r="AP1138">
            <v>-123</v>
          </cell>
          <cell r="AQ1138" t="str">
            <v>KS</v>
          </cell>
          <cell r="AR1138" t="str">
            <v>Evergy Kansas Central, Inc.</v>
          </cell>
          <cell r="AS1138" t="str">
            <v>EVRG</v>
          </cell>
          <cell r="AT1138" t="str">
            <v>Electric</v>
          </cell>
          <cell r="AU1138">
            <v>38474</v>
          </cell>
          <cell r="AV1138">
            <v>47800</v>
          </cell>
          <cell r="AW1138">
            <v>8.84</v>
          </cell>
          <cell r="AX1138">
            <v>11.5</v>
          </cell>
          <cell r="AY1138">
            <v>44.59</v>
          </cell>
          <cell r="AZ1138">
            <v>1052600</v>
          </cell>
          <cell r="BA1138">
            <v>38714</v>
          </cell>
          <cell r="BB1138">
            <v>24200</v>
          </cell>
          <cell r="BC1138">
            <v>7.89</v>
          </cell>
          <cell r="BD1138">
            <v>10</v>
          </cell>
          <cell r="BE1138">
            <v>44.59</v>
          </cell>
          <cell r="BF1138">
            <v>38352</v>
          </cell>
          <cell r="BG1138">
            <v>1022200</v>
          </cell>
          <cell r="BH1138" t="str">
            <v>Year-end</v>
          </cell>
          <cell r="BI1138" t="str">
            <v>Vertically Integrated</v>
          </cell>
          <cell r="BJ1138" t="str">
            <v>Fully Litigated</v>
          </cell>
          <cell r="BK1138" t="str">
            <v>No</v>
          </cell>
          <cell r="BL1138" t="str">
            <v>No</v>
          </cell>
        </row>
        <row r="1139">
          <cell r="AE1139">
            <v>100</v>
          </cell>
          <cell r="AF1139">
            <v>0</v>
          </cell>
          <cell r="AG1139">
            <v>1</v>
          </cell>
          <cell r="AH1139">
            <v>1</v>
          </cell>
          <cell r="AI1139">
            <v>1</v>
          </cell>
          <cell r="AJ1139">
            <v>0</v>
          </cell>
          <cell r="AL1139">
            <v>37</v>
          </cell>
          <cell r="AM1139">
            <v>77</v>
          </cell>
          <cell r="AO1139" t="str">
            <v>D-01-WSRE-436-RTS (WR)</v>
          </cell>
          <cell r="AP1139">
            <v>-108</v>
          </cell>
          <cell r="AQ1139" t="str">
            <v>KS</v>
          </cell>
          <cell r="AR1139" t="str">
            <v>Evergy Kansas Central, Inc.</v>
          </cell>
          <cell r="AS1139" t="str">
            <v>EVRG</v>
          </cell>
          <cell r="AT1139" t="str">
            <v>Electric</v>
          </cell>
          <cell r="AU1139">
            <v>36857</v>
          </cell>
          <cell r="AV1139">
            <v>92600</v>
          </cell>
          <cell r="AW1139">
            <v>10.26</v>
          </cell>
          <cell r="AX1139">
            <v>12.75</v>
          </cell>
          <cell r="AY1139">
            <v>50</v>
          </cell>
          <cell r="AZ1139">
            <v>1099900</v>
          </cell>
          <cell r="BA1139">
            <v>37097</v>
          </cell>
          <cell r="BB1139">
            <v>25400</v>
          </cell>
          <cell r="BC1139">
            <v>9.08</v>
          </cell>
          <cell r="BD1139">
            <v>11.02</v>
          </cell>
          <cell r="BE1139">
            <v>44.14</v>
          </cell>
          <cell r="BF1139">
            <v>36799</v>
          </cell>
          <cell r="BG1139">
            <v>1057200</v>
          </cell>
          <cell r="BH1139" t="str">
            <v>Year-end</v>
          </cell>
          <cell r="BI1139" t="str">
            <v>Vertically Integrated</v>
          </cell>
          <cell r="BJ1139" t="str">
            <v>Fully Litigated</v>
          </cell>
          <cell r="BK1139" t="str">
            <v>No</v>
          </cell>
          <cell r="BL1139" t="str">
            <v>No</v>
          </cell>
        </row>
        <row r="1140">
          <cell r="AE1140">
            <v>100</v>
          </cell>
          <cell r="AF1140">
            <v>0</v>
          </cell>
          <cell r="AG1140">
            <v>1</v>
          </cell>
          <cell r="AH1140">
            <v>1</v>
          </cell>
          <cell r="AI1140">
            <v>1</v>
          </cell>
          <cell r="AJ1140">
            <v>1</v>
          </cell>
          <cell r="AL1140">
            <v>37</v>
          </cell>
          <cell r="AM1140">
            <v>78</v>
          </cell>
          <cell r="AO1140" t="str">
            <v>D-07-AQLG-431-RTS</v>
          </cell>
          <cell r="AP1140">
            <v>4</v>
          </cell>
          <cell r="AQ1140" t="str">
            <v>KS</v>
          </cell>
          <cell r="AR1140" t="str">
            <v>Black Hills Kansas Gas Utility Company, LLC</v>
          </cell>
          <cell r="AS1140" t="str">
            <v>BKH</v>
          </cell>
          <cell r="AT1140" t="str">
            <v>Natural Gas</v>
          </cell>
          <cell r="AU1140">
            <v>39022</v>
          </cell>
          <cell r="AV1140">
            <v>7240.2179999999998</v>
          </cell>
          <cell r="AW1140">
            <v>9.6</v>
          </cell>
          <cell r="AX1140">
            <v>12</v>
          </cell>
          <cell r="AY1140">
            <v>50.73</v>
          </cell>
          <cell r="AZ1140">
            <v>83610.994000000006</v>
          </cell>
          <cell r="BA1140">
            <v>39218</v>
          </cell>
          <cell r="BB1140">
            <v>5100</v>
          </cell>
          <cell r="BC1140" t="str">
            <v>NA</v>
          </cell>
          <cell r="BD1140" t="str">
            <v>NA</v>
          </cell>
          <cell r="BE1140" t="str">
            <v>NA</v>
          </cell>
          <cell r="BG1140" t="str">
            <v>NA</v>
          </cell>
          <cell r="BI1140" t="str">
            <v>Distribution</v>
          </cell>
          <cell r="BJ1140" t="str">
            <v>Settled</v>
          </cell>
          <cell r="BK1140" t="str">
            <v>No</v>
          </cell>
          <cell r="BL1140" t="str">
            <v>No</v>
          </cell>
        </row>
        <row r="1141">
          <cell r="AE1141">
            <v>100</v>
          </cell>
          <cell r="AF1141">
            <v>0</v>
          </cell>
          <cell r="AG1141">
            <v>1</v>
          </cell>
          <cell r="AH1141">
            <v>1</v>
          </cell>
          <cell r="AI1141">
            <v>1</v>
          </cell>
          <cell r="AJ1141">
            <v>0</v>
          </cell>
          <cell r="AL1141">
            <v>37</v>
          </cell>
          <cell r="AM1141">
            <v>78</v>
          </cell>
          <cell r="AO1141" t="str">
            <v>D-05-WSEE-981-RTS (KG&amp;E)</v>
          </cell>
          <cell r="AP1141">
            <v>56</v>
          </cell>
          <cell r="AQ1141" t="str">
            <v>KS</v>
          </cell>
          <cell r="AR1141" t="str">
            <v>Evergy Kansas South, Inc.</v>
          </cell>
          <cell r="AS1141" t="str">
            <v>EVRG</v>
          </cell>
          <cell r="AT1141" t="str">
            <v>Electric</v>
          </cell>
          <cell r="AU1141">
            <v>38474</v>
          </cell>
          <cell r="AV1141">
            <v>36300</v>
          </cell>
          <cell r="AW1141">
            <v>8.84</v>
          </cell>
          <cell r="AX1141">
            <v>11.5</v>
          </cell>
          <cell r="AY1141">
            <v>44.59</v>
          </cell>
          <cell r="AZ1141">
            <v>1280600</v>
          </cell>
          <cell r="BA1141">
            <v>38714</v>
          </cell>
          <cell r="BB1141">
            <v>-21200</v>
          </cell>
          <cell r="BC1141">
            <v>7.89</v>
          </cell>
          <cell r="BD1141">
            <v>10</v>
          </cell>
          <cell r="BE1141">
            <v>44.59</v>
          </cell>
          <cell r="BF1141">
            <v>38352</v>
          </cell>
          <cell r="BG1141">
            <v>1200900</v>
          </cell>
          <cell r="BH1141" t="str">
            <v>Year-end</v>
          </cell>
          <cell r="BI1141" t="str">
            <v>Vertically Integrated</v>
          </cell>
          <cell r="BJ1141" t="str">
            <v>Fully Litigated</v>
          </cell>
          <cell r="BK1141" t="str">
            <v>No</v>
          </cell>
          <cell r="BL1141" t="str">
            <v>No</v>
          </cell>
        </row>
        <row r="1142">
          <cell r="AE1142">
            <v>100</v>
          </cell>
          <cell r="AF1142">
            <v>0</v>
          </cell>
          <cell r="AG1142">
            <v>1</v>
          </cell>
          <cell r="AH1142">
            <v>1</v>
          </cell>
          <cell r="AI1142">
            <v>1</v>
          </cell>
          <cell r="AJ1142">
            <v>0</v>
          </cell>
          <cell r="AL1142">
            <v>37</v>
          </cell>
          <cell r="AM1142">
            <v>78</v>
          </cell>
          <cell r="AO1142" t="str">
            <v>D-07-KCPE-905-RTS</v>
          </cell>
          <cell r="AP1142">
            <v>64</v>
          </cell>
          <cell r="AQ1142" t="str">
            <v>KS</v>
          </cell>
          <cell r="AR1142" t="str">
            <v>Evergy Metro, Inc.</v>
          </cell>
          <cell r="AS1142" t="str">
            <v>EVRG</v>
          </cell>
          <cell r="AT1142" t="str">
            <v>Electric</v>
          </cell>
          <cell r="AU1142">
            <v>39142</v>
          </cell>
          <cell r="AV1142">
            <v>47060.873</v>
          </cell>
          <cell r="AW1142">
            <v>8.83</v>
          </cell>
          <cell r="AX1142">
            <v>11.25</v>
          </cell>
          <cell r="AY1142">
            <v>53.43</v>
          </cell>
          <cell r="AZ1142">
            <v>1107821.3829999999</v>
          </cell>
          <cell r="BA1142">
            <v>39406</v>
          </cell>
          <cell r="BB1142">
            <v>28000</v>
          </cell>
          <cell r="BC1142" t="str">
            <v>NA</v>
          </cell>
          <cell r="BD1142" t="str">
            <v>NA</v>
          </cell>
          <cell r="BE1142" t="str">
            <v>NA</v>
          </cell>
          <cell r="BG1142" t="str">
            <v>NA</v>
          </cell>
          <cell r="BI1142" t="str">
            <v>Vertically Integrated</v>
          </cell>
          <cell r="BJ1142" t="str">
            <v>Settled</v>
          </cell>
          <cell r="BK1142" t="str">
            <v>No</v>
          </cell>
          <cell r="BL1142" t="str">
            <v>No</v>
          </cell>
        </row>
        <row r="1143">
          <cell r="AE1143">
            <v>100</v>
          </cell>
          <cell r="AF1143">
            <v>0</v>
          </cell>
          <cell r="AG1143">
            <v>1</v>
          </cell>
          <cell r="AH1143">
            <v>1</v>
          </cell>
          <cell r="AI1143">
            <v>1</v>
          </cell>
          <cell r="AJ1143">
            <v>1</v>
          </cell>
          <cell r="AL1143">
            <v>37</v>
          </cell>
          <cell r="AM1143">
            <v>78</v>
          </cell>
          <cell r="AO1143" t="str">
            <v>D-05-AQLG-367-RTS</v>
          </cell>
          <cell r="AP1143">
            <v>70</v>
          </cell>
          <cell r="AQ1143" t="str">
            <v>KS</v>
          </cell>
          <cell r="AR1143" t="str">
            <v>Black Hills Kansas Gas Utility Company, LLC</v>
          </cell>
          <cell r="AS1143" t="str">
            <v>BKH</v>
          </cell>
          <cell r="AT1143" t="str">
            <v>Natural Gas</v>
          </cell>
          <cell r="AU1143">
            <v>38292</v>
          </cell>
          <cell r="AV1143">
            <v>6200</v>
          </cell>
          <cell r="AW1143">
            <v>8.06</v>
          </cell>
          <cell r="AX1143">
            <v>12</v>
          </cell>
          <cell r="AY1143">
            <v>42.19</v>
          </cell>
          <cell r="AZ1143">
            <v>98300</v>
          </cell>
          <cell r="BA1143">
            <v>38476</v>
          </cell>
          <cell r="BB1143">
            <v>2700</v>
          </cell>
          <cell r="BC1143" t="str">
            <v>NA</v>
          </cell>
          <cell r="BD1143" t="str">
            <v>NA</v>
          </cell>
          <cell r="BE1143" t="str">
            <v>NA</v>
          </cell>
          <cell r="BG1143" t="str">
            <v>NA</v>
          </cell>
          <cell r="BI1143" t="str">
            <v>Distribution</v>
          </cell>
          <cell r="BJ1143" t="str">
            <v>Settled</v>
          </cell>
          <cell r="BK1143" t="str">
            <v>No</v>
          </cell>
          <cell r="BL1143" t="str">
            <v>No</v>
          </cell>
        </row>
        <row r="1144">
          <cell r="AE1144">
            <v>100</v>
          </cell>
          <cell r="AF1144">
            <v>0</v>
          </cell>
          <cell r="AG1144">
            <v>1</v>
          </cell>
          <cell r="AH1144">
            <v>1</v>
          </cell>
          <cell r="AI1144">
            <v>1</v>
          </cell>
          <cell r="AJ1144">
            <v>1</v>
          </cell>
          <cell r="AL1144">
            <v>37</v>
          </cell>
          <cell r="AM1144">
            <v>78</v>
          </cell>
          <cell r="AO1144" t="str">
            <v>D-08-ATMG-280-RTS</v>
          </cell>
          <cell r="AP1144">
            <v>211</v>
          </cell>
          <cell r="AQ1144" t="str">
            <v>KS</v>
          </cell>
          <cell r="AR1144" t="str">
            <v>Atmos Energy Corporation</v>
          </cell>
          <cell r="AT1144" t="str">
            <v>Natural Gas</v>
          </cell>
          <cell r="AU1144">
            <v>39339</v>
          </cell>
          <cell r="AV1144">
            <v>4978.1909999999998</v>
          </cell>
          <cell r="AW1144">
            <v>8.4700000000000006</v>
          </cell>
          <cell r="AX1144">
            <v>11</v>
          </cell>
          <cell r="AY1144">
            <v>48.3</v>
          </cell>
          <cell r="AZ1144">
            <v>135561.52499999999</v>
          </cell>
          <cell r="BA1144">
            <v>39561</v>
          </cell>
          <cell r="BB1144">
            <v>2100</v>
          </cell>
          <cell r="BC1144" t="str">
            <v>NA</v>
          </cell>
          <cell r="BD1144" t="str">
            <v>NA</v>
          </cell>
          <cell r="BE1144" t="str">
            <v>NA</v>
          </cell>
          <cell r="BG1144" t="str">
            <v>NA</v>
          </cell>
          <cell r="BI1144" t="str">
            <v>Distribution</v>
          </cell>
          <cell r="BJ1144" t="str">
            <v>Settled</v>
          </cell>
          <cell r="BK1144" t="str">
            <v>No</v>
          </cell>
          <cell r="BL1144" t="str">
            <v>No</v>
          </cell>
        </row>
        <row r="1145">
          <cell r="AE1145">
            <v>100</v>
          </cell>
          <cell r="AF1145">
            <v>0</v>
          </cell>
          <cell r="AG1145">
            <v>1</v>
          </cell>
          <cell r="AH1145">
            <v>1</v>
          </cell>
          <cell r="AI1145">
            <v>1</v>
          </cell>
          <cell r="AJ1145">
            <v>0</v>
          </cell>
          <cell r="AL1145">
            <v>37</v>
          </cell>
          <cell r="AM1145">
            <v>78</v>
          </cell>
          <cell r="AO1145" t="str">
            <v>D-01-WSRE-436-RTS (KG&amp;E)</v>
          </cell>
          <cell r="AP1145">
            <v>253</v>
          </cell>
          <cell r="AQ1145" t="str">
            <v>KS</v>
          </cell>
          <cell r="AR1145" t="str">
            <v>Evergy Kansas South, Inc.</v>
          </cell>
          <cell r="AS1145" t="str">
            <v>EVRG</v>
          </cell>
          <cell r="AT1145" t="str">
            <v>Electric</v>
          </cell>
          <cell r="AU1145">
            <v>36857</v>
          </cell>
          <cell r="AV1145">
            <v>57900</v>
          </cell>
          <cell r="AW1145">
            <v>10.26</v>
          </cell>
          <cell r="AX1145">
            <v>12.75</v>
          </cell>
          <cell r="AY1145">
            <v>50</v>
          </cell>
          <cell r="AZ1145">
            <v>1363600</v>
          </cell>
          <cell r="BA1145">
            <v>37097</v>
          </cell>
          <cell r="BB1145">
            <v>-41000</v>
          </cell>
          <cell r="BC1145">
            <v>9.08</v>
          </cell>
          <cell r="BD1145">
            <v>11.02</v>
          </cell>
          <cell r="BE1145">
            <v>44.14</v>
          </cell>
          <cell r="BF1145">
            <v>36799</v>
          </cell>
          <cell r="BG1145">
            <v>1191300</v>
          </cell>
          <cell r="BH1145" t="str">
            <v>Year-end</v>
          </cell>
          <cell r="BI1145" t="str">
            <v>Vertically Integrated</v>
          </cell>
          <cell r="BJ1145" t="str">
            <v>Fully Litigated</v>
          </cell>
          <cell r="BK1145" t="str">
            <v>No</v>
          </cell>
          <cell r="BL1145" t="str">
            <v>No</v>
          </cell>
        </row>
        <row r="1146">
          <cell r="AE1146">
            <v>100</v>
          </cell>
          <cell r="AF1146">
            <v>0</v>
          </cell>
          <cell r="AG1146">
            <v>1</v>
          </cell>
          <cell r="AH1146">
            <v>1</v>
          </cell>
          <cell r="AI1146">
            <v>1</v>
          </cell>
          <cell r="AJ1146">
            <v>1</v>
          </cell>
          <cell r="AL1146">
            <v>37</v>
          </cell>
          <cell r="AM1146">
            <v>78</v>
          </cell>
          <cell r="AO1146" t="str">
            <v>D-193,787-U</v>
          </cell>
          <cell r="AP1146">
            <v>255</v>
          </cell>
          <cell r="AQ1146" t="str">
            <v>KS</v>
          </cell>
          <cell r="AR1146" t="str">
            <v>Black Hills Kansas Gas Utility Company, LLC</v>
          </cell>
          <cell r="AS1146" t="str">
            <v>BKH</v>
          </cell>
          <cell r="AT1146" t="str">
            <v>Natural Gas</v>
          </cell>
          <cell r="AU1146">
            <v>35047</v>
          </cell>
          <cell r="AV1146">
            <v>5100</v>
          </cell>
          <cell r="AW1146">
            <v>9.57</v>
          </cell>
          <cell r="AX1146">
            <v>13</v>
          </cell>
          <cell r="AY1146">
            <v>45.99</v>
          </cell>
          <cell r="AZ1146" t="str">
            <v>NA</v>
          </cell>
          <cell r="BA1146">
            <v>35390</v>
          </cell>
          <cell r="BB1146">
            <v>3400</v>
          </cell>
          <cell r="BC1146" t="str">
            <v>NA</v>
          </cell>
          <cell r="BD1146" t="str">
            <v>NA</v>
          </cell>
          <cell r="BE1146" t="str">
            <v>NA</v>
          </cell>
          <cell r="BF1146">
            <v>34699</v>
          </cell>
          <cell r="BG1146" t="str">
            <v>NA</v>
          </cell>
          <cell r="BH1146" t="str">
            <v>Year-end</v>
          </cell>
          <cell r="BI1146" t="str">
            <v>Distribution</v>
          </cell>
          <cell r="BJ1146" t="str">
            <v>Settled</v>
          </cell>
          <cell r="BK1146" t="str">
            <v>No</v>
          </cell>
          <cell r="BL1146" t="str">
            <v>No</v>
          </cell>
        </row>
        <row r="1147">
          <cell r="AE1147">
            <v>100</v>
          </cell>
          <cell r="AF1147">
            <v>0</v>
          </cell>
          <cell r="AG1147">
            <v>1</v>
          </cell>
          <cell r="AH1147">
            <v>1</v>
          </cell>
          <cell r="AI1147">
            <v>1</v>
          </cell>
          <cell r="AJ1147">
            <v>1</v>
          </cell>
          <cell r="AL1147">
            <v>37</v>
          </cell>
          <cell r="AM1147">
            <v>78</v>
          </cell>
          <cell r="AO1147" t="str">
            <v>D-00-UTCG-336-RTS</v>
          </cell>
          <cell r="AP1147">
            <v>256</v>
          </cell>
          <cell r="AQ1147" t="str">
            <v>KS</v>
          </cell>
          <cell r="AR1147" t="str">
            <v>Black Hills Kansas Gas Utility Company, LLC</v>
          </cell>
          <cell r="AS1147" t="str">
            <v>BKH</v>
          </cell>
          <cell r="AT1147" t="str">
            <v>Natural Gas</v>
          </cell>
          <cell r="AU1147">
            <v>36461</v>
          </cell>
          <cell r="AV1147">
            <v>6000</v>
          </cell>
          <cell r="AW1147">
            <v>8.61</v>
          </cell>
          <cell r="AX1147">
            <v>12</v>
          </cell>
          <cell r="AY1147">
            <v>40.200000000000003</v>
          </cell>
          <cell r="AZ1147" t="str">
            <v>NA</v>
          </cell>
          <cell r="BA1147">
            <v>36699</v>
          </cell>
          <cell r="BB1147">
            <v>4700</v>
          </cell>
          <cell r="BC1147" t="str">
            <v>NA</v>
          </cell>
          <cell r="BD1147">
            <v>11.25</v>
          </cell>
          <cell r="BE1147">
            <v>40.090000000000003</v>
          </cell>
          <cell r="BG1147" t="str">
            <v>NA</v>
          </cell>
          <cell r="BI1147" t="str">
            <v>Distribution</v>
          </cell>
          <cell r="BJ1147" t="str">
            <v>Settled</v>
          </cell>
          <cell r="BK1147" t="str">
            <v>No</v>
          </cell>
          <cell r="BL1147" t="str">
            <v>No</v>
          </cell>
        </row>
        <row r="1148">
          <cell r="AE1148">
            <v>100</v>
          </cell>
          <cell r="AF1148">
            <v>0</v>
          </cell>
          <cell r="AG1148">
            <v>1</v>
          </cell>
          <cell r="AH1148">
            <v>1</v>
          </cell>
          <cell r="AI1148">
            <v>1</v>
          </cell>
          <cell r="AJ1148">
            <v>0</v>
          </cell>
          <cell r="AL1148">
            <v>37</v>
          </cell>
          <cell r="AM1148">
            <v>78</v>
          </cell>
          <cell r="AO1148" t="str">
            <v>D-08-WSEE-1041-RTS (WR)</v>
          </cell>
          <cell r="AP1148">
            <v>333</v>
          </cell>
          <cell r="AQ1148" t="str">
            <v>KS</v>
          </cell>
          <cell r="AR1148" t="str">
            <v>Evergy Kansas Central, Inc.</v>
          </cell>
          <cell r="AS1148" t="str">
            <v>EVRG</v>
          </cell>
          <cell r="AT1148" t="str">
            <v>Electric</v>
          </cell>
          <cell r="AU1148">
            <v>39596</v>
          </cell>
          <cell r="AV1148">
            <v>90040.858999999997</v>
          </cell>
          <cell r="AW1148">
            <v>8.68</v>
          </cell>
          <cell r="AX1148">
            <v>10.95</v>
          </cell>
          <cell r="AY1148">
            <v>48.46</v>
          </cell>
          <cell r="AZ1148">
            <v>1641051.081</v>
          </cell>
          <cell r="BA1148">
            <v>39834</v>
          </cell>
          <cell r="BB1148">
            <v>65000</v>
          </cell>
          <cell r="BC1148" t="str">
            <v>NA</v>
          </cell>
          <cell r="BD1148" t="str">
            <v>NA</v>
          </cell>
          <cell r="BE1148" t="str">
            <v>NA</v>
          </cell>
          <cell r="BG1148" t="str">
            <v>NA</v>
          </cell>
          <cell r="BI1148" t="str">
            <v>Vertically Integrated</v>
          </cell>
          <cell r="BJ1148" t="str">
            <v>Settled</v>
          </cell>
          <cell r="BK1148" t="str">
            <v>No</v>
          </cell>
          <cell r="BL1148" t="str">
            <v>No</v>
          </cell>
        </row>
        <row r="1149">
          <cell r="AE1149">
            <v>100</v>
          </cell>
          <cell r="AF1149">
            <v>0</v>
          </cell>
          <cell r="AG1149">
            <v>1</v>
          </cell>
          <cell r="AH1149">
            <v>1</v>
          </cell>
          <cell r="AI1149">
            <v>1</v>
          </cell>
          <cell r="AJ1149">
            <v>0</v>
          </cell>
          <cell r="AL1149">
            <v>37</v>
          </cell>
          <cell r="AM1149">
            <v>78</v>
          </cell>
          <cell r="AO1149" t="str">
            <v>D-08-WSEE-1041-RTS (KG&amp;E)</v>
          </cell>
          <cell r="AP1149">
            <v>334</v>
          </cell>
          <cell r="AQ1149" t="str">
            <v>KS</v>
          </cell>
          <cell r="AR1149" t="str">
            <v>Evergy Kansas South, Inc.</v>
          </cell>
          <cell r="AS1149" t="str">
            <v>EVRG</v>
          </cell>
          <cell r="AT1149" t="str">
            <v>Electric</v>
          </cell>
          <cell r="AU1149">
            <v>39596</v>
          </cell>
          <cell r="AV1149">
            <v>87582.521000000008</v>
          </cell>
          <cell r="AW1149">
            <v>8.69</v>
          </cell>
          <cell r="AX1149">
            <v>10.95</v>
          </cell>
          <cell r="AY1149">
            <v>48.46</v>
          </cell>
          <cell r="AZ1149">
            <v>1517291.87</v>
          </cell>
          <cell r="BA1149">
            <v>39834</v>
          </cell>
          <cell r="BB1149">
            <v>65000</v>
          </cell>
          <cell r="BC1149" t="str">
            <v>NA</v>
          </cell>
          <cell r="BD1149" t="str">
            <v>NA</v>
          </cell>
          <cell r="BE1149" t="str">
            <v>NA</v>
          </cell>
          <cell r="BG1149" t="str">
            <v>NA</v>
          </cell>
          <cell r="BI1149" t="str">
            <v>Vertically Integrated</v>
          </cell>
          <cell r="BJ1149" t="str">
            <v>Settled</v>
          </cell>
          <cell r="BK1149" t="str">
            <v>No</v>
          </cell>
          <cell r="BL1149" t="str">
            <v>No</v>
          </cell>
        </row>
        <row r="1150">
          <cell r="AE1150">
            <v>100</v>
          </cell>
          <cell r="AF1150">
            <v>0</v>
          </cell>
          <cell r="AG1150">
            <v>1</v>
          </cell>
          <cell r="AH1150">
            <v>1</v>
          </cell>
          <cell r="AI1150">
            <v>1</v>
          </cell>
          <cell r="AJ1150">
            <v>0</v>
          </cell>
          <cell r="AL1150">
            <v>37</v>
          </cell>
          <cell r="AM1150">
            <v>78</v>
          </cell>
          <cell r="AO1150" t="str">
            <v>D-09-KCPE-246-RTS</v>
          </cell>
          <cell r="AP1150">
            <v>392</v>
          </cell>
          <cell r="AQ1150" t="str">
            <v>KS</v>
          </cell>
          <cell r="AR1150" t="str">
            <v>Evergy Metro, Inc.</v>
          </cell>
          <cell r="AS1150" t="str">
            <v>EVRG</v>
          </cell>
          <cell r="AT1150" t="str">
            <v>Electric</v>
          </cell>
          <cell r="AU1150">
            <v>39696</v>
          </cell>
          <cell r="AV1150">
            <v>71600</v>
          </cell>
          <cell r="AW1150">
            <v>8.75</v>
          </cell>
          <cell r="AX1150">
            <v>10.75</v>
          </cell>
          <cell r="AY1150">
            <v>55.39</v>
          </cell>
          <cell r="AZ1150">
            <v>1254148.611</v>
          </cell>
          <cell r="BA1150">
            <v>39988</v>
          </cell>
          <cell r="BB1150">
            <v>59000</v>
          </cell>
          <cell r="BC1150" t="str">
            <v>NA</v>
          </cell>
          <cell r="BD1150" t="str">
            <v>NA</v>
          </cell>
          <cell r="BE1150" t="str">
            <v>NA</v>
          </cell>
          <cell r="BF1150">
            <v>39447</v>
          </cell>
          <cell r="BG1150" t="str">
            <v>NA</v>
          </cell>
          <cell r="BH1150" t="str">
            <v>Year-end</v>
          </cell>
          <cell r="BI1150" t="str">
            <v>Vertically Integrated</v>
          </cell>
          <cell r="BJ1150" t="str">
            <v>Settled</v>
          </cell>
          <cell r="BK1150" t="str">
            <v>No</v>
          </cell>
          <cell r="BL1150" t="str">
            <v>No</v>
          </cell>
        </row>
        <row r="1151">
          <cell r="AE1151">
            <v>100</v>
          </cell>
          <cell r="AF1151">
            <v>0</v>
          </cell>
          <cell r="AG1151">
            <v>1</v>
          </cell>
          <cell r="AH1151">
            <v>1</v>
          </cell>
          <cell r="AI1151">
            <v>1</v>
          </cell>
          <cell r="AJ1151">
            <v>0</v>
          </cell>
          <cell r="AL1151">
            <v>37</v>
          </cell>
          <cell r="AM1151">
            <v>78</v>
          </cell>
          <cell r="AO1151" t="str">
            <v>D-09-WSEE-925-RTS (WR)</v>
          </cell>
          <cell r="AP1151">
            <v>484</v>
          </cell>
          <cell r="AQ1151" t="str">
            <v>KS</v>
          </cell>
          <cell r="AR1151" t="str">
            <v>Evergy Kansas Central, Inc.</v>
          </cell>
          <cell r="AS1151" t="str">
            <v>EVRG</v>
          </cell>
          <cell r="AT1151" t="str">
            <v>Electric</v>
          </cell>
          <cell r="AU1151">
            <v>39966</v>
          </cell>
          <cell r="AV1151">
            <v>9714.2749999999996</v>
          </cell>
          <cell r="AW1151">
            <v>8.49</v>
          </cell>
          <cell r="AX1151">
            <v>10.4</v>
          </cell>
          <cell r="AY1151">
            <v>50.13</v>
          </cell>
          <cell r="AZ1151">
            <v>35388.817000000003</v>
          </cell>
          <cell r="BA1151">
            <v>40205</v>
          </cell>
          <cell r="BB1151">
            <v>8550</v>
          </cell>
          <cell r="BC1151">
            <v>8.49</v>
          </cell>
          <cell r="BD1151">
            <v>10.4</v>
          </cell>
          <cell r="BE1151">
            <v>50.13</v>
          </cell>
          <cell r="BG1151" t="str">
            <v>NA</v>
          </cell>
          <cell r="BI1151" t="str">
            <v>Vertically Integrated</v>
          </cell>
          <cell r="BJ1151" t="str">
            <v>Settled</v>
          </cell>
          <cell r="BK1151" t="str">
            <v>No</v>
          </cell>
          <cell r="BL1151" t="str">
            <v>No</v>
          </cell>
        </row>
        <row r="1152">
          <cell r="AE1152">
            <v>100</v>
          </cell>
          <cell r="AF1152">
            <v>0</v>
          </cell>
          <cell r="AG1152">
            <v>1</v>
          </cell>
          <cell r="AH1152">
            <v>1</v>
          </cell>
          <cell r="AI1152">
            <v>1</v>
          </cell>
          <cell r="AJ1152">
            <v>0</v>
          </cell>
          <cell r="AL1152">
            <v>37</v>
          </cell>
          <cell r="AM1152">
            <v>78</v>
          </cell>
          <cell r="AO1152" t="str">
            <v>D-09-WSEE-925-RTS (KG&amp;E)</v>
          </cell>
          <cell r="AP1152">
            <v>485</v>
          </cell>
          <cell r="AQ1152" t="str">
            <v>KS</v>
          </cell>
          <cell r="AR1152" t="str">
            <v>Evergy Kansas South, Inc.</v>
          </cell>
          <cell r="AS1152" t="str">
            <v>EVRG</v>
          </cell>
          <cell r="AT1152" t="str">
            <v>Electric</v>
          </cell>
          <cell r="AU1152">
            <v>39966</v>
          </cell>
          <cell r="AV1152">
            <v>10005.017</v>
          </cell>
          <cell r="AW1152">
            <v>8.49</v>
          </cell>
          <cell r="AX1152">
            <v>10.4</v>
          </cell>
          <cell r="AY1152">
            <v>50.13</v>
          </cell>
          <cell r="AZ1152">
            <v>62094.965000000004</v>
          </cell>
          <cell r="BA1152">
            <v>40205</v>
          </cell>
          <cell r="BB1152">
            <v>8550</v>
          </cell>
          <cell r="BC1152">
            <v>8.49</v>
          </cell>
          <cell r="BD1152">
            <v>10.4</v>
          </cell>
          <cell r="BE1152">
            <v>50.13</v>
          </cell>
          <cell r="BG1152" t="str">
            <v>NA</v>
          </cell>
          <cell r="BI1152" t="str">
            <v>Vertically Integrated</v>
          </cell>
          <cell r="BJ1152" t="str">
            <v>Settled</v>
          </cell>
          <cell r="BK1152" t="str">
            <v>No</v>
          </cell>
          <cell r="BL1152" t="str">
            <v>No</v>
          </cell>
        </row>
        <row r="1153">
          <cell r="AE1153">
            <v>100</v>
          </cell>
          <cell r="AF1153">
            <v>0</v>
          </cell>
          <cell r="AG1153">
            <v>1</v>
          </cell>
          <cell r="AH1153">
            <v>1</v>
          </cell>
          <cell r="AI1153">
            <v>1</v>
          </cell>
          <cell r="AJ1153">
            <v>0</v>
          </cell>
          <cell r="AL1153">
            <v>37</v>
          </cell>
          <cell r="AM1153">
            <v>78</v>
          </cell>
          <cell r="AO1153" t="str">
            <v>D-10-EPDE-314-RTS</v>
          </cell>
          <cell r="AP1153">
            <v>550</v>
          </cell>
          <cell r="AQ1153" t="str">
            <v>KS</v>
          </cell>
          <cell r="AR1153" t="str">
            <v>The Empire District Electric Company</v>
          </cell>
          <cell r="AS1153" t="str">
            <v>AQN</v>
          </cell>
          <cell r="AT1153" t="str">
            <v>Electric</v>
          </cell>
          <cell r="AU1153">
            <v>40121</v>
          </cell>
          <cell r="AV1153">
            <v>5203.4830000000002</v>
          </cell>
          <cell r="AW1153">
            <v>8.8000000000000007</v>
          </cell>
          <cell r="AX1153">
            <v>11.3</v>
          </cell>
          <cell r="AY1153">
            <v>48.29</v>
          </cell>
          <cell r="AZ1153">
            <v>69181.817999999999</v>
          </cell>
          <cell r="BA1153">
            <v>40352</v>
          </cell>
          <cell r="BB1153">
            <v>2790</v>
          </cell>
          <cell r="BC1153" t="str">
            <v>NA</v>
          </cell>
          <cell r="BD1153" t="str">
            <v>NA</v>
          </cell>
          <cell r="BE1153" t="str">
            <v>NA</v>
          </cell>
          <cell r="BG1153" t="str">
            <v>NA</v>
          </cell>
          <cell r="BI1153" t="str">
            <v>Vertically Integrated</v>
          </cell>
          <cell r="BJ1153" t="str">
            <v>Settled</v>
          </cell>
          <cell r="BK1153" t="str">
            <v>No</v>
          </cell>
          <cell r="BL1153" t="str">
            <v>No</v>
          </cell>
        </row>
        <row r="1154">
          <cell r="AE1154">
            <v>100</v>
          </cell>
          <cell r="AF1154">
            <v>0</v>
          </cell>
          <cell r="AG1154">
            <v>1</v>
          </cell>
          <cell r="AH1154">
            <v>1</v>
          </cell>
          <cell r="AI1154">
            <v>1</v>
          </cell>
          <cell r="AJ1154">
            <v>0</v>
          </cell>
          <cell r="AL1154">
            <v>37</v>
          </cell>
          <cell r="AM1154">
            <v>78</v>
          </cell>
          <cell r="AO1154" t="str">
            <v>D-10-KCPE-415-RTS</v>
          </cell>
          <cell r="AP1154">
            <v>573</v>
          </cell>
          <cell r="AQ1154" t="str">
            <v>KS</v>
          </cell>
          <cell r="AR1154" t="str">
            <v>Evergy Metro, Inc.</v>
          </cell>
          <cell r="AS1154" t="str">
            <v>EVRG</v>
          </cell>
          <cell r="AT1154" t="str">
            <v>Electric</v>
          </cell>
          <cell r="AU1154">
            <v>40164</v>
          </cell>
          <cell r="AV1154">
            <v>50900</v>
          </cell>
          <cell r="AW1154">
            <v>8.93</v>
          </cell>
          <cell r="AX1154">
            <v>10.75</v>
          </cell>
          <cell r="AY1154">
            <v>46.17</v>
          </cell>
          <cell r="AZ1154">
            <v>1784300</v>
          </cell>
          <cell r="BA1154">
            <v>40504</v>
          </cell>
          <cell r="BB1154">
            <v>21846.202000000001</v>
          </cell>
          <cell r="BC1154">
            <v>8.3699999999999992</v>
          </cell>
          <cell r="BD1154">
            <v>10</v>
          </cell>
          <cell r="BE1154">
            <v>49.66</v>
          </cell>
          <cell r="BF1154">
            <v>40086</v>
          </cell>
          <cell r="BG1154">
            <v>1780999.5690000001</v>
          </cell>
          <cell r="BH1154" t="str">
            <v>Year-end</v>
          </cell>
          <cell r="BI1154" t="str">
            <v>Vertically Integrated</v>
          </cell>
          <cell r="BJ1154" t="str">
            <v>Fully Litigated</v>
          </cell>
          <cell r="BK1154" t="str">
            <v>No</v>
          </cell>
          <cell r="BL1154" t="str">
            <v>No</v>
          </cell>
        </row>
        <row r="1155">
          <cell r="AE1155">
            <v>100</v>
          </cell>
          <cell r="AF1155">
            <v>0</v>
          </cell>
          <cell r="AG1155">
            <v>1</v>
          </cell>
          <cell r="AH1155">
            <v>1</v>
          </cell>
          <cell r="AI1155">
            <v>1</v>
          </cell>
          <cell r="AJ1155">
            <v>1</v>
          </cell>
          <cell r="AL1155">
            <v>37</v>
          </cell>
          <cell r="AM1155">
            <v>78</v>
          </cell>
          <cell r="AO1155" t="str">
            <v>D-10-ATMG-495-RTS</v>
          </cell>
          <cell r="AP1155">
            <v>612</v>
          </cell>
          <cell r="AQ1155" t="str">
            <v>KS</v>
          </cell>
          <cell r="AR1155" t="str">
            <v>Atmos Energy Corporation</v>
          </cell>
          <cell r="AT1155" t="str">
            <v>Natural Gas</v>
          </cell>
          <cell r="AU1155">
            <v>40207</v>
          </cell>
          <cell r="AV1155">
            <v>6014.7049999999999</v>
          </cell>
          <cell r="AW1155">
            <v>9.11</v>
          </cell>
          <cell r="AX1155">
            <v>11.4</v>
          </cell>
          <cell r="AY1155">
            <v>49.5</v>
          </cell>
          <cell r="AZ1155">
            <v>144583.17199999999</v>
          </cell>
          <cell r="BA1155">
            <v>40389</v>
          </cell>
          <cell r="BB1155">
            <v>3855</v>
          </cell>
          <cell r="BC1155" t="str">
            <v>NA</v>
          </cell>
          <cell r="BD1155" t="str">
            <v>NA</v>
          </cell>
          <cell r="BE1155" t="str">
            <v>NA</v>
          </cell>
          <cell r="BG1155" t="str">
            <v>NA</v>
          </cell>
          <cell r="BI1155" t="str">
            <v>Distribution</v>
          </cell>
          <cell r="BJ1155" t="str">
            <v>Settled</v>
          </cell>
          <cell r="BK1155" t="str">
            <v>No</v>
          </cell>
          <cell r="BL1155" t="str">
            <v>No</v>
          </cell>
        </row>
        <row r="1156">
          <cell r="AE1156">
            <v>100</v>
          </cell>
          <cell r="AF1156">
            <v>0</v>
          </cell>
          <cell r="AG1156">
            <v>1</v>
          </cell>
          <cell r="AH1156">
            <v>1</v>
          </cell>
          <cell r="AI1156">
            <v>1</v>
          </cell>
          <cell r="AJ1156">
            <v>0</v>
          </cell>
          <cell r="AL1156">
            <v>37</v>
          </cell>
          <cell r="AM1156">
            <v>78</v>
          </cell>
          <cell r="AO1156" t="str">
            <v>D-127,486-U</v>
          </cell>
          <cell r="AP1156">
            <v>950</v>
          </cell>
          <cell r="AQ1156" t="str">
            <v>KS</v>
          </cell>
          <cell r="AR1156" t="str">
            <v>Evergy Metro, Inc.</v>
          </cell>
          <cell r="AS1156" t="str">
            <v>EVRG</v>
          </cell>
          <cell r="AT1156" t="str">
            <v>Electric</v>
          </cell>
          <cell r="AU1156">
            <v>29682</v>
          </cell>
          <cell r="AV1156">
            <v>49400</v>
          </cell>
          <cell r="AW1156">
            <v>12.67</v>
          </cell>
          <cell r="AX1156">
            <v>19</v>
          </cell>
          <cell r="AY1156">
            <v>37.020000000000003</v>
          </cell>
          <cell r="AZ1156" t="str">
            <v>NA</v>
          </cell>
          <cell r="BA1156">
            <v>29921</v>
          </cell>
          <cell r="BB1156">
            <v>24600</v>
          </cell>
          <cell r="BC1156">
            <v>10.52</v>
          </cell>
          <cell r="BD1156">
            <v>16.489999999999998</v>
          </cell>
          <cell r="BE1156">
            <v>32.86</v>
          </cell>
          <cell r="BF1156">
            <v>29586</v>
          </cell>
          <cell r="BG1156" t="str">
            <v>NA</v>
          </cell>
          <cell r="BH1156" t="str">
            <v>Year-end</v>
          </cell>
          <cell r="BI1156" t="str">
            <v>Vertically Integrated</v>
          </cell>
          <cell r="BJ1156" t="str">
            <v>Fully Litigated</v>
          </cell>
          <cell r="BK1156" t="str">
            <v>No</v>
          </cell>
          <cell r="BL1156" t="str">
            <v>No</v>
          </cell>
        </row>
        <row r="1157">
          <cell r="AE1157">
            <v>100</v>
          </cell>
          <cell r="AF1157">
            <v>0</v>
          </cell>
          <cell r="AG1157">
            <v>1</v>
          </cell>
          <cell r="AH1157">
            <v>1</v>
          </cell>
          <cell r="AI1157">
            <v>1</v>
          </cell>
          <cell r="AJ1157">
            <v>0</v>
          </cell>
          <cell r="AL1157">
            <v>37</v>
          </cell>
          <cell r="AM1157">
            <v>78</v>
          </cell>
          <cell r="AO1157" t="str">
            <v>D-133,002-U</v>
          </cell>
          <cell r="AP1157">
            <v>952</v>
          </cell>
          <cell r="AQ1157" t="str">
            <v>KS</v>
          </cell>
          <cell r="AR1157" t="str">
            <v>Evergy Metro, Inc.</v>
          </cell>
          <cell r="AS1157" t="str">
            <v>EVRG</v>
          </cell>
          <cell r="AT1157" t="str">
            <v>Electric</v>
          </cell>
          <cell r="AU1157">
            <v>30166</v>
          </cell>
          <cell r="AV1157">
            <v>26700</v>
          </cell>
          <cell r="AW1157">
            <v>13.15</v>
          </cell>
          <cell r="AX1157">
            <v>18</v>
          </cell>
          <cell r="AY1157">
            <v>40</v>
          </cell>
          <cell r="AZ1157">
            <v>267300</v>
          </cell>
          <cell r="BA1157">
            <v>30404</v>
          </cell>
          <cell r="BB1157">
            <v>16100</v>
          </cell>
          <cell r="BC1157">
            <v>10.66</v>
          </cell>
          <cell r="BD1157">
            <v>15.5</v>
          </cell>
          <cell r="BE1157">
            <v>32.75</v>
          </cell>
          <cell r="BF1157">
            <v>30132</v>
          </cell>
          <cell r="BG1157">
            <v>289900</v>
          </cell>
          <cell r="BH1157" t="str">
            <v>Year-end</v>
          </cell>
          <cell r="BI1157" t="str">
            <v>Vertically Integrated</v>
          </cell>
          <cell r="BJ1157" t="str">
            <v>Fully Litigated</v>
          </cell>
          <cell r="BK1157" t="str">
            <v>No</v>
          </cell>
          <cell r="BL1157" t="str">
            <v>No</v>
          </cell>
        </row>
        <row r="1158">
          <cell r="AE1158">
            <v>100</v>
          </cell>
          <cell r="AF1158">
            <v>0</v>
          </cell>
          <cell r="AG1158">
            <v>1</v>
          </cell>
          <cell r="AH1158">
            <v>1</v>
          </cell>
          <cell r="AI1158">
            <v>1</v>
          </cell>
          <cell r="AJ1158">
            <v>0</v>
          </cell>
          <cell r="AL1158">
            <v>37</v>
          </cell>
          <cell r="AM1158">
            <v>78</v>
          </cell>
          <cell r="AO1158" t="str">
            <v>D-142,099-U</v>
          </cell>
          <cell r="AP1158">
            <v>954</v>
          </cell>
          <cell r="AQ1158" t="str">
            <v>KS</v>
          </cell>
          <cell r="AR1158" t="str">
            <v>Evergy Metro, Inc.</v>
          </cell>
          <cell r="AS1158" t="str">
            <v>EVRG</v>
          </cell>
          <cell r="AT1158" t="str">
            <v>Electric</v>
          </cell>
          <cell r="AU1158">
            <v>30994</v>
          </cell>
          <cell r="AV1158">
            <v>110400</v>
          </cell>
          <cell r="AW1158">
            <v>12.33</v>
          </cell>
          <cell r="AX1158">
            <v>16.25</v>
          </cell>
          <cell r="AY1158">
            <v>38.96</v>
          </cell>
          <cell r="AZ1158">
            <v>724300</v>
          </cell>
          <cell r="BA1158">
            <v>31317</v>
          </cell>
          <cell r="BB1158">
            <v>33700</v>
          </cell>
          <cell r="BC1158">
            <v>11.24</v>
          </cell>
          <cell r="BD1158">
            <v>15.8</v>
          </cell>
          <cell r="BE1158">
            <v>35.99</v>
          </cell>
          <cell r="BF1158">
            <v>31412</v>
          </cell>
          <cell r="BG1158">
            <v>410000</v>
          </cell>
          <cell r="BH1158" t="str">
            <v>Average</v>
          </cell>
          <cell r="BI1158" t="str">
            <v>Distribution</v>
          </cell>
          <cell r="BJ1158" t="str">
            <v>Fully Litigated</v>
          </cell>
          <cell r="BK1158" t="str">
            <v>No</v>
          </cell>
          <cell r="BL1158" t="str">
            <v>No</v>
          </cell>
        </row>
        <row r="1159">
          <cell r="AE1159">
            <v>100</v>
          </cell>
          <cell r="AF1159">
            <v>0</v>
          </cell>
          <cell r="AG1159">
            <v>1</v>
          </cell>
          <cell r="AH1159">
            <v>1</v>
          </cell>
          <cell r="AI1159">
            <v>1</v>
          </cell>
          <cell r="AJ1159">
            <v>0</v>
          </cell>
          <cell r="AL1159">
            <v>37</v>
          </cell>
          <cell r="AM1159">
            <v>78</v>
          </cell>
          <cell r="AO1159" t="str">
            <v>D-128,139-U</v>
          </cell>
          <cell r="AP1159">
            <v>956</v>
          </cell>
          <cell r="AQ1159" t="str">
            <v>KS</v>
          </cell>
          <cell r="AR1159" t="str">
            <v>Evergy Kansas South, Inc.</v>
          </cell>
          <cell r="AS1159" t="str">
            <v>EVRG</v>
          </cell>
          <cell r="AT1159" t="str">
            <v>Electric</v>
          </cell>
          <cell r="AU1159">
            <v>29717</v>
          </cell>
          <cell r="AV1159">
            <v>77600</v>
          </cell>
          <cell r="AW1159">
            <v>11.93</v>
          </cell>
          <cell r="AX1159">
            <v>17.25</v>
          </cell>
          <cell r="AY1159">
            <v>35.33</v>
          </cell>
          <cell r="AZ1159" t="str">
            <v>NA</v>
          </cell>
          <cell r="BA1159">
            <v>29951</v>
          </cell>
          <cell r="BB1159">
            <v>48900</v>
          </cell>
          <cell r="BC1159">
            <v>10.97</v>
          </cell>
          <cell r="BD1159">
            <v>16.149999999999999</v>
          </cell>
          <cell r="BE1159">
            <v>34.43</v>
          </cell>
          <cell r="BF1159">
            <v>29586</v>
          </cell>
          <cell r="BG1159" t="str">
            <v>NA</v>
          </cell>
          <cell r="BH1159" t="str">
            <v>Year-end</v>
          </cell>
          <cell r="BI1159" t="str">
            <v>Vertically Integrated</v>
          </cell>
          <cell r="BJ1159" t="str">
            <v>Fully Litigated</v>
          </cell>
          <cell r="BK1159" t="str">
            <v>No</v>
          </cell>
          <cell r="BL1159" t="str">
            <v>No</v>
          </cell>
        </row>
        <row r="1160">
          <cell r="AE1160">
            <v>100</v>
          </cell>
          <cell r="AF1160">
            <v>0</v>
          </cell>
          <cell r="AG1160">
            <v>1</v>
          </cell>
          <cell r="AH1160">
            <v>1</v>
          </cell>
          <cell r="AI1160">
            <v>1</v>
          </cell>
          <cell r="AJ1160">
            <v>0</v>
          </cell>
          <cell r="AL1160">
            <v>37</v>
          </cell>
          <cell r="AM1160">
            <v>78</v>
          </cell>
          <cell r="AO1160" t="str">
            <v>D-134,792-U</v>
          </cell>
          <cell r="AP1160">
            <v>958</v>
          </cell>
          <cell r="AQ1160" t="str">
            <v>KS</v>
          </cell>
          <cell r="AR1160" t="str">
            <v>Evergy Kansas South, Inc.</v>
          </cell>
          <cell r="AS1160" t="str">
            <v>EVRG</v>
          </cell>
          <cell r="AT1160" t="str">
            <v>Electric</v>
          </cell>
          <cell r="AU1160">
            <v>30176</v>
          </cell>
          <cell r="AV1160">
            <v>46500</v>
          </cell>
          <cell r="AW1160">
            <v>13.07</v>
          </cell>
          <cell r="AX1160">
            <v>18.5</v>
          </cell>
          <cell r="AY1160">
            <v>37.58</v>
          </cell>
          <cell r="AZ1160">
            <v>601900</v>
          </cell>
          <cell r="BA1160">
            <v>30414</v>
          </cell>
          <cell r="BB1160">
            <v>15200</v>
          </cell>
          <cell r="BC1160">
            <v>11.52</v>
          </cell>
          <cell r="BD1160">
            <v>15.5</v>
          </cell>
          <cell r="BE1160">
            <v>35.99</v>
          </cell>
          <cell r="BF1160">
            <v>30041</v>
          </cell>
          <cell r="BG1160">
            <v>594300</v>
          </cell>
          <cell r="BH1160" t="str">
            <v>Year-end</v>
          </cell>
          <cell r="BI1160" t="str">
            <v>Vertically Integrated</v>
          </cell>
          <cell r="BJ1160" t="str">
            <v>Fully Litigated</v>
          </cell>
          <cell r="BK1160" t="str">
            <v>No</v>
          </cell>
          <cell r="BL1160" t="str">
            <v>No</v>
          </cell>
        </row>
        <row r="1161">
          <cell r="AE1161">
            <v>100</v>
          </cell>
          <cell r="AF1161">
            <v>0</v>
          </cell>
          <cell r="AG1161">
            <v>1</v>
          </cell>
          <cell r="AH1161">
            <v>1</v>
          </cell>
          <cell r="AI1161">
            <v>1</v>
          </cell>
          <cell r="AJ1161">
            <v>0</v>
          </cell>
          <cell r="AL1161">
            <v>37</v>
          </cell>
          <cell r="AM1161">
            <v>78</v>
          </cell>
          <cell r="AO1161" t="str">
            <v>D-142,098-U</v>
          </cell>
          <cell r="AP1161">
            <v>960</v>
          </cell>
          <cell r="AQ1161" t="str">
            <v>KS</v>
          </cell>
          <cell r="AR1161" t="str">
            <v>Evergy Kansas South, Inc.</v>
          </cell>
          <cell r="AS1161" t="str">
            <v>EVRG</v>
          </cell>
          <cell r="AT1161" t="str">
            <v>Electric</v>
          </cell>
          <cell r="AU1161">
            <v>30994</v>
          </cell>
          <cell r="AV1161">
            <v>373400</v>
          </cell>
          <cell r="AW1161">
            <v>11.98</v>
          </cell>
          <cell r="AX1161">
            <v>15.5</v>
          </cell>
          <cell r="AY1161">
            <v>38.619999999999997</v>
          </cell>
          <cell r="AZ1161">
            <v>2030300</v>
          </cell>
          <cell r="BA1161">
            <v>31317</v>
          </cell>
          <cell r="BB1161">
            <v>166700</v>
          </cell>
          <cell r="BC1161">
            <v>11.99</v>
          </cell>
          <cell r="BD1161">
            <v>15.5</v>
          </cell>
          <cell r="BE1161">
            <v>38.64</v>
          </cell>
          <cell r="BF1161">
            <v>31412</v>
          </cell>
          <cell r="BG1161">
            <v>994800</v>
          </cell>
          <cell r="BH1161" t="str">
            <v>Average</v>
          </cell>
          <cell r="BI1161" t="str">
            <v>Vertically Integrated</v>
          </cell>
          <cell r="BJ1161" t="str">
            <v>Fully Litigated</v>
          </cell>
          <cell r="BK1161" t="str">
            <v>Yes</v>
          </cell>
          <cell r="BL1161" t="str">
            <v>No</v>
          </cell>
        </row>
        <row r="1162">
          <cell r="AE1162">
            <v>100</v>
          </cell>
          <cell r="AF1162">
            <v>0</v>
          </cell>
          <cell r="AG1162">
            <v>1</v>
          </cell>
          <cell r="AH1162">
            <v>1</v>
          </cell>
          <cell r="AI1162">
            <v>1</v>
          </cell>
          <cell r="AJ1162">
            <v>1</v>
          </cell>
          <cell r="AL1162">
            <v>37</v>
          </cell>
          <cell r="AM1162">
            <v>78</v>
          </cell>
          <cell r="AO1162" t="str">
            <v>D-120,950-U</v>
          </cell>
          <cell r="AP1162">
            <v>962</v>
          </cell>
          <cell r="AQ1162" t="str">
            <v>KS</v>
          </cell>
          <cell r="AR1162" t="str">
            <v>Kansas Gas Service Company, Inc.</v>
          </cell>
          <cell r="AS1162" t="str">
            <v>OGS</v>
          </cell>
          <cell r="AT1162" t="str">
            <v>Natural Gas</v>
          </cell>
          <cell r="AU1162">
            <v>29175</v>
          </cell>
          <cell r="AV1162">
            <v>4400</v>
          </cell>
          <cell r="AW1162">
            <v>8.5299999999999994</v>
          </cell>
          <cell r="AX1162">
            <v>14.19</v>
          </cell>
          <cell r="AY1162">
            <v>34</v>
          </cell>
          <cell r="AZ1162" t="str">
            <v>NA</v>
          </cell>
          <cell r="BA1162">
            <v>29425</v>
          </cell>
          <cell r="BB1162">
            <v>2900</v>
          </cell>
          <cell r="BC1162">
            <v>8.48</v>
          </cell>
          <cell r="BD1162">
            <v>14.19</v>
          </cell>
          <cell r="BE1162">
            <v>32.51</v>
          </cell>
          <cell r="BF1162">
            <v>29098</v>
          </cell>
          <cell r="BG1162" t="str">
            <v>NA</v>
          </cell>
          <cell r="BH1162" t="str">
            <v>Year-end</v>
          </cell>
          <cell r="BI1162" t="str">
            <v>Distribution</v>
          </cell>
          <cell r="BJ1162" t="str">
            <v>Fully Litigated</v>
          </cell>
          <cell r="BK1162" t="str">
            <v>No</v>
          </cell>
          <cell r="BL1162" t="str">
            <v>No</v>
          </cell>
        </row>
        <row r="1163">
          <cell r="AE1163">
            <v>100</v>
          </cell>
          <cell r="AF1163">
            <v>0</v>
          </cell>
          <cell r="AG1163">
            <v>1</v>
          </cell>
          <cell r="AH1163">
            <v>1</v>
          </cell>
          <cell r="AI1163">
            <v>1</v>
          </cell>
          <cell r="AJ1163">
            <v>0</v>
          </cell>
          <cell r="AL1163">
            <v>37</v>
          </cell>
          <cell r="AM1163">
            <v>78</v>
          </cell>
          <cell r="AO1163" t="str">
            <v>D-127,609-U</v>
          </cell>
          <cell r="AP1163">
            <v>963</v>
          </cell>
          <cell r="AQ1163" t="str">
            <v>KS</v>
          </cell>
          <cell r="AR1163" t="str">
            <v>Evergy Kansas Central, Inc.</v>
          </cell>
          <cell r="AS1163" t="str">
            <v>EVRG</v>
          </cell>
          <cell r="AT1163" t="str">
            <v>Electric</v>
          </cell>
          <cell r="AU1163">
            <v>29692</v>
          </cell>
          <cell r="AV1163">
            <v>64800</v>
          </cell>
          <cell r="AW1163">
            <v>10.49</v>
          </cell>
          <cell r="AX1163">
            <v>17.600000000000001</v>
          </cell>
          <cell r="AY1163">
            <v>36.200000000000003</v>
          </cell>
          <cell r="AZ1163" t="str">
            <v>NA</v>
          </cell>
          <cell r="BA1163">
            <v>29931</v>
          </cell>
          <cell r="BB1163">
            <v>50700</v>
          </cell>
          <cell r="BC1163">
            <v>9.98</v>
          </cell>
          <cell r="BD1163">
            <v>16.25</v>
          </cell>
          <cell r="BE1163">
            <v>36.25</v>
          </cell>
          <cell r="BF1163">
            <v>29586</v>
          </cell>
          <cell r="BG1163" t="str">
            <v>NA</v>
          </cell>
          <cell r="BH1163" t="str">
            <v>Year-end</v>
          </cell>
          <cell r="BI1163" t="str">
            <v>Vertically Integrated</v>
          </cell>
          <cell r="BJ1163" t="str">
            <v>Fully Litigated</v>
          </cell>
          <cell r="BK1163" t="str">
            <v>No</v>
          </cell>
          <cell r="BL1163" t="str">
            <v>No</v>
          </cell>
        </row>
        <row r="1164">
          <cell r="AE1164">
            <v>100</v>
          </cell>
          <cell r="AF1164">
            <v>0</v>
          </cell>
          <cell r="AG1164">
            <v>1</v>
          </cell>
          <cell r="AH1164">
            <v>1</v>
          </cell>
          <cell r="AI1164">
            <v>1</v>
          </cell>
          <cell r="AJ1164">
            <v>1</v>
          </cell>
          <cell r="AL1164">
            <v>37</v>
          </cell>
          <cell r="AM1164">
            <v>78</v>
          </cell>
          <cell r="AO1164" t="str">
            <v>D-128,361-U</v>
          </cell>
          <cell r="AP1164">
            <v>964</v>
          </cell>
          <cell r="AQ1164" t="str">
            <v>KS</v>
          </cell>
          <cell r="AR1164" t="str">
            <v>Kansas Gas Service Company, Inc.</v>
          </cell>
          <cell r="AS1164" t="str">
            <v>OGS</v>
          </cell>
          <cell r="AT1164" t="str">
            <v>Natural Gas</v>
          </cell>
          <cell r="AU1164">
            <v>29735</v>
          </cell>
          <cell r="AV1164">
            <v>4800</v>
          </cell>
          <cell r="AW1164">
            <v>9.7100000000000009</v>
          </cell>
          <cell r="AX1164">
            <v>17.600000000000001</v>
          </cell>
          <cell r="AY1164">
            <v>33</v>
          </cell>
          <cell r="AZ1164" t="str">
            <v>NA</v>
          </cell>
          <cell r="BA1164">
            <v>29976</v>
          </cell>
          <cell r="BB1164">
            <v>3800</v>
          </cell>
          <cell r="BC1164">
            <v>9.2100000000000009</v>
          </cell>
          <cell r="BD1164">
            <v>16.25</v>
          </cell>
          <cell r="BE1164">
            <v>33.799999999999997</v>
          </cell>
          <cell r="BF1164">
            <v>29586</v>
          </cell>
          <cell r="BG1164" t="str">
            <v>NA</v>
          </cell>
          <cell r="BH1164" t="str">
            <v>Year-end</v>
          </cell>
          <cell r="BI1164" t="str">
            <v>Distribution</v>
          </cell>
          <cell r="BJ1164" t="str">
            <v>Fully Litigated</v>
          </cell>
          <cell r="BK1164" t="str">
            <v>No</v>
          </cell>
          <cell r="BL1164" t="str">
            <v>No</v>
          </cell>
        </row>
        <row r="1165">
          <cell r="AE1165">
            <v>100</v>
          </cell>
          <cell r="AF1165">
            <v>0</v>
          </cell>
          <cell r="AG1165">
            <v>1</v>
          </cell>
          <cell r="AH1165">
            <v>1</v>
          </cell>
          <cell r="AI1165">
            <v>1</v>
          </cell>
          <cell r="AJ1165">
            <v>1</v>
          </cell>
          <cell r="AL1165">
            <v>37</v>
          </cell>
          <cell r="AM1165">
            <v>78</v>
          </cell>
          <cell r="AO1165" t="str">
            <v>D-140,015-U</v>
          </cell>
          <cell r="AP1165">
            <v>966</v>
          </cell>
          <cell r="AQ1165" t="str">
            <v>KS</v>
          </cell>
          <cell r="AR1165" t="str">
            <v>Kansas Gas Service Company, Inc.</v>
          </cell>
          <cell r="AS1165" t="str">
            <v>OGS</v>
          </cell>
          <cell r="AT1165" t="str">
            <v>Natural Gas</v>
          </cell>
          <cell r="AU1165">
            <v>30666</v>
          </cell>
          <cell r="AV1165">
            <v>13800</v>
          </cell>
          <cell r="AW1165">
            <v>9.8800000000000008</v>
          </cell>
          <cell r="AX1165">
            <v>15.5</v>
          </cell>
          <cell r="AY1165">
            <v>34.9</v>
          </cell>
          <cell r="AZ1165" t="str">
            <v>NA</v>
          </cell>
          <cell r="BA1165">
            <v>30903</v>
          </cell>
          <cell r="BB1165">
            <v>11500</v>
          </cell>
          <cell r="BC1165">
            <v>9.82</v>
          </cell>
          <cell r="BD1165">
            <v>15.33</v>
          </cell>
          <cell r="BE1165">
            <v>34.9</v>
          </cell>
          <cell r="BF1165">
            <v>30436</v>
          </cell>
          <cell r="BG1165" t="str">
            <v>NA</v>
          </cell>
          <cell r="BH1165" t="str">
            <v>Year-end</v>
          </cell>
          <cell r="BI1165" t="str">
            <v>Distribution</v>
          </cell>
          <cell r="BJ1165" t="str">
            <v>Fully Litigated</v>
          </cell>
          <cell r="BK1165" t="str">
            <v>No</v>
          </cell>
          <cell r="BL1165" t="str">
            <v>No</v>
          </cell>
        </row>
        <row r="1166">
          <cell r="AE1166">
            <v>100</v>
          </cell>
          <cell r="AF1166">
            <v>0</v>
          </cell>
          <cell r="AG1166">
            <v>1</v>
          </cell>
          <cell r="AH1166">
            <v>1</v>
          </cell>
          <cell r="AI1166">
            <v>1</v>
          </cell>
          <cell r="AJ1166">
            <v>1</v>
          </cell>
          <cell r="AL1166">
            <v>37</v>
          </cell>
          <cell r="AM1166">
            <v>78</v>
          </cell>
          <cell r="AO1166" t="str">
            <v>D-148,312-U</v>
          </cell>
          <cell r="AP1166">
            <v>967</v>
          </cell>
          <cell r="AQ1166" t="str">
            <v>KS</v>
          </cell>
          <cell r="AR1166" t="str">
            <v>Kansas Gas Service Company, Inc.</v>
          </cell>
          <cell r="AS1166" t="str">
            <v>OGS</v>
          </cell>
          <cell r="AT1166" t="str">
            <v>Natural Gas</v>
          </cell>
          <cell r="AU1166">
            <v>31338</v>
          </cell>
          <cell r="AV1166">
            <v>21200</v>
          </cell>
          <cell r="AW1166">
            <v>10.18</v>
          </cell>
          <cell r="AX1166">
            <v>15.33</v>
          </cell>
          <cell r="AY1166">
            <v>36.96</v>
          </cell>
          <cell r="AZ1166">
            <v>250400</v>
          </cell>
          <cell r="BA1166">
            <v>31576</v>
          </cell>
          <cell r="BB1166">
            <v>15100</v>
          </cell>
          <cell r="BC1166">
            <v>9.49</v>
          </cell>
          <cell r="BD1166">
            <v>13.55</v>
          </cell>
          <cell r="BE1166">
            <v>36.96</v>
          </cell>
          <cell r="BF1166">
            <v>31228</v>
          </cell>
          <cell r="BG1166">
            <v>246400</v>
          </cell>
          <cell r="BH1166" t="str">
            <v>Year-end</v>
          </cell>
          <cell r="BI1166" t="str">
            <v>Distribution</v>
          </cell>
          <cell r="BJ1166" t="str">
            <v>Fully Litigated</v>
          </cell>
          <cell r="BK1166" t="str">
            <v>No</v>
          </cell>
          <cell r="BL1166" t="str">
            <v>No</v>
          </cell>
        </row>
        <row r="1167">
          <cell r="AE1167">
            <v>100</v>
          </cell>
          <cell r="AF1167">
            <v>0</v>
          </cell>
          <cell r="AG1167">
            <v>1</v>
          </cell>
          <cell r="AH1167">
            <v>1</v>
          </cell>
          <cell r="AI1167">
            <v>1</v>
          </cell>
          <cell r="AJ1167">
            <v>0</v>
          </cell>
          <cell r="AL1167">
            <v>37</v>
          </cell>
          <cell r="AM1167">
            <v>78</v>
          </cell>
          <cell r="AO1167" t="str">
            <v>D-136,381-U</v>
          </cell>
          <cell r="AP1167">
            <v>968</v>
          </cell>
          <cell r="AQ1167" t="str">
            <v>KS</v>
          </cell>
          <cell r="AR1167" t="str">
            <v>Evergy Kansas Central, Inc.</v>
          </cell>
          <cell r="AS1167" t="str">
            <v>EVRG</v>
          </cell>
          <cell r="AT1167" t="str">
            <v>Electric</v>
          </cell>
          <cell r="AU1167">
            <v>31833</v>
          </cell>
          <cell r="AV1167">
            <v>-16600</v>
          </cell>
          <cell r="AW1167" t="str">
            <v>NA</v>
          </cell>
          <cell r="AX1167" t="str">
            <v>NA</v>
          </cell>
          <cell r="AY1167" t="str">
            <v>NA</v>
          </cell>
          <cell r="AZ1167" t="str">
            <v>NA</v>
          </cell>
          <cell r="BA1167">
            <v>31989</v>
          </cell>
          <cell r="BB1167">
            <v>-40700</v>
          </cell>
          <cell r="BC1167">
            <v>10.86</v>
          </cell>
          <cell r="BD1167">
            <v>12.98</v>
          </cell>
          <cell r="BE1167" t="str">
            <v>NA</v>
          </cell>
          <cell r="BG1167" t="str">
            <v>NA</v>
          </cell>
          <cell r="BI1167" t="str">
            <v>Vertically Integrated</v>
          </cell>
          <cell r="BJ1167" t="str">
            <v>Fully Litigated</v>
          </cell>
          <cell r="BK1167" t="str">
            <v>No</v>
          </cell>
          <cell r="BL1167" t="str">
            <v>No</v>
          </cell>
        </row>
        <row r="1168">
          <cell r="AE1168">
            <v>100</v>
          </cell>
          <cell r="AF1168">
            <v>0</v>
          </cell>
          <cell r="AG1168">
            <v>1</v>
          </cell>
          <cell r="AH1168">
            <v>1</v>
          </cell>
          <cell r="AI1168">
            <v>1</v>
          </cell>
          <cell r="AJ1168">
            <v>1</v>
          </cell>
          <cell r="AL1168">
            <v>37</v>
          </cell>
          <cell r="AM1168">
            <v>78</v>
          </cell>
          <cell r="AO1168" t="str">
            <v>D-154,608-U</v>
          </cell>
          <cell r="AP1168">
            <v>981</v>
          </cell>
          <cell r="AQ1168" t="str">
            <v>KS</v>
          </cell>
          <cell r="AR1168" t="str">
            <v>Kansas Gas Service Company, Inc.</v>
          </cell>
          <cell r="AS1168" t="str">
            <v>OGS</v>
          </cell>
          <cell r="AT1168" t="str">
            <v>Natural Gas</v>
          </cell>
          <cell r="AU1168">
            <v>31833</v>
          </cell>
          <cell r="AV1168">
            <v>-2100</v>
          </cell>
          <cell r="AW1168" t="str">
            <v>NA</v>
          </cell>
          <cell r="AX1168" t="str">
            <v>NA</v>
          </cell>
          <cell r="AY1168" t="str">
            <v>NA</v>
          </cell>
          <cell r="AZ1168" t="str">
            <v>NA</v>
          </cell>
          <cell r="BA1168">
            <v>32070</v>
          </cell>
          <cell r="BB1168">
            <v>-4200</v>
          </cell>
          <cell r="BC1168">
            <v>10.86</v>
          </cell>
          <cell r="BD1168">
            <v>12.98</v>
          </cell>
          <cell r="BE1168" t="str">
            <v>NA</v>
          </cell>
          <cell r="BG1168" t="str">
            <v>NA</v>
          </cell>
          <cell r="BI1168" t="str">
            <v>Distribution</v>
          </cell>
          <cell r="BJ1168" t="str">
            <v>Fully Litigated</v>
          </cell>
          <cell r="BK1168" t="str">
            <v>No</v>
          </cell>
          <cell r="BL1168" t="str">
            <v>No</v>
          </cell>
        </row>
        <row r="1169">
          <cell r="AE1169">
            <v>100</v>
          </cell>
          <cell r="AF1169">
            <v>0</v>
          </cell>
          <cell r="AG1169">
            <v>1</v>
          </cell>
          <cell r="AH1169">
            <v>1</v>
          </cell>
          <cell r="AI1169">
            <v>1</v>
          </cell>
          <cell r="AJ1169">
            <v>1</v>
          </cell>
          <cell r="AL1169">
            <v>37</v>
          </cell>
          <cell r="AM1169">
            <v>78</v>
          </cell>
          <cell r="AO1169" t="str">
            <v>D-158,499-U</v>
          </cell>
          <cell r="AP1169">
            <v>983</v>
          </cell>
          <cell r="AQ1169" t="str">
            <v>KS</v>
          </cell>
          <cell r="AR1169" t="str">
            <v>Kansas Gas Service Company, Inc.</v>
          </cell>
          <cell r="AS1169" t="str">
            <v>OGS</v>
          </cell>
          <cell r="AT1169" t="str">
            <v>Natural Gas</v>
          </cell>
          <cell r="AU1169">
            <v>32106</v>
          </cell>
          <cell r="AV1169">
            <v>24800</v>
          </cell>
          <cell r="AW1169">
            <v>11.45</v>
          </cell>
          <cell r="AX1169">
            <v>14</v>
          </cell>
          <cell r="AY1169">
            <v>48.05</v>
          </cell>
          <cell r="AZ1169">
            <v>246100</v>
          </cell>
          <cell r="BA1169">
            <v>32412</v>
          </cell>
          <cell r="BB1169">
            <v>9300</v>
          </cell>
          <cell r="BC1169">
            <v>8.5500000000000007</v>
          </cell>
          <cell r="BD1169">
            <v>12.4</v>
          </cell>
          <cell r="BE1169">
            <v>41.32</v>
          </cell>
          <cell r="BF1169">
            <v>32142</v>
          </cell>
          <cell r="BG1169">
            <v>283800</v>
          </cell>
          <cell r="BH1169" t="str">
            <v>Year-end</v>
          </cell>
          <cell r="BI1169" t="str">
            <v>Distribution</v>
          </cell>
          <cell r="BJ1169" t="str">
            <v>Fully Litigated</v>
          </cell>
          <cell r="BK1169" t="str">
            <v>No</v>
          </cell>
          <cell r="BL1169" t="str">
            <v>No</v>
          </cell>
        </row>
        <row r="1170">
          <cell r="AE1170">
            <v>100</v>
          </cell>
          <cell r="AF1170">
            <v>0</v>
          </cell>
          <cell r="AG1170">
            <v>1</v>
          </cell>
          <cell r="AH1170">
            <v>1</v>
          </cell>
          <cell r="AI1170">
            <v>1</v>
          </cell>
          <cell r="AJ1170">
            <v>1</v>
          </cell>
          <cell r="AL1170">
            <v>37</v>
          </cell>
          <cell r="AM1170">
            <v>78</v>
          </cell>
          <cell r="AO1170" t="str">
            <v>D-119,314-U</v>
          </cell>
          <cell r="AP1170">
            <v>1713</v>
          </cell>
          <cell r="AQ1170" t="str">
            <v>KS</v>
          </cell>
          <cell r="AR1170" t="str">
            <v>Kansas Gas Service Company, Inc.</v>
          </cell>
          <cell r="AS1170" t="str">
            <v>OGS</v>
          </cell>
          <cell r="AT1170" t="str">
            <v>Natural Gas</v>
          </cell>
          <cell r="AU1170">
            <v>29026</v>
          </cell>
          <cell r="AV1170">
            <v>12700</v>
          </cell>
          <cell r="AW1170" t="str">
            <v>NA</v>
          </cell>
          <cell r="AX1170">
            <v>15.5</v>
          </cell>
          <cell r="AY1170">
            <v>37.08</v>
          </cell>
          <cell r="AZ1170" t="str">
            <v>NA</v>
          </cell>
          <cell r="BA1170">
            <v>29285</v>
          </cell>
          <cell r="BB1170">
            <v>3200</v>
          </cell>
          <cell r="BC1170">
            <v>8.83</v>
          </cell>
          <cell r="BD1170">
            <v>14</v>
          </cell>
          <cell r="BE1170">
            <v>33.65</v>
          </cell>
          <cell r="BF1170">
            <v>29036</v>
          </cell>
          <cell r="BG1170" t="str">
            <v>NA</v>
          </cell>
          <cell r="BH1170" t="str">
            <v>Year-end</v>
          </cell>
          <cell r="BI1170" t="str">
            <v>Distribution</v>
          </cell>
          <cell r="BJ1170" t="str">
            <v>Fully Litigated</v>
          </cell>
          <cell r="BK1170" t="str">
            <v>No</v>
          </cell>
          <cell r="BL1170" t="str">
            <v>No</v>
          </cell>
        </row>
        <row r="1171">
          <cell r="AE1171">
            <v>100</v>
          </cell>
          <cell r="AF1171">
            <v>0</v>
          </cell>
          <cell r="AG1171">
            <v>1</v>
          </cell>
          <cell r="AH1171">
            <v>1</v>
          </cell>
          <cell r="AI1171">
            <v>1</v>
          </cell>
          <cell r="AJ1171">
            <v>1</v>
          </cell>
          <cell r="AL1171">
            <v>37</v>
          </cell>
          <cell r="AM1171">
            <v>78</v>
          </cell>
          <cell r="AO1171" t="str">
            <v>D-123,786-U</v>
          </cell>
          <cell r="AP1171">
            <v>1714</v>
          </cell>
          <cell r="AQ1171" t="str">
            <v>KS</v>
          </cell>
          <cell r="AR1171" t="str">
            <v>Kansas Gas Service Company, Inc.</v>
          </cell>
          <cell r="AS1171" t="str">
            <v>OGS</v>
          </cell>
          <cell r="AT1171" t="str">
            <v>Natural Gas</v>
          </cell>
          <cell r="AU1171">
            <v>29378</v>
          </cell>
          <cell r="AV1171">
            <v>7200</v>
          </cell>
          <cell r="AW1171">
            <v>9.2100000000000009</v>
          </cell>
          <cell r="AX1171">
            <v>14</v>
          </cell>
          <cell r="AY1171">
            <v>38.76</v>
          </cell>
          <cell r="AZ1171" t="str">
            <v>NA</v>
          </cell>
          <cell r="BA1171">
            <v>29598</v>
          </cell>
          <cell r="BB1171">
            <v>5500</v>
          </cell>
          <cell r="BC1171">
            <v>8.61</v>
          </cell>
          <cell r="BD1171" t="str">
            <v>NA</v>
          </cell>
          <cell r="BE1171">
            <v>33.82</v>
          </cell>
          <cell r="BF1171">
            <v>29311</v>
          </cell>
          <cell r="BG1171" t="str">
            <v>NA</v>
          </cell>
          <cell r="BH1171" t="str">
            <v>Year-end</v>
          </cell>
          <cell r="BI1171" t="str">
            <v>Distribution</v>
          </cell>
          <cell r="BJ1171" t="str">
            <v>Fully Litigated</v>
          </cell>
          <cell r="BK1171" t="str">
            <v>No</v>
          </cell>
          <cell r="BL1171" t="str">
            <v>No</v>
          </cell>
        </row>
        <row r="1172">
          <cell r="AE1172">
            <v>100</v>
          </cell>
          <cell r="AF1172">
            <v>0</v>
          </cell>
          <cell r="AG1172">
            <v>1</v>
          </cell>
          <cell r="AH1172">
            <v>1</v>
          </cell>
          <cell r="AI1172">
            <v>1</v>
          </cell>
          <cell r="AJ1172">
            <v>1</v>
          </cell>
          <cell r="AL1172">
            <v>37</v>
          </cell>
          <cell r="AM1172">
            <v>78</v>
          </cell>
          <cell r="AO1172" t="str">
            <v>D-126,922-U</v>
          </cell>
          <cell r="AP1172">
            <v>1715</v>
          </cell>
          <cell r="AQ1172" t="str">
            <v>KS</v>
          </cell>
          <cell r="AR1172" t="str">
            <v>Kansas Gas Service Company, Inc.</v>
          </cell>
          <cell r="AS1172" t="str">
            <v>OGS</v>
          </cell>
          <cell r="AT1172" t="str">
            <v>Natural Gas</v>
          </cell>
          <cell r="AU1172">
            <v>29655</v>
          </cell>
          <cell r="AV1172">
            <v>17700</v>
          </cell>
          <cell r="AW1172">
            <v>11.13</v>
          </cell>
          <cell r="AX1172">
            <v>17</v>
          </cell>
          <cell r="AY1172">
            <v>31.71</v>
          </cell>
          <cell r="AZ1172" t="str">
            <v>NA</v>
          </cell>
          <cell r="BA1172">
            <v>29894</v>
          </cell>
          <cell r="BB1172">
            <v>10200</v>
          </cell>
          <cell r="BC1172">
            <v>9.5299999999999994</v>
          </cell>
          <cell r="BD1172">
            <v>15.33</v>
          </cell>
          <cell r="BE1172">
            <v>32.630000000000003</v>
          </cell>
          <cell r="BF1172">
            <v>29555</v>
          </cell>
          <cell r="BG1172" t="str">
            <v>NA</v>
          </cell>
          <cell r="BH1172" t="str">
            <v>Year-end</v>
          </cell>
          <cell r="BI1172" t="str">
            <v>Distribution</v>
          </cell>
          <cell r="BJ1172" t="str">
            <v>Fully Litigated</v>
          </cell>
          <cell r="BK1172" t="str">
            <v>No</v>
          </cell>
          <cell r="BL1172" t="str">
            <v>No</v>
          </cell>
        </row>
        <row r="1173">
          <cell r="AE1173">
            <v>100</v>
          </cell>
          <cell r="AF1173">
            <v>0</v>
          </cell>
          <cell r="AG1173">
            <v>1</v>
          </cell>
          <cell r="AH1173">
            <v>1</v>
          </cell>
          <cell r="AI1173">
            <v>1</v>
          </cell>
          <cell r="AJ1173">
            <v>1</v>
          </cell>
          <cell r="AL1173">
            <v>37</v>
          </cell>
          <cell r="AM1173">
            <v>78</v>
          </cell>
          <cell r="AO1173" t="str">
            <v>D-132,996-U</v>
          </cell>
          <cell r="AP1173">
            <v>1716</v>
          </cell>
          <cell r="AQ1173" t="str">
            <v>KS</v>
          </cell>
          <cell r="AR1173" t="str">
            <v>Kansas Gas Service Company, Inc.</v>
          </cell>
          <cell r="AS1173" t="str">
            <v>OGS</v>
          </cell>
          <cell r="AT1173" t="str">
            <v>Natural Gas</v>
          </cell>
          <cell r="AU1173">
            <v>30048</v>
          </cell>
          <cell r="AV1173">
            <v>20300</v>
          </cell>
          <cell r="AW1173">
            <v>12.12</v>
          </cell>
          <cell r="AX1173">
            <v>18.5</v>
          </cell>
          <cell r="AY1173">
            <v>34.700000000000003</v>
          </cell>
          <cell r="AZ1173">
            <v>135000</v>
          </cell>
          <cell r="BA1173">
            <v>30288</v>
          </cell>
          <cell r="BB1173">
            <v>7700</v>
          </cell>
          <cell r="BC1173">
            <v>9.9700000000000006</v>
          </cell>
          <cell r="BD1173">
            <v>15.33</v>
          </cell>
          <cell r="BE1173">
            <v>32.78</v>
          </cell>
          <cell r="BF1173">
            <v>29951</v>
          </cell>
          <cell r="BG1173">
            <v>132100</v>
          </cell>
          <cell r="BH1173" t="str">
            <v>Year-end</v>
          </cell>
          <cell r="BI1173" t="str">
            <v>Distribution</v>
          </cell>
          <cell r="BJ1173" t="str">
            <v>Fully Litigated</v>
          </cell>
          <cell r="BK1173" t="str">
            <v>No</v>
          </cell>
          <cell r="BL1173" t="str">
            <v>No</v>
          </cell>
        </row>
        <row r="1174">
          <cell r="AE1174">
            <v>100</v>
          </cell>
          <cell r="AF1174">
            <v>0</v>
          </cell>
          <cell r="AG1174">
            <v>1</v>
          </cell>
          <cell r="AH1174">
            <v>1</v>
          </cell>
          <cell r="AI1174">
            <v>1</v>
          </cell>
          <cell r="AJ1174">
            <v>1</v>
          </cell>
          <cell r="AL1174">
            <v>37</v>
          </cell>
          <cell r="AM1174">
            <v>78</v>
          </cell>
          <cell r="AO1174" t="str">
            <v>D-136,850-U</v>
          </cell>
          <cell r="AP1174">
            <v>1717</v>
          </cell>
          <cell r="AQ1174" t="str">
            <v>KS</v>
          </cell>
          <cell r="AR1174" t="str">
            <v>Kansas Gas Service Company, Inc.</v>
          </cell>
          <cell r="AS1174" t="str">
            <v>OGS</v>
          </cell>
          <cell r="AT1174" t="str">
            <v>Natural Gas</v>
          </cell>
          <cell r="AU1174">
            <v>30379</v>
          </cell>
          <cell r="AV1174">
            <v>24600</v>
          </cell>
          <cell r="AW1174">
            <v>12.82</v>
          </cell>
          <cell r="AX1174">
            <v>18</v>
          </cell>
          <cell r="AY1174">
            <v>33.14</v>
          </cell>
          <cell r="AZ1174">
            <v>136700</v>
          </cell>
          <cell r="BA1174">
            <v>30616</v>
          </cell>
          <cell r="BB1174">
            <v>9700</v>
          </cell>
          <cell r="BC1174">
            <v>10.18</v>
          </cell>
          <cell r="BD1174">
            <v>15.33</v>
          </cell>
          <cell r="BE1174">
            <v>31.18</v>
          </cell>
          <cell r="BF1174">
            <v>30316</v>
          </cell>
          <cell r="BG1174">
            <v>130400</v>
          </cell>
          <cell r="BH1174" t="str">
            <v>Year-end</v>
          </cell>
          <cell r="BI1174" t="str">
            <v>Distribution</v>
          </cell>
          <cell r="BJ1174" t="str">
            <v>Fully Litigated</v>
          </cell>
          <cell r="BK1174" t="str">
            <v>No</v>
          </cell>
          <cell r="BL1174" t="str">
            <v>Yes</v>
          </cell>
        </row>
        <row r="1175">
          <cell r="AE1175">
            <v>100</v>
          </cell>
          <cell r="AF1175">
            <v>0</v>
          </cell>
          <cell r="AG1175">
            <v>1</v>
          </cell>
          <cell r="AH1175">
            <v>1</v>
          </cell>
          <cell r="AI1175">
            <v>1</v>
          </cell>
          <cell r="AJ1175">
            <v>0</v>
          </cell>
          <cell r="AL1175">
            <v>37</v>
          </cell>
          <cell r="AM1175">
            <v>78</v>
          </cell>
          <cell r="AO1175" t="str">
            <v>D-150,368-U</v>
          </cell>
          <cell r="AP1175">
            <v>2121</v>
          </cell>
          <cell r="AQ1175" t="str">
            <v>KS</v>
          </cell>
          <cell r="AR1175" t="str">
            <v>Evergy Metro, Inc.</v>
          </cell>
          <cell r="AS1175" t="str">
            <v>EVRG</v>
          </cell>
          <cell r="AT1175" t="str">
            <v>Electric</v>
          </cell>
          <cell r="AU1175">
            <v>31873</v>
          </cell>
          <cell r="AV1175">
            <v>-10000</v>
          </cell>
          <cell r="AW1175" t="str">
            <v>NA</v>
          </cell>
          <cell r="AX1175" t="str">
            <v>NA</v>
          </cell>
          <cell r="AY1175" t="str">
            <v>NA</v>
          </cell>
          <cell r="AZ1175" t="str">
            <v>NA</v>
          </cell>
          <cell r="BA1175">
            <v>31966</v>
          </cell>
          <cell r="BB1175">
            <v>-14700</v>
          </cell>
          <cell r="BC1175">
            <v>10.199999999999999</v>
          </cell>
          <cell r="BD1175">
            <v>12</v>
          </cell>
          <cell r="BE1175">
            <v>39.86</v>
          </cell>
          <cell r="BG1175" t="str">
            <v>NA</v>
          </cell>
          <cell r="BI1175" t="str">
            <v>Vertically Integrated</v>
          </cell>
          <cell r="BJ1175" t="str">
            <v>Fully Litigated</v>
          </cell>
          <cell r="BK1175" t="str">
            <v>No</v>
          </cell>
          <cell r="BL1175" t="str">
            <v>No</v>
          </cell>
        </row>
        <row r="1176">
          <cell r="AE1176">
            <v>100</v>
          </cell>
          <cell r="AF1176">
            <v>0</v>
          </cell>
          <cell r="AG1176">
            <v>1</v>
          </cell>
          <cell r="AH1176">
            <v>1</v>
          </cell>
          <cell r="AI1176">
            <v>1</v>
          </cell>
          <cell r="AJ1176">
            <v>0</v>
          </cell>
          <cell r="AL1176">
            <v>37</v>
          </cell>
          <cell r="AM1176">
            <v>78</v>
          </cell>
          <cell r="AO1176" t="str">
            <v>D-12-WSEE-112-RTS</v>
          </cell>
          <cell r="AP1176">
            <v>2218</v>
          </cell>
          <cell r="AQ1176" t="str">
            <v>KS</v>
          </cell>
          <cell r="AR1176" t="str">
            <v>Evergy Kansas Central, Inc.</v>
          </cell>
          <cell r="AS1176" t="str">
            <v>EVRG</v>
          </cell>
          <cell r="AT1176" t="str">
            <v>Electric</v>
          </cell>
          <cell r="AU1176">
            <v>40780</v>
          </cell>
          <cell r="AV1176">
            <v>90832.778999999995</v>
          </cell>
          <cell r="AW1176">
            <v>8.68</v>
          </cell>
          <cell r="AX1176">
            <v>10.6</v>
          </cell>
          <cell r="AY1176">
            <v>51.62</v>
          </cell>
          <cell r="AZ1176">
            <v>3399272.0789999999</v>
          </cell>
          <cell r="BA1176">
            <v>41017</v>
          </cell>
          <cell r="BB1176">
            <v>50000</v>
          </cell>
          <cell r="BC1176" t="str">
            <v>NA</v>
          </cell>
          <cell r="BD1176" t="str">
            <v>NA</v>
          </cell>
          <cell r="BE1176" t="str">
            <v>NA</v>
          </cell>
          <cell r="BF1176">
            <v>40633</v>
          </cell>
          <cell r="BG1176" t="str">
            <v>NA</v>
          </cell>
          <cell r="BI1176" t="str">
            <v>Vertically Integrated</v>
          </cell>
          <cell r="BJ1176" t="str">
            <v>Settled</v>
          </cell>
          <cell r="BK1176" t="str">
            <v>No</v>
          </cell>
          <cell r="BL1176" t="str">
            <v>No</v>
          </cell>
        </row>
        <row r="1177">
          <cell r="AE1177">
            <v>100</v>
          </cell>
          <cell r="AF1177">
            <v>0</v>
          </cell>
          <cell r="AG1177">
            <v>1</v>
          </cell>
          <cell r="AH1177">
            <v>1</v>
          </cell>
          <cell r="AI1177">
            <v>1</v>
          </cell>
          <cell r="AJ1177">
            <v>1</v>
          </cell>
          <cell r="AL1177">
            <v>37</v>
          </cell>
          <cell r="AM1177">
            <v>78</v>
          </cell>
          <cell r="AO1177" t="str">
            <v>D-12-ATMG-564-RTS</v>
          </cell>
          <cell r="AP1177">
            <v>2275</v>
          </cell>
          <cell r="AQ1177" t="str">
            <v>KS</v>
          </cell>
          <cell r="AR1177" t="str">
            <v>Atmos Energy Corporation</v>
          </cell>
          <cell r="AT1177" t="str">
            <v>Natural Gas</v>
          </cell>
          <cell r="AU1177">
            <v>40934</v>
          </cell>
          <cell r="AV1177">
            <v>9705.116</v>
          </cell>
          <cell r="AW1177">
            <v>8.7799999999999994</v>
          </cell>
          <cell r="AX1177">
            <v>10.9</v>
          </cell>
          <cell r="AY1177">
            <v>51.66</v>
          </cell>
          <cell r="AZ1177">
            <v>160074.63399999999</v>
          </cell>
          <cell r="BA1177">
            <v>41143</v>
          </cell>
          <cell r="BB1177">
            <v>2800</v>
          </cell>
          <cell r="BC1177" t="str">
            <v>NA</v>
          </cell>
          <cell r="BD1177" t="str">
            <v>NA</v>
          </cell>
          <cell r="BE1177" t="str">
            <v>NA</v>
          </cell>
          <cell r="BF1177">
            <v>40816</v>
          </cell>
          <cell r="BG1177" t="str">
            <v>NA</v>
          </cell>
          <cell r="BI1177" t="str">
            <v>Distribution</v>
          </cell>
          <cell r="BJ1177" t="str">
            <v>Settled</v>
          </cell>
          <cell r="BK1177" t="str">
            <v>No</v>
          </cell>
          <cell r="BL1177" t="str">
            <v>No</v>
          </cell>
        </row>
        <row r="1178">
          <cell r="AE1178">
            <v>100</v>
          </cell>
          <cell r="AF1178">
            <v>0</v>
          </cell>
          <cell r="AG1178">
            <v>1</v>
          </cell>
          <cell r="AH1178">
            <v>1</v>
          </cell>
          <cell r="AI1178">
            <v>1</v>
          </cell>
          <cell r="AJ1178">
            <v>0</v>
          </cell>
          <cell r="AL1178">
            <v>37</v>
          </cell>
          <cell r="AM1178">
            <v>78</v>
          </cell>
          <cell r="AO1178" t="str">
            <v>D-12-KCPE-764-RTS</v>
          </cell>
          <cell r="AP1178">
            <v>2323</v>
          </cell>
          <cell r="AQ1178" t="str">
            <v>KS</v>
          </cell>
          <cell r="AR1178" t="str">
            <v>Evergy Metro, Inc.</v>
          </cell>
          <cell r="AS1178" t="str">
            <v>EVRG</v>
          </cell>
          <cell r="AT1178" t="str">
            <v>Electric</v>
          </cell>
          <cell r="AU1178">
            <v>41019</v>
          </cell>
          <cell r="AV1178">
            <v>63550.527999999998</v>
          </cell>
          <cell r="AW1178">
            <v>8.57</v>
          </cell>
          <cell r="AX1178">
            <v>10.4</v>
          </cell>
          <cell r="AY1178">
            <v>51.82</v>
          </cell>
          <cell r="AZ1178">
            <v>1820789.3800000001</v>
          </cell>
          <cell r="BA1178">
            <v>41256</v>
          </cell>
          <cell r="BB1178">
            <v>33156.017</v>
          </cell>
          <cell r="BC1178">
            <v>8.01</v>
          </cell>
          <cell r="BD1178">
            <v>9.5</v>
          </cell>
          <cell r="BE1178">
            <v>51.82</v>
          </cell>
          <cell r="BF1178">
            <v>40908</v>
          </cell>
          <cell r="BG1178">
            <v>1798480.041</v>
          </cell>
          <cell r="BH1178" t="str">
            <v>Year-end</v>
          </cell>
          <cell r="BI1178" t="str">
            <v>Vertically Integrated</v>
          </cell>
          <cell r="BJ1178" t="str">
            <v>Fully Litigated</v>
          </cell>
          <cell r="BK1178" t="str">
            <v>No</v>
          </cell>
          <cell r="BL1178" t="str">
            <v>No</v>
          </cell>
        </row>
        <row r="1179">
          <cell r="AE1179">
            <v>100</v>
          </cell>
          <cell r="AF1179">
            <v>0</v>
          </cell>
          <cell r="AG1179">
            <v>1</v>
          </cell>
          <cell r="AH1179">
            <v>1</v>
          </cell>
          <cell r="AI1179">
            <v>1</v>
          </cell>
          <cell r="AJ1179">
            <v>1</v>
          </cell>
          <cell r="AL1179">
            <v>37</v>
          </cell>
          <cell r="AM1179">
            <v>78</v>
          </cell>
          <cell r="AO1179" t="str">
            <v>D-12-KGSG-835-RTS</v>
          </cell>
          <cell r="AP1179">
            <v>2341</v>
          </cell>
          <cell r="AQ1179" t="str">
            <v>KS</v>
          </cell>
          <cell r="AR1179" t="str">
            <v>Kansas Gas Service Company, Inc.</v>
          </cell>
          <cell r="AS1179" t="str">
            <v>OGS</v>
          </cell>
          <cell r="AT1179" t="str">
            <v>Natural Gas</v>
          </cell>
          <cell r="AU1179">
            <v>41047</v>
          </cell>
          <cell r="AV1179">
            <v>48806.972000000002</v>
          </cell>
          <cell r="AW1179">
            <v>8.52</v>
          </cell>
          <cell r="AX1179">
            <v>10.75</v>
          </cell>
          <cell r="AY1179">
            <v>58.85</v>
          </cell>
          <cell r="AZ1179">
            <v>770622.32900000003</v>
          </cell>
          <cell r="BA1179">
            <v>41248</v>
          </cell>
          <cell r="BB1179">
            <v>28000</v>
          </cell>
          <cell r="BC1179" t="str">
            <v>NA</v>
          </cell>
          <cell r="BD1179" t="str">
            <v>NA</v>
          </cell>
          <cell r="BE1179" t="str">
            <v>NA</v>
          </cell>
          <cell r="BF1179">
            <v>40908</v>
          </cell>
          <cell r="BG1179" t="str">
            <v>NA</v>
          </cell>
          <cell r="BI1179" t="str">
            <v>Distribution</v>
          </cell>
          <cell r="BJ1179" t="str">
            <v>Settled</v>
          </cell>
          <cell r="BK1179" t="str">
            <v>No</v>
          </cell>
          <cell r="BL1179" t="str">
            <v>No</v>
          </cell>
        </row>
        <row r="1180">
          <cell r="AE1180">
            <v>100</v>
          </cell>
          <cell r="AF1180">
            <v>0</v>
          </cell>
          <cell r="AG1180">
            <v>1</v>
          </cell>
          <cell r="AH1180">
            <v>1</v>
          </cell>
          <cell r="AI1180">
            <v>1</v>
          </cell>
          <cell r="AJ1180">
            <v>0</v>
          </cell>
          <cell r="AL1180">
            <v>37</v>
          </cell>
          <cell r="AM1180">
            <v>78</v>
          </cell>
          <cell r="AO1180" t="str">
            <v>D-13-WSEE-629-RTS</v>
          </cell>
          <cell r="AP1180">
            <v>2502</v>
          </cell>
          <cell r="AQ1180" t="str">
            <v>KS</v>
          </cell>
          <cell r="AR1180" t="str">
            <v>Evergy Kansas Central, Inc.</v>
          </cell>
          <cell r="AS1180" t="str">
            <v>EVRG</v>
          </cell>
          <cell r="AT1180" t="str">
            <v>Electric</v>
          </cell>
          <cell r="AU1180">
            <v>41379</v>
          </cell>
          <cell r="AV1180">
            <v>31748.244999999999</v>
          </cell>
          <cell r="AW1180">
            <v>8.4</v>
          </cell>
          <cell r="AX1180">
            <v>10</v>
          </cell>
          <cell r="AY1180">
            <v>52.63</v>
          </cell>
          <cell r="AZ1180">
            <v>4091788.645</v>
          </cell>
          <cell r="BA1180">
            <v>41599</v>
          </cell>
          <cell r="BB1180">
            <v>30687.487000000001</v>
          </cell>
          <cell r="BC1180">
            <v>8.4</v>
          </cell>
          <cell r="BD1180">
            <v>10</v>
          </cell>
          <cell r="BE1180">
            <v>52.63</v>
          </cell>
          <cell r="BF1180">
            <v>40633</v>
          </cell>
          <cell r="BG1180" t="str">
            <v>NA</v>
          </cell>
          <cell r="BI1180" t="str">
            <v>Vertically Integrated</v>
          </cell>
          <cell r="BJ1180" t="str">
            <v>Settled</v>
          </cell>
          <cell r="BK1180" t="str">
            <v>No</v>
          </cell>
          <cell r="BL1180" t="str">
            <v>No</v>
          </cell>
        </row>
        <row r="1181">
          <cell r="AE1181">
            <v>100</v>
          </cell>
          <cell r="AF1181">
            <v>0</v>
          </cell>
          <cell r="AG1181">
            <v>1</v>
          </cell>
          <cell r="AH1181">
            <v>1</v>
          </cell>
          <cell r="AI1181">
            <v>1</v>
          </cell>
          <cell r="AJ1181">
            <v>0</v>
          </cell>
          <cell r="AL1181">
            <v>37</v>
          </cell>
          <cell r="AM1181">
            <v>78</v>
          </cell>
          <cell r="AO1181" t="str">
            <v>D-14-KCPE-272-RTS</v>
          </cell>
          <cell r="AP1181">
            <v>2580</v>
          </cell>
          <cell r="AQ1181" t="str">
            <v>KS</v>
          </cell>
          <cell r="AR1181" t="str">
            <v>Evergy Metro, Inc.</v>
          </cell>
          <cell r="AS1181" t="str">
            <v>EVRG</v>
          </cell>
          <cell r="AT1181" t="str">
            <v>Electric</v>
          </cell>
          <cell r="AU1181">
            <v>41617</v>
          </cell>
          <cell r="AV1181">
            <v>11535.857</v>
          </cell>
          <cell r="AW1181" t="str">
            <v>NA</v>
          </cell>
          <cell r="AX1181" t="str">
            <v>NA</v>
          </cell>
          <cell r="AY1181" t="str">
            <v>NA</v>
          </cell>
          <cell r="AZ1181">
            <v>1916139.8589999999</v>
          </cell>
          <cell r="BA1181">
            <v>41837</v>
          </cell>
          <cell r="BB1181">
            <v>11535.857</v>
          </cell>
          <cell r="BC1181" t="str">
            <v>NA</v>
          </cell>
          <cell r="BD1181" t="str">
            <v>NA</v>
          </cell>
          <cell r="BE1181" t="str">
            <v>NA</v>
          </cell>
          <cell r="BF1181">
            <v>40908</v>
          </cell>
          <cell r="BG1181">
            <v>1916139.8589999999</v>
          </cell>
          <cell r="BH1181" t="str">
            <v>Year-end</v>
          </cell>
          <cell r="BI1181" t="str">
            <v>Vertically Integrated</v>
          </cell>
          <cell r="BJ1181" t="str">
            <v>Settled</v>
          </cell>
          <cell r="BK1181" t="str">
            <v>No</v>
          </cell>
          <cell r="BL1181" t="str">
            <v>No</v>
          </cell>
        </row>
        <row r="1182">
          <cell r="AE1182">
            <v>100</v>
          </cell>
          <cell r="AF1182">
            <v>0</v>
          </cell>
          <cell r="AG1182">
            <v>1</v>
          </cell>
          <cell r="AH1182">
            <v>1</v>
          </cell>
          <cell r="AI1182">
            <v>1</v>
          </cell>
          <cell r="AJ1182">
            <v>1</v>
          </cell>
          <cell r="AL1182">
            <v>37</v>
          </cell>
          <cell r="AM1182">
            <v>78</v>
          </cell>
          <cell r="AO1182" t="str">
            <v>D-14-ATMG-320-RTS</v>
          </cell>
          <cell r="AP1182">
            <v>2591</v>
          </cell>
          <cell r="AQ1182" t="str">
            <v>KS</v>
          </cell>
          <cell r="AR1182" t="str">
            <v>Atmos Energy Corporation</v>
          </cell>
          <cell r="AT1182" t="str">
            <v>Natural Gas</v>
          </cell>
          <cell r="AU1182">
            <v>41648</v>
          </cell>
          <cell r="AV1182">
            <v>6300</v>
          </cell>
          <cell r="AW1182">
            <v>8.51</v>
          </cell>
          <cell r="AX1182">
            <v>10.53</v>
          </cell>
          <cell r="AY1182">
            <v>53</v>
          </cell>
          <cell r="AZ1182">
            <v>177562.73800000001</v>
          </cell>
          <cell r="BA1182">
            <v>41886</v>
          </cell>
          <cell r="BB1182">
            <v>4331.5</v>
          </cell>
          <cell r="BC1182">
            <v>7.75</v>
          </cell>
          <cell r="BD1182">
            <v>9.1</v>
          </cell>
          <cell r="BE1182">
            <v>53</v>
          </cell>
          <cell r="BF1182">
            <v>41547</v>
          </cell>
          <cell r="BG1182">
            <v>177562.73800000001</v>
          </cell>
          <cell r="BH1182" t="str">
            <v>Year-end</v>
          </cell>
          <cell r="BI1182" t="str">
            <v>Distribution</v>
          </cell>
          <cell r="BJ1182" t="str">
            <v>Settled</v>
          </cell>
          <cell r="BK1182" t="str">
            <v>No</v>
          </cell>
          <cell r="BL1182" t="str">
            <v>No</v>
          </cell>
        </row>
        <row r="1183">
          <cell r="AE1183">
            <v>100</v>
          </cell>
          <cell r="AF1183">
            <v>0</v>
          </cell>
          <cell r="AG1183">
            <v>1</v>
          </cell>
          <cell r="AH1183">
            <v>1</v>
          </cell>
          <cell r="AI1183">
            <v>1</v>
          </cell>
          <cell r="AJ1183">
            <v>1</v>
          </cell>
          <cell r="AL1183">
            <v>37</v>
          </cell>
          <cell r="AM1183">
            <v>78</v>
          </cell>
          <cell r="AO1183" t="str">
            <v>D-14-KGSG-111-TAR (GSRS)</v>
          </cell>
          <cell r="AP1183">
            <v>2616</v>
          </cell>
          <cell r="AQ1183" t="str">
            <v>KS</v>
          </cell>
          <cell r="AR1183" t="str">
            <v>Kansas Gas Service Company, Inc.</v>
          </cell>
          <cell r="AS1183" t="str">
            <v>OGS</v>
          </cell>
          <cell r="AT1183" t="str">
            <v>Natural Gas</v>
          </cell>
          <cell r="AU1183">
            <v>41509</v>
          </cell>
          <cell r="AV1183">
            <v>1475.3489999999999</v>
          </cell>
          <cell r="AW1183" t="str">
            <v>NA</v>
          </cell>
          <cell r="AX1183" t="str">
            <v>NA</v>
          </cell>
          <cell r="AY1183" t="str">
            <v>NA</v>
          </cell>
          <cell r="AZ1183">
            <v>10660.808000000001</v>
          </cell>
          <cell r="BA1183">
            <v>41599</v>
          </cell>
          <cell r="BB1183">
            <v>1475.3489999999999</v>
          </cell>
          <cell r="BC1183" t="str">
            <v>NA</v>
          </cell>
          <cell r="BD1183" t="str">
            <v>NA</v>
          </cell>
          <cell r="BE1183" t="str">
            <v>NA</v>
          </cell>
          <cell r="BF1183">
            <v>41455</v>
          </cell>
          <cell r="BG1183">
            <v>10660.808000000001</v>
          </cell>
          <cell r="BH1183" t="str">
            <v>Year-end</v>
          </cell>
          <cell r="BI1183" t="str">
            <v>Limited-Issue Rider</v>
          </cell>
          <cell r="BJ1183" t="str">
            <v>Fully Litigated</v>
          </cell>
          <cell r="BK1183" t="str">
            <v>No</v>
          </cell>
          <cell r="BL1183" t="str">
            <v>No</v>
          </cell>
        </row>
        <row r="1184">
          <cell r="AE1184">
            <v>100</v>
          </cell>
          <cell r="AF1184">
            <v>0</v>
          </cell>
          <cell r="AG1184">
            <v>1</v>
          </cell>
          <cell r="AH1184">
            <v>1</v>
          </cell>
          <cell r="AI1184">
            <v>1</v>
          </cell>
          <cell r="AJ1184">
            <v>1</v>
          </cell>
          <cell r="AL1184">
            <v>37</v>
          </cell>
          <cell r="AM1184">
            <v>78</v>
          </cell>
          <cell r="AO1184" t="str">
            <v>D-14-ATMG-221-TAR (GSRS)</v>
          </cell>
          <cell r="AP1184">
            <v>2617</v>
          </cell>
          <cell r="AQ1184" t="str">
            <v>KS</v>
          </cell>
          <cell r="AR1184" t="str">
            <v>Atmos Energy Corporation</v>
          </cell>
          <cell r="AT1184" t="str">
            <v>Natural Gas</v>
          </cell>
          <cell r="AU1184">
            <v>41590</v>
          </cell>
          <cell r="AV1184">
            <v>1212.777</v>
          </cell>
          <cell r="AW1184" t="str">
            <v>NA</v>
          </cell>
          <cell r="AX1184" t="str">
            <v>NA</v>
          </cell>
          <cell r="AY1184" t="str">
            <v>NA</v>
          </cell>
          <cell r="AZ1184">
            <v>13789.050000000001</v>
          </cell>
          <cell r="BA1184">
            <v>41667</v>
          </cell>
          <cell r="BB1184">
            <v>1184.1580000000001</v>
          </cell>
          <cell r="BC1184" t="str">
            <v>NA</v>
          </cell>
          <cell r="BD1184" t="str">
            <v>NA</v>
          </cell>
          <cell r="BE1184" t="str">
            <v>NA</v>
          </cell>
          <cell r="BF1184">
            <v>41547</v>
          </cell>
          <cell r="BG1184">
            <v>13590.76</v>
          </cell>
          <cell r="BH1184" t="str">
            <v>Year-end</v>
          </cell>
          <cell r="BI1184" t="str">
            <v>Limited-Issue Rider</v>
          </cell>
          <cell r="BJ1184" t="str">
            <v>Settled</v>
          </cell>
          <cell r="BK1184" t="str">
            <v>No</v>
          </cell>
          <cell r="BL1184" t="str">
            <v>No</v>
          </cell>
        </row>
        <row r="1185">
          <cell r="AE1185">
            <v>100</v>
          </cell>
          <cell r="AF1185">
            <v>0</v>
          </cell>
          <cell r="AG1185">
            <v>1</v>
          </cell>
          <cell r="AH1185">
            <v>1</v>
          </cell>
          <cell r="AI1185">
            <v>1</v>
          </cell>
          <cell r="AJ1185">
            <v>1</v>
          </cell>
          <cell r="AL1185">
            <v>37</v>
          </cell>
          <cell r="AM1185">
            <v>78</v>
          </cell>
          <cell r="AO1185" t="str">
            <v>D-13-BHCG-404-TAR (GSRS)</v>
          </cell>
          <cell r="AP1185">
            <v>2618</v>
          </cell>
          <cell r="AQ1185" t="str">
            <v>KS</v>
          </cell>
          <cell r="AR1185" t="str">
            <v>Black Hills Kansas Gas Utility Company, LLC</v>
          </cell>
          <cell r="AS1185" t="str">
            <v>BKH</v>
          </cell>
          <cell r="AT1185" t="str">
            <v>Natural Gas</v>
          </cell>
          <cell r="AU1185">
            <v>41255</v>
          </cell>
          <cell r="AV1185">
            <v>653.33000000000004</v>
          </cell>
          <cell r="AW1185" t="str">
            <v>NA</v>
          </cell>
          <cell r="AX1185" t="str">
            <v>NA</v>
          </cell>
          <cell r="AY1185" t="str">
            <v>NA</v>
          </cell>
          <cell r="AZ1185">
            <v>18602.595000000001</v>
          </cell>
          <cell r="BA1185">
            <v>41313</v>
          </cell>
          <cell r="BB1185">
            <v>651.14</v>
          </cell>
          <cell r="BC1185" t="str">
            <v>NA</v>
          </cell>
          <cell r="BD1185" t="str">
            <v>NA</v>
          </cell>
          <cell r="BE1185" t="str">
            <v>NA</v>
          </cell>
          <cell r="BF1185">
            <v>41213</v>
          </cell>
          <cell r="BG1185">
            <v>18526.054</v>
          </cell>
          <cell r="BH1185" t="str">
            <v>Year-end</v>
          </cell>
          <cell r="BI1185" t="str">
            <v>Limited-Issue Rider</v>
          </cell>
          <cell r="BJ1185" t="str">
            <v>Fully Litigated</v>
          </cell>
          <cell r="BK1185" t="str">
            <v>No</v>
          </cell>
          <cell r="BL1185" t="str">
            <v>No</v>
          </cell>
        </row>
        <row r="1186">
          <cell r="AE1186">
            <v>100</v>
          </cell>
          <cell r="AF1186">
            <v>0</v>
          </cell>
          <cell r="AG1186">
            <v>1</v>
          </cell>
          <cell r="AH1186">
            <v>1</v>
          </cell>
          <cell r="AI1186">
            <v>1</v>
          </cell>
          <cell r="AJ1186">
            <v>1</v>
          </cell>
          <cell r="AL1186">
            <v>37</v>
          </cell>
          <cell r="AM1186">
            <v>78</v>
          </cell>
          <cell r="AO1186" t="str">
            <v>D-14-BHCG-502-RTS</v>
          </cell>
          <cell r="AP1186">
            <v>2660</v>
          </cell>
          <cell r="AQ1186" t="str">
            <v>KS</v>
          </cell>
          <cell r="AR1186" t="str">
            <v>Black Hills Kansas Gas Utility Company, LLC</v>
          </cell>
          <cell r="AS1186" t="str">
            <v>BKH</v>
          </cell>
          <cell r="AT1186" t="str">
            <v>Natural Gas</v>
          </cell>
          <cell r="AU1186">
            <v>41758</v>
          </cell>
          <cell r="AV1186">
            <v>7278.7</v>
          </cell>
          <cell r="AW1186">
            <v>7.52</v>
          </cell>
          <cell r="AX1186">
            <v>10.6</v>
          </cell>
          <cell r="AY1186">
            <v>50.34</v>
          </cell>
          <cell r="AZ1186">
            <v>131193.23300000001</v>
          </cell>
          <cell r="BA1186">
            <v>41989</v>
          </cell>
          <cell r="BB1186">
            <v>5234.616</v>
          </cell>
          <cell r="BC1186" t="str">
            <v>NA</v>
          </cell>
          <cell r="BD1186" t="str">
            <v>NA</v>
          </cell>
          <cell r="BE1186" t="str">
            <v>NA</v>
          </cell>
          <cell r="BF1186">
            <v>41639</v>
          </cell>
          <cell r="BG1186" t="str">
            <v>NA</v>
          </cell>
          <cell r="BI1186" t="str">
            <v>Distribution</v>
          </cell>
          <cell r="BJ1186" t="str">
            <v>Settled</v>
          </cell>
          <cell r="BK1186" t="str">
            <v>No</v>
          </cell>
          <cell r="BL1186" t="str">
            <v>No</v>
          </cell>
        </row>
        <row r="1187">
          <cell r="AE1187">
            <v>100</v>
          </cell>
          <cell r="AF1187">
            <v>0</v>
          </cell>
          <cell r="AG1187">
            <v>1</v>
          </cell>
          <cell r="AH1187">
            <v>1</v>
          </cell>
          <cell r="AI1187">
            <v>1</v>
          </cell>
          <cell r="AJ1187">
            <v>1</v>
          </cell>
          <cell r="AL1187">
            <v>37</v>
          </cell>
          <cell r="AM1187">
            <v>78</v>
          </cell>
          <cell r="AO1187" t="str">
            <v>D-15-KGSG-088-TAR (GSRS)</v>
          </cell>
          <cell r="AP1187">
            <v>2733</v>
          </cell>
          <cell r="AQ1187" t="str">
            <v>KS</v>
          </cell>
          <cell r="AR1187" t="str">
            <v>Kansas Gas Service Company, Inc.</v>
          </cell>
          <cell r="AS1187" t="str">
            <v>OGS</v>
          </cell>
          <cell r="AT1187" t="str">
            <v>Natural Gas</v>
          </cell>
          <cell r="AU1187">
            <v>41876</v>
          </cell>
          <cell r="AV1187">
            <v>3544.7159999999999</v>
          </cell>
          <cell r="AW1187" t="str">
            <v>NA</v>
          </cell>
          <cell r="AX1187" t="str">
            <v>NA</v>
          </cell>
          <cell r="AY1187" t="str">
            <v>NA</v>
          </cell>
          <cell r="AZ1187">
            <v>37651.277999999998</v>
          </cell>
          <cell r="BA1187">
            <v>41968</v>
          </cell>
          <cell r="BB1187">
            <v>3529.2829999999999</v>
          </cell>
          <cell r="BC1187" t="str">
            <v>NA</v>
          </cell>
          <cell r="BD1187" t="str">
            <v>NA</v>
          </cell>
          <cell r="BE1187" t="str">
            <v>NA</v>
          </cell>
          <cell r="BF1187">
            <v>41820</v>
          </cell>
          <cell r="BG1187">
            <v>37647.215000000004</v>
          </cell>
          <cell r="BH1187" t="str">
            <v>Year-end</v>
          </cell>
          <cell r="BI1187" t="str">
            <v>Limited-Issue Rider</v>
          </cell>
          <cell r="BJ1187" t="str">
            <v>Fully Litigated</v>
          </cell>
          <cell r="BK1187" t="str">
            <v>No</v>
          </cell>
          <cell r="BL1187" t="str">
            <v>No</v>
          </cell>
        </row>
        <row r="1188">
          <cell r="AE1188">
            <v>100</v>
          </cell>
          <cell r="AF1188">
            <v>0</v>
          </cell>
          <cell r="AG1188">
            <v>1</v>
          </cell>
          <cell r="AH1188">
            <v>1</v>
          </cell>
          <cell r="AI1188">
            <v>1</v>
          </cell>
          <cell r="AJ1188">
            <v>1</v>
          </cell>
          <cell r="AL1188">
            <v>37</v>
          </cell>
          <cell r="AM1188">
            <v>78</v>
          </cell>
          <cell r="AO1188" t="str">
            <v>D-14-BHCG-593-TAR (GSRS)</v>
          </cell>
          <cell r="AP1188">
            <v>2740</v>
          </cell>
          <cell r="AQ1188" t="str">
            <v>KS</v>
          </cell>
          <cell r="AR1188" t="str">
            <v>Black Hills Kansas Gas Utility Company, LLC</v>
          </cell>
          <cell r="AS1188" t="str">
            <v>BKH</v>
          </cell>
          <cell r="AT1188" t="str">
            <v>Natural Gas</v>
          </cell>
          <cell r="AU1188">
            <v>41814</v>
          </cell>
          <cell r="AV1188">
            <v>640.63700000000006</v>
          </cell>
          <cell r="AW1188" t="str">
            <v>NA</v>
          </cell>
          <cell r="AX1188" t="str">
            <v>NA</v>
          </cell>
          <cell r="AY1188" t="str">
            <v>NA</v>
          </cell>
          <cell r="AZ1188">
            <v>23036.248</v>
          </cell>
          <cell r="BA1188">
            <v>41919</v>
          </cell>
          <cell r="BB1188">
            <v>640.63700000000006</v>
          </cell>
          <cell r="BC1188" t="str">
            <v>NA</v>
          </cell>
          <cell r="BD1188" t="str">
            <v>NA</v>
          </cell>
          <cell r="BE1188" t="str">
            <v>NA</v>
          </cell>
          <cell r="BF1188">
            <v>41759</v>
          </cell>
          <cell r="BG1188">
            <v>23036.248</v>
          </cell>
          <cell r="BH1188" t="str">
            <v>Year-end</v>
          </cell>
          <cell r="BI1188" t="str">
            <v>Limited-Issue Rider</v>
          </cell>
          <cell r="BJ1188" t="str">
            <v>Fully Litigated</v>
          </cell>
          <cell r="BK1188" t="str">
            <v>No</v>
          </cell>
          <cell r="BL1188" t="str">
            <v>No</v>
          </cell>
        </row>
        <row r="1189">
          <cell r="AE1189">
            <v>100</v>
          </cell>
          <cell r="AF1189">
            <v>0</v>
          </cell>
          <cell r="AG1189">
            <v>1</v>
          </cell>
          <cell r="AH1189">
            <v>1</v>
          </cell>
          <cell r="AI1189">
            <v>1</v>
          </cell>
          <cell r="AJ1189">
            <v>0</v>
          </cell>
          <cell r="AL1189">
            <v>37</v>
          </cell>
          <cell r="AM1189">
            <v>78</v>
          </cell>
          <cell r="AO1189" t="str">
            <v>D-15-KCPE-116-RTS</v>
          </cell>
          <cell r="AP1189">
            <v>2753</v>
          </cell>
          <cell r="AQ1189" t="str">
            <v>KS</v>
          </cell>
          <cell r="AR1189" t="str">
            <v>Evergy Metro, Inc.</v>
          </cell>
          <cell r="AS1189" t="str">
            <v>EVRG</v>
          </cell>
          <cell r="AT1189" t="str">
            <v>Electric</v>
          </cell>
          <cell r="AU1189">
            <v>42006</v>
          </cell>
          <cell r="AV1189">
            <v>56278.815000000002</v>
          </cell>
          <cell r="AW1189">
            <v>7.94</v>
          </cell>
          <cell r="AX1189">
            <v>10.3</v>
          </cell>
          <cell r="AY1189">
            <v>50.48</v>
          </cell>
          <cell r="AZ1189">
            <v>2087480.33</v>
          </cell>
          <cell r="BA1189">
            <v>42257</v>
          </cell>
          <cell r="BB1189">
            <v>40125.928</v>
          </cell>
          <cell r="BC1189">
            <v>7.44</v>
          </cell>
          <cell r="BD1189">
            <v>9.3000000000000007</v>
          </cell>
          <cell r="BE1189">
            <v>50.48</v>
          </cell>
          <cell r="BF1189">
            <v>41820</v>
          </cell>
          <cell r="BG1189">
            <v>2115959.8650000002</v>
          </cell>
          <cell r="BH1189" t="str">
            <v>Year-end</v>
          </cell>
          <cell r="BI1189" t="str">
            <v>Vertically Integrated</v>
          </cell>
          <cell r="BJ1189" t="str">
            <v>Fully Litigated</v>
          </cell>
          <cell r="BK1189" t="str">
            <v>No</v>
          </cell>
          <cell r="BL1189" t="str">
            <v>No</v>
          </cell>
        </row>
        <row r="1190">
          <cell r="AE1190">
            <v>100</v>
          </cell>
          <cell r="AF1190">
            <v>0</v>
          </cell>
          <cell r="AG1190">
            <v>1</v>
          </cell>
          <cell r="AH1190">
            <v>1</v>
          </cell>
          <cell r="AI1190">
            <v>1</v>
          </cell>
          <cell r="AJ1190">
            <v>1</v>
          </cell>
          <cell r="AL1190">
            <v>37</v>
          </cell>
          <cell r="AM1190">
            <v>78</v>
          </cell>
          <cell r="AO1190" t="str">
            <v>D-15-ATMG-202-TAR (GSRS)</v>
          </cell>
          <cell r="AP1190">
            <v>2758</v>
          </cell>
          <cell r="AQ1190" t="str">
            <v>KS</v>
          </cell>
          <cell r="AR1190" t="str">
            <v>Atmos Energy Corporation</v>
          </cell>
          <cell r="AT1190" t="str">
            <v>Natural Gas</v>
          </cell>
          <cell r="AU1190">
            <v>41957</v>
          </cell>
          <cell r="AV1190">
            <v>402.887</v>
          </cell>
          <cell r="AW1190" t="str">
            <v>NA</v>
          </cell>
          <cell r="AX1190" t="str">
            <v>NA</v>
          </cell>
          <cell r="AY1190" t="str">
            <v>NA</v>
          </cell>
          <cell r="AZ1190">
            <v>3596.6559999999999</v>
          </cell>
          <cell r="BA1190">
            <v>42031</v>
          </cell>
          <cell r="BB1190">
            <v>301.36900000000003</v>
          </cell>
          <cell r="BC1190" t="str">
            <v>NA</v>
          </cell>
          <cell r="BD1190" t="str">
            <v>NA</v>
          </cell>
          <cell r="BE1190" t="str">
            <v>NA</v>
          </cell>
          <cell r="BF1190">
            <v>41912</v>
          </cell>
          <cell r="BG1190">
            <v>2708.3209999999999</v>
          </cell>
          <cell r="BH1190" t="str">
            <v>Year-end</v>
          </cell>
          <cell r="BI1190" t="str">
            <v>Limited-Issue Rider</v>
          </cell>
          <cell r="BJ1190" t="str">
            <v>Fully Litigated</v>
          </cell>
          <cell r="BK1190" t="str">
            <v>No</v>
          </cell>
          <cell r="BL1190" t="str">
            <v>No</v>
          </cell>
        </row>
        <row r="1191">
          <cell r="AE1191">
            <v>100</v>
          </cell>
          <cell r="AF1191">
            <v>0</v>
          </cell>
          <cell r="AG1191">
            <v>1</v>
          </cell>
          <cell r="AH1191">
            <v>1</v>
          </cell>
          <cell r="AI1191">
            <v>1</v>
          </cell>
          <cell r="AJ1191">
            <v>0</v>
          </cell>
          <cell r="AL1191">
            <v>37</v>
          </cell>
          <cell r="AM1191">
            <v>78</v>
          </cell>
          <cell r="AO1191" t="str">
            <v>D-15-WSEE-115-RTS</v>
          </cell>
          <cell r="AP1191">
            <v>2769</v>
          </cell>
          <cell r="AQ1191" t="str">
            <v>KS</v>
          </cell>
          <cell r="AR1191" t="str">
            <v>Evergy Kansas Central, Inc.</v>
          </cell>
          <cell r="AS1191" t="str">
            <v>EVRG</v>
          </cell>
          <cell r="AT1191" t="str">
            <v>Electric</v>
          </cell>
          <cell r="AU1191">
            <v>42065</v>
          </cell>
          <cell r="AV1191">
            <v>250895.25700000001</v>
          </cell>
          <cell r="AW1191">
            <v>7.99</v>
          </cell>
          <cell r="AX1191">
            <v>10</v>
          </cell>
          <cell r="AY1191">
            <v>53.12</v>
          </cell>
          <cell r="AZ1191">
            <v>5062804.9120000005</v>
          </cell>
          <cell r="BA1191">
            <v>42271</v>
          </cell>
          <cell r="BB1191">
            <v>185300</v>
          </cell>
          <cell r="BC1191" t="str">
            <v>NA</v>
          </cell>
          <cell r="BD1191" t="str">
            <v>NA</v>
          </cell>
          <cell r="BE1191" t="str">
            <v>NA</v>
          </cell>
          <cell r="BF1191">
            <v>41912</v>
          </cell>
          <cell r="BG1191" t="str">
            <v>NA</v>
          </cell>
          <cell r="BI1191" t="str">
            <v>Vertically Integrated</v>
          </cell>
          <cell r="BJ1191" t="str">
            <v>Settled</v>
          </cell>
          <cell r="BK1191" t="str">
            <v>No</v>
          </cell>
          <cell r="BL1191" t="str">
            <v>No</v>
          </cell>
        </row>
        <row r="1192">
          <cell r="AE1192">
            <v>100</v>
          </cell>
          <cell r="AF1192">
            <v>0</v>
          </cell>
          <cell r="AG1192">
            <v>1</v>
          </cell>
          <cell r="AH1192">
            <v>1</v>
          </cell>
          <cell r="AI1192">
            <v>1</v>
          </cell>
          <cell r="AJ1192">
            <v>1</v>
          </cell>
          <cell r="AL1192">
            <v>37</v>
          </cell>
          <cell r="AM1192">
            <v>78</v>
          </cell>
          <cell r="AO1192" t="str">
            <v>D-16-ATMG-079-RTS</v>
          </cell>
          <cell r="AP1192">
            <v>2845</v>
          </cell>
          <cell r="AQ1192" t="str">
            <v>KS</v>
          </cell>
          <cell r="AR1192" t="str">
            <v>Atmos Energy Corporation</v>
          </cell>
          <cell r="AT1192" t="str">
            <v>Natural Gas</v>
          </cell>
          <cell r="AU1192">
            <v>42229</v>
          </cell>
          <cell r="AV1192">
            <v>5666.6210000000001</v>
          </cell>
          <cell r="AW1192">
            <v>8.48</v>
          </cell>
          <cell r="AX1192">
            <v>10.5</v>
          </cell>
          <cell r="AY1192">
            <v>56.12</v>
          </cell>
          <cell r="AZ1192">
            <v>205975.12</v>
          </cell>
          <cell r="BA1192">
            <v>42446</v>
          </cell>
          <cell r="BB1192">
            <v>2218.9030000000002</v>
          </cell>
          <cell r="BC1192" t="str">
            <v>NA</v>
          </cell>
          <cell r="BD1192" t="str">
            <v>NA</v>
          </cell>
          <cell r="BE1192" t="str">
            <v>NA</v>
          </cell>
          <cell r="BF1192">
            <v>42094</v>
          </cell>
          <cell r="BG1192" t="str">
            <v>NA</v>
          </cell>
          <cell r="BI1192" t="str">
            <v>Distribution</v>
          </cell>
          <cell r="BJ1192" t="str">
            <v>Settled</v>
          </cell>
          <cell r="BK1192" t="str">
            <v>No</v>
          </cell>
          <cell r="BL1192" t="str">
            <v>No</v>
          </cell>
        </row>
        <row r="1193">
          <cell r="AE1193">
            <v>100</v>
          </cell>
          <cell r="AF1193">
            <v>0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  <cell r="AL1193">
            <v>37</v>
          </cell>
          <cell r="AM1193">
            <v>78</v>
          </cell>
          <cell r="AO1193" t="str">
            <v>D-16-KGSG-104-TAR (GSRS)</v>
          </cell>
          <cell r="AP1193">
            <v>2854</v>
          </cell>
          <cell r="AQ1193" t="str">
            <v>KS</v>
          </cell>
          <cell r="AR1193" t="str">
            <v>Kansas Gas Service Company, Inc.</v>
          </cell>
          <cell r="AS1193" t="str">
            <v>OGS</v>
          </cell>
          <cell r="AT1193" t="str">
            <v>Natural Gas</v>
          </cell>
          <cell r="AU1193">
            <v>42242</v>
          </cell>
          <cell r="AV1193">
            <v>2439.444</v>
          </cell>
          <cell r="AW1193" t="str">
            <v>NA</v>
          </cell>
          <cell r="AX1193" t="str">
            <v>NA</v>
          </cell>
          <cell r="AY1193" t="str">
            <v>NA</v>
          </cell>
          <cell r="AZ1193">
            <v>54924.577000000005</v>
          </cell>
          <cell r="BA1193">
            <v>42313</v>
          </cell>
          <cell r="BB1193">
            <v>2456.8650000000002</v>
          </cell>
          <cell r="BC1193" t="str">
            <v>NA</v>
          </cell>
          <cell r="BD1193" t="str">
            <v>NA</v>
          </cell>
          <cell r="BE1193" t="str">
            <v>NA</v>
          </cell>
          <cell r="BF1193">
            <v>42185</v>
          </cell>
          <cell r="BG1193">
            <v>54900</v>
          </cell>
          <cell r="BH1193" t="str">
            <v>Year-end</v>
          </cell>
          <cell r="BI1193" t="str">
            <v>Limited-Issue Rider</v>
          </cell>
          <cell r="BJ1193" t="str">
            <v>Fully Litigated</v>
          </cell>
          <cell r="BK1193" t="str">
            <v>No</v>
          </cell>
          <cell r="BL1193" t="str">
            <v>No</v>
          </cell>
        </row>
        <row r="1194">
          <cell r="AE1194">
            <v>100</v>
          </cell>
          <cell r="AF1194">
            <v>0</v>
          </cell>
          <cell r="AG1194">
            <v>1</v>
          </cell>
          <cell r="AH1194">
            <v>1</v>
          </cell>
          <cell r="AI1194">
            <v>1</v>
          </cell>
          <cell r="AJ1194">
            <v>1</v>
          </cell>
          <cell r="AL1194">
            <v>37</v>
          </cell>
          <cell r="AM1194">
            <v>78</v>
          </cell>
          <cell r="AO1194" t="str">
            <v>D-16-BHCG-277-TAR (GSRS)</v>
          </cell>
          <cell r="AP1194">
            <v>2911</v>
          </cell>
          <cell r="AQ1194" t="str">
            <v>KS</v>
          </cell>
          <cell r="AR1194" t="str">
            <v>Black Hills Kansas Gas Utility Company, LLC</v>
          </cell>
          <cell r="AS1194" t="str">
            <v>BKH</v>
          </cell>
          <cell r="AT1194" t="str">
            <v>Natural Gas</v>
          </cell>
          <cell r="AU1194">
            <v>42348</v>
          </cell>
          <cell r="AV1194">
            <v>837.48599999999999</v>
          </cell>
          <cell r="AW1194" t="str">
            <v>NA</v>
          </cell>
          <cell r="AX1194" t="str">
            <v>NA</v>
          </cell>
          <cell r="AY1194" t="str">
            <v>NA</v>
          </cell>
          <cell r="AZ1194">
            <v>7820.55</v>
          </cell>
          <cell r="BA1194">
            <v>42425</v>
          </cell>
          <cell r="BB1194">
            <v>806.77800000000002</v>
          </cell>
          <cell r="BC1194" t="str">
            <v>NA</v>
          </cell>
          <cell r="BD1194" t="str">
            <v>NA</v>
          </cell>
          <cell r="BE1194" t="str">
            <v>NA</v>
          </cell>
          <cell r="BF1194">
            <v>42308</v>
          </cell>
          <cell r="BG1194">
            <v>7042.942</v>
          </cell>
          <cell r="BH1194" t="str">
            <v>Year-end</v>
          </cell>
          <cell r="BI1194" t="str">
            <v>Distribution</v>
          </cell>
          <cell r="BJ1194" t="str">
            <v>Fully Litigated</v>
          </cell>
          <cell r="BK1194" t="str">
            <v>No</v>
          </cell>
          <cell r="BL1194" t="str">
            <v>No</v>
          </cell>
        </row>
        <row r="1195">
          <cell r="AE1195">
            <v>100</v>
          </cell>
          <cell r="AF1195">
            <v>0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  <cell r="AL1195">
            <v>37</v>
          </cell>
          <cell r="AM1195">
            <v>78</v>
          </cell>
          <cell r="AO1195" t="str">
            <v>D-16-KGSG-491-RTS</v>
          </cell>
          <cell r="AP1195">
            <v>2947</v>
          </cell>
          <cell r="AQ1195" t="str">
            <v>KS</v>
          </cell>
          <cell r="AR1195" t="str">
            <v>Kansas Gas Service Company, Inc.</v>
          </cell>
          <cell r="AS1195" t="str">
            <v>OGS</v>
          </cell>
          <cell r="AT1195" t="str">
            <v>Natural Gas</v>
          </cell>
          <cell r="AU1195">
            <v>42492</v>
          </cell>
          <cell r="AV1195">
            <v>35446.665000000001</v>
          </cell>
          <cell r="AW1195">
            <v>7.28</v>
          </cell>
          <cell r="AX1195">
            <v>10</v>
          </cell>
          <cell r="AY1195">
            <v>55</v>
          </cell>
          <cell r="AZ1195">
            <v>902967.73200000008</v>
          </cell>
          <cell r="BA1195">
            <v>42703</v>
          </cell>
          <cell r="BB1195">
            <v>15500</v>
          </cell>
          <cell r="BC1195" t="str">
            <v>NA</v>
          </cell>
          <cell r="BD1195" t="str">
            <v>NA</v>
          </cell>
          <cell r="BE1195" t="str">
            <v>NA</v>
          </cell>
          <cell r="BG1195" t="str">
            <v>NA</v>
          </cell>
          <cell r="BI1195" t="str">
            <v>Distribution</v>
          </cell>
          <cell r="BJ1195" t="str">
            <v>Settled</v>
          </cell>
          <cell r="BK1195" t="str">
            <v>No</v>
          </cell>
          <cell r="BL1195" t="str">
            <v>No</v>
          </cell>
        </row>
        <row r="1196">
          <cell r="AE1196">
            <v>100</v>
          </cell>
          <cell r="AF1196">
            <v>0</v>
          </cell>
          <cell r="AG1196">
            <v>1</v>
          </cell>
          <cell r="AH1196">
            <v>1</v>
          </cell>
          <cell r="AI1196">
            <v>1</v>
          </cell>
          <cell r="AJ1196">
            <v>0</v>
          </cell>
          <cell r="AL1196">
            <v>37</v>
          </cell>
          <cell r="AM1196">
            <v>78</v>
          </cell>
          <cell r="AO1196" t="str">
            <v>D-17-EPDE-101-RTS</v>
          </cell>
          <cell r="AP1196">
            <v>3022</v>
          </cell>
          <cell r="AQ1196" t="str">
            <v>KS</v>
          </cell>
          <cell r="AR1196" t="str">
            <v>The Empire District Electric Company</v>
          </cell>
          <cell r="AS1196" t="str">
            <v>AQN</v>
          </cell>
          <cell r="AT1196" t="str">
            <v>Electric</v>
          </cell>
          <cell r="AU1196">
            <v>42629</v>
          </cell>
          <cell r="AV1196">
            <v>6416.3270000000002</v>
          </cell>
          <cell r="AW1196">
            <v>7.55</v>
          </cell>
          <cell r="AX1196">
            <v>10.1</v>
          </cell>
          <cell r="AY1196">
            <v>49.69</v>
          </cell>
          <cell r="AZ1196">
            <v>81401.877000000008</v>
          </cell>
          <cell r="BA1196">
            <v>42745</v>
          </cell>
          <cell r="BB1196" t="str">
            <v>NA</v>
          </cell>
          <cell r="BC1196" t="str">
            <v>NA</v>
          </cell>
          <cell r="BD1196" t="str">
            <v>NA</v>
          </cell>
          <cell r="BE1196" t="str">
            <v>NA</v>
          </cell>
          <cell r="BG1196" t="str">
            <v>NA</v>
          </cell>
          <cell r="BI1196" t="str">
            <v>Vertically Integrated</v>
          </cell>
          <cell r="BK1196" t="str">
            <v>No</v>
          </cell>
          <cell r="BL1196" t="str">
            <v>No</v>
          </cell>
        </row>
        <row r="1197">
          <cell r="AE1197">
            <v>100</v>
          </cell>
          <cell r="AF1197">
            <v>0</v>
          </cell>
          <cell r="AG1197">
            <v>1</v>
          </cell>
          <cell r="AH1197">
            <v>1</v>
          </cell>
          <cell r="AI1197">
            <v>1</v>
          </cell>
          <cell r="AJ1197">
            <v>0</v>
          </cell>
          <cell r="AL1197">
            <v>37</v>
          </cell>
          <cell r="AM1197">
            <v>78</v>
          </cell>
          <cell r="AO1197" t="str">
            <v>D-17-WSEE-147-RTS</v>
          </cell>
          <cell r="AP1197">
            <v>3035</v>
          </cell>
          <cell r="AQ1197" t="str">
            <v>KS</v>
          </cell>
          <cell r="AR1197" t="str">
            <v>Evergy Kansas Central, Inc.</v>
          </cell>
          <cell r="AS1197" t="str">
            <v>EVRG</v>
          </cell>
          <cell r="AT1197" t="str">
            <v>Electric</v>
          </cell>
          <cell r="AU1197">
            <v>42669</v>
          </cell>
          <cell r="AV1197">
            <v>16412.124</v>
          </cell>
          <cell r="AW1197" t="str">
            <v>NA</v>
          </cell>
          <cell r="AX1197" t="str">
            <v>NA</v>
          </cell>
          <cell r="AY1197" t="str">
            <v>NA</v>
          </cell>
          <cell r="AZ1197" t="str">
            <v>NA</v>
          </cell>
          <cell r="BA1197">
            <v>42894</v>
          </cell>
          <cell r="BB1197">
            <v>16366.511</v>
          </cell>
          <cell r="BC1197" t="str">
            <v>NA</v>
          </cell>
          <cell r="BD1197" t="str">
            <v>NA</v>
          </cell>
          <cell r="BE1197" t="str">
            <v>NA</v>
          </cell>
          <cell r="BF1197">
            <v>41912</v>
          </cell>
          <cell r="BG1197" t="str">
            <v>NA</v>
          </cell>
          <cell r="BI1197" t="str">
            <v>Vertically Integrated</v>
          </cell>
          <cell r="BJ1197" t="str">
            <v>Settled</v>
          </cell>
          <cell r="BK1197" t="str">
            <v>No</v>
          </cell>
          <cell r="BL1197" t="str">
            <v>No</v>
          </cell>
        </row>
        <row r="1198">
          <cell r="AE1198">
            <v>100</v>
          </cell>
          <cell r="AF1198">
            <v>0</v>
          </cell>
          <cell r="AG1198">
            <v>1</v>
          </cell>
          <cell r="AH1198">
            <v>1</v>
          </cell>
          <cell r="AI1198">
            <v>1</v>
          </cell>
          <cell r="AJ1198">
            <v>0</v>
          </cell>
          <cell r="AL1198">
            <v>37</v>
          </cell>
          <cell r="AM1198">
            <v>78</v>
          </cell>
          <cell r="AO1198" t="str">
            <v>D-17-KCPE-201-RTS</v>
          </cell>
          <cell r="AP1198">
            <v>3041</v>
          </cell>
          <cell r="AQ1198" t="str">
            <v>KS</v>
          </cell>
          <cell r="AR1198" t="str">
            <v>Evergy Metro, Inc.</v>
          </cell>
          <cell r="AS1198" t="str">
            <v>EVRG</v>
          </cell>
          <cell r="AT1198" t="str">
            <v>Electric</v>
          </cell>
          <cell r="AU1198">
            <v>42683</v>
          </cell>
          <cell r="AV1198">
            <v>-2829.1910000000003</v>
          </cell>
          <cell r="AW1198" t="str">
            <v>NA</v>
          </cell>
          <cell r="AX1198" t="str">
            <v>NA</v>
          </cell>
          <cell r="AY1198" t="str">
            <v>NA</v>
          </cell>
          <cell r="AZ1198">
            <v>2104628.0950000002</v>
          </cell>
          <cell r="BA1198">
            <v>42892</v>
          </cell>
          <cell r="BB1198">
            <v>-3557.5880000000002</v>
          </cell>
          <cell r="BC1198" t="str">
            <v>NA</v>
          </cell>
          <cell r="BD1198" t="str">
            <v>NA</v>
          </cell>
          <cell r="BE1198" t="str">
            <v>NA</v>
          </cell>
          <cell r="BF1198">
            <v>41820</v>
          </cell>
          <cell r="BG1198" t="str">
            <v>NA</v>
          </cell>
          <cell r="BI1198" t="str">
            <v>Vertically Integrated</v>
          </cell>
          <cell r="BJ1198" t="str">
            <v>Settled</v>
          </cell>
          <cell r="BK1198" t="str">
            <v>No</v>
          </cell>
          <cell r="BL1198" t="str">
            <v>No</v>
          </cell>
        </row>
        <row r="1199">
          <cell r="AE1199">
            <v>100</v>
          </cell>
          <cell r="AF1199">
            <v>0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  <cell r="AL1199">
            <v>37</v>
          </cell>
          <cell r="AM1199">
            <v>78</v>
          </cell>
          <cell r="AO1199" t="str">
            <v>D-17-ATMG-141-TAR (GSRS)</v>
          </cell>
          <cell r="AP1199">
            <v>3082</v>
          </cell>
          <cell r="AQ1199" t="str">
            <v>KS</v>
          </cell>
          <cell r="AR1199" t="str">
            <v>Atmos Energy Corporation</v>
          </cell>
          <cell r="AT1199" t="str">
            <v>Natural Gas</v>
          </cell>
          <cell r="AU1199">
            <v>42668</v>
          </cell>
          <cell r="AV1199">
            <v>863.52</v>
          </cell>
          <cell r="AW1199" t="str">
            <v>NA</v>
          </cell>
          <cell r="AX1199" t="str">
            <v>NA</v>
          </cell>
          <cell r="AY1199" t="str">
            <v>NA</v>
          </cell>
          <cell r="AZ1199">
            <v>6633.192</v>
          </cell>
          <cell r="BA1199">
            <v>42775</v>
          </cell>
          <cell r="BB1199">
            <v>800.928</v>
          </cell>
          <cell r="BC1199" t="str">
            <v>NA</v>
          </cell>
          <cell r="BD1199" t="str">
            <v>NA</v>
          </cell>
          <cell r="BE1199" t="str">
            <v>NA</v>
          </cell>
          <cell r="BG1199" t="str">
            <v>NA</v>
          </cell>
          <cell r="BI1199" t="str">
            <v>Limited-Issue Rider</v>
          </cell>
          <cell r="BJ1199" t="str">
            <v>Fully Litigated</v>
          </cell>
          <cell r="BK1199" t="str">
            <v>No</v>
          </cell>
          <cell r="BL1199" t="str">
            <v>No</v>
          </cell>
        </row>
        <row r="1200">
          <cell r="AE1200">
            <v>100</v>
          </cell>
          <cell r="AF1200">
            <v>0</v>
          </cell>
          <cell r="AG1200">
            <v>1</v>
          </cell>
          <cell r="AH1200">
            <v>1</v>
          </cell>
          <cell r="AI1200">
            <v>1</v>
          </cell>
          <cell r="AJ1200">
            <v>1</v>
          </cell>
          <cell r="AL1200">
            <v>37</v>
          </cell>
          <cell r="AM1200">
            <v>78</v>
          </cell>
          <cell r="AO1200" t="str">
            <v>D-17-BHCG-389-TAR (GSRS)</v>
          </cell>
          <cell r="AP1200">
            <v>3171</v>
          </cell>
          <cell r="AQ1200" t="str">
            <v>KS</v>
          </cell>
          <cell r="AR1200" t="str">
            <v>Black Hills Kansas Gas Utility Company, LLC</v>
          </cell>
          <cell r="AS1200" t="str">
            <v>BKH</v>
          </cell>
          <cell r="AT1200" t="str">
            <v>Natural Gas</v>
          </cell>
          <cell r="AU1200">
            <v>42787</v>
          </cell>
          <cell r="AV1200">
            <v>580.68000000000006</v>
          </cell>
          <cell r="AW1200" t="str">
            <v>NA</v>
          </cell>
          <cell r="AX1200" t="str">
            <v>NA</v>
          </cell>
          <cell r="AY1200" t="str">
            <v>NA</v>
          </cell>
          <cell r="AZ1200">
            <v>11491.526</v>
          </cell>
          <cell r="BA1200">
            <v>42878</v>
          </cell>
          <cell r="BB1200">
            <v>580.68000000000006</v>
          </cell>
          <cell r="BC1200" t="str">
            <v>NA</v>
          </cell>
          <cell r="BD1200" t="str">
            <v>NA</v>
          </cell>
          <cell r="BE1200" t="str">
            <v>NA</v>
          </cell>
          <cell r="BF1200">
            <v>42735</v>
          </cell>
          <cell r="BG1200">
            <v>11491.526</v>
          </cell>
          <cell r="BH1200" t="str">
            <v>Year-end</v>
          </cell>
          <cell r="BI1200" t="str">
            <v>Limited-Issue Rider</v>
          </cell>
          <cell r="BJ1200" t="str">
            <v>Fully Litigated</v>
          </cell>
          <cell r="BK1200" t="str">
            <v>No</v>
          </cell>
          <cell r="BL1200" t="str">
            <v>No</v>
          </cell>
        </row>
        <row r="1201">
          <cell r="AE1201">
            <v>100</v>
          </cell>
          <cell r="AF1201">
            <v>0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  <cell r="AL1201">
            <v>37</v>
          </cell>
          <cell r="AM1201">
            <v>78</v>
          </cell>
          <cell r="AO1201" t="str">
            <v>D-18-KGSG-093-TAR (GSRS)</v>
          </cell>
          <cell r="AP1201">
            <v>3189</v>
          </cell>
          <cell r="AQ1201" t="str">
            <v>KS</v>
          </cell>
          <cell r="AR1201" t="str">
            <v>Kansas Gas Service Company, Inc.</v>
          </cell>
          <cell r="AS1201" t="str">
            <v>OGS</v>
          </cell>
          <cell r="AT1201" t="str">
            <v>Natural Gas</v>
          </cell>
          <cell r="AU1201">
            <v>42971</v>
          </cell>
          <cell r="AV1201">
            <v>2874.8389999999999</v>
          </cell>
          <cell r="AW1201" t="str">
            <v>NA</v>
          </cell>
          <cell r="AX1201" t="str">
            <v>NA</v>
          </cell>
          <cell r="AY1201" t="str">
            <v>NA</v>
          </cell>
          <cell r="AZ1201">
            <v>21622.248</v>
          </cell>
          <cell r="BA1201">
            <v>43055</v>
          </cell>
          <cell r="BB1201">
            <v>2873.2860000000001</v>
          </cell>
          <cell r="BC1201" t="str">
            <v>NA</v>
          </cell>
          <cell r="BD1201" t="str">
            <v>NA</v>
          </cell>
          <cell r="BE1201" t="str">
            <v>NA</v>
          </cell>
          <cell r="BF1201">
            <v>42916</v>
          </cell>
          <cell r="BG1201">
            <v>21611.898000000001</v>
          </cell>
          <cell r="BH1201" t="str">
            <v>Year-end</v>
          </cell>
          <cell r="BI1201" t="str">
            <v>Limited-Issue Rider</v>
          </cell>
          <cell r="BJ1201" t="str">
            <v>Fully Litigated</v>
          </cell>
          <cell r="BK1201" t="str">
            <v>No</v>
          </cell>
          <cell r="BL1201" t="str">
            <v>No</v>
          </cell>
        </row>
        <row r="1202">
          <cell r="AE1202">
            <v>100</v>
          </cell>
          <cell r="AF1202">
            <v>0</v>
          </cell>
          <cell r="AG1202">
            <v>1</v>
          </cell>
          <cell r="AH1202">
            <v>1</v>
          </cell>
          <cell r="AI1202">
            <v>1</v>
          </cell>
          <cell r="AJ1202">
            <v>1</v>
          </cell>
          <cell r="AL1202">
            <v>37</v>
          </cell>
          <cell r="AM1202">
            <v>78</v>
          </cell>
          <cell r="AO1202" t="str">
            <v>18-ATMG-218-TAR (GSRS)</v>
          </cell>
          <cell r="AP1202">
            <v>3249</v>
          </cell>
          <cell r="AQ1202" t="str">
            <v>KS</v>
          </cell>
          <cell r="AR1202" t="str">
            <v>Atmos Energy Corporation</v>
          </cell>
          <cell r="AT1202" t="str">
            <v>Natural Gas</v>
          </cell>
          <cell r="AU1202">
            <v>43060</v>
          </cell>
          <cell r="AV1202">
            <v>936.61400000000003</v>
          </cell>
          <cell r="AW1202" t="str">
            <v>NA</v>
          </cell>
          <cell r="AX1202" t="str">
            <v>NA</v>
          </cell>
          <cell r="AY1202" t="str">
            <v>NA</v>
          </cell>
          <cell r="AZ1202" t="str">
            <v>NA</v>
          </cell>
          <cell r="BA1202">
            <v>43158</v>
          </cell>
          <cell r="BB1202">
            <v>819.60699999999997</v>
          </cell>
          <cell r="BC1202" t="str">
            <v>NA</v>
          </cell>
          <cell r="BD1202" t="str">
            <v>NA</v>
          </cell>
          <cell r="BE1202" t="str">
            <v>NA</v>
          </cell>
          <cell r="BF1202">
            <v>43008</v>
          </cell>
          <cell r="BG1202" t="str">
            <v>NA</v>
          </cell>
          <cell r="BI1202" t="str">
            <v>Limited-Issue Rider</v>
          </cell>
          <cell r="BJ1202" t="str">
            <v>Fully Litigated</v>
          </cell>
          <cell r="BK1202" t="str">
            <v>No</v>
          </cell>
          <cell r="BL1202" t="str">
            <v>No</v>
          </cell>
        </row>
        <row r="1203">
          <cell r="AE1203">
            <v>100</v>
          </cell>
          <cell r="AF1203">
            <v>0</v>
          </cell>
          <cell r="AG1203">
            <v>1</v>
          </cell>
          <cell r="AH1203">
            <v>1</v>
          </cell>
          <cell r="AI1203">
            <v>1</v>
          </cell>
          <cell r="AJ1203">
            <v>0</v>
          </cell>
          <cell r="AL1203">
            <v>37</v>
          </cell>
          <cell r="AM1203">
            <v>78</v>
          </cell>
          <cell r="AO1203" t="str">
            <v>D-18-WSEE-328-RTS</v>
          </cell>
          <cell r="AP1203">
            <v>3260</v>
          </cell>
          <cell r="AQ1203" t="str">
            <v>KS</v>
          </cell>
          <cell r="AR1203" t="str">
            <v>Evergy Kansas Central, Inc.</v>
          </cell>
          <cell r="AS1203" t="str">
            <v>EVRG</v>
          </cell>
          <cell r="AT1203" t="str">
            <v>Electric</v>
          </cell>
          <cell r="AU1203">
            <v>43132</v>
          </cell>
          <cell r="AV1203">
            <v>68270.244000000006</v>
          </cell>
          <cell r="AW1203">
            <v>7.33</v>
          </cell>
          <cell r="AX1203">
            <v>9.85</v>
          </cell>
          <cell r="AY1203">
            <v>51.36</v>
          </cell>
          <cell r="AZ1203">
            <v>5753005.2120000003</v>
          </cell>
          <cell r="BA1203">
            <v>43370</v>
          </cell>
          <cell r="BB1203">
            <v>-50311.893000000004</v>
          </cell>
          <cell r="BC1203">
            <v>7.06</v>
          </cell>
          <cell r="BD1203">
            <v>9.3000000000000007</v>
          </cell>
          <cell r="BE1203">
            <v>51.24</v>
          </cell>
          <cell r="BF1203">
            <v>42916</v>
          </cell>
          <cell r="BG1203" t="str">
            <v>NA</v>
          </cell>
          <cell r="BH1203" t="str">
            <v>Year-end</v>
          </cell>
          <cell r="BI1203" t="str">
            <v>Vertically Integrated</v>
          </cell>
          <cell r="BJ1203" t="str">
            <v>Settled</v>
          </cell>
          <cell r="BK1203" t="str">
            <v>No</v>
          </cell>
          <cell r="BL1203" t="str">
            <v>No</v>
          </cell>
        </row>
        <row r="1204">
          <cell r="AE1204">
            <v>100</v>
          </cell>
          <cell r="AF1204">
            <v>0</v>
          </cell>
          <cell r="AG1204">
            <v>1</v>
          </cell>
          <cell r="AH1204">
            <v>1</v>
          </cell>
          <cell r="AI1204">
            <v>1</v>
          </cell>
          <cell r="AJ1204">
            <v>0</v>
          </cell>
          <cell r="AL1204">
            <v>37</v>
          </cell>
          <cell r="AM1204">
            <v>78</v>
          </cell>
          <cell r="AO1204" t="str">
            <v>D-18-KCPE-480-RTS</v>
          </cell>
          <cell r="AP1204">
            <v>3305</v>
          </cell>
          <cell r="AQ1204" t="str">
            <v>KS</v>
          </cell>
          <cell r="AR1204" t="str">
            <v>Evergy Metro, Inc.</v>
          </cell>
          <cell r="AS1204" t="str">
            <v>EVRG</v>
          </cell>
          <cell r="AT1204" t="str">
            <v>Electric</v>
          </cell>
          <cell r="AU1204">
            <v>43221</v>
          </cell>
          <cell r="AV1204">
            <v>32948.940999999999</v>
          </cell>
          <cell r="AW1204">
            <v>7.38</v>
          </cell>
          <cell r="AX1204">
            <v>9.85</v>
          </cell>
          <cell r="AY1204">
            <v>49.75</v>
          </cell>
          <cell r="AZ1204">
            <v>2329018.2889999999</v>
          </cell>
          <cell r="BA1204">
            <v>43447</v>
          </cell>
          <cell r="BB1204">
            <v>-3916.4169999999999</v>
          </cell>
          <cell r="BC1204">
            <v>7.07</v>
          </cell>
          <cell r="BD1204">
            <v>9.3000000000000007</v>
          </cell>
          <cell r="BE1204">
            <v>49.09</v>
          </cell>
          <cell r="BF1204">
            <v>43008</v>
          </cell>
          <cell r="BG1204" t="str">
            <v>NA</v>
          </cell>
          <cell r="BI1204" t="str">
            <v>Vertically Integrated</v>
          </cell>
          <cell r="BJ1204" t="str">
            <v>Settled</v>
          </cell>
          <cell r="BK1204" t="str">
            <v>No</v>
          </cell>
          <cell r="BL1204" t="str">
            <v>No</v>
          </cell>
        </row>
        <row r="1205">
          <cell r="AE1205">
            <v>100</v>
          </cell>
          <cell r="AF1205">
            <v>0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  <cell r="AL1205">
            <v>37</v>
          </cell>
          <cell r="AM1205">
            <v>78</v>
          </cell>
          <cell r="AO1205" t="str">
            <v>D-18-BHCG-423-TAR (GSRS)</v>
          </cell>
          <cell r="AP1205">
            <v>3332</v>
          </cell>
          <cell r="AQ1205" t="str">
            <v>KS</v>
          </cell>
          <cell r="AR1205" t="str">
            <v>Black Hills Kansas Gas Utility Company, LLC</v>
          </cell>
          <cell r="AS1205" t="str">
            <v>BKH</v>
          </cell>
          <cell r="AT1205" t="str">
            <v>Natural Gas</v>
          </cell>
          <cell r="AU1205">
            <v>43192</v>
          </cell>
          <cell r="AV1205">
            <v>670.87599999999998</v>
          </cell>
          <cell r="AW1205" t="str">
            <v>NA</v>
          </cell>
          <cell r="AX1205" t="str">
            <v>NA</v>
          </cell>
          <cell r="AY1205" t="str">
            <v>NA</v>
          </cell>
          <cell r="AZ1205">
            <v>18321.59</v>
          </cell>
          <cell r="BA1205">
            <v>43270</v>
          </cell>
          <cell r="BB1205">
            <v>638.93899999999996</v>
          </cell>
          <cell r="BC1205" t="str">
            <v>NA</v>
          </cell>
          <cell r="BD1205" t="str">
            <v>NA</v>
          </cell>
          <cell r="BE1205" t="str">
            <v>NA</v>
          </cell>
          <cell r="BF1205">
            <v>43159</v>
          </cell>
          <cell r="BG1205">
            <v>18038.98</v>
          </cell>
          <cell r="BH1205" t="str">
            <v>Year-end</v>
          </cell>
          <cell r="BI1205" t="str">
            <v>Limited-Issue Rider</v>
          </cell>
          <cell r="BJ1205" t="str">
            <v>Fully Litigated</v>
          </cell>
          <cell r="BK1205" t="str">
            <v>No</v>
          </cell>
          <cell r="BL1205" t="str">
            <v>No</v>
          </cell>
        </row>
        <row r="1206">
          <cell r="AE1206">
            <v>101</v>
          </cell>
          <cell r="AF1206">
            <v>1</v>
          </cell>
          <cell r="AG1206">
            <v>1</v>
          </cell>
          <cell r="AH1206">
            <v>1</v>
          </cell>
          <cell r="AI1206">
            <v>1</v>
          </cell>
          <cell r="AJ1206">
            <v>1</v>
          </cell>
          <cell r="AL1206">
            <v>37</v>
          </cell>
          <cell r="AM1206">
            <v>78</v>
          </cell>
          <cell r="AO1206" t="str">
            <v>D-18-KGSG-560-RTS</v>
          </cell>
          <cell r="AP1206">
            <v>3341</v>
          </cell>
          <cell r="AQ1206" t="str">
            <v>KS</v>
          </cell>
          <cell r="AR1206" t="str">
            <v>Kansas Gas Service Company, Inc.</v>
          </cell>
          <cell r="AS1206" t="str">
            <v>OGS</v>
          </cell>
          <cell r="AT1206" t="str">
            <v>Natural Gas</v>
          </cell>
          <cell r="AU1206">
            <v>43280</v>
          </cell>
          <cell r="AV1206">
            <v>49714.813999999998</v>
          </cell>
          <cell r="AW1206">
            <v>7.88</v>
          </cell>
          <cell r="AX1206">
            <v>10</v>
          </cell>
          <cell r="AY1206">
            <v>61.07</v>
          </cell>
          <cell r="AZ1206">
            <v>1041987.469</v>
          </cell>
          <cell r="BA1206">
            <v>43501</v>
          </cell>
          <cell r="BB1206">
            <v>21500</v>
          </cell>
          <cell r="BC1206" t="str">
            <v>NA</v>
          </cell>
          <cell r="BD1206" t="str">
            <v>NA</v>
          </cell>
          <cell r="BE1206" t="str">
            <v>NA</v>
          </cell>
          <cell r="BF1206">
            <v>43100</v>
          </cell>
          <cell r="BG1206" t="str">
            <v>NA</v>
          </cell>
          <cell r="BI1206" t="str">
            <v>Distribution</v>
          </cell>
          <cell r="BJ1206" t="str">
            <v>Settled</v>
          </cell>
          <cell r="BK1206" t="str">
            <v>No</v>
          </cell>
          <cell r="BL1206" t="str">
            <v>No</v>
          </cell>
        </row>
        <row r="1207">
          <cell r="AE1207">
            <v>101</v>
          </cell>
          <cell r="AF1207">
            <v>0</v>
          </cell>
          <cell r="AG1207">
            <v>1</v>
          </cell>
          <cell r="AH1207">
            <v>1</v>
          </cell>
          <cell r="AI1207">
            <v>1</v>
          </cell>
          <cell r="AJ1207">
            <v>1</v>
          </cell>
          <cell r="AL1207">
            <v>37</v>
          </cell>
          <cell r="AM1207">
            <v>78</v>
          </cell>
          <cell r="AO1207" t="str">
            <v>D-19-KGSG-088-TAR (GSRS)</v>
          </cell>
          <cell r="AP1207">
            <v>3368</v>
          </cell>
          <cell r="AQ1207" t="str">
            <v>KS</v>
          </cell>
          <cell r="AR1207" t="str">
            <v>Kansas Gas Service Company, Inc.</v>
          </cell>
          <cell r="AS1207" t="str">
            <v>OGS</v>
          </cell>
          <cell r="AT1207" t="str">
            <v>Natural Gas</v>
          </cell>
          <cell r="AU1207">
            <v>43336</v>
          </cell>
          <cell r="AV1207">
            <v>2377.953</v>
          </cell>
          <cell r="AW1207" t="str">
            <v>NA</v>
          </cell>
          <cell r="AX1207" t="str">
            <v>NA</v>
          </cell>
          <cell r="AY1207" t="str">
            <v>NA</v>
          </cell>
          <cell r="AZ1207">
            <v>45619.938999999998</v>
          </cell>
          <cell r="BA1207">
            <v>43412</v>
          </cell>
          <cell r="BB1207">
            <v>2384.6509999999998</v>
          </cell>
          <cell r="BC1207" t="str">
            <v>NA</v>
          </cell>
          <cell r="BD1207" t="str">
            <v>NA</v>
          </cell>
          <cell r="BE1207" t="str">
            <v>NA</v>
          </cell>
          <cell r="BF1207">
            <v>43281</v>
          </cell>
          <cell r="BG1207">
            <v>45558.44</v>
          </cell>
          <cell r="BH1207" t="str">
            <v>Year-end</v>
          </cell>
          <cell r="BI1207" t="str">
            <v>Limited-Issue Rider</v>
          </cell>
          <cell r="BJ1207" t="str">
            <v>Fully Litigated</v>
          </cell>
          <cell r="BK1207" t="str">
            <v>No</v>
          </cell>
          <cell r="BL1207" t="str">
            <v>No</v>
          </cell>
        </row>
        <row r="1208">
          <cell r="AE1208">
            <v>101</v>
          </cell>
          <cell r="AF1208">
            <v>1</v>
          </cell>
          <cell r="AG1208">
            <v>1</v>
          </cell>
          <cell r="AH1208">
            <v>1</v>
          </cell>
          <cell r="AI1208">
            <v>1</v>
          </cell>
          <cell r="AJ1208">
            <v>0</v>
          </cell>
          <cell r="AL1208">
            <v>37</v>
          </cell>
          <cell r="AM1208">
            <v>78</v>
          </cell>
          <cell r="AO1208" t="str">
            <v>D-19-EPDE-223-RTS</v>
          </cell>
          <cell r="AP1208">
            <v>3411</v>
          </cell>
          <cell r="AQ1208" t="str">
            <v>KS</v>
          </cell>
          <cell r="AR1208" t="str">
            <v>The Empire District Electric Company</v>
          </cell>
          <cell r="AS1208" t="str">
            <v>AQN</v>
          </cell>
          <cell r="AT1208" t="str">
            <v>Electric</v>
          </cell>
          <cell r="AU1208">
            <v>43444</v>
          </cell>
          <cell r="AV1208">
            <v>1689.9</v>
          </cell>
          <cell r="AW1208">
            <v>7.54</v>
          </cell>
          <cell r="AX1208">
            <v>10.199999999999999</v>
          </cell>
          <cell r="AY1208">
            <v>51.65</v>
          </cell>
          <cell r="AZ1208">
            <v>63773.35</v>
          </cell>
          <cell r="BA1208">
            <v>43676</v>
          </cell>
          <cell r="BB1208">
            <v>0</v>
          </cell>
          <cell r="BC1208" t="str">
            <v>NA</v>
          </cell>
          <cell r="BD1208" t="str">
            <v>NA</v>
          </cell>
          <cell r="BE1208" t="str">
            <v>NA</v>
          </cell>
          <cell r="BG1208" t="str">
            <v>NA</v>
          </cell>
          <cell r="BI1208" t="str">
            <v>Vertically Integrated</v>
          </cell>
          <cell r="BJ1208" t="str">
            <v>Settled</v>
          </cell>
          <cell r="BK1208" t="str">
            <v>No</v>
          </cell>
          <cell r="BL1208" t="str">
            <v>No</v>
          </cell>
        </row>
        <row r="1209">
          <cell r="AE1209">
            <v>102</v>
          </cell>
          <cell r="AF1209">
            <v>1</v>
          </cell>
          <cell r="AG1209">
            <v>1</v>
          </cell>
          <cell r="AH1209">
            <v>1</v>
          </cell>
          <cell r="AI1209">
            <v>1</v>
          </cell>
          <cell r="AJ1209">
            <v>1</v>
          </cell>
          <cell r="AL1209">
            <v>37</v>
          </cell>
          <cell r="AM1209">
            <v>78</v>
          </cell>
          <cell r="AO1209" t="str">
            <v>D-19-ATMG-307-TAR (GSRS)</v>
          </cell>
          <cell r="AP1209">
            <v>3431</v>
          </cell>
          <cell r="AQ1209" t="str">
            <v>KS</v>
          </cell>
          <cell r="AR1209" t="str">
            <v>Atmos Energy Corporation</v>
          </cell>
          <cell r="AT1209" t="str">
            <v>Natural Gas</v>
          </cell>
          <cell r="AU1209">
            <v>43497</v>
          </cell>
          <cell r="AV1209">
            <v>1561.5350000000001</v>
          </cell>
          <cell r="AW1209" t="str">
            <v>NA</v>
          </cell>
          <cell r="AX1209" t="str">
            <v>NA</v>
          </cell>
          <cell r="AY1209" t="str">
            <v>NA</v>
          </cell>
          <cell r="AZ1209">
            <v>26322.261000000002</v>
          </cell>
          <cell r="BA1209">
            <v>43578</v>
          </cell>
          <cell r="BB1209">
            <v>1562.1179999999999</v>
          </cell>
          <cell r="BC1209" t="str">
            <v>NA</v>
          </cell>
          <cell r="BD1209" t="str">
            <v>NA</v>
          </cell>
          <cell r="BE1209" t="str">
            <v>NA</v>
          </cell>
          <cell r="BF1209">
            <v>43465</v>
          </cell>
          <cell r="BG1209" t="str">
            <v>NA</v>
          </cell>
          <cell r="BI1209" t="str">
            <v>Limited-Issue Rider</v>
          </cell>
          <cell r="BJ1209" t="str">
            <v>Fully Litigated</v>
          </cell>
          <cell r="BK1209" t="str">
            <v>No</v>
          </cell>
          <cell r="BL1209" t="str">
            <v>No</v>
          </cell>
        </row>
        <row r="1210">
          <cell r="AE1210">
            <v>103</v>
          </cell>
          <cell r="AF1210">
            <v>1</v>
          </cell>
          <cell r="AG1210">
            <v>1</v>
          </cell>
          <cell r="AH1210">
            <v>1</v>
          </cell>
          <cell r="AI1210">
            <v>1</v>
          </cell>
          <cell r="AJ1210">
            <v>1</v>
          </cell>
          <cell r="AL1210">
            <v>37</v>
          </cell>
          <cell r="AM1210">
            <v>78</v>
          </cell>
          <cell r="AO1210" t="str">
            <v>D-19-ATMG-525-RTS</v>
          </cell>
          <cell r="AP1210">
            <v>3527</v>
          </cell>
          <cell r="AQ1210" t="str">
            <v>KS</v>
          </cell>
          <cell r="AR1210" t="str">
            <v>Atmos Energy Corporation</v>
          </cell>
          <cell r="AT1210" t="str">
            <v>Natural Gas</v>
          </cell>
          <cell r="AU1210">
            <v>43644</v>
          </cell>
          <cell r="AV1210">
            <v>8527.4529999999995</v>
          </cell>
          <cell r="AW1210">
            <v>7.68</v>
          </cell>
          <cell r="AX1210">
            <v>9.9</v>
          </cell>
          <cell r="AY1210">
            <v>60.12</v>
          </cell>
          <cell r="AZ1210">
            <v>243721.973</v>
          </cell>
          <cell r="BA1210">
            <v>43885</v>
          </cell>
          <cell r="BB1210">
            <v>3067.4659999999999</v>
          </cell>
          <cell r="BC1210">
            <v>7.03</v>
          </cell>
          <cell r="BD1210">
            <v>9.1</v>
          </cell>
          <cell r="BE1210">
            <v>56.32</v>
          </cell>
          <cell r="BF1210">
            <v>43555</v>
          </cell>
          <cell r="BG1210">
            <v>242313.52600000001</v>
          </cell>
          <cell r="BH1210" t="str">
            <v>Year-end</v>
          </cell>
          <cell r="BI1210" t="str">
            <v>Distribution</v>
          </cell>
          <cell r="BJ1210" t="str">
            <v>Fully Litigated</v>
          </cell>
          <cell r="BK1210" t="str">
            <v>No</v>
          </cell>
          <cell r="BL1210" t="str">
            <v>No</v>
          </cell>
        </row>
        <row r="1211">
          <cell r="AE1211">
            <v>104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  <cell r="AL1211">
            <v>37</v>
          </cell>
          <cell r="AM1211">
            <v>78</v>
          </cell>
          <cell r="AO1211" t="str">
            <v>D-20-KGSG-090-TAR (GSRS)</v>
          </cell>
          <cell r="AP1211">
            <v>3549</v>
          </cell>
          <cell r="AQ1211" t="str">
            <v>KS</v>
          </cell>
          <cell r="AR1211" t="str">
            <v>Kansas Gas Service Company, Inc.</v>
          </cell>
          <cell r="AS1211" t="str">
            <v>OGS</v>
          </cell>
          <cell r="AT1211" t="str">
            <v>Natural Gas</v>
          </cell>
          <cell r="AU1211">
            <v>43703</v>
          </cell>
          <cell r="AV1211">
            <v>4228.1009999999997</v>
          </cell>
          <cell r="AW1211" t="str">
            <v>NA</v>
          </cell>
          <cell r="AX1211" t="str">
            <v>NA</v>
          </cell>
          <cell r="AY1211" t="str">
            <v>NA</v>
          </cell>
          <cell r="AZ1211">
            <v>34563.173000000003</v>
          </cell>
          <cell r="BA1211">
            <v>43790</v>
          </cell>
          <cell r="BB1211">
            <v>4232.3869999999997</v>
          </cell>
          <cell r="BC1211" t="str">
            <v>NA</v>
          </cell>
          <cell r="BD1211" t="str">
            <v>NA</v>
          </cell>
          <cell r="BE1211" t="str">
            <v>NA</v>
          </cell>
          <cell r="BF1211">
            <v>43646</v>
          </cell>
          <cell r="BG1211">
            <v>34599.692999999999</v>
          </cell>
          <cell r="BH1211" t="str">
            <v>Year-end</v>
          </cell>
          <cell r="BI1211" t="str">
            <v>Limited-Issue Rider</v>
          </cell>
          <cell r="BJ1211" t="str">
            <v>Fully Litigated</v>
          </cell>
          <cell r="BK1211" t="str">
            <v>No</v>
          </cell>
          <cell r="BL1211" t="str">
            <v>No</v>
          </cell>
        </row>
        <row r="1212">
          <cell r="AE1212">
            <v>105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  <cell r="AL1212">
            <v>37</v>
          </cell>
          <cell r="AM1212">
            <v>78</v>
          </cell>
          <cell r="AO1212" t="str">
            <v>D-20-BHCG-389-TAR (GSRS)</v>
          </cell>
          <cell r="AP1212">
            <v>3627</v>
          </cell>
          <cell r="AQ1212" t="str">
            <v>KS</v>
          </cell>
          <cell r="AR1212" t="str">
            <v>Black Hills Kansas Gas Utility Company, LLC</v>
          </cell>
          <cell r="AS1212" t="str">
            <v>BKH</v>
          </cell>
          <cell r="AT1212" t="str">
            <v>Natural Gas</v>
          </cell>
          <cell r="AU1212">
            <v>43901</v>
          </cell>
          <cell r="AV1212">
            <v>1634.2329999999999</v>
          </cell>
          <cell r="AW1212" t="str">
            <v>NA</v>
          </cell>
          <cell r="AX1212" t="str">
            <v>NA</v>
          </cell>
          <cell r="AY1212" t="str">
            <v>NA</v>
          </cell>
          <cell r="AZ1212">
            <v>49220.391000000003</v>
          </cell>
          <cell r="BA1212">
            <v>44005</v>
          </cell>
          <cell r="BB1212">
            <v>1631.692</v>
          </cell>
          <cell r="BC1212" t="str">
            <v>NA</v>
          </cell>
          <cell r="BD1212" t="str">
            <v>NA</v>
          </cell>
          <cell r="BE1212" t="str">
            <v>NA</v>
          </cell>
          <cell r="BF1212">
            <v>43861</v>
          </cell>
          <cell r="BG1212">
            <v>49161.289000000004</v>
          </cell>
          <cell r="BH1212" t="str">
            <v>Year-end</v>
          </cell>
          <cell r="BI1212" t="str">
            <v>Limited-Issue Rider</v>
          </cell>
          <cell r="BJ1212" t="str">
            <v>Fully Litigated</v>
          </cell>
          <cell r="BK1212" t="str">
            <v>No</v>
          </cell>
          <cell r="BL1212" t="str">
            <v>No</v>
          </cell>
        </row>
        <row r="1213">
          <cell r="AE1213">
            <v>106</v>
          </cell>
          <cell r="AF1213">
            <v>1</v>
          </cell>
          <cell r="AG1213">
            <v>1</v>
          </cell>
          <cell r="AH1213">
            <v>1</v>
          </cell>
          <cell r="AI1213">
            <v>1</v>
          </cell>
          <cell r="AJ1213">
            <v>1</v>
          </cell>
          <cell r="AL1213">
            <v>37</v>
          </cell>
          <cell r="AM1213">
            <v>78</v>
          </cell>
          <cell r="AO1213" t="str">
            <v>D-19-BHCG-400-TAR (GSRS)</v>
          </cell>
          <cell r="AP1213">
            <v>3628</v>
          </cell>
          <cell r="AQ1213" t="str">
            <v>KS</v>
          </cell>
          <cell r="AR1213" t="str">
            <v>Black Hills Kansas Gas Utility Company, LLC</v>
          </cell>
          <cell r="AS1213" t="str">
            <v>BKH</v>
          </cell>
          <cell r="AT1213" t="str">
            <v>Natural Gas</v>
          </cell>
          <cell r="AU1213">
            <v>43556</v>
          </cell>
          <cell r="AV1213">
            <v>1384.0889999999999</v>
          </cell>
          <cell r="AW1213" t="str">
            <v>NA</v>
          </cell>
          <cell r="AX1213" t="str">
            <v>NA</v>
          </cell>
          <cell r="AY1213" t="str">
            <v>NA</v>
          </cell>
          <cell r="AZ1213">
            <v>32393.24</v>
          </cell>
          <cell r="BA1213">
            <v>43641</v>
          </cell>
          <cell r="BB1213">
            <v>1442.5029999999999</v>
          </cell>
          <cell r="BC1213" t="str">
            <v>NA</v>
          </cell>
          <cell r="BD1213" t="str">
            <v>NA</v>
          </cell>
          <cell r="BE1213" t="str">
            <v>NA</v>
          </cell>
          <cell r="BF1213">
            <v>43524</v>
          </cell>
          <cell r="BG1213">
            <v>33085.262000000002</v>
          </cell>
          <cell r="BH1213" t="str">
            <v>Year-end</v>
          </cell>
          <cell r="BI1213" t="str">
            <v>Limited-Issue Rider</v>
          </cell>
          <cell r="BJ1213" t="str">
            <v>Fully Litigated</v>
          </cell>
          <cell r="BK1213" t="str">
            <v>No</v>
          </cell>
          <cell r="BL1213" t="str">
            <v>No</v>
          </cell>
        </row>
        <row r="1214">
          <cell r="AE1214">
            <v>107</v>
          </cell>
          <cell r="AF1214">
            <v>1</v>
          </cell>
          <cell r="AG1214">
            <v>1</v>
          </cell>
          <cell r="AH1214">
            <v>1</v>
          </cell>
          <cell r="AI1214">
            <v>1</v>
          </cell>
          <cell r="AJ1214">
            <v>1</v>
          </cell>
          <cell r="AL1214">
            <v>37</v>
          </cell>
          <cell r="AM1214">
            <v>78</v>
          </cell>
          <cell r="AO1214" t="str">
            <v>D-21-KGSG-094-TAR (GSRS)</v>
          </cell>
          <cell r="AP1214">
            <v>3700</v>
          </cell>
          <cell r="AQ1214" t="str">
            <v>KS</v>
          </cell>
          <cell r="AR1214" t="str">
            <v>Kansas Gas Service Company, Inc.</v>
          </cell>
          <cell r="AS1214" t="str">
            <v>OGS</v>
          </cell>
          <cell r="AT1214" t="str">
            <v>Natural Gas</v>
          </cell>
          <cell r="AU1214">
            <v>44069</v>
          </cell>
          <cell r="AV1214">
            <v>7513.0290000000005</v>
          </cell>
          <cell r="AW1214" t="str">
            <v>NA</v>
          </cell>
          <cell r="AX1214" t="str">
            <v>NA</v>
          </cell>
          <cell r="AY1214" t="str">
            <v>NA</v>
          </cell>
          <cell r="AZ1214">
            <v>99853.043000000005</v>
          </cell>
          <cell r="BA1214">
            <v>44152</v>
          </cell>
          <cell r="BB1214">
            <v>7500.3379999999997</v>
          </cell>
          <cell r="BC1214" t="str">
            <v>NA</v>
          </cell>
          <cell r="BD1214" t="str">
            <v>NA</v>
          </cell>
          <cell r="BE1214" t="str">
            <v>NA</v>
          </cell>
          <cell r="BF1214">
            <v>44012</v>
          </cell>
          <cell r="BG1214">
            <v>99729.27</v>
          </cell>
          <cell r="BH1214" t="str">
            <v>Year-end</v>
          </cell>
          <cell r="BI1214" t="str">
            <v>Limited-Issue Rider</v>
          </cell>
          <cell r="BJ1214" t="str">
            <v>Fully Litigated</v>
          </cell>
          <cell r="BK1214" t="str">
            <v>No</v>
          </cell>
          <cell r="BL1214" t="str">
            <v>No</v>
          </cell>
        </row>
        <row r="1215">
          <cell r="AE1215">
            <v>108</v>
          </cell>
          <cell r="AF1215">
            <v>1</v>
          </cell>
          <cell r="AG1215">
            <v>1</v>
          </cell>
          <cell r="AH1215">
            <v>1</v>
          </cell>
          <cell r="AI1215">
            <v>1</v>
          </cell>
          <cell r="AJ1215">
            <v>1</v>
          </cell>
          <cell r="AL1215">
            <v>37</v>
          </cell>
          <cell r="AM1215">
            <v>78</v>
          </cell>
          <cell r="AO1215" t="str">
            <v>D-21-ATMG-180-TAR (GSRS)</v>
          </cell>
          <cell r="AP1215">
            <v>3732</v>
          </cell>
          <cell r="AQ1215" t="str">
            <v>KS</v>
          </cell>
          <cell r="AR1215" t="str">
            <v>Atmos Energy Corporation</v>
          </cell>
          <cell r="AT1215" t="str">
            <v>Natural Gas</v>
          </cell>
          <cell r="AU1215">
            <v>44138</v>
          </cell>
          <cell r="AV1215">
            <v>1703.2660000000001</v>
          </cell>
          <cell r="AW1215" t="str">
            <v>NA</v>
          </cell>
          <cell r="AX1215" t="str">
            <v>NA</v>
          </cell>
          <cell r="AY1215" t="str">
            <v>NA</v>
          </cell>
          <cell r="AZ1215">
            <v>17184.163</v>
          </cell>
          <cell r="BA1215">
            <v>44222</v>
          </cell>
          <cell r="BB1215">
            <v>1695.3990000000001</v>
          </cell>
          <cell r="BC1215" t="str">
            <v>NA</v>
          </cell>
          <cell r="BD1215" t="str">
            <v>NA</v>
          </cell>
          <cell r="BE1215" t="str">
            <v>NA</v>
          </cell>
          <cell r="BF1215">
            <v>44104</v>
          </cell>
          <cell r="BG1215">
            <v>16917.464</v>
          </cell>
          <cell r="BH1215" t="str">
            <v>Year-end</v>
          </cell>
          <cell r="BI1215" t="str">
            <v>Limited-Issue Rider</v>
          </cell>
          <cell r="BJ1215" t="str">
            <v>Fully Litigated</v>
          </cell>
          <cell r="BK1215" t="str">
            <v>No</v>
          </cell>
          <cell r="BL1215" t="str">
            <v>No</v>
          </cell>
        </row>
        <row r="1216">
          <cell r="AE1216">
            <v>109</v>
          </cell>
          <cell r="AF1216">
            <v>1</v>
          </cell>
          <cell r="AG1216">
            <v>1</v>
          </cell>
          <cell r="AH1216">
            <v>1</v>
          </cell>
          <cell r="AI1216">
            <v>1</v>
          </cell>
          <cell r="AJ1216">
            <v>1</v>
          </cell>
          <cell r="AL1216">
            <v>37</v>
          </cell>
          <cell r="AM1216">
            <v>78</v>
          </cell>
          <cell r="AO1216" t="str">
            <v>D-21-BHCG-418-RTS</v>
          </cell>
          <cell r="AP1216">
            <v>3821</v>
          </cell>
          <cell r="AQ1216" t="str">
            <v>KS</v>
          </cell>
          <cell r="AR1216" t="str">
            <v>Black Hills Kansas Gas Utility Company, LLC</v>
          </cell>
          <cell r="AS1216" t="str">
            <v>BKH</v>
          </cell>
          <cell r="AT1216" t="str">
            <v>Natural Gas</v>
          </cell>
          <cell r="AU1216">
            <v>44323</v>
          </cell>
          <cell r="AV1216">
            <v>10199.943000000001</v>
          </cell>
          <cell r="AW1216">
            <v>7.05</v>
          </cell>
          <cell r="AX1216">
            <v>10.15</v>
          </cell>
          <cell r="AY1216">
            <v>50.34</v>
          </cell>
          <cell r="AZ1216">
            <v>230337.77900000001</v>
          </cell>
          <cell r="BA1216">
            <v>44560</v>
          </cell>
          <cell r="BB1216">
            <v>6610.982</v>
          </cell>
          <cell r="BC1216" t="str">
            <v>NA</v>
          </cell>
          <cell r="BD1216" t="str">
            <v>NA</v>
          </cell>
          <cell r="BE1216" t="str">
            <v>NA</v>
          </cell>
          <cell r="BF1216">
            <v>44196</v>
          </cell>
          <cell r="BG1216" t="str">
            <v>NA</v>
          </cell>
          <cell r="BI1216" t="str">
            <v>Distribution</v>
          </cell>
          <cell r="BJ1216" t="str">
            <v>Settled</v>
          </cell>
          <cell r="BK1216" t="str">
            <v>No</v>
          </cell>
          <cell r="BL1216" t="str">
            <v>No</v>
          </cell>
        </row>
        <row r="1217">
          <cell r="AE1217">
            <v>110</v>
          </cell>
          <cell r="AF1217">
            <v>1</v>
          </cell>
          <cell r="AG1217">
            <v>1</v>
          </cell>
          <cell r="AH1217">
            <v>1</v>
          </cell>
          <cell r="AI1217">
            <v>1</v>
          </cell>
          <cell r="AJ1217">
            <v>1</v>
          </cell>
          <cell r="AL1217">
            <v>37</v>
          </cell>
          <cell r="AM1217">
            <v>78</v>
          </cell>
          <cell r="AO1217" t="str">
            <v>D-21-BHCG-434-TAR (GSRS)</v>
          </cell>
          <cell r="AP1217">
            <v>3825</v>
          </cell>
          <cell r="AQ1217" t="str">
            <v>KS</v>
          </cell>
          <cell r="AR1217" t="str">
            <v>Black Hills Kansas Gas Utility Company, LLC</v>
          </cell>
          <cell r="AS1217" t="str">
            <v>BKH</v>
          </cell>
          <cell r="AT1217" t="str">
            <v>Natural Gas</v>
          </cell>
          <cell r="AU1217">
            <v>44337</v>
          </cell>
          <cell r="AV1217">
            <v>1834.047</v>
          </cell>
          <cell r="AW1217" t="str">
            <v>NA</v>
          </cell>
          <cell r="AX1217" t="str">
            <v>NA</v>
          </cell>
          <cell r="AY1217" t="str">
            <v>NA</v>
          </cell>
          <cell r="AZ1217">
            <v>68708.698000000004</v>
          </cell>
          <cell r="BA1217">
            <v>44406</v>
          </cell>
          <cell r="BB1217">
            <v>1823.7570000000001</v>
          </cell>
          <cell r="BC1217" t="str">
            <v>NA</v>
          </cell>
          <cell r="BD1217" t="str">
            <v>NA</v>
          </cell>
          <cell r="BE1217" t="str">
            <v>NA</v>
          </cell>
          <cell r="BF1217">
            <v>44196</v>
          </cell>
          <cell r="BG1217">
            <v>68658.78</v>
          </cell>
          <cell r="BH1217" t="str">
            <v>Year-end</v>
          </cell>
          <cell r="BI1217" t="str">
            <v>Limited-Issue Rider</v>
          </cell>
          <cell r="BJ1217" t="str">
            <v>Fully Litigated</v>
          </cell>
          <cell r="BK1217" t="str">
            <v>No</v>
          </cell>
          <cell r="BL1217" t="str">
            <v>No</v>
          </cell>
        </row>
        <row r="1218">
          <cell r="AE1218">
            <v>110</v>
          </cell>
          <cell r="AF1218">
            <v>1</v>
          </cell>
          <cell r="AG1218">
            <v>1</v>
          </cell>
          <cell r="AH1218">
            <v>1</v>
          </cell>
          <cell r="AI1218">
            <v>1</v>
          </cell>
          <cell r="AJ1218">
            <v>0</v>
          </cell>
          <cell r="AL1218">
            <v>37</v>
          </cell>
          <cell r="AM1218">
            <v>78</v>
          </cell>
          <cell r="AO1218" t="str">
            <v>D-21-EPDE-444-RTS</v>
          </cell>
          <cell r="AP1218">
            <v>3829</v>
          </cell>
          <cell r="AQ1218" t="str">
            <v>KS</v>
          </cell>
          <cell r="AR1218" t="str">
            <v>The Empire District Electric Company</v>
          </cell>
          <cell r="AS1218" t="str">
            <v>AQN</v>
          </cell>
          <cell r="AT1218" t="str">
            <v>Electric</v>
          </cell>
          <cell r="AU1218">
            <v>44344</v>
          </cell>
          <cell r="AV1218">
            <v>4465.9549999999999</v>
          </cell>
          <cell r="AW1218" t="str">
            <v>NA</v>
          </cell>
          <cell r="AX1218" t="str">
            <v>NA</v>
          </cell>
          <cell r="AY1218" t="str">
            <v>NA</v>
          </cell>
          <cell r="AZ1218">
            <v>99599.896000000008</v>
          </cell>
          <cell r="BA1218">
            <v>44707</v>
          </cell>
          <cell r="BB1218">
            <v>-636.09100000000001</v>
          </cell>
          <cell r="BC1218" t="str">
            <v>NA</v>
          </cell>
          <cell r="BD1218" t="str">
            <v>NA</v>
          </cell>
          <cell r="BE1218" t="str">
            <v>NA</v>
          </cell>
          <cell r="BF1218">
            <v>44012</v>
          </cell>
          <cell r="BG1218" t="str">
            <v>NA</v>
          </cell>
          <cell r="BI1218" t="str">
            <v>Vertically Integrated</v>
          </cell>
          <cell r="BJ1218" t="str">
            <v>Settled</v>
          </cell>
          <cell r="BK1218" t="str">
            <v>No</v>
          </cell>
          <cell r="BL1218" t="str">
            <v>No</v>
          </cell>
        </row>
        <row r="1219">
          <cell r="AE1219">
            <v>111</v>
          </cell>
          <cell r="AF1219">
            <v>1</v>
          </cell>
          <cell r="AG1219">
            <v>1</v>
          </cell>
          <cell r="AH1219">
            <v>1</v>
          </cell>
          <cell r="AI1219">
            <v>1</v>
          </cell>
          <cell r="AJ1219">
            <v>1</v>
          </cell>
          <cell r="AL1219">
            <v>37</v>
          </cell>
          <cell r="AM1219">
            <v>78</v>
          </cell>
          <cell r="AO1219" t="str">
            <v>D-22-KGSG-112-TAR (GSRS)</v>
          </cell>
          <cell r="AP1219">
            <v>3876</v>
          </cell>
          <cell r="AQ1219" t="str">
            <v>KS</v>
          </cell>
          <cell r="AR1219" t="str">
            <v>Kansas Gas Service Company, Inc.</v>
          </cell>
          <cell r="AS1219" t="str">
            <v>OGS</v>
          </cell>
          <cell r="AT1219" t="str">
            <v>Natural Gas</v>
          </cell>
          <cell r="AU1219">
            <v>44434</v>
          </cell>
          <cell r="AV1219">
            <v>7618.9980000000005</v>
          </cell>
          <cell r="AW1219" t="str">
            <v>NA</v>
          </cell>
          <cell r="AX1219" t="str">
            <v>NA</v>
          </cell>
          <cell r="AY1219" t="str">
            <v>NA</v>
          </cell>
          <cell r="AZ1219">
            <v>164482.33100000001</v>
          </cell>
          <cell r="BA1219">
            <v>44518</v>
          </cell>
          <cell r="BB1219">
            <v>7635.9570000000003</v>
          </cell>
          <cell r="BC1219" t="str">
            <v>NA</v>
          </cell>
          <cell r="BD1219" t="str">
            <v>NA</v>
          </cell>
          <cell r="BE1219" t="str">
            <v>NA</v>
          </cell>
          <cell r="BF1219">
            <v>44377</v>
          </cell>
          <cell r="BG1219">
            <v>164473.234</v>
          </cell>
          <cell r="BH1219" t="str">
            <v>Year-end</v>
          </cell>
          <cell r="BI1219" t="str">
            <v>Limited-Issue Rider</v>
          </cell>
          <cell r="BJ1219" t="str">
            <v>Fully Litigated</v>
          </cell>
          <cell r="BK1219" t="str">
            <v>No</v>
          </cell>
          <cell r="BL1219" t="str">
            <v>No</v>
          </cell>
        </row>
        <row r="1220">
          <cell r="AE1220">
            <v>112</v>
          </cell>
          <cell r="AF1220">
            <v>1</v>
          </cell>
          <cell r="AG1220">
            <v>1</v>
          </cell>
          <cell r="AH1220">
            <v>1</v>
          </cell>
          <cell r="AI1220">
            <v>1</v>
          </cell>
          <cell r="AJ1220">
            <v>1</v>
          </cell>
          <cell r="AL1220">
            <v>37</v>
          </cell>
          <cell r="AM1220">
            <v>78</v>
          </cell>
          <cell r="AO1220" t="str">
            <v>D-22-ATMG-203-TAR (GSRS)</v>
          </cell>
          <cell r="AP1220">
            <v>3913</v>
          </cell>
          <cell r="AQ1220" t="str">
            <v>KS</v>
          </cell>
          <cell r="AR1220" t="str">
            <v>Atmos Energy Corporation</v>
          </cell>
          <cell r="AT1220" t="str">
            <v>Natural Gas</v>
          </cell>
          <cell r="AU1220">
            <v>44504</v>
          </cell>
          <cell r="AV1220">
            <v>1829.05</v>
          </cell>
          <cell r="AW1220" t="str">
            <v>NA</v>
          </cell>
          <cell r="AX1220" t="str">
            <v>NA</v>
          </cell>
          <cell r="AY1220" t="str">
            <v>NA</v>
          </cell>
          <cell r="AZ1220">
            <v>35886.643000000004</v>
          </cell>
          <cell r="BA1220">
            <v>44588</v>
          </cell>
          <cell r="BB1220">
            <v>1820.424</v>
          </cell>
          <cell r="BC1220" t="str">
            <v>NA</v>
          </cell>
          <cell r="BD1220" t="str">
            <v>NA</v>
          </cell>
          <cell r="BE1220" t="str">
            <v>NA</v>
          </cell>
          <cell r="BF1220">
            <v>44469</v>
          </cell>
          <cell r="BG1220">
            <v>35611.970999999998</v>
          </cell>
          <cell r="BH1220" t="str">
            <v>Year-end</v>
          </cell>
          <cell r="BI1220" t="str">
            <v>Limited-Issue Rider</v>
          </cell>
          <cell r="BJ1220" t="str">
            <v>Fully Litigated</v>
          </cell>
          <cell r="BK1220" t="str">
            <v>No</v>
          </cell>
          <cell r="BL1220" t="str">
            <v>No</v>
          </cell>
        </row>
        <row r="1221">
          <cell r="AE1221">
            <v>113</v>
          </cell>
          <cell r="AF1221">
            <v>1</v>
          </cell>
          <cell r="AG1221">
            <v>1</v>
          </cell>
          <cell r="AH1221">
            <v>1</v>
          </cell>
          <cell r="AI1221">
            <v>1</v>
          </cell>
          <cell r="AJ1221">
            <v>1</v>
          </cell>
          <cell r="AL1221">
            <v>37</v>
          </cell>
          <cell r="AM1221">
            <v>78</v>
          </cell>
          <cell r="AO1221" t="str">
            <v>D-22-ATMG-299-TAR (SIP)</v>
          </cell>
          <cell r="AP1221">
            <v>3940</v>
          </cell>
          <cell r="AQ1221" t="str">
            <v>KS</v>
          </cell>
          <cell r="AR1221" t="str">
            <v>Atmos Energy Corporation</v>
          </cell>
          <cell r="AT1221" t="str">
            <v>Natural Gas</v>
          </cell>
          <cell r="AU1221">
            <v>44575</v>
          </cell>
          <cell r="AV1221">
            <v>622.90499999999997</v>
          </cell>
          <cell r="AW1221" t="str">
            <v>NA</v>
          </cell>
          <cell r="AX1221" t="str">
            <v>NA</v>
          </cell>
          <cell r="AY1221" t="str">
            <v>NA</v>
          </cell>
          <cell r="AZ1221">
            <v>5880.5029999999997</v>
          </cell>
          <cell r="BA1221">
            <v>44651</v>
          </cell>
          <cell r="BB1221">
            <v>623.27600000000007</v>
          </cell>
          <cell r="BC1221" t="str">
            <v>NA</v>
          </cell>
          <cell r="BD1221" t="str">
            <v>NA</v>
          </cell>
          <cell r="BE1221" t="str">
            <v>NA</v>
          </cell>
          <cell r="BF1221">
            <v>44561</v>
          </cell>
          <cell r="BG1221">
            <v>5880.5029999999997</v>
          </cell>
          <cell r="BH1221" t="str">
            <v>Year-end</v>
          </cell>
          <cell r="BI1221" t="str">
            <v>Limited-Issue Rider</v>
          </cell>
          <cell r="BJ1221" t="str">
            <v>Fully Litigated</v>
          </cell>
          <cell r="BK1221" t="str">
            <v>No</v>
          </cell>
          <cell r="BL1221" t="str">
            <v>No</v>
          </cell>
        </row>
        <row r="1222">
          <cell r="AE1222">
            <v>114</v>
          </cell>
          <cell r="AF1222">
            <v>1</v>
          </cell>
          <cell r="AG1222">
            <v>1</v>
          </cell>
          <cell r="AH1222">
            <v>1</v>
          </cell>
          <cell r="AI1222">
            <v>1</v>
          </cell>
          <cell r="AJ1222">
            <v>1</v>
          </cell>
          <cell r="AL1222">
            <v>37</v>
          </cell>
          <cell r="AM1222">
            <v>78</v>
          </cell>
          <cell r="AO1222" t="str">
            <v>D-22-BHCG-503-TAR (GSRS)</v>
          </cell>
          <cell r="AP1222">
            <v>3993</v>
          </cell>
          <cell r="AQ1222" t="str">
            <v>KS</v>
          </cell>
          <cell r="AR1222" t="str">
            <v>Black Hills Kansas Gas Utility Company, LLC</v>
          </cell>
          <cell r="AS1222" t="str">
            <v>BKH</v>
          </cell>
          <cell r="AT1222" t="str">
            <v>Natural Gas</v>
          </cell>
          <cell r="AU1222">
            <v>44690</v>
          </cell>
          <cell r="AV1222">
            <v>1373.596</v>
          </cell>
          <cell r="AW1222" t="str">
            <v>NA</v>
          </cell>
          <cell r="AX1222" t="str">
            <v>NA</v>
          </cell>
          <cell r="AY1222" t="str">
            <v>NA</v>
          </cell>
          <cell r="AZ1222">
            <v>13953.988000000001</v>
          </cell>
          <cell r="BA1222">
            <v>44770</v>
          </cell>
          <cell r="BB1222">
            <v>1373.4090000000001</v>
          </cell>
          <cell r="BC1222" t="str">
            <v>NA</v>
          </cell>
          <cell r="BD1222" t="str">
            <v>NA</v>
          </cell>
          <cell r="BE1222" t="str">
            <v>NA</v>
          </cell>
          <cell r="BF1222">
            <v>44651</v>
          </cell>
          <cell r="BG1222">
            <v>13952.147000000001</v>
          </cell>
          <cell r="BH1222" t="str">
            <v>Year-end</v>
          </cell>
          <cell r="BI1222" t="str">
            <v>Limited-Issue Rider</v>
          </cell>
          <cell r="BJ1222" t="str">
            <v>Fully Litigated</v>
          </cell>
          <cell r="BK1222" t="str">
            <v>No</v>
          </cell>
          <cell r="BL1222" t="str">
            <v>No</v>
          </cell>
        </row>
        <row r="1223">
          <cell r="AE1223">
            <v>115</v>
          </cell>
          <cell r="AF1223">
            <v>1</v>
          </cell>
          <cell r="AG1223">
            <v>1</v>
          </cell>
          <cell r="AH1223">
            <v>1</v>
          </cell>
          <cell r="AI1223">
            <v>1</v>
          </cell>
          <cell r="AJ1223">
            <v>1</v>
          </cell>
          <cell r="AL1223">
            <v>37</v>
          </cell>
          <cell r="AM1223">
            <v>78</v>
          </cell>
          <cell r="AO1223" t="str">
            <v>D-23-KGSG-281-TAR (GSRS)</v>
          </cell>
          <cell r="AP1223">
            <v>4062</v>
          </cell>
          <cell r="AQ1223" t="str">
            <v>KS</v>
          </cell>
          <cell r="AR1223" t="str">
            <v>Kansas Gas Service Company, Inc.</v>
          </cell>
          <cell r="AS1223" t="str">
            <v>OGS</v>
          </cell>
          <cell r="AT1223" t="str">
            <v>Natural Gas</v>
          </cell>
          <cell r="AU1223">
            <v>44799</v>
          </cell>
          <cell r="AV1223">
            <v>7676.8050000000003</v>
          </cell>
          <cell r="AW1223" t="str">
            <v>NA</v>
          </cell>
          <cell r="AX1223" t="str">
            <v>NA</v>
          </cell>
          <cell r="AY1223" t="str">
            <v>NA</v>
          </cell>
          <cell r="AZ1223">
            <v>228521.451</v>
          </cell>
          <cell r="BA1223">
            <v>44887</v>
          </cell>
          <cell r="BB1223">
            <v>7676.8050000000003</v>
          </cell>
          <cell r="BC1223" t="str">
            <v>NA</v>
          </cell>
          <cell r="BD1223" t="str">
            <v>NA</v>
          </cell>
          <cell r="BE1223" t="str">
            <v>NA</v>
          </cell>
          <cell r="BF1223">
            <v>44742</v>
          </cell>
          <cell r="BG1223">
            <v>228521.451</v>
          </cell>
          <cell r="BH1223" t="str">
            <v>Year-end</v>
          </cell>
          <cell r="BI1223" t="str">
            <v>Limited-Issue Rider</v>
          </cell>
          <cell r="BJ1223" t="str">
            <v>Fully Litigated</v>
          </cell>
          <cell r="BK1223" t="str">
            <v>No</v>
          </cell>
          <cell r="BL1223" t="str">
            <v>No</v>
          </cell>
        </row>
        <row r="1224">
          <cell r="AE1224">
            <v>116</v>
          </cell>
          <cell r="AF1224">
            <v>1</v>
          </cell>
          <cell r="AG1224">
            <v>1</v>
          </cell>
          <cell r="AH1224">
            <v>1</v>
          </cell>
          <cell r="AI1224">
            <v>1</v>
          </cell>
          <cell r="AJ1224">
            <v>1</v>
          </cell>
          <cell r="AL1224">
            <v>37</v>
          </cell>
          <cell r="AM1224">
            <v>78</v>
          </cell>
          <cell r="AO1224" t="str">
            <v>D-23-ATMG-359-RTS</v>
          </cell>
          <cell r="AP1224">
            <v>4067</v>
          </cell>
          <cell r="AQ1224" t="str">
            <v>KS</v>
          </cell>
          <cell r="AR1224" t="str">
            <v>Atmos Energy Corporation</v>
          </cell>
          <cell r="AT1224" t="str">
            <v>Natural Gas</v>
          </cell>
          <cell r="AU1224">
            <v>44813</v>
          </cell>
          <cell r="AV1224">
            <v>8182.0160000000005</v>
          </cell>
          <cell r="AW1224">
            <v>8.14</v>
          </cell>
          <cell r="AX1224">
            <v>10.95</v>
          </cell>
          <cell r="AY1224">
            <v>59.16</v>
          </cell>
          <cell r="AZ1224">
            <v>295069.56699999998</v>
          </cell>
          <cell r="BA1224">
            <v>45055</v>
          </cell>
          <cell r="BB1224">
            <v>5715.8230000000003</v>
          </cell>
          <cell r="BC1224" t="str">
            <v>NA</v>
          </cell>
          <cell r="BD1224" t="str">
            <v>NA</v>
          </cell>
          <cell r="BE1224" t="str">
            <v>NA</v>
          </cell>
          <cell r="BF1224">
            <v>44651</v>
          </cell>
          <cell r="BG1224" t="str">
            <v>NA</v>
          </cell>
          <cell r="BI1224" t="str">
            <v>Distribution</v>
          </cell>
          <cell r="BJ1224" t="str">
            <v>Settled</v>
          </cell>
          <cell r="BK1224" t="str">
            <v>No</v>
          </cell>
          <cell r="BL1224" t="str">
            <v>No</v>
          </cell>
        </row>
        <row r="1225">
          <cell r="AE1225">
            <v>117</v>
          </cell>
          <cell r="AF1225">
            <v>1</v>
          </cell>
          <cell r="AG1225">
            <v>1</v>
          </cell>
          <cell r="AH1225">
            <v>1</v>
          </cell>
          <cell r="AI1225">
            <v>1</v>
          </cell>
          <cell r="AJ1225">
            <v>1</v>
          </cell>
          <cell r="AL1225">
            <v>37</v>
          </cell>
          <cell r="AM1225">
            <v>78</v>
          </cell>
          <cell r="AO1225" t="str">
            <v>D-23-ATMG-581-TAR (SIP)</v>
          </cell>
          <cell r="AP1225">
            <v>4136</v>
          </cell>
          <cell r="AQ1225" t="str">
            <v>KS</v>
          </cell>
          <cell r="AR1225" t="str">
            <v>Atmos Energy Corporation</v>
          </cell>
          <cell r="AT1225" t="str">
            <v>Natural Gas</v>
          </cell>
          <cell r="AU1225">
            <v>44945</v>
          </cell>
          <cell r="AV1225">
            <v>772.44200000000001</v>
          </cell>
          <cell r="AW1225" t="str">
            <v>NA</v>
          </cell>
          <cell r="AX1225" t="str">
            <v>NA</v>
          </cell>
          <cell r="AY1225" t="str">
            <v>NA</v>
          </cell>
          <cell r="AZ1225">
            <v>13269.731</v>
          </cell>
          <cell r="BA1225">
            <v>45006</v>
          </cell>
          <cell r="BB1225">
            <v>772.44200000000001</v>
          </cell>
          <cell r="BC1225" t="str">
            <v>NA</v>
          </cell>
          <cell r="BD1225" t="str">
            <v>NA</v>
          </cell>
          <cell r="BE1225" t="str">
            <v>NA</v>
          </cell>
          <cell r="BF1225">
            <v>44926</v>
          </cell>
          <cell r="BG1225">
            <v>13269.731</v>
          </cell>
          <cell r="BH1225" t="str">
            <v>Year-end</v>
          </cell>
          <cell r="BI1225" t="str">
            <v>Limited-Issue Rider</v>
          </cell>
          <cell r="BJ1225" t="str">
            <v>Fully Litigated</v>
          </cell>
          <cell r="BK1225" t="str">
            <v>No</v>
          </cell>
          <cell r="BL1225" t="str">
            <v>No</v>
          </cell>
        </row>
        <row r="1226">
          <cell r="AE1226">
            <v>117</v>
          </cell>
          <cell r="AF1226">
            <v>1</v>
          </cell>
          <cell r="AG1226">
            <v>1</v>
          </cell>
          <cell r="AH1226">
            <v>1</v>
          </cell>
          <cell r="AI1226">
            <v>1</v>
          </cell>
          <cell r="AJ1226">
            <v>0</v>
          </cell>
          <cell r="AL1226">
            <v>37</v>
          </cell>
          <cell r="AM1226">
            <v>78</v>
          </cell>
          <cell r="AO1226" t="str">
            <v>D-23-EKCE-775-RTS (EKC/EKS)</v>
          </cell>
          <cell r="AP1226">
            <v>4163</v>
          </cell>
          <cell r="AQ1226" t="str">
            <v>KS</v>
          </cell>
          <cell r="AR1226" t="str">
            <v>Evergy Kansas Central, Inc.</v>
          </cell>
          <cell r="AS1226" t="str">
            <v>EVRG</v>
          </cell>
          <cell r="AT1226" t="str">
            <v>Electric</v>
          </cell>
          <cell r="AU1226">
            <v>45041</v>
          </cell>
          <cell r="AV1226">
            <v>278970.65500000003</v>
          </cell>
          <cell r="AW1226">
            <v>7.42</v>
          </cell>
          <cell r="AX1226">
            <v>10.25</v>
          </cell>
          <cell r="AY1226">
            <v>52.04</v>
          </cell>
          <cell r="AZ1226">
            <v>6002137.2570000002</v>
          </cell>
          <cell r="BA1226">
            <v>45251</v>
          </cell>
          <cell r="BB1226">
            <v>148800</v>
          </cell>
          <cell r="BC1226" t="str">
            <v>NA</v>
          </cell>
          <cell r="BD1226" t="str">
            <v>NA</v>
          </cell>
          <cell r="BE1226" t="str">
            <v>NA</v>
          </cell>
          <cell r="BF1226">
            <v>44834</v>
          </cell>
          <cell r="BG1226" t="str">
            <v>NA</v>
          </cell>
          <cell r="BI1226" t="str">
            <v>Vertically Integrated</v>
          </cell>
          <cell r="BJ1226" t="str">
            <v>Settled</v>
          </cell>
          <cell r="BK1226" t="str">
            <v>No</v>
          </cell>
          <cell r="BL1226" t="str">
            <v>No</v>
          </cell>
        </row>
        <row r="1227">
          <cell r="AE1227">
            <v>117</v>
          </cell>
          <cell r="AF1227">
            <v>1</v>
          </cell>
          <cell r="AG1227">
            <v>1</v>
          </cell>
          <cell r="AH1227">
            <v>1</v>
          </cell>
          <cell r="AI1227">
            <v>1</v>
          </cell>
          <cell r="AJ1227">
            <v>0</v>
          </cell>
          <cell r="AL1227">
            <v>37</v>
          </cell>
          <cell r="AM1227">
            <v>78</v>
          </cell>
          <cell r="AO1227" t="str">
            <v>D-23-EKCE-775-RTS (EM)</v>
          </cell>
          <cell r="AP1227">
            <v>4164</v>
          </cell>
          <cell r="AQ1227" t="str">
            <v>KS</v>
          </cell>
          <cell r="AR1227" t="str">
            <v>Evergy Metro, Inc.</v>
          </cell>
          <cell r="AS1227" t="str">
            <v>EVRG</v>
          </cell>
          <cell r="AT1227" t="str">
            <v>Electric</v>
          </cell>
          <cell r="AU1227">
            <v>45041</v>
          </cell>
          <cell r="AV1227">
            <v>25072.678</v>
          </cell>
          <cell r="AW1227">
            <v>7.43</v>
          </cell>
          <cell r="AX1227">
            <v>10.25</v>
          </cell>
          <cell r="AY1227">
            <v>52</v>
          </cell>
          <cell r="AZ1227">
            <v>2607255.13</v>
          </cell>
          <cell r="BA1227">
            <v>45251</v>
          </cell>
          <cell r="BB1227">
            <v>-22000</v>
          </cell>
          <cell r="BC1227" t="str">
            <v>NA</v>
          </cell>
          <cell r="BD1227" t="str">
            <v>NA</v>
          </cell>
          <cell r="BE1227" t="str">
            <v>NA</v>
          </cell>
          <cell r="BF1227">
            <v>45199</v>
          </cell>
          <cell r="BG1227" t="str">
            <v>NA</v>
          </cell>
          <cell r="BI1227" t="str">
            <v>Vertically Integrated</v>
          </cell>
          <cell r="BJ1227" t="str">
            <v>Settled</v>
          </cell>
          <cell r="BK1227" t="str">
            <v>No</v>
          </cell>
          <cell r="BL1227" t="str">
            <v>No</v>
          </cell>
        </row>
        <row r="1228">
          <cell r="AE1228">
            <v>118</v>
          </cell>
          <cell r="AF1228">
            <v>1</v>
          </cell>
          <cell r="AG1228">
            <v>1</v>
          </cell>
          <cell r="AH1228">
            <v>1</v>
          </cell>
          <cell r="AI1228">
            <v>1</v>
          </cell>
          <cell r="AJ1228">
            <v>1</v>
          </cell>
          <cell r="AL1228">
            <v>37</v>
          </cell>
          <cell r="AM1228">
            <v>78</v>
          </cell>
          <cell r="AO1228" t="str">
            <v>D-23-BHCG-800-TAR (GSRS)</v>
          </cell>
          <cell r="AP1228">
            <v>4183</v>
          </cell>
          <cell r="AQ1228" t="str">
            <v>KS</v>
          </cell>
          <cell r="AR1228" t="str">
            <v>Black Hills Kansas Gas Utility Company, LLC</v>
          </cell>
          <cell r="AS1228" t="str">
            <v>BKH</v>
          </cell>
          <cell r="AT1228" t="str">
            <v>Natural Gas</v>
          </cell>
          <cell r="AU1228">
            <v>45055</v>
          </cell>
          <cell r="AV1228">
            <v>1502.8140000000001</v>
          </cell>
          <cell r="AW1228" t="str">
            <v>NA</v>
          </cell>
          <cell r="AX1228" t="str">
            <v>NA</v>
          </cell>
          <cell r="AY1228" t="str">
            <v>NA</v>
          </cell>
          <cell r="AZ1228">
            <v>28464.121999999999</v>
          </cell>
          <cell r="BA1228">
            <v>45127</v>
          </cell>
          <cell r="BB1228">
            <v>1457.527</v>
          </cell>
          <cell r="BC1228" t="str">
            <v>NA</v>
          </cell>
          <cell r="BD1228" t="str">
            <v>NA</v>
          </cell>
          <cell r="BE1228" t="str">
            <v>NA</v>
          </cell>
          <cell r="BF1228">
            <v>45016</v>
          </cell>
          <cell r="BG1228" t="str">
            <v>NA</v>
          </cell>
          <cell r="BI1228" t="str">
            <v>Limited-Issue Rider</v>
          </cell>
          <cell r="BJ1228" t="str">
            <v>Fully Litigated</v>
          </cell>
          <cell r="BK1228" t="str">
            <v>No</v>
          </cell>
          <cell r="BL1228" t="str">
            <v>No</v>
          </cell>
        </row>
        <row r="1229">
          <cell r="AE1229">
            <v>119</v>
          </cell>
          <cell r="AF1229">
            <v>1</v>
          </cell>
          <cell r="AG1229">
            <v>1</v>
          </cell>
          <cell r="AH1229">
            <v>1</v>
          </cell>
          <cell r="AI1229">
            <v>1</v>
          </cell>
          <cell r="AJ1229">
            <v>1</v>
          </cell>
          <cell r="AL1229">
            <v>37</v>
          </cell>
          <cell r="AM1229">
            <v>78</v>
          </cell>
          <cell r="AO1229" t="str">
            <v>D-24-ATMG-132-TAR (GSRS)</v>
          </cell>
          <cell r="AP1229">
            <v>4234</v>
          </cell>
          <cell r="AQ1229" t="str">
            <v>KS</v>
          </cell>
          <cell r="AR1229" t="str">
            <v>Atmos Energy Corporation</v>
          </cell>
          <cell r="AT1229" t="str">
            <v>Natural Gas</v>
          </cell>
          <cell r="AU1229">
            <v>45154</v>
          </cell>
          <cell r="AV1229">
            <v>1755.415</v>
          </cell>
          <cell r="AW1229" t="str">
            <v>NA</v>
          </cell>
          <cell r="AX1229" t="str">
            <v>NA</v>
          </cell>
          <cell r="AY1229" t="str">
            <v>NA</v>
          </cell>
          <cell r="AZ1229">
            <v>16545.957000000002</v>
          </cell>
          <cell r="BA1229">
            <v>45232</v>
          </cell>
          <cell r="BB1229">
            <v>1752.432</v>
          </cell>
          <cell r="BC1229" t="str">
            <v>NA</v>
          </cell>
          <cell r="BD1229" t="str">
            <v>NA</v>
          </cell>
          <cell r="BE1229" t="str">
            <v>NA</v>
          </cell>
          <cell r="BF1229">
            <v>45107</v>
          </cell>
          <cell r="BG1229">
            <v>16545.957000000002</v>
          </cell>
          <cell r="BH1229" t="str">
            <v>Year-end</v>
          </cell>
          <cell r="BI1229" t="str">
            <v>Limited-Issue Rider</v>
          </cell>
          <cell r="BJ1229" t="str">
            <v>Fully Litigated</v>
          </cell>
          <cell r="BK1229" t="str">
            <v>No</v>
          </cell>
          <cell r="BL1229" t="str">
            <v>No</v>
          </cell>
        </row>
        <row r="1230">
          <cell r="AE1230">
            <v>120</v>
          </cell>
          <cell r="AF1230">
            <v>1</v>
          </cell>
          <cell r="AG1230">
            <v>1</v>
          </cell>
          <cell r="AH1230">
            <v>1</v>
          </cell>
          <cell r="AI1230">
            <v>1</v>
          </cell>
          <cell r="AJ1230">
            <v>1</v>
          </cell>
          <cell r="AL1230">
            <v>37</v>
          </cell>
          <cell r="AM1230">
            <v>78</v>
          </cell>
          <cell r="AO1230" t="str">
            <v>D-24-KGSG-215-TAR (GSRS)</v>
          </cell>
          <cell r="AP1230">
            <v>4240</v>
          </cell>
          <cell r="AQ1230" t="str">
            <v>KS</v>
          </cell>
          <cell r="AR1230" t="str">
            <v>Kansas Gas Service Company, Inc.</v>
          </cell>
          <cell r="AS1230" t="str">
            <v>OGS</v>
          </cell>
          <cell r="AT1230" t="str">
            <v>Natural Gas</v>
          </cell>
          <cell r="AU1230">
            <v>45166</v>
          </cell>
          <cell r="AV1230">
            <v>7952.6689999999999</v>
          </cell>
          <cell r="AW1230" t="str">
            <v>NA</v>
          </cell>
          <cell r="AX1230" t="str">
            <v>NA</v>
          </cell>
          <cell r="AY1230" t="str">
            <v>NA</v>
          </cell>
          <cell r="AZ1230">
            <v>297179.14</v>
          </cell>
          <cell r="BA1230">
            <v>45239</v>
          </cell>
          <cell r="BB1230">
            <v>7984.0020000000004</v>
          </cell>
          <cell r="BC1230" t="str">
            <v>NA</v>
          </cell>
          <cell r="BD1230" t="str">
            <v>NA</v>
          </cell>
          <cell r="BE1230" t="str">
            <v>NA</v>
          </cell>
          <cell r="BF1230">
            <v>45107</v>
          </cell>
          <cell r="BG1230">
            <v>297218.64299999998</v>
          </cell>
          <cell r="BH1230" t="str">
            <v>Year-end</v>
          </cell>
          <cell r="BI1230" t="str">
            <v>Limited-Issue Rider</v>
          </cell>
          <cell r="BJ1230" t="str">
            <v>Fully Litigated</v>
          </cell>
          <cell r="BK1230" t="str">
            <v>No</v>
          </cell>
          <cell r="BL1230" t="str">
            <v>No</v>
          </cell>
        </row>
        <row r="1231">
          <cell r="AE1231">
            <v>121</v>
          </cell>
          <cell r="AF1231">
            <v>1</v>
          </cell>
          <cell r="AG1231">
            <v>1</v>
          </cell>
          <cell r="AH1231">
            <v>1</v>
          </cell>
          <cell r="AI1231">
            <v>1</v>
          </cell>
          <cell r="AJ1231">
            <v>1</v>
          </cell>
          <cell r="AL1231">
            <v>37</v>
          </cell>
          <cell r="AM1231">
            <v>78</v>
          </cell>
          <cell r="AO1231" t="str">
            <v>D-24-ATMG-500-TAR (SIP)</v>
          </cell>
          <cell r="AP1231">
            <v>4322</v>
          </cell>
          <cell r="AQ1231" t="str">
            <v>KS</v>
          </cell>
          <cell r="AR1231" t="str">
            <v>Atmos Energy Corporation</v>
          </cell>
          <cell r="AT1231" t="str">
            <v>Natural Gas</v>
          </cell>
          <cell r="AU1231">
            <v>45307</v>
          </cell>
          <cell r="AV1231">
            <v>708.17600000000004</v>
          </cell>
          <cell r="AW1231" t="str">
            <v>NA</v>
          </cell>
          <cell r="AX1231" t="str">
            <v>NA</v>
          </cell>
          <cell r="AY1231" t="str">
            <v>NA</v>
          </cell>
          <cell r="AZ1231">
            <v>19908.091</v>
          </cell>
          <cell r="BA1231">
            <v>45370</v>
          </cell>
          <cell r="BB1231">
            <v>708.17600000000004</v>
          </cell>
          <cell r="BC1231" t="str">
            <v>NA</v>
          </cell>
          <cell r="BD1231" t="str">
            <v>NA</v>
          </cell>
          <cell r="BE1231" t="str">
            <v>NA</v>
          </cell>
          <cell r="BF1231">
            <v>45291</v>
          </cell>
          <cell r="BG1231">
            <v>19908.091</v>
          </cell>
          <cell r="BH1231" t="str">
            <v>Year-end</v>
          </cell>
          <cell r="BI1231" t="str">
            <v>Limited-Issue Rider</v>
          </cell>
          <cell r="BJ1231" t="str">
            <v>Fully Litigated</v>
          </cell>
          <cell r="BK1231" t="str">
            <v>No</v>
          </cell>
          <cell r="BL1231" t="str">
            <v>No</v>
          </cell>
        </row>
        <row r="1232">
          <cell r="AE1232">
            <v>122</v>
          </cell>
          <cell r="AF1232">
            <v>1</v>
          </cell>
          <cell r="AG1232">
            <v>1</v>
          </cell>
          <cell r="AH1232">
            <v>1</v>
          </cell>
          <cell r="AI1232">
            <v>1</v>
          </cell>
          <cell r="AJ1232">
            <v>1</v>
          </cell>
          <cell r="AL1232">
            <v>37</v>
          </cell>
          <cell r="AM1232">
            <v>78</v>
          </cell>
          <cell r="AO1232" t="str">
            <v>D-24-KGSG-610-RTS</v>
          </cell>
          <cell r="AP1232">
            <v>4350</v>
          </cell>
          <cell r="AQ1232" t="str">
            <v>KS</v>
          </cell>
          <cell r="AR1232" t="str">
            <v>Kansas Gas Service Company, Inc.</v>
          </cell>
          <cell r="AS1232" t="str">
            <v>OGS</v>
          </cell>
          <cell r="AT1232" t="str">
            <v>Natural Gas</v>
          </cell>
          <cell r="AU1232">
            <v>45352</v>
          </cell>
          <cell r="AV1232">
            <v>93103.156000000003</v>
          </cell>
          <cell r="AW1232">
            <v>7.88</v>
          </cell>
          <cell r="AX1232">
            <v>10.25</v>
          </cell>
          <cell r="AY1232">
            <v>59.58</v>
          </cell>
          <cell r="AZ1232">
            <v>1395348.3570000001</v>
          </cell>
          <cell r="BA1232">
            <v>45568</v>
          </cell>
          <cell r="BB1232">
            <v>70000</v>
          </cell>
          <cell r="BC1232" t="str">
            <v>NA</v>
          </cell>
          <cell r="BD1232" t="str">
            <v>NA</v>
          </cell>
          <cell r="BE1232" t="str">
            <v>NA</v>
          </cell>
          <cell r="BF1232">
            <v>45199</v>
          </cell>
          <cell r="BG1232" t="str">
            <v>NA</v>
          </cell>
          <cell r="BI1232" t="str">
            <v>Distribution</v>
          </cell>
          <cell r="BJ1232" t="str">
            <v>Settled</v>
          </cell>
          <cell r="BK1232" t="str">
            <v>No</v>
          </cell>
          <cell r="BL1232" t="str">
            <v>No</v>
          </cell>
        </row>
        <row r="1233">
          <cell r="AE1233">
            <v>123</v>
          </cell>
          <cell r="AF1233">
            <v>1</v>
          </cell>
          <cell r="AG1233">
            <v>1</v>
          </cell>
          <cell r="AH1233">
            <v>1</v>
          </cell>
          <cell r="AI1233">
            <v>1</v>
          </cell>
          <cell r="AJ1233">
            <v>1</v>
          </cell>
          <cell r="AL1233">
            <v>37</v>
          </cell>
          <cell r="AM1233">
            <v>78</v>
          </cell>
          <cell r="AO1233" t="str">
            <v>D-24-BHCG-727-TAR (GSRS)</v>
          </cell>
          <cell r="AP1233">
            <v>4398</v>
          </cell>
          <cell r="AQ1233" t="str">
            <v>KS</v>
          </cell>
          <cell r="AR1233" t="str">
            <v>Black Hills Kansas Gas Utility Company, LLC</v>
          </cell>
          <cell r="AS1233" t="str">
            <v>BKH</v>
          </cell>
          <cell r="AT1233" t="str">
            <v>Natural Gas</v>
          </cell>
          <cell r="AU1233">
            <v>45425</v>
          </cell>
          <cell r="AV1233">
            <v>1390.93</v>
          </cell>
          <cell r="AW1233" t="str">
            <v>NA</v>
          </cell>
          <cell r="AX1233" t="str">
            <v>NA</v>
          </cell>
          <cell r="AY1233" t="str">
            <v>NA</v>
          </cell>
          <cell r="AZ1233">
            <v>41375.506999999998</v>
          </cell>
          <cell r="BA1233">
            <v>45503</v>
          </cell>
          <cell r="BB1233">
            <v>1390.93</v>
          </cell>
          <cell r="BC1233" t="str">
            <v>NA</v>
          </cell>
          <cell r="BD1233" t="str">
            <v>NA</v>
          </cell>
          <cell r="BE1233" t="str">
            <v>NA</v>
          </cell>
          <cell r="BF1233">
            <v>45382</v>
          </cell>
          <cell r="BG1233">
            <v>41375.506999999998</v>
          </cell>
          <cell r="BI1233" t="str">
            <v>Limited-Issue Rider</v>
          </cell>
          <cell r="BJ1233" t="str">
            <v>Fully Litigated</v>
          </cell>
          <cell r="BK1233" t="str">
            <v>No</v>
          </cell>
          <cell r="BL1233" t="str">
            <v>No</v>
          </cell>
        </row>
        <row r="1234">
          <cell r="AE1234">
            <v>124</v>
          </cell>
          <cell r="AF1234">
            <v>1</v>
          </cell>
          <cell r="AG1234">
            <v>1</v>
          </cell>
          <cell r="AH1234">
            <v>1</v>
          </cell>
          <cell r="AI1234">
            <v>1</v>
          </cell>
          <cell r="AJ1234">
            <v>1</v>
          </cell>
          <cell r="AL1234">
            <v>37</v>
          </cell>
          <cell r="AM1234">
            <v>78</v>
          </cell>
          <cell r="AO1234" t="str">
            <v>D-25-ATMG-133-TAR (GSRS)</v>
          </cell>
          <cell r="AP1234">
            <v>4449</v>
          </cell>
          <cell r="AQ1234" t="str">
            <v>KS</v>
          </cell>
          <cell r="AR1234" t="str">
            <v>Atmos Energy Corporation</v>
          </cell>
          <cell r="AT1234" t="str">
            <v>Natural Gas</v>
          </cell>
          <cell r="AU1234">
            <v>45523</v>
          </cell>
          <cell r="AV1234">
            <v>1998.44</v>
          </cell>
          <cell r="AW1234" t="str">
            <v>NA</v>
          </cell>
          <cell r="AX1234" t="str">
            <v>NA</v>
          </cell>
          <cell r="AY1234" t="str">
            <v>NA</v>
          </cell>
          <cell r="AZ1234">
            <v>38931.65</v>
          </cell>
          <cell r="BA1234">
            <v>45643</v>
          </cell>
          <cell r="BB1234">
            <v>1998.44</v>
          </cell>
          <cell r="BC1234" t="str">
            <v>NA</v>
          </cell>
          <cell r="BD1234" t="str">
            <v>NA</v>
          </cell>
          <cell r="BE1234" t="str">
            <v>NA</v>
          </cell>
          <cell r="BF1234">
            <v>45473</v>
          </cell>
          <cell r="BG1234">
            <v>38931.65</v>
          </cell>
          <cell r="BH1234" t="str">
            <v>Year-end</v>
          </cell>
          <cell r="BI1234" t="str">
            <v>Limited-Issue Rider</v>
          </cell>
          <cell r="BJ1234" t="str">
            <v>Fully Litigated</v>
          </cell>
          <cell r="BK1234" t="str">
            <v>No</v>
          </cell>
          <cell r="BL1234" t="str">
            <v>No</v>
          </cell>
        </row>
        <row r="1235">
          <cell r="AE1235">
            <v>125</v>
          </cell>
          <cell r="AF1235">
            <v>1</v>
          </cell>
          <cell r="AG1235">
            <v>1</v>
          </cell>
          <cell r="AH1235">
            <v>1</v>
          </cell>
          <cell r="AI1235">
            <v>1</v>
          </cell>
          <cell r="AJ1235">
            <v>1</v>
          </cell>
          <cell r="AL1235">
            <v>37</v>
          </cell>
          <cell r="AM1235">
            <v>78</v>
          </cell>
          <cell r="AO1235" t="str">
            <v>D-25-ATMG-278-TAR (SIP)</v>
          </cell>
          <cell r="AP1235">
            <v>4514</v>
          </cell>
          <cell r="AQ1235" t="str">
            <v>KS</v>
          </cell>
          <cell r="AR1235" t="str">
            <v>Atmos Energy Corporation</v>
          </cell>
          <cell r="AT1235" t="str">
            <v>Natural Gas</v>
          </cell>
          <cell r="AU1235">
            <v>45672</v>
          </cell>
          <cell r="AV1235">
            <v>618.82600000000002</v>
          </cell>
          <cell r="AW1235" t="str">
            <v>NA</v>
          </cell>
          <cell r="AX1235" t="str">
            <v>NA</v>
          </cell>
          <cell r="AY1235" t="str">
            <v>NA</v>
          </cell>
          <cell r="AZ1235">
            <v>25707.210999999999</v>
          </cell>
          <cell r="BA1235">
            <v>45741</v>
          </cell>
          <cell r="BB1235">
            <v>611.61500000000001</v>
          </cell>
          <cell r="BC1235" t="str">
            <v>NA</v>
          </cell>
          <cell r="BD1235" t="str">
            <v>NA</v>
          </cell>
          <cell r="BE1235" t="str">
            <v>NA</v>
          </cell>
          <cell r="BF1235">
            <v>45657</v>
          </cell>
          <cell r="BG1235">
            <v>25707.210999999999</v>
          </cell>
          <cell r="BH1235" t="str">
            <v>Year-end</v>
          </cell>
          <cell r="BI1235" t="str">
            <v>Limited-Issue Rider</v>
          </cell>
          <cell r="BJ1235" t="str">
            <v>Fully Litigated</v>
          </cell>
          <cell r="BK1235" t="str">
            <v>No</v>
          </cell>
          <cell r="BL1235" t="str">
            <v>No</v>
          </cell>
        </row>
        <row r="1236">
          <cell r="AE1236">
            <v>125</v>
          </cell>
          <cell r="AF1236">
            <v>0</v>
          </cell>
          <cell r="AG1236">
            <v>1</v>
          </cell>
          <cell r="AH1236">
            <v>1</v>
          </cell>
          <cell r="AI1236">
            <v>1</v>
          </cell>
          <cell r="AJ1236">
            <v>0</v>
          </cell>
          <cell r="AL1236">
            <v>37</v>
          </cell>
          <cell r="AM1236">
            <v>79</v>
          </cell>
          <cell r="AO1236" t="str">
            <v>C-2005-00341</v>
          </cell>
          <cell r="AP1236">
            <v>-960</v>
          </cell>
          <cell r="AQ1236" t="str">
            <v>KY</v>
          </cell>
          <cell r="AR1236" t="str">
            <v>Kentucky Power Company</v>
          </cell>
          <cell r="AS1236" t="str">
            <v>AEP</v>
          </cell>
          <cell r="AT1236" t="str">
            <v>Electric</v>
          </cell>
          <cell r="AU1236">
            <v>38621</v>
          </cell>
          <cell r="AV1236">
            <v>64800</v>
          </cell>
          <cell r="AW1236">
            <v>7.84</v>
          </cell>
          <cell r="AX1236">
            <v>11.5</v>
          </cell>
          <cell r="AY1236">
            <v>39.54</v>
          </cell>
          <cell r="AZ1236">
            <v>858400</v>
          </cell>
          <cell r="BA1236">
            <v>38790</v>
          </cell>
          <cell r="BB1236">
            <v>41000</v>
          </cell>
          <cell r="BC1236" t="str">
            <v>NA</v>
          </cell>
          <cell r="BD1236" t="str">
            <v>NA</v>
          </cell>
          <cell r="BE1236" t="str">
            <v>NA</v>
          </cell>
          <cell r="BG1236" t="str">
            <v>NA</v>
          </cell>
          <cell r="BI1236" t="str">
            <v>Vertically Integrated</v>
          </cell>
          <cell r="BJ1236" t="str">
            <v>Settled</v>
          </cell>
          <cell r="BK1236" t="str">
            <v>No</v>
          </cell>
          <cell r="BL1236" t="str">
            <v>No</v>
          </cell>
        </row>
        <row r="1237">
          <cell r="AE1237">
            <v>125</v>
          </cell>
          <cell r="AF1237">
            <v>0</v>
          </cell>
          <cell r="AG1237">
            <v>1</v>
          </cell>
          <cell r="AH1237">
            <v>1</v>
          </cell>
          <cell r="AI1237">
            <v>1</v>
          </cell>
          <cell r="AJ1237">
            <v>0</v>
          </cell>
          <cell r="AL1237">
            <v>37</v>
          </cell>
          <cell r="AM1237">
            <v>80</v>
          </cell>
          <cell r="AO1237" t="str">
            <v>C-2006-00172</v>
          </cell>
          <cell r="AP1237">
            <v>-930</v>
          </cell>
          <cell r="AQ1237" t="str">
            <v>KY</v>
          </cell>
          <cell r="AR1237" t="str">
            <v>Duke Energy Kentucky, Inc.</v>
          </cell>
          <cell r="AS1237" t="str">
            <v>DUK</v>
          </cell>
          <cell r="AT1237" t="str">
            <v>Electric</v>
          </cell>
          <cell r="AU1237">
            <v>38868</v>
          </cell>
          <cell r="AV1237">
            <v>66600</v>
          </cell>
          <cell r="AW1237">
            <v>8.26</v>
          </cell>
          <cell r="AX1237">
            <v>11.5</v>
          </cell>
          <cell r="AY1237">
            <v>50.88</v>
          </cell>
          <cell r="AZ1237">
            <v>591100</v>
          </cell>
          <cell r="BA1237">
            <v>39072</v>
          </cell>
          <cell r="BB1237">
            <v>49000</v>
          </cell>
          <cell r="BC1237" t="str">
            <v>NA</v>
          </cell>
          <cell r="BD1237" t="str">
            <v>NA</v>
          </cell>
          <cell r="BE1237" t="str">
            <v>NA</v>
          </cell>
          <cell r="BG1237" t="str">
            <v>NA</v>
          </cell>
          <cell r="BI1237" t="str">
            <v>Vertically Integrated</v>
          </cell>
          <cell r="BJ1237" t="str">
            <v>Settled</v>
          </cell>
          <cell r="BK1237" t="str">
            <v>No</v>
          </cell>
          <cell r="BL1237" t="str">
            <v>No</v>
          </cell>
        </row>
        <row r="1238">
          <cell r="AE1238">
            <v>125</v>
          </cell>
          <cell r="AF1238">
            <v>0</v>
          </cell>
          <cell r="AG1238">
            <v>1</v>
          </cell>
          <cell r="AH1238">
            <v>1</v>
          </cell>
          <cell r="AI1238">
            <v>1</v>
          </cell>
          <cell r="AJ1238">
            <v>1</v>
          </cell>
          <cell r="AL1238">
            <v>37</v>
          </cell>
          <cell r="AM1238">
            <v>80</v>
          </cell>
          <cell r="AO1238" t="str">
            <v>C-99-070</v>
          </cell>
          <cell r="AP1238">
            <v>-686</v>
          </cell>
          <cell r="AQ1238" t="str">
            <v>KY</v>
          </cell>
          <cell r="AR1238" t="str">
            <v>Atmos Energy Corporation</v>
          </cell>
          <cell r="AT1238" t="str">
            <v>Natural Gas</v>
          </cell>
          <cell r="AU1238">
            <v>36334</v>
          </cell>
          <cell r="AV1238">
            <v>14100</v>
          </cell>
          <cell r="AW1238">
            <v>9.9700000000000006</v>
          </cell>
          <cell r="AX1238">
            <v>12.25</v>
          </cell>
          <cell r="AY1238">
            <v>50.2</v>
          </cell>
          <cell r="AZ1238" t="str">
            <v>NA</v>
          </cell>
          <cell r="BA1238">
            <v>36515</v>
          </cell>
          <cell r="BB1238">
            <v>9900</v>
          </cell>
          <cell r="BC1238" t="str">
            <v>NA</v>
          </cell>
          <cell r="BD1238" t="str">
            <v>NA</v>
          </cell>
          <cell r="BE1238" t="str">
            <v>NA</v>
          </cell>
          <cell r="BG1238" t="str">
            <v>NA</v>
          </cell>
          <cell r="BI1238" t="str">
            <v>Distribution</v>
          </cell>
          <cell r="BJ1238" t="str">
            <v>Settled</v>
          </cell>
          <cell r="BK1238" t="str">
            <v>No</v>
          </cell>
          <cell r="BL1238" t="str">
            <v>No</v>
          </cell>
        </row>
        <row r="1239">
          <cell r="AE1239">
            <v>125</v>
          </cell>
          <cell r="AF1239">
            <v>0</v>
          </cell>
          <cell r="AG1239">
            <v>1</v>
          </cell>
          <cell r="AH1239">
            <v>1</v>
          </cell>
          <cell r="AI1239">
            <v>1</v>
          </cell>
          <cell r="AJ1239">
            <v>1</v>
          </cell>
          <cell r="AL1239">
            <v>37</v>
          </cell>
          <cell r="AM1239">
            <v>80</v>
          </cell>
          <cell r="AO1239" t="str">
            <v>C-95-010</v>
          </cell>
          <cell r="AP1239">
            <v>-682</v>
          </cell>
          <cell r="AQ1239" t="str">
            <v>KY</v>
          </cell>
          <cell r="AR1239" t="str">
            <v>Atmos Energy Corporation</v>
          </cell>
          <cell r="AT1239" t="str">
            <v>Natural Gas</v>
          </cell>
          <cell r="AU1239">
            <v>34740</v>
          </cell>
          <cell r="AV1239">
            <v>7700</v>
          </cell>
          <cell r="AW1239">
            <v>11.16</v>
          </cell>
          <cell r="AX1239">
            <v>12.75</v>
          </cell>
          <cell r="AY1239">
            <v>53.6</v>
          </cell>
          <cell r="AZ1239" t="str">
            <v>NA</v>
          </cell>
          <cell r="BA1239">
            <v>34992</v>
          </cell>
          <cell r="BB1239">
            <v>3300</v>
          </cell>
          <cell r="BC1239" t="str">
            <v>NA</v>
          </cell>
          <cell r="BD1239" t="str">
            <v>NA</v>
          </cell>
          <cell r="BE1239" t="str">
            <v>NA</v>
          </cell>
          <cell r="BG1239" t="str">
            <v>NA</v>
          </cell>
          <cell r="BI1239" t="str">
            <v>Distribution</v>
          </cell>
          <cell r="BJ1239" t="str">
            <v>Settled</v>
          </cell>
          <cell r="BK1239" t="str">
            <v>Yes</v>
          </cell>
          <cell r="BL1239" t="str">
            <v>No</v>
          </cell>
        </row>
        <row r="1240">
          <cell r="AE1240">
            <v>125</v>
          </cell>
          <cell r="AF1240">
            <v>0</v>
          </cell>
          <cell r="AG1240">
            <v>1</v>
          </cell>
          <cell r="AH1240">
            <v>1</v>
          </cell>
          <cell r="AI1240">
            <v>1</v>
          </cell>
          <cell r="AJ1240">
            <v>1</v>
          </cell>
          <cell r="AL1240">
            <v>37</v>
          </cell>
          <cell r="AM1240">
            <v>81</v>
          </cell>
          <cell r="AO1240" t="str">
            <v>C-94-179</v>
          </cell>
          <cell r="AP1240">
            <v>-680</v>
          </cell>
          <cell r="AQ1240" t="str">
            <v>KY</v>
          </cell>
          <cell r="AR1240" t="str">
            <v>Columbia Gas of Kentucky, Incorporated</v>
          </cell>
          <cell r="AS1240" t="str">
            <v>NI</v>
          </cell>
          <cell r="AT1240" t="str">
            <v>Natural Gas</v>
          </cell>
          <cell r="AU1240">
            <v>34486</v>
          </cell>
          <cell r="AV1240">
            <v>12400</v>
          </cell>
          <cell r="AW1240">
            <v>10.44</v>
          </cell>
          <cell r="AX1240">
            <v>13</v>
          </cell>
          <cell r="AY1240">
            <v>51.61</v>
          </cell>
          <cell r="AZ1240" t="str">
            <v>NA</v>
          </cell>
          <cell r="BA1240">
            <v>34639</v>
          </cell>
          <cell r="BB1240">
            <v>9800</v>
          </cell>
          <cell r="BC1240" t="str">
            <v>NA</v>
          </cell>
          <cell r="BD1240" t="str">
            <v>NA</v>
          </cell>
          <cell r="BE1240" t="str">
            <v>NA</v>
          </cell>
          <cell r="BG1240" t="str">
            <v>NA</v>
          </cell>
          <cell r="BI1240" t="str">
            <v>Distribution</v>
          </cell>
          <cell r="BJ1240" t="str">
            <v>Fully Litigated</v>
          </cell>
          <cell r="BK1240" t="str">
            <v>Yes</v>
          </cell>
          <cell r="BL1240" t="str">
            <v>No</v>
          </cell>
        </row>
        <row r="1241">
          <cell r="AE1241">
            <v>125</v>
          </cell>
          <cell r="AF1241">
            <v>0</v>
          </cell>
          <cell r="AG1241">
            <v>1</v>
          </cell>
          <cell r="AH1241">
            <v>1</v>
          </cell>
          <cell r="AI1241">
            <v>1</v>
          </cell>
          <cell r="AJ1241">
            <v>1</v>
          </cell>
          <cell r="AL1241">
            <v>37</v>
          </cell>
          <cell r="AM1241">
            <v>81</v>
          </cell>
          <cell r="AO1241" t="str">
            <v>C-90-063</v>
          </cell>
          <cell r="AP1241">
            <v>-677</v>
          </cell>
          <cell r="AQ1241" t="str">
            <v>KY</v>
          </cell>
          <cell r="AR1241" t="str">
            <v>Columbia Gas of Kentucky, Incorporated</v>
          </cell>
          <cell r="AS1241" t="str">
            <v>NI</v>
          </cell>
          <cell r="AT1241" t="str">
            <v>Natural Gas</v>
          </cell>
          <cell r="AU1241">
            <v>33067</v>
          </cell>
          <cell r="AV1241">
            <v>8600</v>
          </cell>
          <cell r="AW1241">
            <v>11.96</v>
          </cell>
          <cell r="AX1241">
            <v>14.5</v>
          </cell>
          <cell r="AY1241">
            <v>51</v>
          </cell>
          <cell r="AZ1241" t="str">
            <v>NA</v>
          </cell>
          <cell r="BA1241">
            <v>33156</v>
          </cell>
          <cell r="BB1241">
            <v>6800</v>
          </cell>
          <cell r="BC1241" t="str">
            <v>NA</v>
          </cell>
          <cell r="BD1241" t="str">
            <v>NA</v>
          </cell>
          <cell r="BE1241" t="str">
            <v>NA</v>
          </cell>
          <cell r="BG1241" t="str">
            <v>NA</v>
          </cell>
          <cell r="BI1241" t="str">
            <v>Distribution</v>
          </cell>
          <cell r="BJ1241" t="str">
            <v>Settled</v>
          </cell>
          <cell r="BK1241" t="str">
            <v>No</v>
          </cell>
          <cell r="BL1241" t="str">
            <v>No</v>
          </cell>
        </row>
        <row r="1242">
          <cell r="AE1242">
            <v>125</v>
          </cell>
          <cell r="AF1242">
            <v>0</v>
          </cell>
          <cell r="AG1242">
            <v>1</v>
          </cell>
          <cell r="AH1242">
            <v>1</v>
          </cell>
          <cell r="AI1242">
            <v>1</v>
          </cell>
          <cell r="AJ1242">
            <v>1</v>
          </cell>
          <cell r="AL1242">
            <v>37</v>
          </cell>
          <cell r="AM1242">
            <v>81</v>
          </cell>
          <cell r="AO1242" t="str">
            <v>C-2002-00145</v>
          </cell>
          <cell r="AP1242">
            <v>-671</v>
          </cell>
          <cell r="AQ1242" t="str">
            <v>KY</v>
          </cell>
          <cell r="AR1242" t="str">
            <v>Columbia Gas of Kentucky, Incorporated</v>
          </cell>
          <cell r="AS1242" t="str">
            <v>NI</v>
          </cell>
          <cell r="AT1242" t="str">
            <v>Natural Gas</v>
          </cell>
          <cell r="AU1242">
            <v>37377</v>
          </cell>
          <cell r="AV1242">
            <v>2500</v>
          </cell>
          <cell r="AW1242">
            <v>10.53</v>
          </cell>
          <cell r="AX1242">
            <v>13</v>
          </cell>
          <cell r="AY1242">
            <v>57</v>
          </cell>
          <cell r="AZ1242" t="str">
            <v>NA</v>
          </cell>
          <cell r="BA1242">
            <v>37603</v>
          </cell>
          <cell r="BB1242">
            <v>-7800</v>
          </cell>
          <cell r="BC1242" t="str">
            <v>NA</v>
          </cell>
          <cell r="BD1242" t="str">
            <v>NA</v>
          </cell>
          <cell r="BE1242" t="str">
            <v>NA</v>
          </cell>
          <cell r="BG1242" t="str">
            <v>NA</v>
          </cell>
          <cell r="BI1242" t="str">
            <v>Distribution</v>
          </cell>
          <cell r="BJ1242" t="str">
            <v>Settled</v>
          </cell>
          <cell r="BK1242" t="str">
            <v>No</v>
          </cell>
          <cell r="BL1242" t="str">
            <v>No</v>
          </cell>
        </row>
        <row r="1243">
          <cell r="AE1243">
            <v>125</v>
          </cell>
          <cell r="AF1243">
            <v>0</v>
          </cell>
          <cell r="AG1243">
            <v>1</v>
          </cell>
          <cell r="AH1243">
            <v>1</v>
          </cell>
          <cell r="AI1243">
            <v>1</v>
          </cell>
          <cell r="AJ1243">
            <v>1</v>
          </cell>
          <cell r="AL1243">
            <v>37</v>
          </cell>
          <cell r="AM1243">
            <v>81</v>
          </cell>
          <cell r="AO1243" t="str">
            <v>C-2005-00042</v>
          </cell>
          <cell r="AP1243">
            <v>-315</v>
          </cell>
          <cell r="AQ1243" t="str">
            <v>KY</v>
          </cell>
          <cell r="AR1243" t="str">
            <v>Duke Energy Kentucky, Inc.</v>
          </cell>
          <cell r="AS1243" t="str">
            <v>DUK</v>
          </cell>
          <cell r="AT1243" t="str">
            <v>Natural Gas</v>
          </cell>
          <cell r="AU1243">
            <v>38408</v>
          </cell>
          <cell r="AV1243">
            <v>14000</v>
          </cell>
          <cell r="AW1243">
            <v>8.69</v>
          </cell>
          <cell r="AX1243">
            <v>11.2</v>
          </cell>
          <cell r="AY1243">
            <v>54.42</v>
          </cell>
          <cell r="AZ1243">
            <v>167500</v>
          </cell>
          <cell r="BA1243">
            <v>38708</v>
          </cell>
          <cell r="BB1243">
            <v>8100</v>
          </cell>
          <cell r="BC1243">
            <v>7.63</v>
          </cell>
          <cell r="BD1243">
            <v>10.199999999999999</v>
          </cell>
          <cell r="BE1243">
            <v>54.45</v>
          </cell>
          <cell r="BF1243">
            <v>38990</v>
          </cell>
          <cell r="BG1243">
            <v>171500</v>
          </cell>
          <cell r="BH1243" t="str">
            <v>Average</v>
          </cell>
          <cell r="BI1243" t="str">
            <v>Distribution</v>
          </cell>
          <cell r="BJ1243" t="str">
            <v>Fully Litigated</v>
          </cell>
          <cell r="BK1243" t="str">
            <v>No</v>
          </cell>
          <cell r="BL1243" t="str">
            <v>Yes</v>
          </cell>
        </row>
        <row r="1244">
          <cell r="AE1244">
            <v>125</v>
          </cell>
          <cell r="AF1244">
            <v>0</v>
          </cell>
          <cell r="AG1244">
            <v>1</v>
          </cell>
          <cell r="AH1244">
            <v>1</v>
          </cell>
          <cell r="AI1244">
            <v>1</v>
          </cell>
          <cell r="AJ1244">
            <v>0</v>
          </cell>
          <cell r="AL1244">
            <v>38</v>
          </cell>
          <cell r="AM1244">
            <v>82</v>
          </cell>
          <cell r="AO1244" t="str">
            <v>C-98-474</v>
          </cell>
          <cell r="AP1244">
            <v>-34</v>
          </cell>
          <cell r="AQ1244" t="str">
            <v>KY</v>
          </cell>
          <cell r="AR1244" t="str">
            <v>Kentucky Utilities Company</v>
          </cell>
          <cell r="AS1244" t="str">
            <v>PPL</v>
          </cell>
          <cell r="AT1244" t="str">
            <v>Electric</v>
          </cell>
          <cell r="AU1244">
            <v>36080</v>
          </cell>
          <cell r="AV1244">
            <v>14900</v>
          </cell>
          <cell r="AW1244">
            <v>9.3699999999999992</v>
          </cell>
          <cell r="AX1244">
            <v>12.5</v>
          </cell>
          <cell r="AY1244">
            <v>51.43</v>
          </cell>
          <cell r="AZ1244">
            <v>1092700</v>
          </cell>
          <cell r="BA1244">
            <v>36532</v>
          </cell>
          <cell r="BB1244">
            <v>-33900</v>
          </cell>
          <cell r="BC1244">
            <v>8.76</v>
          </cell>
          <cell r="BD1244">
            <v>11.5</v>
          </cell>
          <cell r="BE1244">
            <v>57.91</v>
          </cell>
          <cell r="BF1244">
            <v>36160</v>
          </cell>
          <cell r="BG1244">
            <v>980600</v>
          </cell>
          <cell r="BH1244" t="str">
            <v>Year-end</v>
          </cell>
          <cell r="BI1244" t="str">
            <v>Vertically Integrated</v>
          </cell>
          <cell r="BJ1244" t="str">
            <v>Fully Litigated</v>
          </cell>
          <cell r="BK1244" t="str">
            <v>No</v>
          </cell>
          <cell r="BL1244" t="str">
            <v>No</v>
          </cell>
        </row>
        <row r="1245">
          <cell r="AE1245">
            <v>125</v>
          </cell>
          <cell r="AF1245">
            <v>0</v>
          </cell>
          <cell r="AG1245">
            <v>1</v>
          </cell>
          <cell r="AH1245">
            <v>1</v>
          </cell>
          <cell r="AI1245">
            <v>1</v>
          </cell>
          <cell r="AJ1245">
            <v>0</v>
          </cell>
          <cell r="AL1245">
            <v>38</v>
          </cell>
          <cell r="AM1245">
            <v>83</v>
          </cell>
          <cell r="AO1245" t="str">
            <v>C-98-426</v>
          </cell>
          <cell r="AP1245">
            <v>-33</v>
          </cell>
          <cell r="AQ1245" t="str">
            <v>KY</v>
          </cell>
          <cell r="AR1245" t="str">
            <v>Louisville Gas and Electric Company</v>
          </cell>
          <cell r="AS1245" t="str">
            <v>PPL</v>
          </cell>
          <cell r="AT1245" t="str">
            <v>Electric</v>
          </cell>
          <cell r="AU1245">
            <v>36096</v>
          </cell>
          <cell r="AV1245">
            <v>7900</v>
          </cell>
          <cell r="AW1245">
            <v>8.65</v>
          </cell>
          <cell r="AX1245">
            <v>12.5</v>
          </cell>
          <cell r="AY1245">
            <v>48.82</v>
          </cell>
          <cell r="AZ1245">
            <v>1289900</v>
          </cell>
          <cell r="BA1245">
            <v>36532</v>
          </cell>
          <cell r="BB1245">
            <v>-27200</v>
          </cell>
          <cell r="BC1245">
            <v>8</v>
          </cell>
          <cell r="BD1245">
            <v>11.5</v>
          </cell>
          <cell r="BE1245">
            <v>50.14</v>
          </cell>
          <cell r="BF1245">
            <v>36160</v>
          </cell>
          <cell r="BG1245">
            <v>1245600</v>
          </cell>
          <cell r="BH1245" t="str">
            <v>Year-end</v>
          </cell>
          <cell r="BI1245" t="str">
            <v>Vertically Integrated</v>
          </cell>
          <cell r="BJ1245" t="str">
            <v>Fully Litigated</v>
          </cell>
          <cell r="BK1245" t="str">
            <v>No</v>
          </cell>
          <cell r="BL1245" t="str">
            <v>No</v>
          </cell>
        </row>
        <row r="1246">
          <cell r="AE1246">
            <v>125</v>
          </cell>
          <cell r="AF1246">
            <v>0</v>
          </cell>
          <cell r="AG1246">
            <v>1</v>
          </cell>
          <cell r="AH1246">
            <v>1</v>
          </cell>
          <cell r="AI1246">
            <v>1</v>
          </cell>
          <cell r="AJ1246">
            <v>1</v>
          </cell>
          <cell r="AL1246">
            <v>38</v>
          </cell>
          <cell r="AM1246">
            <v>83</v>
          </cell>
          <cell r="AO1246" t="str">
            <v>C-92-346</v>
          </cell>
          <cell r="AP1246">
            <v>-30</v>
          </cell>
          <cell r="AQ1246" t="str">
            <v>KY</v>
          </cell>
          <cell r="AR1246" t="str">
            <v>Duke Energy Kentucky, Inc.</v>
          </cell>
          <cell r="AS1246" t="str">
            <v>DUK</v>
          </cell>
          <cell r="AT1246" t="str">
            <v>Natural Gas</v>
          </cell>
          <cell r="AU1246">
            <v>33863</v>
          </cell>
          <cell r="AV1246">
            <v>8500</v>
          </cell>
          <cell r="AW1246">
            <v>11.11</v>
          </cell>
          <cell r="AX1246">
            <v>13.5</v>
          </cell>
          <cell r="AY1246">
            <v>48.54</v>
          </cell>
          <cell r="AZ1246">
            <v>85800</v>
          </cell>
          <cell r="BA1246">
            <v>34173</v>
          </cell>
          <cell r="BB1246">
            <v>3900</v>
          </cell>
          <cell r="BC1246">
            <v>9.9600000000000009</v>
          </cell>
          <cell r="BD1246">
            <v>11.5</v>
          </cell>
          <cell r="BE1246">
            <v>46.8</v>
          </cell>
          <cell r="BF1246">
            <v>33785</v>
          </cell>
          <cell r="BG1246">
            <v>84000</v>
          </cell>
          <cell r="BH1246" t="str">
            <v>Year-end</v>
          </cell>
          <cell r="BI1246" t="str">
            <v>Distribution</v>
          </cell>
          <cell r="BJ1246" t="str">
            <v>Fully Litigated</v>
          </cell>
          <cell r="BK1246" t="str">
            <v>No</v>
          </cell>
          <cell r="BL1246" t="str">
            <v>No</v>
          </cell>
        </row>
        <row r="1247">
          <cell r="AE1247">
            <v>125</v>
          </cell>
          <cell r="AF1247">
            <v>0</v>
          </cell>
          <cell r="AG1247">
            <v>1</v>
          </cell>
          <cell r="AH1247">
            <v>1</v>
          </cell>
          <cell r="AI1247">
            <v>1</v>
          </cell>
          <cell r="AJ1247">
            <v>0</v>
          </cell>
          <cell r="AL1247">
            <v>38</v>
          </cell>
          <cell r="AM1247">
            <v>83</v>
          </cell>
          <cell r="AO1247" t="str">
            <v>C-91-370</v>
          </cell>
          <cell r="AP1247">
            <v>-28</v>
          </cell>
          <cell r="AQ1247" t="str">
            <v>KY</v>
          </cell>
          <cell r="AR1247" t="str">
            <v>Duke Energy Kentucky, Inc.</v>
          </cell>
          <cell r="AS1247" t="str">
            <v>DUK</v>
          </cell>
          <cell r="AT1247" t="str">
            <v>Electric</v>
          </cell>
          <cell r="AU1247">
            <v>33546</v>
          </cell>
          <cell r="AV1247">
            <v>29700</v>
          </cell>
          <cell r="AW1247">
            <v>11.42</v>
          </cell>
          <cell r="AX1247">
            <v>14</v>
          </cell>
          <cell r="AY1247">
            <v>49.58</v>
          </cell>
          <cell r="AZ1247">
            <v>95600</v>
          </cell>
          <cell r="BA1247">
            <v>33729</v>
          </cell>
          <cell r="BB1247">
            <v>22300</v>
          </cell>
          <cell r="BC1247">
            <v>9.8000000000000007</v>
          </cell>
          <cell r="BD1247">
            <v>11.5</v>
          </cell>
          <cell r="BE1247">
            <v>45.95</v>
          </cell>
          <cell r="BF1247">
            <v>33450</v>
          </cell>
          <cell r="BG1247">
            <v>91800</v>
          </cell>
          <cell r="BH1247" t="str">
            <v>Year-end</v>
          </cell>
          <cell r="BI1247" t="str">
            <v>Vertically Integrated</v>
          </cell>
          <cell r="BJ1247" t="str">
            <v>Fully Litigated</v>
          </cell>
          <cell r="BK1247" t="str">
            <v>No</v>
          </cell>
          <cell r="BL1247" t="str">
            <v>No</v>
          </cell>
        </row>
        <row r="1248">
          <cell r="AE1248">
            <v>125</v>
          </cell>
          <cell r="AF1248">
            <v>0</v>
          </cell>
          <cell r="AG1248">
            <v>1</v>
          </cell>
          <cell r="AH1248">
            <v>1</v>
          </cell>
          <cell r="AI1248">
            <v>1</v>
          </cell>
          <cell r="AJ1248">
            <v>0</v>
          </cell>
          <cell r="AL1248">
            <v>38</v>
          </cell>
          <cell r="AM1248">
            <v>83</v>
          </cell>
          <cell r="AO1248" t="str">
            <v>C-90-158 (elec)</v>
          </cell>
          <cell r="AP1248">
            <v>-25</v>
          </cell>
          <cell r="AQ1248" t="str">
            <v>KY</v>
          </cell>
          <cell r="AR1248" t="str">
            <v>Louisville Gas and Electric Company</v>
          </cell>
          <cell r="AS1248" t="str">
            <v>PPL</v>
          </cell>
          <cell r="AT1248" t="str">
            <v>Electric</v>
          </cell>
          <cell r="AU1248">
            <v>33053</v>
          </cell>
          <cell r="AV1248">
            <v>31000</v>
          </cell>
          <cell r="AW1248">
            <v>9.91</v>
          </cell>
          <cell r="AX1248">
            <v>13.5</v>
          </cell>
          <cell r="AY1248">
            <v>44</v>
          </cell>
          <cell r="AZ1248">
            <v>1304900</v>
          </cell>
          <cell r="BA1248">
            <v>33228</v>
          </cell>
          <cell r="BB1248">
            <v>6200</v>
          </cell>
          <cell r="BC1248">
            <v>9.52</v>
          </cell>
          <cell r="BD1248">
            <v>12.5</v>
          </cell>
          <cell r="BE1248">
            <v>44</v>
          </cell>
          <cell r="BF1248">
            <v>32993</v>
          </cell>
          <cell r="BG1248">
            <v>1269500</v>
          </cell>
          <cell r="BH1248" t="str">
            <v>Year-end</v>
          </cell>
          <cell r="BI1248" t="str">
            <v>Vertically Integrated</v>
          </cell>
          <cell r="BJ1248" t="str">
            <v>Fully Litigated</v>
          </cell>
          <cell r="BK1248" t="str">
            <v>No</v>
          </cell>
          <cell r="BL1248" t="str">
            <v>No</v>
          </cell>
        </row>
        <row r="1249">
          <cell r="AE1249">
            <v>125</v>
          </cell>
          <cell r="AF1249">
            <v>0</v>
          </cell>
          <cell r="AG1249">
            <v>1</v>
          </cell>
          <cell r="AH1249">
            <v>1</v>
          </cell>
          <cell r="AI1249">
            <v>1</v>
          </cell>
          <cell r="AJ1249">
            <v>0</v>
          </cell>
          <cell r="AL1249">
            <v>38</v>
          </cell>
          <cell r="AM1249">
            <v>83</v>
          </cell>
          <cell r="AO1249" t="str">
            <v>C-90-041 (elec)</v>
          </cell>
          <cell r="AP1249">
            <v>-23</v>
          </cell>
          <cell r="AQ1249" t="str">
            <v>KY</v>
          </cell>
          <cell r="AR1249" t="str">
            <v>Duke Energy Kentucky, Inc.</v>
          </cell>
          <cell r="AS1249" t="str">
            <v>DUK</v>
          </cell>
          <cell r="AT1249" t="str">
            <v>Electric</v>
          </cell>
          <cell r="AU1249">
            <v>32965</v>
          </cell>
          <cell r="AV1249">
            <v>9100</v>
          </cell>
          <cell r="AW1249">
            <v>11.8</v>
          </cell>
          <cell r="AX1249">
            <v>14.5</v>
          </cell>
          <cell r="AY1249">
            <v>52.69</v>
          </cell>
          <cell r="AZ1249">
            <v>80200</v>
          </cell>
          <cell r="BA1249">
            <v>33148</v>
          </cell>
          <cell r="BB1249">
            <v>6400</v>
          </cell>
          <cell r="BC1249">
            <v>11.17</v>
          </cell>
          <cell r="BD1249">
            <v>13</v>
          </cell>
          <cell r="BE1249">
            <v>49.9</v>
          </cell>
          <cell r="BF1249">
            <v>32873</v>
          </cell>
          <cell r="BG1249">
            <v>79700</v>
          </cell>
          <cell r="BH1249" t="str">
            <v>Year-end</v>
          </cell>
          <cell r="BI1249" t="str">
            <v>Vertically Integrated</v>
          </cell>
          <cell r="BJ1249" t="str">
            <v>Fully Litigated</v>
          </cell>
          <cell r="BK1249" t="str">
            <v>No</v>
          </cell>
          <cell r="BL1249" t="str">
            <v>No</v>
          </cell>
        </row>
        <row r="1250">
          <cell r="AE1250">
            <v>125</v>
          </cell>
          <cell r="AF1250">
            <v>0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  <cell r="AL1250">
            <v>38</v>
          </cell>
          <cell r="AM1250">
            <v>83</v>
          </cell>
          <cell r="AO1250" t="str">
            <v>C-90-013</v>
          </cell>
          <cell r="AP1250">
            <v>-22</v>
          </cell>
          <cell r="AQ1250" t="str">
            <v>KY</v>
          </cell>
          <cell r="AR1250" t="str">
            <v>Atmos Energy Corporation</v>
          </cell>
          <cell r="AT1250" t="str">
            <v>Natural Gas</v>
          </cell>
          <cell r="AU1250">
            <v>32917</v>
          </cell>
          <cell r="AV1250">
            <v>9000</v>
          </cell>
          <cell r="AW1250">
            <v>12.5</v>
          </cell>
          <cell r="AX1250">
            <v>14.75</v>
          </cell>
          <cell r="AY1250">
            <v>49.42</v>
          </cell>
          <cell r="AZ1250">
            <v>81600</v>
          </cell>
          <cell r="BA1250">
            <v>33129</v>
          </cell>
          <cell r="BB1250">
            <v>3600</v>
          </cell>
          <cell r="BC1250">
            <v>11.2</v>
          </cell>
          <cell r="BD1250">
            <v>12.5</v>
          </cell>
          <cell r="BE1250">
            <v>41.54</v>
          </cell>
          <cell r="BF1250">
            <v>32781</v>
          </cell>
          <cell r="BG1250">
            <v>63400</v>
          </cell>
          <cell r="BH1250" t="str">
            <v>Year-end</v>
          </cell>
          <cell r="BI1250" t="str">
            <v>Distribution</v>
          </cell>
          <cell r="BJ1250" t="str">
            <v>Fully Litigated</v>
          </cell>
          <cell r="BK1250" t="str">
            <v>No</v>
          </cell>
          <cell r="BL1250" t="str">
            <v>No</v>
          </cell>
        </row>
        <row r="1251">
          <cell r="AE1251">
            <v>125</v>
          </cell>
          <cell r="AF1251">
            <v>0</v>
          </cell>
          <cell r="AG1251">
            <v>1</v>
          </cell>
          <cell r="AH1251">
            <v>1</v>
          </cell>
          <cell r="AI1251">
            <v>1</v>
          </cell>
          <cell r="AJ1251">
            <v>0</v>
          </cell>
          <cell r="AL1251">
            <v>38</v>
          </cell>
          <cell r="AM1251">
            <v>83</v>
          </cell>
          <cell r="AO1251" t="str">
            <v>C-2003-00434</v>
          </cell>
          <cell r="AP1251">
            <v>-10</v>
          </cell>
          <cell r="AQ1251" t="str">
            <v>KY</v>
          </cell>
          <cell r="AR1251" t="str">
            <v>Kentucky Utilities Company</v>
          </cell>
          <cell r="AS1251" t="str">
            <v>PPL</v>
          </cell>
          <cell r="AT1251" t="str">
            <v>Electric</v>
          </cell>
          <cell r="AU1251">
            <v>37984</v>
          </cell>
          <cell r="AV1251">
            <v>57800</v>
          </cell>
          <cell r="AW1251">
            <v>6.84</v>
          </cell>
          <cell r="AX1251">
            <v>11.25</v>
          </cell>
          <cell r="AY1251">
            <v>53.3</v>
          </cell>
          <cell r="AZ1251">
            <v>1396100</v>
          </cell>
          <cell r="BA1251">
            <v>38168</v>
          </cell>
          <cell r="BB1251">
            <v>46100</v>
          </cell>
          <cell r="BC1251">
            <v>6.48</v>
          </cell>
          <cell r="BD1251">
            <v>10.5</v>
          </cell>
          <cell r="BE1251">
            <v>51.58</v>
          </cell>
          <cell r="BF1251">
            <v>37894</v>
          </cell>
          <cell r="BG1251">
            <v>1400600</v>
          </cell>
          <cell r="BH1251" t="str">
            <v>Year-end</v>
          </cell>
          <cell r="BI1251" t="str">
            <v>Vertically Integrated</v>
          </cell>
          <cell r="BJ1251" t="str">
            <v>Settled</v>
          </cell>
          <cell r="BK1251" t="str">
            <v>No</v>
          </cell>
          <cell r="BL1251" t="str">
            <v>No</v>
          </cell>
        </row>
        <row r="1252">
          <cell r="AE1252">
            <v>125</v>
          </cell>
          <cell r="AF1252">
            <v>0</v>
          </cell>
          <cell r="AG1252">
            <v>1</v>
          </cell>
          <cell r="AH1252">
            <v>1</v>
          </cell>
          <cell r="AI1252">
            <v>1</v>
          </cell>
          <cell r="AJ1252">
            <v>0</v>
          </cell>
          <cell r="AL1252">
            <v>38</v>
          </cell>
          <cell r="AM1252">
            <v>83</v>
          </cell>
          <cell r="AO1252" t="str">
            <v>C-2003-00433 (elec)</v>
          </cell>
          <cell r="AP1252">
            <v>-8</v>
          </cell>
          <cell r="AQ1252" t="str">
            <v>KY</v>
          </cell>
          <cell r="AR1252" t="str">
            <v>Louisville Gas and Electric Company</v>
          </cell>
          <cell r="AS1252" t="str">
            <v>PPL</v>
          </cell>
          <cell r="AT1252" t="str">
            <v>Electric</v>
          </cell>
          <cell r="AU1252">
            <v>37984</v>
          </cell>
          <cell r="AV1252">
            <v>63800</v>
          </cell>
          <cell r="AW1252">
            <v>7.2</v>
          </cell>
          <cell r="AX1252">
            <v>11.25</v>
          </cell>
          <cell r="AY1252">
            <v>49.5</v>
          </cell>
          <cell r="AZ1252">
            <v>1468700</v>
          </cell>
          <cell r="BA1252">
            <v>38168</v>
          </cell>
          <cell r="BB1252">
            <v>43400</v>
          </cell>
          <cell r="BC1252">
            <v>6.69</v>
          </cell>
          <cell r="BD1252">
            <v>10.5</v>
          </cell>
          <cell r="BE1252">
            <v>48.6</v>
          </cell>
          <cell r="BF1252">
            <v>37894</v>
          </cell>
          <cell r="BG1252">
            <v>1506100</v>
          </cell>
          <cell r="BH1252" t="str">
            <v>Year-end</v>
          </cell>
          <cell r="BI1252" t="str">
            <v>Vertically Integrated</v>
          </cell>
          <cell r="BJ1252" t="str">
            <v>Settled</v>
          </cell>
          <cell r="BK1252" t="str">
            <v>No</v>
          </cell>
          <cell r="BL1252" t="str">
            <v>No</v>
          </cell>
        </row>
        <row r="1253">
          <cell r="AE1253">
            <v>125</v>
          </cell>
          <cell r="AF1253">
            <v>0</v>
          </cell>
          <cell r="AG1253">
            <v>1</v>
          </cell>
          <cell r="AH1253">
            <v>1</v>
          </cell>
          <cell r="AI1253">
            <v>1</v>
          </cell>
          <cell r="AJ1253">
            <v>1</v>
          </cell>
          <cell r="AL1253">
            <v>38</v>
          </cell>
          <cell r="AM1253">
            <v>83</v>
          </cell>
          <cell r="AO1253" t="str">
            <v>C-2001-00092</v>
          </cell>
          <cell r="AP1253">
            <v>-7</v>
          </cell>
          <cell r="AQ1253" t="str">
            <v>KY</v>
          </cell>
          <cell r="AR1253" t="str">
            <v>Duke Energy Kentucky, Inc.</v>
          </cell>
          <cell r="AS1253" t="str">
            <v>DUK</v>
          </cell>
          <cell r="AT1253" t="str">
            <v>Natural Gas</v>
          </cell>
          <cell r="AU1253">
            <v>36979</v>
          </cell>
          <cell r="AV1253">
            <v>7000</v>
          </cell>
          <cell r="AW1253">
            <v>9.3000000000000007</v>
          </cell>
          <cell r="AX1253">
            <v>11.25</v>
          </cell>
          <cell r="AY1253">
            <v>58.7</v>
          </cell>
          <cell r="AZ1253">
            <v>111600</v>
          </cell>
          <cell r="BA1253">
            <v>37287</v>
          </cell>
          <cell r="BB1253">
            <v>2700</v>
          </cell>
          <cell r="BC1253">
            <v>8.74</v>
          </cell>
          <cell r="BD1253">
            <v>11</v>
          </cell>
          <cell r="BE1253">
            <v>52.73</v>
          </cell>
          <cell r="BF1253">
            <v>36799</v>
          </cell>
          <cell r="BG1253">
            <v>102800</v>
          </cell>
          <cell r="BH1253" t="str">
            <v>Year-end</v>
          </cell>
          <cell r="BI1253" t="str">
            <v>Distribution</v>
          </cell>
          <cell r="BJ1253" t="str">
            <v>Fully Litigated</v>
          </cell>
          <cell r="BK1253" t="str">
            <v>No</v>
          </cell>
          <cell r="BL1253" t="str">
            <v>No</v>
          </cell>
        </row>
        <row r="1254">
          <cell r="AE1254">
            <v>125</v>
          </cell>
          <cell r="AF1254">
            <v>0</v>
          </cell>
          <cell r="AG1254">
            <v>1</v>
          </cell>
          <cell r="AH1254">
            <v>1</v>
          </cell>
          <cell r="AI1254">
            <v>1</v>
          </cell>
          <cell r="AJ1254">
            <v>1</v>
          </cell>
          <cell r="AL1254">
            <v>38</v>
          </cell>
          <cell r="AM1254">
            <v>83</v>
          </cell>
          <cell r="AO1254" t="str">
            <v>C-2000-080</v>
          </cell>
          <cell r="AP1254">
            <v>-6</v>
          </cell>
          <cell r="AQ1254" t="str">
            <v>KY</v>
          </cell>
          <cell r="AR1254" t="str">
            <v>Louisville Gas and Electric Company</v>
          </cell>
          <cell r="AS1254" t="str">
            <v>PPL</v>
          </cell>
          <cell r="AT1254" t="str">
            <v>Natural Gas</v>
          </cell>
          <cell r="AU1254">
            <v>36578</v>
          </cell>
          <cell r="AV1254">
            <v>26400</v>
          </cell>
          <cell r="AW1254">
            <v>8.4</v>
          </cell>
          <cell r="AX1254">
            <v>12</v>
          </cell>
          <cell r="AY1254">
            <v>44.79</v>
          </cell>
          <cell r="AZ1254">
            <v>287900</v>
          </cell>
          <cell r="BA1254">
            <v>36796</v>
          </cell>
          <cell r="BB1254">
            <v>20200</v>
          </cell>
          <cell r="BC1254">
            <v>7.66</v>
          </cell>
          <cell r="BD1254">
            <v>11.25</v>
          </cell>
          <cell r="BE1254">
            <v>44.79</v>
          </cell>
          <cell r="BF1254">
            <v>36525</v>
          </cell>
          <cell r="BG1254">
            <v>285600</v>
          </cell>
          <cell r="BH1254" t="str">
            <v>Year-end</v>
          </cell>
          <cell r="BI1254" t="str">
            <v>Distribution</v>
          </cell>
          <cell r="BJ1254" t="str">
            <v>Fully Litigated</v>
          </cell>
          <cell r="BK1254" t="str">
            <v>No</v>
          </cell>
          <cell r="BL1254" t="str">
            <v>No</v>
          </cell>
        </row>
        <row r="1255">
          <cell r="AE1255">
            <v>125</v>
          </cell>
          <cell r="AF1255">
            <v>0</v>
          </cell>
          <cell r="AG1255">
            <v>1</v>
          </cell>
          <cell r="AH1255">
            <v>1</v>
          </cell>
          <cell r="AI1255">
            <v>1</v>
          </cell>
          <cell r="AJ1255">
            <v>1</v>
          </cell>
          <cell r="AL1255">
            <v>38</v>
          </cell>
          <cell r="AM1255">
            <v>83</v>
          </cell>
          <cell r="AO1255" t="str">
            <v>C-2006-00464</v>
          </cell>
          <cell r="AP1255">
            <v>36</v>
          </cell>
          <cell r="AQ1255" t="str">
            <v>KY</v>
          </cell>
          <cell r="AR1255" t="str">
            <v>Atmos Energy Corporation</v>
          </cell>
          <cell r="AT1255" t="str">
            <v>Natural Gas</v>
          </cell>
          <cell r="AU1255">
            <v>39079</v>
          </cell>
          <cell r="AV1255">
            <v>10409.950000000001</v>
          </cell>
          <cell r="AW1255">
            <v>8.82</v>
          </cell>
          <cell r="AX1255">
            <v>11.75</v>
          </cell>
          <cell r="AY1255">
            <v>48.15</v>
          </cell>
          <cell r="AZ1255">
            <v>169405.541</v>
          </cell>
          <cell r="BA1255">
            <v>39294</v>
          </cell>
          <cell r="BB1255">
            <v>5499.6360000000004</v>
          </cell>
          <cell r="BC1255" t="str">
            <v>NA</v>
          </cell>
          <cell r="BD1255" t="str">
            <v>NA</v>
          </cell>
          <cell r="BE1255" t="str">
            <v>NA</v>
          </cell>
          <cell r="BG1255" t="str">
            <v>NA</v>
          </cell>
          <cell r="BI1255" t="str">
            <v>Distribution</v>
          </cell>
          <cell r="BJ1255" t="str">
            <v>Settled</v>
          </cell>
          <cell r="BK1255" t="str">
            <v>No</v>
          </cell>
          <cell r="BL1255" t="str">
            <v>No</v>
          </cell>
        </row>
        <row r="1256">
          <cell r="AE1256">
            <v>125</v>
          </cell>
          <cell r="AF1256">
            <v>0</v>
          </cell>
          <cell r="AG1256">
            <v>1</v>
          </cell>
          <cell r="AH1256">
            <v>1</v>
          </cell>
          <cell r="AI1256">
            <v>1</v>
          </cell>
          <cell r="AJ1256">
            <v>1</v>
          </cell>
          <cell r="AL1256">
            <v>38</v>
          </cell>
          <cell r="AM1256">
            <v>83</v>
          </cell>
          <cell r="AO1256" t="str">
            <v>C-2007-00008</v>
          </cell>
          <cell r="AP1256">
            <v>57</v>
          </cell>
          <cell r="AQ1256" t="str">
            <v>KY</v>
          </cell>
          <cell r="AR1256" t="str">
            <v>Columbia Gas of Kentucky, Incorporated</v>
          </cell>
          <cell r="AS1256" t="str">
            <v>NI</v>
          </cell>
          <cell r="AT1256" t="str">
            <v>Natural Gas</v>
          </cell>
          <cell r="AU1256">
            <v>39114</v>
          </cell>
          <cell r="AV1256">
            <v>12645.522000000001</v>
          </cell>
          <cell r="AW1256">
            <v>8.7100000000000009</v>
          </cell>
          <cell r="AX1256">
            <v>11.5</v>
          </cell>
          <cell r="AY1256">
            <v>52.09</v>
          </cell>
          <cell r="AZ1256">
            <v>171447.59900000002</v>
          </cell>
          <cell r="BA1256">
            <v>39323</v>
          </cell>
          <cell r="BB1256">
            <v>7250</v>
          </cell>
          <cell r="BC1256" t="str">
            <v>NA</v>
          </cell>
          <cell r="BD1256">
            <v>10.5</v>
          </cell>
          <cell r="BE1256" t="str">
            <v>NA</v>
          </cell>
          <cell r="BG1256" t="str">
            <v>NA</v>
          </cell>
          <cell r="BI1256" t="str">
            <v>Distribution</v>
          </cell>
          <cell r="BJ1256" t="str">
            <v>Settled</v>
          </cell>
          <cell r="BK1256" t="str">
            <v>No</v>
          </cell>
          <cell r="BL1256" t="str">
            <v>No</v>
          </cell>
        </row>
        <row r="1257">
          <cell r="AE1257">
            <v>125</v>
          </cell>
          <cell r="AF1257">
            <v>0</v>
          </cell>
          <cell r="AG1257">
            <v>1</v>
          </cell>
          <cell r="AH1257">
            <v>1</v>
          </cell>
          <cell r="AI1257">
            <v>1</v>
          </cell>
          <cell r="AJ1257">
            <v>1</v>
          </cell>
          <cell r="AL1257">
            <v>39</v>
          </cell>
          <cell r="AM1257">
            <v>84</v>
          </cell>
          <cell r="AO1257" t="str">
            <v>C-2007-00089</v>
          </cell>
          <cell r="AP1257">
            <v>125</v>
          </cell>
          <cell r="AQ1257" t="str">
            <v>KY</v>
          </cell>
          <cell r="AR1257" t="str">
            <v>Delta Natural Gas Company, Inc.</v>
          </cell>
          <cell r="AS1257" t="str">
            <v>WTRG</v>
          </cell>
          <cell r="AT1257" t="str">
            <v>Natural Gas</v>
          </cell>
          <cell r="AU1257">
            <v>39192</v>
          </cell>
          <cell r="AV1257">
            <v>5641.5969999999998</v>
          </cell>
          <cell r="AW1257">
            <v>8.8699999999999992</v>
          </cell>
          <cell r="AX1257">
            <v>12.1</v>
          </cell>
          <cell r="AY1257">
            <v>39.67</v>
          </cell>
          <cell r="AZ1257">
            <v>118376.88400000001</v>
          </cell>
          <cell r="BA1257">
            <v>39374</v>
          </cell>
          <cell r="BB1257">
            <v>3920</v>
          </cell>
          <cell r="BC1257" t="str">
            <v>NA</v>
          </cell>
          <cell r="BD1257">
            <v>10.5</v>
          </cell>
          <cell r="BE1257" t="str">
            <v>NA</v>
          </cell>
          <cell r="BG1257" t="str">
            <v>NA</v>
          </cell>
          <cell r="BI1257" t="str">
            <v>Distribution</v>
          </cell>
          <cell r="BJ1257" t="str">
            <v>Settled</v>
          </cell>
          <cell r="BK1257" t="str">
            <v>No</v>
          </cell>
          <cell r="BL1257" t="str">
            <v>No</v>
          </cell>
        </row>
        <row r="1258">
          <cell r="AE1258">
            <v>125</v>
          </cell>
          <cell r="AF1258">
            <v>0</v>
          </cell>
          <cell r="AG1258">
            <v>1</v>
          </cell>
          <cell r="AH1258">
            <v>1</v>
          </cell>
          <cell r="AI1258">
            <v>1</v>
          </cell>
          <cell r="AJ1258">
            <v>1</v>
          </cell>
          <cell r="AL1258">
            <v>39</v>
          </cell>
          <cell r="AM1258">
            <v>84</v>
          </cell>
          <cell r="AO1258" t="str">
            <v>C-2003-00433 (gas)</v>
          </cell>
          <cell r="AP1258">
            <v>160</v>
          </cell>
          <cell r="AQ1258" t="str">
            <v>KY</v>
          </cell>
          <cell r="AR1258" t="str">
            <v>Louisville Gas and Electric Company</v>
          </cell>
          <cell r="AS1258" t="str">
            <v>PPL</v>
          </cell>
          <cell r="AT1258" t="str">
            <v>Natural Gas</v>
          </cell>
          <cell r="AU1258">
            <v>37984</v>
          </cell>
          <cell r="AV1258">
            <v>19100</v>
          </cell>
          <cell r="AW1258">
            <v>7.16</v>
          </cell>
          <cell r="AX1258">
            <v>11.5</v>
          </cell>
          <cell r="AY1258">
            <v>47.92</v>
          </cell>
          <cell r="AZ1258">
            <v>316000</v>
          </cell>
          <cell r="BA1258">
            <v>38168</v>
          </cell>
          <cell r="BB1258">
            <v>11900</v>
          </cell>
          <cell r="BC1258" t="str">
            <v>NA</v>
          </cell>
          <cell r="BD1258" t="str">
            <v>NA</v>
          </cell>
          <cell r="BE1258" t="str">
            <v>NA</v>
          </cell>
          <cell r="BF1258">
            <v>37894</v>
          </cell>
          <cell r="BG1258" t="str">
            <v>NA</v>
          </cell>
          <cell r="BH1258" t="str">
            <v>Year-end</v>
          </cell>
          <cell r="BI1258" t="str">
            <v>Distribution</v>
          </cell>
          <cell r="BJ1258" t="str">
            <v>Settled</v>
          </cell>
          <cell r="BK1258" t="str">
            <v>No</v>
          </cell>
          <cell r="BL1258" t="str">
            <v>No</v>
          </cell>
        </row>
        <row r="1259">
          <cell r="AE1259">
            <v>125</v>
          </cell>
          <cell r="AF1259">
            <v>0</v>
          </cell>
          <cell r="AG1259">
            <v>1</v>
          </cell>
          <cell r="AH1259">
            <v>1</v>
          </cell>
          <cell r="AI1259">
            <v>1</v>
          </cell>
          <cell r="AJ1259">
            <v>1</v>
          </cell>
          <cell r="AL1259">
            <v>39</v>
          </cell>
          <cell r="AM1259">
            <v>84</v>
          </cell>
          <cell r="AO1259" t="str">
            <v>C-90-041 (gas)</v>
          </cell>
          <cell r="AP1259">
            <v>161</v>
          </cell>
          <cell r="AQ1259" t="str">
            <v>KY</v>
          </cell>
          <cell r="AR1259" t="str">
            <v>Duke Energy Kentucky, Inc.</v>
          </cell>
          <cell r="AS1259" t="str">
            <v>DUK</v>
          </cell>
          <cell r="AT1259" t="str">
            <v>Natural Gas</v>
          </cell>
          <cell r="AU1259">
            <v>32965</v>
          </cell>
          <cell r="AV1259">
            <v>7500</v>
          </cell>
          <cell r="AW1259">
            <v>11.48</v>
          </cell>
          <cell r="AX1259">
            <v>14.5</v>
          </cell>
          <cell r="AY1259">
            <v>52.69</v>
          </cell>
          <cell r="AZ1259">
            <v>65400</v>
          </cell>
          <cell r="BA1259">
            <v>33148</v>
          </cell>
          <cell r="BB1259">
            <v>5800</v>
          </cell>
          <cell r="BC1259">
            <v>11.17</v>
          </cell>
          <cell r="BD1259">
            <v>13</v>
          </cell>
          <cell r="BE1259">
            <v>49.9</v>
          </cell>
          <cell r="BF1259">
            <v>32873</v>
          </cell>
          <cell r="BG1259">
            <v>61800</v>
          </cell>
          <cell r="BH1259" t="str">
            <v>Year-end</v>
          </cell>
          <cell r="BI1259" t="str">
            <v>Distribution</v>
          </cell>
          <cell r="BJ1259" t="str">
            <v>Fully Litigated</v>
          </cell>
          <cell r="BK1259" t="str">
            <v>No</v>
          </cell>
          <cell r="BL1259" t="str">
            <v>No</v>
          </cell>
        </row>
        <row r="1260">
          <cell r="AE1260">
            <v>125</v>
          </cell>
          <cell r="AF1260">
            <v>0</v>
          </cell>
          <cell r="AG1260">
            <v>1</v>
          </cell>
          <cell r="AH1260">
            <v>1</v>
          </cell>
          <cell r="AI1260">
            <v>1</v>
          </cell>
          <cell r="AJ1260">
            <v>1</v>
          </cell>
          <cell r="AL1260">
            <v>39</v>
          </cell>
          <cell r="AM1260">
            <v>84</v>
          </cell>
          <cell r="AO1260" t="str">
            <v>C-90-158 (gas)</v>
          </cell>
          <cell r="AP1260">
            <v>162</v>
          </cell>
          <cell r="AQ1260" t="str">
            <v>KY</v>
          </cell>
          <cell r="AR1260" t="str">
            <v>Louisville Gas and Electric Company</v>
          </cell>
          <cell r="AS1260" t="str">
            <v>PPL</v>
          </cell>
          <cell r="AT1260" t="str">
            <v>Natural Gas</v>
          </cell>
          <cell r="AU1260">
            <v>33053</v>
          </cell>
          <cell r="AV1260">
            <v>3900</v>
          </cell>
          <cell r="AW1260" t="str">
            <v>NA</v>
          </cell>
          <cell r="AX1260">
            <v>13.5</v>
          </cell>
          <cell r="AY1260">
            <v>44</v>
          </cell>
          <cell r="AZ1260" t="str">
            <v>NA</v>
          </cell>
          <cell r="BA1260">
            <v>33228</v>
          </cell>
          <cell r="BB1260">
            <v>700</v>
          </cell>
          <cell r="BC1260">
            <v>9.52</v>
          </cell>
          <cell r="BD1260">
            <v>12.5</v>
          </cell>
          <cell r="BE1260">
            <v>44</v>
          </cell>
          <cell r="BF1260">
            <v>32993</v>
          </cell>
          <cell r="BG1260">
            <v>138000</v>
          </cell>
          <cell r="BH1260" t="str">
            <v>Year-end</v>
          </cell>
          <cell r="BI1260" t="str">
            <v>Distribution</v>
          </cell>
          <cell r="BJ1260" t="str">
            <v>Fully Litigated</v>
          </cell>
          <cell r="BK1260" t="str">
            <v>No</v>
          </cell>
          <cell r="BL1260" t="str">
            <v>No</v>
          </cell>
        </row>
        <row r="1261">
          <cell r="AE1261">
            <v>125</v>
          </cell>
          <cell r="AF1261">
            <v>0</v>
          </cell>
          <cell r="AG1261">
            <v>1</v>
          </cell>
          <cell r="AH1261">
            <v>1</v>
          </cell>
          <cell r="AI1261">
            <v>1</v>
          </cell>
          <cell r="AJ1261">
            <v>0</v>
          </cell>
          <cell r="AL1261">
            <v>39</v>
          </cell>
          <cell r="AM1261">
            <v>84</v>
          </cell>
          <cell r="AO1261" t="str">
            <v>C-2008-00252 (elec.)</v>
          </cell>
          <cell r="AP1261">
            <v>369</v>
          </cell>
          <cell r="AQ1261" t="str">
            <v>KY</v>
          </cell>
          <cell r="AR1261" t="str">
            <v>Louisville Gas and Electric Company</v>
          </cell>
          <cell r="AS1261" t="str">
            <v>PPL</v>
          </cell>
          <cell r="AT1261" t="str">
            <v>Electric</v>
          </cell>
          <cell r="AU1261">
            <v>39658</v>
          </cell>
          <cell r="AV1261">
            <v>15140.615</v>
          </cell>
          <cell r="AW1261">
            <v>8.3000000000000007</v>
          </cell>
          <cell r="AX1261">
            <v>11.25</v>
          </cell>
          <cell r="AY1261">
            <v>52.48</v>
          </cell>
          <cell r="AZ1261">
            <v>1795200</v>
          </cell>
          <cell r="BA1261">
            <v>39849</v>
          </cell>
          <cell r="BB1261">
            <v>-13157</v>
          </cell>
          <cell r="BC1261" t="str">
            <v>NA</v>
          </cell>
          <cell r="BD1261" t="str">
            <v>NA</v>
          </cell>
          <cell r="BE1261" t="str">
            <v>NA</v>
          </cell>
          <cell r="BG1261" t="str">
            <v>NA</v>
          </cell>
          <cell r="BI1261" t="str">
            <v>Vertically Integrated</v>
          </cell>
          <cell r="BJ1261" t="str">
            <v>Settled</v>
          </cell>
          <cell r="BK1261" t="str">
            <v>No</v>
          </cell>
          <cell r="BL1261" t="str">
            <v>No</v>
          </cell>
        </row>
        <row r="1262">
          <cell r="AE1262">
            <v>125</v>
          </cell>
          <cell r="AF1262">
            <v>0</v>
          </cell>
          <cell r="AG1262">
            <v>1</v>
          </cell>
          <cell r="AH1262">
            <v>1</v>
          </cell>
          <cell r="AI1262">
            <v>1</v>
          </cell>
          <cell r="AJ1262">
            <v>1</v>
          </cell>
          <cell r="AL1262">
            <v>39</v>
          </cell>
          <cell r="AM1262">
            <v>84</v>
          </cell>
          <cell r="AO1262" t="str">
            <v>C-2008-00252 (gas)</v>
          </cell>
          <cell r="AP1262">
            <v>370</v>
          </cell>
          <cell r="AQ1262" t="str">
            <v>KY</v>
          </cell>
          <cell r="AR1262" t="str">
            <v>Louisville Gas and Electric Company</v>
          </cell>
          <cell r="AS1262" t="str">
            <v>PPL</v>
          </cell>
          <cell r="AT1262" t="str">
            <v>Natural Gas</v>
          </cell>
          <cell r="AU1262">
            <v>39658</v>
          </cell>
          <cell r="AV1262">
            <v>29783.588</v>
          </cell>
          <cell r="AW1262">
            <v>8.1199999999999992</v>
          </cell>
          <cell r="AX1262">
            <v>11.25</v>
          </cell>
          <cell r="AY1262">
            <v>52.48</v>
          </cell>
          <cell r="AZ1262">
            <v>438500</v>
          </cell>
          <cell r="BA1262">
            <v>39849</v>
          </cell>
          <cell r="BB1262">
            <v>22000</v>
          </cell>
          <cell r="BC1262" t="str">
            <v>NA</v>
          </cell>
          <cell r="BD1262" t="str">
            <v>NA</v>
          </cell>
          <cell r="BE1262" t="str">
            <v>NA</v>
          </cell>
          <cell r="BG1262" t="str">
            <v>NA</v>
          </cell>
          <cell r="BI1262" t="str">
            <v>Distribution</v>
          </cell>
          <cell r="BJ1262" t="str">
            <v>Settled</v>
          </cell>
          <cell r="BK1262" t="str">
            <v>No</v>
          </cell>
          <cell r="BL1262" t="str">
            <v>No</v>
          </cell>
        </row>
        <row r="1263">
          <cell r="AE1263">
            <v>125</v>
          </cell>
          <cell r="AF1263">
            <v>0</v>
          </cell>
          <cell r="AG1263">
            <v>1</v>
          </cell>
          <cell r="AH1263">
            <v>1</v>
          </cell>
          <cell r="AI1263">
            <v>1</v>
          </cell>
          <cell r="AJ1263">
            <v>0</v>
          </cell>
          <cell r="AL1263">
            <v>39</v>
          </cell>
          <cell r="AM1263">
            <v>84</v>
          </cell>
          <cell r="AO1263" t="str">
            <v>C-2008-00251</v>
          </cell>
          <cell r="AP1263">
            <v>371</v>
          </cell>
          <cell r="AQ1263" t="str">
            <v>KY</v>
          </cell>
          <cell r="AR1263" t="str">
            <v>Kentucky Utilities Company</v>
          </cell>
          <cell r="AS1263" t="str">
            <v>PPL</v>
          </cell>
          <cell r="AT1263" t="str">
            <v>Electric</v>
          </cell>
          <cell r="AU1263">
            <v>39658</v>
          </cell>
          <cell r="AV1263">
            <v>22199.995999999999</v>
          </cell>
          <cell r="AW1263">
            <v>7.77</v>
          </cell>
          <cell r="AX1263">
            <v>11.25</v>
          </cell>
          <cell r="AY1263">
            <v>52.63</v>
          </cell>
          <cell r="AZ1263">
            <v>2216900</v>
          </cell>
          <cell r="BA1263">
            <v>39849</v>
          </cell>
          <cell r="BB1263">
            <v>-8851</v>
          </cell>
          <cell r="BC1263" t="str">
            <v>NA</v>
          </cell>
          <cell r="BD1263" t="str">
            <v>NA</v>
          </cell>
          <cell r="BE1263" t="str">
            <v>NA</v>
          </cell>
          <cell r="BG1263" t="str">
            <v>NA</v>
          </cell>
          <cell r="BI1263" t="str">
            <v>Vertically Integrated</v>
          </cell>
          <cell r="BJ1263" t="str">
            <v>Settled</v>
          </cell>
          <cell r="BK1263" t="str">
            <v>No</v>
          </cell>
          <cell r="BL1263" t="str">
            <v>No</v>
          </cell>
        </row>
        <row r="1264">
          <cell r="AE1264">
            <v>125</v>
          </cell>
          <cell r="AF1264">
            <v>0</v>
          </cell>
          <cell r="AG1264">
            <v>1</v>
          </cell>
          <cell r="AH1264">
            <v>1</v>
          </cell>
          <cell r="AI1264">
            <v>1</v>
          </cell>
          <cell r="AJ1264">
            <v>1</v>
          </cell>
          <cell r="AL1264">
            <v>39</v>
          </cell>
          <cell r="AM1264">
            <v>84</v>
          </cell>
          <cell r="AO1264" t="str">
            <v>C-2009-00141</v>
          </cell>
          <cell r="AP1264">
            <v>465</v>
          </cell>
          <cell r="AQ1264" t="str">
            <v>KY</v>
          </cell>
          <cell r="AR1264" t="str">
            <v>Columbia Gas of Kentucky, Incorporated</v>
          </cell>
          <cell r="AS1264" t="str">
            <v>NI</v>
          </cell>
          <cell r="AT1264" t="str">
            <v>Natural Gas</v>
          </cell>
          <cell r="AU1264">
            <v>39934</v>
          </cell>
          <cell r="AV1264">
            <v>11565.73</v>
          </cell>
          <cell r="AW1264">
            <v>9</v>
          </cell>
          <cell r="AX1264">
            <v>12.25</v>
          </cell>
          <cell r="AY1264">
            <v>52.02</v>
          </cell>
          <cell r="AZ1264">
            <v>181700</v>
          </cell>
          <cell r="BA1264">
            <v>40112</v>
          </cell>
          <cell r="BB1264">
            <v>6125</v>
          </cell>
          <cell r="BC1264" t="str">
            <v>NA</v>
          </cell>
          <cell r="BD1264" t="str">
            <v>NA</v>
          </cell>
          <cell r="BE1264" t="str">
            <v>NA</v>
          </cell>
          <cell r="BG1264" t="str">
            <v>NA</v>
          </cell>
          <cell r="BI1264" t="str">
            <v>Distribution</v>
          </cell>
          <cell r="BJ1264" t="str">
            <v>Settled</v>
          </cell>
          <cell r="BK1264" t="str">
            <v>No</v>
          </cell>
          <cell r="BL1264" t="str">
            <v>No</v>
          </cell>
        </row>
        <row r="1265">
          <cell r="AE1265">
            <v>125</v>
          </cell>
          <cell r="AF1265">
            <v>0</v>
          </cell>
          <cell r="AG1265">
            <v>1</v>
          </cell>
          <cell r="AH1265">
            <v>1</v>
          </cell>
          <cell r="AI1265">
            <v>1</v>
          </cell>
          <cell r="AJ1265">
            <v>1</v>
          </cell>
          <cell r="AL1265">
            <v>39</v>
          </cell>
          <cell r="AM1265">
            <v>84</v>
          </cell>
          <cell r="AO1265" t="str">
            <v>C-2009-00202</v>
          </cell>
          <cell r="AP1265">
            <v>507</v>
          </cell>
          <cell r="AQ1265" t="str">
            <v>KY</v>
          </cell>
          <cell r="AR1265" t="str">
            <v>Duke Energy Kentucky, Inc.</v>
          </cell>
          <cell r="AS1265" t="str">
            <v>DUK</v>
          </cell>
          <cell r="AT1265" t="str">
            <v>Natural Gas</v>
          </cell>
          <cell r="AU1265">
            <v>39995</v>
          </cell>
          <cell r="AV1265">
            <v>17494.335999999999</v>
          </cell>
          <cell r="AW1265">
            <v>7.67</v>
          </cell>
          <cell r="AX1265">
            <v>11</v>
          </cell>
          <cell r="AY1265">
            <v>49.9</v>
          </cell>
          <cell r="AZ1265">
            <v>253750.23500000002</v>
          </cell>
          <cell r="BA1265">
            <v>40176</v>
          </cell>
          <cell r="BB1265">
            <v>13000</v>
          </cell>
          <cell r="BC1265" t="str">
            <v>NA</v>
          </cell>
          <cell r="BD1265">
            <v>10.38</v>
          </cell>
          <cell r="BE1265">
            <v>49.9</v>
          </cell>
          <cell r="BG1265" t="str">
            <v>NA</v>
          </cell>
          <cell r="BI1265" t="str">
            <v>Distribution</v>
          </cell>
          <cell r="BJ1265" t="str">
            <v>Settled</v>
          </cell>
          <cell r="BK1265" t="str">
            <v>No</v>
          </cell>
          <cell r="BL1265" t="str">
            <v>No</v>
          </cell>
        </row>
        <row r="1266">
          <cell r="AE1266">
            <v>125</v>
          </cell>
          <cell r="AF1266">
            <v>0</v>
          </cell>
          <cell r="AG1266">
            <v>1</v>
          </cell>
          <cell r="AH1266">
            <v>1</v>
          </cell>
          <cell r="AI1266">
            <v>1</v>
          </cell>
          <cell r="AJ1266">
            <v>1</v>
          </cell>
          <cell r="AL1266">
            <v>39</v>
          </cell>
          <cell r="AM1266">
            <v>84</v>
          </cell>
          <cell r="AO1266" t="str">
            <v>C-2009-00354</v>
          </cell>
          <cell r="AP1266">
            <v>551</v>
          </cell>
          <cell r="AQ1266" t="str">
            <v>KY</v>
          </cell>
          <cell r="AR1266" t="str">
            <v>Atmos Energy Corporation</v>
          </cell>
          <cell r="AT1266" t="str">
            <v>Natural Gas</v>
          </cell>
          <cell r="AU1266">
            <v>40115</v>
          </cell>
          <cell r="AV1266">
            <v>9486.0329999999994</v>
          </cell>
          <cell r="AW1266">
            <v>9</v>
          </cell>
          <cell r="AX1266">
            <v>11</v>
          </cell>
          <cell r="AY1266">
            <v>51.42</v>
          </cell>
          <cell r="AZ1266">
            <v>184697.05799999999</v>
          </cell>
          <cell r="BA1266">
            <v>40326</v>
          </cell>
          <cell r="BB1266">
            <v>6100</v>
          </cell>
          <cell r="BC1266" t="str">
            <v>NA</v>
          </cell>
          <cell r="BD1266" t="str">
            <v>NA</v>
          </cell>
          <cell r="BE1266" t="str">
            <v>NA</v>
          </cell>
          <cell r="BG1266" t="str">
            <v>NA</v>
          </cell>
          <cell r="BI1266" t="str">
            <v>Distribution</v>
          </cell>
          <cell r="BJ1266" t="str">
            <v>Settled</v>
          </cell>
          <cell r="BK1266" t="str">
            <v>No</v>
          </cell>
          <cell r="BL1266" t="str">
            <v>No</v>
          </cell>
        </row>
        <row r="1267">
          <cell r="AE1267">
            <v>125</v>
          </cell>
          <cell r="AF1267">
            <v>0</v>
          </cell>
          <cell r="AG1267">
            <v>1</v>
          </cell>
          <cell r="AH1267">
            <v>1</v>
          </cell>
          <cell r="AI1267">
            <v>1</v>
          </cell>
          <cell r="AJ1267">
            <v>0</v>
          </cell>
          <cell r="AL1267">
            <v>39</v>
          </cell>
          <cell r="AM1267">
            <v>84</v>
          </cell>
          <cell r="AO1267" t="str">
            <v>C-2009-00459</v>
          </cell>
          <cell r="AP1267">
            <v>574</v>
          </cell>
          <cell r="AQ1267" t="str">
            <v>KY</v>
          </cell>
          <cell r="AR1267" t="str">
            <v>Kentucky Power Company</v>
          </cell>
          <cell r="AS1267" t="str">
            <v>AEP</v>
          </cell>
          <cell r="AT1267" t="str">
            <v>Electric</v>
          </cell>
          <cell r="AU1267">
            <v>40176</v>
          </cell>
          <cell r="AV1267">
            <v>123600</v>
          </cell>
          <cell r="AW1267">
            <v>8.52</v>
          </cell>
          <cell r="AX1267">
            <v>11.75</v>
          </cell>
          <cell r="AY1267">
            <v>42.91</v>
          </cell>
          <cell r="AZ1267">
            <v>1012689.101</v>
          </cell>
          <cell r="BA1267">
            <v>40357</v>
          </cell>
          <cell r="BB1267">
            <v>63660</v>
          </cell>
          <cell r="BC1267" t="str">
            <v>NA</v>
          </cell>
          <cell r="BD1267">
            <v>10.5</v>
          </cell>
          <cell r="BE1267" t="str">
            <v>NA</v>
          </cell>
          <cell r="BF1267">
            <v>40086</v>
          </cell>
          <cell r="BG1267" t="str">
            <v>NA</v>
          </cell>
          <cell r="BH1267" t="str">
            <v>Year-end</v>
          </cell>
          <cell r="BI1267" t="str">
            <v>Vertically Integrated</v>
          </cell>
          <cell r="BJ1267" t="str">
            <v>Settled</v>
          </cell>
          <cell r="BK1267" t="str">
            <v>No</v>
          </cell>
          <cell r="BL1267" t="str">
            <v>No</v>
          </cell>
        </row>
        <row r="1268">
          <cell r="AE1268">
            <v>125</v>
          </cell>
          <cell r="AF1268">
            <v>0</v>
          </cell>
          <cell r="AG1268">
            <v>1</v>
          </cell>
          <cell r="AH1268">
            <v>1</v>
          </cell>
          <cell r="AI1268">
            <v>1</v>
          </cell>
          <cell r="AJ1268">
            <v>0</v>
          </cell>
          <cell r="AL1268">
            <v>39</v>
          </cell>
          <cell r="AM1268">
            <v>84</v>
          </cell>
          <cell r="AO1268" t="str">
            <v>C-2009-00549 (elec.)</v>
          </cell>
          <cell r="AP1268">
            <v>586</v>
          </cell>
          <cell r="AQ1268" t="str">
            <v>KY</v>
          </cell>
          <cell r="AR1268" t="str">
            <v>Louisville Gas and Electric Company</v>
          </cell>
          <cell r="AS1268" t="str">
            <v>PPL</v>
          </cell>
          <cell r="AT1268" t="str">
            <v>Electric</v>
          </cell>
          <cell r="AU1268">
            <v>40207</v>
          </cell>
          <cell r="AV1268">
            <v>94572.202000000005</v>
          </cell>
          <cell r="AW1268">
            <v>8.32</v>
          </cell>
          <cell r="AX1268">
            <v>11.5</v>
          </cell>
          <cell r="AY1268">
            <v>53.86</v>
          </cell>
          <cell r="AZ1268">
            <v>1805791.767</v>
          </cell>
          <cell r="BA1268">
            <v>40389</v>
          </cell>
          <cell r="BB1268">
            <v>73998.574999999997</v>
          </cell>
          <cell r="BC1268" t="str">
            <v>NA</v>
          </cell>
          <cell r="BD1268" t="str">
            <v>NA</v>
          </cell>
          <cell r="BE1268" t="str">
            <v>NA</v>
          </cell>
          <cell r="BF1268">
            <v>40117</v>
          </cell>
          <cell r="BG1268" t="str">
            <v>NA</v>
          </cell>
          <cell r="BH1268" t="str">
            <v>Year-end</v>
          </cell>
          <cell r="BI1268" t="str">
            <v>Vertically Integrated</v>
          </cell>
          <cell r="BJ1268" t="str">
            <v>Settled</v>
          </cell>
          <cell r="BK1268" t="str">
            <v>No</v>
          </cell>
          <cell r="BL1268" t="str">
            <v>No</v>
          </cell>
        </row>
        <row r="1269">
          <cell r="AE1269">
            <v>125</v>
          </cell>
          <cell r="AF1269">
            <v>0</v>
          </cell>
          <cell r="AG1269">
            <v>1</v>
          </cell>
          <cell r="AH1269">
            <v>1</v>
          </cell>
          <cell r="AI1269">
            <v>1</v>
          </cell>
          <cell r="AJ1269">
            <v>1</v>
          </cell>
          <cell r="AL1269">
            <v>39</v>
          </cell>
          <cell r="AM1269">
            <v>84</v>
          </cell>
          <cell r="AO1269" t="str">
            <v>C-2009-00549 (gas)</v>
          </cell>
          <cell r="AP1269">
            <v>587</v>
          </cell>
          <cell r="AQ1269" t="str">
            <v>KY</v>
          </cell>
          <cell r="AR1269" t="str">
            <v>Louisville Gas and Electric Company</v>
          </cell>
          <cell r="AS1269" t="str">
            <v>PPL</v>
          </cell>
          <cell r="AT1269" t="str">
            <v>Natural Gas</v>
          </cell>
          <cell r="AU1269">
            <v>40207</v>
          </cell>
          <cell r="AV1269">
            <v>22600</v>
          </cell>
          <cell r="AW1269">
            <v>8.32</v>
          </cell>
          <cell r="AX1269">
            <v>11.5</v>
          </cell>
          <cell r="AY1269">
            <v>53.86</v>
          </cell>
          <cell r="AZ1269">
            <v>466472.96299999999</v>
          </cell>
          <cell r="BA1269">
            <v>40389</v>
          </cell>
          <cell r="BB1269">
            <v>16999.32</v>
          </cell>
          <cell r="BC1269" t="str">
            <v>NA</v>
          </cell>
          <cell r="BD1269" t="str">
            <v>NA</v>
          </cell>
          <cell r="BE1269" t="str">
            <v>NA</v>
          </cell>
          <cell r="BF1269">
            <v>40117</v>
          </cell>
          <cell r="BG1269" t="str">
            <v>NA</v>
          </cell>
          <cell r="BH1269" t="str">
            <v>Year-end</v>
          </cell>
          <cell r="BI1269" t="str">
            <v>Distribution</v>
          </cell>
          <cell r="BJ1269" t="str">
            <v>Settled</v>
          </cell>
          <cell r="BK1269" t="str">
            <v>No</v>
          </cell>
          <cell r="BL1269" t="str">
            <v>No</v>
          </cell>
        </row>
        <row r="1270">
          <cell r="AE1270">
            <v>125</v>
          </cell>
          <cell r="AF1270">
            <v>0</v>
          </cell>
          <cell r="AG1270">
            <v>1</v>
          </cell>
          <cell r="AH1270">
            <v>1</v>
          </cell>
          <cell r="AI1270">
            <v>1</v>
          </cell>
          <cell r="AJ1270">
            <v>0</v>
          </cell>
          <cell r="AL1270">
            <v>39</v>
          </cell>
          <cell r="AM1270">
            <v>84</v>
          </cell>
          <cell r="AO1270" t="str">
            <v>C-2009-00548</v>
          </cell>
          <cell r="AP1270">
            <v>588</v>
          </cell>
          <cell r="AQ1270" t="str">
            <v>KY</v>
          </cell>
          <cell r="AR1270" t="str">
            <v>Kentucky Utilities Company</v>
          </cell>
          <cell r="AS1270" t="str">
            <v>PPL</v>
          </cell>
          <cell r="AT1270" t="str">
            <v>Electric</v>
          </cell>
          <cell r="AU1270">
            <v>40207</v>
          </cell>
          <cell r="AV1270">
            <v>135285.29300000001</v>
          </cell>
          <cell r="AW1270">
            <v>8.32</v>
          </cell>
          <cell r="AX1270">
            <v>11.5</v>
          </cell>
          <cell r="AY1270">
            <v>53.85</v>
          </cell>
          <cell r="AZ1270">
            <v>3054543.62</v>
          </cell>
          <cell r="BA1270">
            <v>40389</v>
          </cell>
          <cell r="BB1270">
            <v>98000.396999999997</v>
          </cell>
          <cell r="BC1270" t="str">
            <v>NA</v>
          </cell>
          <cell r="BD1270" t="str">
            <v>NA</v>
          </cell>
          <cell r="BE1270" t="str">
            <v>NA</v>
          </cell>
          <cell r="BF1270">
            <v>40117</v>
          </cell>
          <cell r="BG1270" t="str">
            <v>NA</v>
          </cell>
          <cell r="BH1270" t="str">
            <v>Year-end</v>
          </cell>
          <cell r="BI1270" t="str">
            <v>Vertically Integrated</v>
          </cell>
          <cell r="BJ1270" t="str">
            <v>Settled</v>
          </cell>
          <cell r="BK1270" t="str">
            <v>No</v>
          </cell>
          <cell r="BL1270" t="str">
            <v>No</v>
          </cell>
        </row>
        <row r="1271">
          <cell r="AE1271">
            <v>125</v>
          </cell>
          <cell r="AF1271">
            <v>0</v>
          </cell>
          <cell r="AG1271">
            <v>1</v>
          </cell>
          <cell r="AH1271">
            <v>1</v>
          </cell>
          <cell r="AI1271">
            <v>1</v>
          </cell>
          <cell r="AJ1271">
            <v>1</v>
          </cell>
          <cell r="AL1271">
            <v>39</v>
          </cell>
          <cell r="AM1271">
            <v>84</v>
          </cell>
          <cell r="AO1271" t="str">
            <v>C-2010-00116</v>
          </cell>
          <cell r="AP1271">
            <v>628</v>
          </cell>
          <cell r="AQ1271" t="str">
            <v>KY</v>
          </cell>
          <cell r="AR1271" t="str">
            <v>Delta Natural Gas Company, Inc.</v>
          </cell>
          <cell r="AS1271" t="str">
            <v>WTRG</v>
          </cell>
          <cell r="AT1271" t="str">
            <v>Natural Gas</v>
          </cell>
          <cell r="AU1271">
            <v>40291</v>
          </cell>
          <cell r="AV1271">
            <v>5357.875</v>
          </cell>
          <cell r="AW1271">
            <v>8.68</v>
          </cell>
          <cell r="AX1271">
            <v>12</v>
          </cell>
          <cell r="AY1271">
            <v>44.49</v>
          </cell>
          <cell r="AZ1271">
            <v>109855.579</v>
          </cell>
          <cell r="BA1271">
            <v>40472</v>
          </cell>
          <cell r="BB1271">
            <v>3513.1120000000001</v>
          </cell>
          <cell r="BC1271">
            <v>7.97</v>
          </cell>
          <cell r="BD1271">
            <v>10.4</v>
          </cell>
          <cell r="BE1271">
            <v>44.49</v>
          </cell>
          <cell r="BF1271">
            <v>40178</v>
          </cell>
          <cell r="BG1271">
            <v>109804.63100000001</v>
          </cell>
          <cell r="BH1271" t="str">
            <v>Year-end</v>
          </cell>
          <cell r="BI1271" t="str">
            <v>Distribution</v>
          </cell>
          <cell r="BJ1271" t="str">
            <v>Fully Litigated</v>
          </cell>
          <cell r="BK1271" t="str">
            <v>No</v>
          </cell>
          <cell r="BL1271" t="str">
            <v>No</v>
          </cell>
        </row>
        <row r="1272">
          <cell r="AE1272">
            <v>125</v>
          </cell>
          <cell r="AF1272">
            <v>0</v>
          </cell>
          <cell r="AG1272">
            <v>1</v>
          </cell>
          <cell r="AH1272">
            <v>1</v>
          </cell>
          <cell r="AI1272">
            <v>1</v>
          </cell>
          <cell r="AJ1272">
            <v>0</v>
          </cell>
          <cell r="AL1272">
            <v>39</v>
          </cell>
          <cell r="AM1272">
            <v>84</v>
          </cell>
          <cell r="AO1272" t="str">
            <v>C-7489</v>
          </cell>
          <cell r="AP1272">
            <v>987</v>
          </cell>
          <cell r="AQ1272" t="str">
            <v>KY</v>
          </cell>
          <cell r="AR1272" t="str">
            <v>Kentucky Power Company</v>
          </cell>
          <cell r="AS1272" t="str">
            <v>AEP</v>
          </cell>
          <cell r="AT1272" t="str">
            <v>Electric</v>
          </cell>
          <cell r="AU1272">
            <v>29017</v>
          </cell>
          <cell r="AV1272">
            <v>13300</v>
          </cell>
          <cell r="AW1272">
            <v>11.1</v>
          </cell>
          <cell r="AX1272">
            <v>14.5</v>
          </cell>
          <cell r="AY1272">
            <v>40.299999999999997</v>
          </cell>
          <cell r="AZ1272" t="str">
            <v>NA</v>
          </cell>
          <cell r="BA1272">
            <v>29322</v>
          </cell>
          <cell r="BB1272">
            <v>1500</v>
          </cell>
          <cell r="BC1272">
            <v>10.199999999999999</v>
          </cell>
          <cell r="BD1272">
            <v>12.75</v>
          </cell>
          <cell r="BE1272">
            <v>41.69</v>
          </cell>
          <cell r="BF1272">
            <v>28945</v>
          </cell>
          <cell r="BG1272" t="str">
            <v>NA</v>
          </cell>
          <cell r="BH1272" t="str">
            <v>Year-end</v>
          </cell>
          <cell r="BI1272" t="str">
            <v>Vertically Integrated</v>
          </cell>
          <cell r="BJ1272" t="str">
            <v>Fully Litigated</v>
          </cell>
          <cell r="BK1272" t="str">
            <v>No</v>
          </cell>
          <cell r="BL1272" t="str">
            <v>No</v>
          </cell>
        </row>
        <row r="1273">
          <cell r="AE1273">
            <v>125</v>
          </cell>
          <cell r="AF1273">
            <v>0</v>
          </cell>
          <cell r="AG1273">
            <v>1</v>
          </cell>
          <cell r="AH1273">
            <v>1</v>
          </cell>
          <cell r="AI1273">
            <v>1</v>
          </cell>
          <cell r="AJ1273">
            <v>0</v>
          </cell>
          <cell r="AL1273">
            <v>39</v>
          </cell>
          <cell r="AM1273">
            <v>84</v>
          </cell>
          <cell r="AO1273" t="str">
            <v>C-7900</v>
          </cell>
          <cell r="AP1273">
            <v>989</v>
          </cell>
          <cell r="AQ1273" t="str">
            <v>KY</v>
          </cell>
          <cell r="AR1273" t="str">
            <v>Kentucky Power Company</v>
          </cell>
          <cell r="AS1273" t="str">
            <v>AEP</v>
          </cell>
          <cell r="AT1273" t="str">
            <v>Electric</v>
          </cell>
          <cell r="AU1273">
            <v>29399</v>
          </cell>
          <cell r="AV1273">
            <v>26400</v>
          </cell>
          <cell r="AW1273">
            <v>11.37</v>
          </cell>
          <cell r="AX1273">
            <v>14.5</v>
          </cell>
          <cell r="AY1273">
            <v>40.9</v>
          </cell>
          <cell r="AZ1273" t="str">
            <v>NA</v>
          </cell>
          <cell r="BA1273">
            <v>29572</v>
          </cell>
          <cell r="BB1273">
            <v>11500</v>
          </cell>
          <cell r="BC1273">
            <v>10.82</v>
          </cell>
          <cell r="BD1273">
            <v>13.25</v>
          </cell>
          <cell r="BE1273">
            <v>42.72</v>
          </cell>
          <cell r="BF1273">
            <v>29311</v>
          </cell>
          <cell r="BG1273" t="str">
            <v>NA</v>
          </cell>
          <cell r="BH1273" t="str">
            <v>Year-end</v>
          </cell>
          <cell r="BI1273" t="str">
            <v>Vertically Integrated</v>
          </cell>
          <cell r="BJ1273" t="str">
            <v>Fully Litigated</v>
          </cell>
          <cell r="BK1273" t="str">
            <v>No</v>
          </cell>
          <cell r="BL1273" t="str">
            <v>No</v>
          </cell>
        </row>
        <row r="1274">
          <cell r="AE1274">
            <v>125</v>
          </cell>
          <cell r="AF1274">
            <v>0</v>
          </cell>
          <cell r="AG1274">
            <v>1</v>
          </cell>
          <cell r="AH1274">
            <v>1</v>
          </cell>
          <cell r="AI1274">
            <v>1</v>
          </cell>
          <cell r="AJ1274">
            <v>0</v>
          </cell>
          <cell r="AL1274">
            <v>39</v>
          </cell>
          <cell r="AM1274">
            <v>84</v>
          </cell>
          <cell r="AO1274" t="str">
            <v>C-8429</v>
          </cell>
          <cell r="AP1274">
            <v>991</v>
          </cell>
          <cell r="AQ1274" t="str">
            <v>KY</v>
          </cell>
          <cell r="AR1274" t="str">
            <v>Kentucky Power Company</v>
          </cell>
          <cell r="AS1274" t="str">
            <v>AEP</v>
          </cell>
          <cell r="AT1274" t="str">
            <v>Electric</v>
          </cell>
          <cell r="AU1274">
            <v>29949</v>
          </cell>
          <cell r="AV1274">
            <v>34900</v>
          </cell>
          <cell r="AW1274">
            <v>12.32</v>
          </cell>
          <cell r="AX1274">
            <v>17.5</v>
          </cell>
          <cell r="AY1274">
            <v>39.53</v>
          </cell>
          <cell r="AZ1274">
            <v>406500</v>
          </cell>
          <cell r="BA1274">
            <v>30120</v>
          </cell>
          <cell r="BB1274">
            <v>16600</v>
          </cell>
          <cell r="BC1274">
            <v>12.26</v>
          </cell>
          <cell r="BD1274">
            <v>15.5</v>
          </cell>
          <cell r="BE1274">
            <v>39.9</v>
          </cell>
          <cell r="BF1274">
            <v>29859</v>
          </cell>
          <cell r="BG1274">
            <v>394300</v>
          </cell>
          <cell r="BH1274" t="str">
            <v>Year-end</v>
          </cell>
          <cell r="BI1274" t="str">
            <v>Vertically Integrated</v>
          </cell>
          <cell r="BJ1274" t="str">
            <v>Fully Litigated</v>
          </cell>
          <cell r="BK1274" t="str">
            <v>No</v>
          </cell>
          <cell r="BL1274" t="str">
            <v>No</v>
          </cell>
        </row>
        <row r="1275">
          <cell r="AE1275">
            <v>125</v>
          </cell>
          <cell r="AF1275">
            <v>0</v>
          </cell>
          <cell r="AG1275">
            <v>1</v>
          </cell>
          <cell r="AH1275">
            <v>1</v>
          </cell>
          <cell r="AI1275">
            <v>1</v>
          </cell>
          <cell r="AJ1275">
            <v>0</v>
          </cell>
          <cell r="AL1275">
            <v>39</v>
          </cell>
          <cell r="AM1275">
            <v>84</v>
          </cell>
          <cell r="AO1275" t="str">
            <v>C-8734</v>
          </cell>
          <cell r="AP1275">
            <v>993</v>
          </cell>
          <cell r="AQ1275" t="str">
            <v>KY</v>
          </cell>
          <cell r="AR1275" t="str">
            <v>Kentucky Power Company</v>
          </cell>
          <cell r="AS1275" t="str">
            <v>AEP</v>
          </cell>
          <cell r="AT1275" t="str">
            <v>Electric</v>
          </cell>
          <cell r="AU1275">
            <v>30378</v>
          </cell>
          <cell r="AV1275">
            <v>33100</v>
          </cell>
          <cell r="AW1275">
            <v>13.05</v>
          </cell>
          <cell r="AX1275">
            <v>17.5</v>
          </cell>
          <cell r="AY1275">
            <v>36.08</v>
          </cell>
          <cell r="AZ1275">
            <v>445400</v>
          </cell>
          <cell r="BA1275">
            <v>30579</v>
          </cell>
          <cell r="BB1275">
            <v>4200</v>
          </cell>
          <cell r="BC1275">
            <v>12.49</v>
          </cell>
          <cell r="BD1275">
            <v>16.5</v>
          </cell>
          <cell r="BE1275">
            <v>36.229999999999997</v>
          </cell>
          <cell r="BF1275">
            <v>30316</v>
          </cell>
          <cell r="BG1275">
            <v>438800</v>
          </cell>
          <cell r="BH1275" t="str">
            <v>Year-end</v>
          </cell>
          <cell r="BI1275" t="str">
            <v>Vertically Integrated</v>
          </cell>
          <cell r="BJ1275" t="str">
            <v>Fully Litigated</v>
          </cell>
          <cell r="BK1275" t="str">
            <v>No</v>
          </cell>
          <cell r="BL1275" t="str">
            <v>No</v>
          </cell>
        </row>
        <row r="1276">
          <cell r="AE1276">
            <v>125</v>
          </cell>
          <cell r="AF1276">
            <v>0</v>
          </cell>
          <cell r="AG1276">
            <v>1</v>
          </cell>
          <cell r="AH1276">
            <v>1</v>
          </cell>
          <cell r="AI1276">
            <v>1</v>
          </cell>
          <cell r="AJ1276">
            <v>0</v>
          </cell>
          <cell r="AL1276">
            <v>39</v>
          </cell>
          <cell r="AM1276">
            <v>84</v>
          </cell>
          <cell r="AO1276" t="str">
            <v>C-9061</v>
          </cell>
          <cell r="AP1276">
            <v>994</v>
          </cell>
          <cell r="AQ1276" t="str">
            <v>KY</v>
          </cell>
          <cell r="AR1276" t="str">
            <v>Kentucky Power Company</v>
          </cell>
          <cell r="AS1276" t="str">
            <v>AEP</v>
          </cell>
          <cell r="AT1276" t="str">
            <v>Electric</v>
          </cell>
          <cell r="AU1276">
            <v>30848</v>
          </cell>
          <cell r="AV1276">
            <v>51800</v>
          </cell>
          <cell r="AW1276">
            <v>12.42</v>
          </cell>
          <cell r="AX1276">
            <v>17.5</v>
          </cell>
          <cell r="AY1276">
            <v>38.14</v>
          </cell>
          <cell r="AZ1276">
            <v>456700</v>
          </cell>
          <cell r="BA1276">
            <v>31020</v>
          </cell>
          <cell r="BB1276">
            <v>29600</v>
          </cell>
          <cell r="BC1276">
            <v>12.03</v>
          </cell>
          <cell r="BD1276">
            <v>16.5</v>
          </cell>
          <cell r="BE1276">
            <v>38.14</v>
          </cell>
          <cell r="BF1276">
            <v>30772</v>
          </cell>
          <cell r="BG1276">
            <v>396800</v>
          </cell>
          <cell r="BH1276" t="str">
            <v>Year-end</v>
          </cell>
          <cell r="BI1276" t="str">
            <v>Vertically Integrated</v>
          </cell>
          <cell r="BJ1276" t="str">
            <v>Fully Litigated</v>
          </cell>
          <cell r="BK1276" t="str">
            <v>No</v>
          </cell>
          <cell r="BL1276" t="str">
            <v>No</v>
          </cell>
        </row>
        <row r="1277">
          <cell r="AE1277">
            <v>125</v>
          </cell>
          <cell r="AF1277">
            <v>0</v>
          </cell>
          <cell r="AG1277">
            <v>1</v>
          </cell>
          <cell r="AH1277">
            <v>1</v>
          </cell>
          <cell r="AI1277">
            <v>1</v>
          </cell>
          <cell r="AJ1277">
            <v>0</v>
          </cell>
          <cell r="AL1277">
            <v>39</v>
          </cell>
          <cell r="AM1277">
            <v>84</v>
          </cell>
          <cell r="AO1277" t="str">
            <v>C-7804</v>
          </cell>
          <cell r="AP1277">
            <v>996</v>
          </cell>
          <cell r="AQ1277" t="str">
            <v>KY</v>
          </cell>
          <cell r="AR1277" t="str">
            <v>Kentucky Utilities Company</v>
          </cell>
          <cell r="AS1277" t="str">
            <v>PPL</v>
          </cell>
          <cell r="AT1277" t="str">
            <v>Electric</v>
          </cell>
          <cell r="AU1277">
            <v>29318</v>
          </cell>
          <cell r="AV1277">
            <v>30100</v>
          </cell>
          <cell r="AW1277">
            <v>10.51</v>
          </cell>
          <cell r="AX1277">
            <v>14.43</v>
          </cell>
          <cell r="AY1277">
            <v>34.4</v>
          </cell>
          <cell r="AZ1277" t="str">
            <v>NA</v>
          </cell>
          <cell r="BA1277">
            <v>29495</v>
          </cell>
          <cell r="BB1277">
            <v>27700</v>
          </cell>
          <cell r="BC1277">
            <v>10.28</v>
          </cell>
          <cell r="BD1277">
            <v>13.9</v>
          </cell>
          <cell r="BE1277">
            <v>34.4</v>
          </cell>
          <cell r="BF1277">
            <v>29251</v>
          </cell>
          <cell r="BG1277" t="str">
            <v>NA</v>
          </cell>
          <cell r="BH1277" t="str">
            <v>Year-end</v>
          </cell>
          <cell r="BI1277" t="str">
            <v>Vertically Integrated</v>
          </cell>
          <cell r="BJ1277" t="str">
            <v>Fully Litigated</v>
          </cell>
          <cell r="BK1277" t="str">
            <v>No</v>
          </cell>
          <cell r="BL1277" t="str">
            <v>No</v>
          </cell>
        </row>
        <row r="1278">
          <cell r="AE1278">
            <v>125</v>
          </cell>
          <cell r="AF1278">
            <v>0</v>
          </cell>
          <cell r="AG1278">
            <v>1</v>
          </cell>
          <cell r="AH1278">
            <v>1</v>
          </cell>
          <cell r="AI1278">
            <v>1</v>
          </cell>
          <cell r="AJ1278">
            <v>0</v>
          </cell>
          <cell r="AL1278">
            <v>39</v>
          </cell>
          <cell r="AM1278">
            <v>84</v>
          </cell>
          <cell r="AO1278" t="str">
            <v>C-8177</v>
          </cell>
          <cell r="AP1278">
            <v>997</v>
          </cell>
          <cell r="AQ1278" t="str">
            <v>KY</v>
          </cell>
          <cell r="AR1278" t="str">
            <v>Kentucky Utilities Company</v>
          </cell>
          <cell r="AS1278" t="str">
            <v>PPL</v>
          </cell>
          <cell r="AT1278" t="str">
            <v>Electric</v>
          </cell>
          <cell r="AU1278">
            <v>29668</v>
          </cell>
          <cell r="AV1278">
            <v>39300</v>
          </cell>
          <cell r="AW1278">
            <v>12.22</v>
          </cell>
          <cell r="AX1278">
            <v>17</v>
          </cell>
          <cell r="AY1278">
            <v>31.4</v>
          </cell>
          <cell r="AZ1278" t="str">
            <v>NA</v>
          </cell>
          <cell r="BA1278">
            <v>29840</v>
          </cell>
          <cell r="BB1278">
            <v>28800</v>
          </cell>
          <cell r="BC1278">
            <v>11.71</v>
          </cell>
          <cell r="BD1278">
            <v>16</v>
          </cell>
          <cell r="BE1278">
            <v>31.4</v>
          </cell>
          <cell r="BF1278">
            <v>29586</v>
          </cell>
          <cell r="BG1278" t="str">
            <v>NA</v>
          </cell>
          <cell r="BH1278" t="str">
            <v>Year-end</v>
          </cell>
          <cell r="BI1278" t="str">
            <v>Vertically Integrated</v>
          </cell>
          <cell r="BJ1278" t="str">
            <v>Fully Litigated</v>
          </cell>
          <cell r="BK1278" t="str">
            <v>No</v>
          </cell>
          <cell r="BL1278" t="str">
            <v>No</v>
          </cell>
        </row>
        <row r="1279">
          <cell r="AE1279">
            <v>125</v>
          </cell>
          <cell r="AF1279">
            <v>0</v>
          </cell>
          <cell r="AG1279">
            <v>1</v>
          </cell>
          <cell r="AH1279">
            <v>1</v>
          </cell>
          <cell r="AI1279">
            <v>1</v>
          </cell>
          <cell r="AJ1279">
            <v>0</v>
          </cell>
          <cell r="AL1279">
            <v>39</v>
          </cell>
          <cell r="AM1279">
            <v>84</v>
          </cell>
          <cell r="AO1279" t="str">
            <v>C-8624</v>
          </cell>
          <cell r="AP1279">
            <v>998</v>
          </cell>
          <cell r="AQ1279" t="str">
            <v>KY</v>
          </cell>
          <cell r="AR1279" t="str">
            <v>Kentucky Utilities Company</v>
          </cell>
          <cell r="AS1279" t="str">
            <v>PPL</v>
          </cell>
          <cell r="AT1279" t="str">
            <v>Electric</v>
          </cell>
          <cell r="AU1279">
            <v>30216</v>
          </cell>
          <cell r="AV1279">
            <v>49100</v>
          </cell>
          <cell r="AW1279">
            <v>12.3</v>
          </cell>
          <cell r="AX1279">
            <v>18</v>
          </cell>
          <cell r="AY1279">
            <v>40</v>
          </cell>
          <cell r="AZ1279">
            <v>803400</v>
          </cell>
          <cell r="BA1279">
            <v>30393</v>
          </cell>
          <cell r="BB1279">
            <v>13000</v>
          </cell>
          <cell r="BC1279">
            <v>11.2</v>
          </cell>
          <cell r="BD1279">
            <v>15.25</v>
          </cell>
          <cell r="BE1279">
            <v>38.1</v>
          </cell>
          <cell r="BF1279">
            <v>30132</v>
          </cell>
          <cell r="BG1279">
            <v>779400</v>
          </cell>
          <cell r="BH1279" t="str">
            <v>Year-end</v>
          </cell>
          <cell r="BI1279" t="str">
            <v>Vertically Integrated</v>
          </cell>
          <cell r="BJ1279" t="str">
            <v>Fully Litigated</v>
          </cell>
          <cell r="BK1279" t="str">
            <v>No</v>
          </cell>
          <cell r="BL1279" t="str">
            <v>No</v>
          </cell>
        </row>
        <row r="1280">
          <cell r="AE1280">
            <v>125</v>
          </cell>
          <cell r="AF1280">
            <v>0</v>
          </cell>
          <cell r="AG1280">
            <v>1</v>
          </cell>
          <cell r="AH1280">
            <v>1</v>
          </cell>
          <cell r="AI1280">
            <v>1</v>
          </cell>
          <cell r="AJ1280">
            <v>0</v>
          </cell>
          <cell r="AL1280">
            <v>39</v>
          </cell>
          <cell r="AM1280">
            <v>84</v>
          </cell>
          <cell r="AO1280" t="str">
            <v>C-7799 (elec.)</v>
          </cell>
          <cell r="AP1280">
            <v>1000</v>
          </cell>
          <cell r="AQ1280" t="str">
            <v>KY</v>
          </cell>
          <cell r="AR1280" t="str">
            <v>Louisville Gas and Electric Company</v>
          </cell>
          <cell r="AS1280" t="str">
            <v>PPL</v>
          </cell>
          <cell r="AT1280" t="str">
            <v>Electric</v>
          </cell>
          <cell r="AU1280">
            <v>29311</v>
          </cell>
          <cell r="AV1280">
            <v>49000</v>
          </cell>
          <cell r="AW1280">
            <v>10.49</v>
          </cell>
          <cell r="AX1280">
            <v>15.9</v>
          </cell>
          <cell r="AY1280">
            <v>34.270000000000003</v>
          </cell>
          <cell r="AZ1280" t="str">
            <v>NA</v>
          </cell>
          <cell r="BA1280">
            <v>29488</v>
          </cell>
          <cell r="BB1280">
            <v>43700</v>
          </cell>
          <cell r="BC1280">
            <v>10.14</v>
          </cell>
          <cell r="BD1280">
            <v>15</v>
          </cell>
          <cell r="BE1280">
            <v>36.43</v>
          </cell>
          <cell r="BF1280">
            <v>29251</v>
          </cell>
          <cell r="BG1280" t="str">
            <v>NA</v>
          </cell>
          <cell r="BH1280" t="str">
            <v>Year-end</v>
          </cell>
          <cell r="BI1280" t="str">
            <v>Vertically Integrated</v>
          </cell>
          <cell r="BJ1280" t="str">
            <v>Fully Litigated</v>
          </cell>
          <cell r="BK1280" t="str">
            <v>No</v>
          </cell>
          <cell r="BL1280" t="str">
            <v>No</v>
          </cell>
        </row>
        <row r="1281">
          <cell r="AE1281">
            <v>125</v>
          </cell>
          <cell r="AF1281">
            <v>0</v>
          </cell>
          <cell r="AG1281">
            <v>1</v>
          </cell>
          <cell r="AH1281">
            <v>1</v>
          </cell>
          <cell r="AI1281">
            <v>1</v>
          </cell>
          <cell r="AJ1281">
            <v>1</v>
          </cell>
          <cell r="AL1281">
            <v>39</v>
          </cell>
          <cell r="AM1281">
            <v>84</v>
          </cell>
          <cell r="AO1281" t="str">
            <v>C-7799 (gas)</v>
          </cell>
          <cell r="AP1281">
            <v>1002</v>
          </cell>
          <cell r="AQ1281" t="str">
            <v>KY</v>
          </cell>
          <cell r="AR1281" t="str">
            <v>Louisville Gas and Electric Company</v>
          </cell>
          <cell r="AS1281" t="str">
            <v>PPL</v>
          </cell>
          <cell r="AT1281" t="str">
            <v>Natural Gas</v>
          </cell>
          <cell r="AU1281">
            <v>29311</v>
          </cell>
          <cell r="AV1281">
            <v>6100</v>
          </cell>
          <cell r="AW1281">
            <v>10.49</v>
          </cell>
          <cell r="AX1281">
            <v>15.9</v>
          </cell>
          <cell r="AY1281">
            <v>34.270000000000003</v>
          </cell>
          <cell r="AZ1281" t="str">
            <v>NA</v>
          </cell>
          <cell r="BA1281">
            <v>29488</v>
          </cell>
          <cell r="BB1281">
            <v>4000</v>
          </cell>
          <cell r="BC1281">
            <v>10.14</v>
          </cell>
          <cell r="BD1281">
            <v>15</v>
          </cell>
          <cell r="BE1281">
            <v>36.43</v>
          </cell>
          <cell r="BF1281">
            <v>29251</v>
          </cell>
          <cell r="BG1281" t="str">
            <v>NA</v>
          </cell>
          <cell r="BH1281" t="str">
            <v>Year-end</v>
          </cell>
          <cell r="BI1281" t="str">
            <v>Distribution</v>
          </cell>
          <cell r="BJ1281" t="str">
            <v>Fully Litigated</v>
          </cell>
          <cell r="BK1281" t="str">
            <v>No</v>
          </cell>
          <cell r="BL1281" t="str">
            <v>No</v>
          </cell>
        </row>
        <row r="1282">
          <cell r="AE1282">
            <v>125</v>
          </cell>
          <cell r="AF1282">
            <v>0</v>
          </cell>
          <cell r="AG1282">
            <v>1</v>
          </cell>
          <cell r="AH1282">
            <v>1</v>
          </cell>
          <cell r="AI1282">
            <v>1</v>
          </cell>
          <cell r="AJ1282">
            <v>0</v>
          </cell>
          <cell r="AL1282">
            <v>39</v>
          </cell>
          <cell r="AM1282">
            <v>84</v>
          </cell>
          <cell r="AO1282" t="str">
            <v>C-8284 (elec.)</v>
          </cell>
          <cell r="AP1282">
            <v>1003</v>
          </cell>
          <cell r="AQ1282" t="str">
            <v>KY</v>
          </cell>
          <cell r="AR1282" t="str">
            <v>Louisville Gas and Electric Company</v>
          </cell>
          <cell r="AS1282" t="str">
            <v>PPL</v>
          </cell>
          <cell r="AT1282" t="str">
            <v>Electric</v>
          </cell>
          <cell r="AU1282">
            <v>29777</v>
          </cell>
          <cell r="AV1282">
            <v>50100</v>
          </cell>
          <cell r="AW1282">
            <v>11.12</v>
          </cell>
          <cell r="AX1282">
            <v>16.940000000000001</v>
          </cell>
          <cell r="AY1282">
            <v>36.01</v>
          </cell>
          <cell r="AZ1282" t="str">
            <v>NA</v>
          </cell>
          <cell r="BA1282">
            <v>29955</v>
          </cell>
          <cell r="BB1282">
            <v>29400</v>
          </cell>
          <cell r="BC1282">
            <v>10.56</v>
          </cell>
          <cell r="BD1282">
            <v>15.5</v>
          </cell>
          <cell r="BE1282">
            <v>38.6</v>
          </cell>
          <cell r="BF1282">
            <v>29706</v>
          </cell>
          <cell r="BG1282" t="str">
            <v>NA</v>
          </cell>
          <cell r="BH1282" t="str">
            <v>Year-end</v>
          </cell>
          <cell r="BI1282" t="str">
            <v>Vertically Integrated</v>
          </cell>
          <cell r="BJ1282" t="str">
            <v>Fully Litigated</v>
          </cell>
          <cell r="BK1282" t="str">
            <v>No</v>
          </cell>
          <cell r="BL1282" t="str">
            <v>No</v>
          </cell>
        </row>
        <row r="1283">
          <cell r="AE1283">
            <v>125</v>
          </cell>
          <cell r="AF1283">
            <v>0</v>
          </cell>
          <cell r="AG1283">
            <v>1</v>
          </cell>
          <cell r="AH1283">
            <v>1</v>
          </cell>
          <cell r="AI1283">
            <v>1</v>
          </cell>
          <cell r="AJ1283">
            <v>1</v>
          </cell>
          <cell r="AL1283">
            <v>39</v>
          </cell>
          <cell r="AM1283">
            <v>84</v>
          </cell>
          <cell r="AO1283" t="str">
            <v>C-8284 (gas)</v>
          </cell>
          <cell r="AP1283">
            <v>1006</v>
          </cell>
          <cell r="AQ1283" t="str">
            <v>KY</v>
          </cell>
          <cell r="AR1283" t="str">
            <v>Louisville Gas and Electric Company</v>
          </cell>
          <cell r="AS1283" t="str">
            <v>PPL</v>
          </cell>
          <cell r="AT1283" t="str">
            <v>Natural Gas</v>
          </cell>
          <cell r="AU1283">
            <v>29768</v>
          </cell>
          <cell r="AV1283">
            <v>6500</v>
          </cell>
          <cell r="AW1283">
            <v>11.12</v>
          </cell>
          <cell r="AX1283">
            <v>16.940000000000001</v>
          </cell>
          <cell r="AY1283">
            <v>36.01</v>
          </cell>
          <cell r="AZ1283" t="str">
            <v>NA</v>
          </cell>
          <cell r="BA1283">
            <v>29955</v>
          </cell>
          <cell r="BB1283">
            <v>4700</v>
          </cell>
          <cell r="BC1283">
            <v>10.56</v>
          </cell>
          <cell r="BD1283">
            <v>15.5</v>
          </cell>
          <cell r="BE1283">
            <v>38.6</v>
          </cell>
          <cell r="BF1283">
            <v>29706</v>
          </cell>
          <cell r="BG1283" t="str">
            <v>NA</v>
          </cell>
          <cell r="BH1283" t="str">
            <v>Year-end</v>
          </cell>
          <cell r="BI1283" t="str">
            <v>Distribution</v>
          </cell>
          <cell r="BJ1283" t="str">
            <v>Fully Litigated</v>
          </cell>
          <cell r="BK1283" t="str">
            <v>No</v>
          </cell>
          <cell r="BL1283" t="str">
            <v>No</v>
          </cell>
        </row>
        <row r="1284">
          <cell r="AE1284">
            <v>125</v>
          </cell>
          <cell r="AF1284">
            <v>0</v>
          </cell>
          <cell r="AG1284">
            <v>1</v>
          </cell>
          <cell r="AH1284">
            <v>1</v>
          </cell>
          <cell r="AI1284">
            <v>1</v>
          </cell>
          <cell r="AJ1284">
            <v>0</v>
          </cell>
          <cell r="AL1284">
            <v>39</v>
          </cell>
          <cell r="AM1284">
            <v>84</v>
          </cell>
          <cell r="AO1284" t="str">
            <v>C-8616 (elec.)</v>
          </cell>
          <cell r="AP1284">
            <v>1007</v>
          </cell>
          <cell r="AQ1284" t="str">
            <v>KY</v>
          </cell>
          <cell r="AR1284" t="str">
            <v>Louisville Gas and Electric Company</v>
          </cell>
          <cell r="AS1284" t="str">
            <v>PPL</v>
          </cell>
          <cell r="AT1284" t="str">
            <v>Electric</v>
          </cell>
          <cell r="AU1284">
            <v>30204</v>
          </cell>
          <cell r="AV1284">
            <v>60500</v>
          </cell>
          <cell r="AW1284">
            <v>10.68</v>
          </cell>
          <cell r="AX1284">
            <v>16.5</v>
          </cell>
          <cell r="AY1284">
            <v>36.5</v>
          </cell>
          <cell r="AZ1284">
            <v>1011500</v>
          </cell>
          <cell r="BA1284">
            <v>30377</v>
          </cell>
          <cell r="BB1284">
            <v>39700</v>
          </cell>
          <cell r="BC1284">
            <v>10.15</v>
          </cell>
          <cell r="BD1284">
            <v>15.25</v>
          </cell>
          <cell r="BE1284">
            <v>39.46</v>
          </cell>
          <cell r="BF1284">
            <v>30132</v>
          </cell>
          <cell r="BG1284">
            <v>1000100</v>
          </cell>
          <cell r="BH1284" t="str">
            <v>Year-end</v>
          </cell>
          <cell r="BI1284" t="str">
            <v>Vertically Integrated</v>
          </cell>
          <cell r="BJ1284" t="str">
            <v>Fully Litigated</v>
          </cell>
          <cell r="BK1284" t="str">
            <v>No</v>
          </cell>
          <cell r="BL1284" t="str">
            <v>No</v>
          </cell>
        </row>
        <row r="1285">
          <cell r="AE1285">
            <v>125</v>
          </cell>
          <cell r="AF1285">
            <v>0</v>
          </cell>
          <cell r="AG1285">
            <v>1</v>
          </cell>
          <cell r="AH1285">
            <v>1</v>
          </cell>
          <cell r="AI1285">
            <v>1</v>
          </cell>
          <cell r="AJ1285">
            <v>1</v>
          </cell>
          <cell r="AL1285">
            <v>39</v>
          </cell>
          <cell r="AM1285">
            <v>84</v>
          </cell>
          <cell r="AO1285" t="str">
            <v>C-8616 (gas)</v>
          </cell>
          <cell r="AP1285">
            <v>1011</v>
          </cell>
          <cell r="AQ1285" t="str">
            <v>KY</v>
          </cell>
          <cell r="AR1285" t="str">
            <v>Louisville Gas and Electric Company</v>
          </cell>
          <cell r="AS1285" t="str">
            <v>PPL</v>
          </cell>
          <cell r="AT1285" t="str">
            <v>Natural Gas</v>
          </cell>
          <cell r="AU1285">
            <v>30204</v>
          </cell>
          <cell r="AV1285">
            <v>10000</v>
          </cell>
          <cell r="AW1285">
            <v>11.39</v>
          </cell>
          <cell r="AX1285">
            <v>16.5</v>
          </cell>
          <cell r="AY1285">
            <v>36.5</v>
          </cell>
          <cell r="AZ1285" t="str">
            <v>NA</v>
          </cell>
          <cell r="BA1285">
            <v>30377</v>
          </cell>
          <cell r="BB1285">
            <v>6700</v>
          </cell>
          <cell r="BC1285">
            <v>10.9</v>
          </cell>
          <cell r="BD1285">
            <v>15.25</v>
          </cell>
          <cell r="BE1285">
            <v>39.46</v>
          </cell>
          <cell r="BF1285">
            <v>30132</v>
          </cell>
          <cell r="BG1285" t="str">
            <v>NA</v>
          </cell>
          <cell r="BH1285" t="str">
            <v>Year-end</v>
          </cell>
          <cell r="BI1285" t="str">
            <v>Distribution</v>
          </cell>
          <cell r="BJ1285" t="str">
            <v>Fully Litigated</v>
          </cell>
          <cell r="BK1285" t="str">
            <v>No</v>
          </cell>
          <cell r="BL1285" t="str">
            <v>No</v>
          </cell>
        </row>
        <row r="1286">
          <cell r="AE1286">
            <v>125</v>
          </cell>
          <cell r="AF1286">
            <v>0</v>
          </cell>
          <cell r="AG1286">
            <v>1</v>
          </cell>
          <cell r="AH1286">
            <v>1</v>
          </cell>
          <cell r="AI1286">
            <v>1</v>
          </cell>
          <cell r="AJ1286">
            <v>0</v>
          </cell>
          <cell r="AL1286">
            <v>39</v>
          </cell>
          <cell r="AM1286">
            <v>84</v>
          </cell>
          <cell r="AO1286" t="str">
            <v>C-8924 (elec.)</v>
          </cell>
          <cell r="AP1286">
            <v>1014</v>
          </cell>
          <cell r="AQ1286" t="str">
            <v>KY</v>
          </cell>
          <cell r="AR1286" t="str">
            <v>Louisville Gas and Electric Company</v>
          </cell>
          <cell r="AS1286" t="str">
            <v>PPL</v>
          </cell>
          <cell r="AT1286" t="str">
            <v>Electric</v>
          </cell>
          <cell r="AU1286">
            <v>30643</v>
          </cell>
          <cell r="AV1286">
            <v>43500</v>
          </cell>
          <cell r="AW1286">
            <v>10.85</v>
          </cell>
          <cell r="AX1286">
            <v>15.5</v>
          </cell>
          <cell r="AY1286">
            <v>36.03</v>
          </cell>
          <cell r="AZ1286">
            <v>1080500</v>
          </cell>
          <cell r="BA1286">
            <v>30818</v>
          </cell>
          <cell r="BB1286">
            <v>32600</v>
          </cell>
          <cell r="BC1286">
            <v>10.66</v>
          </cell>
          <cell r="BD1286">
            <v>15</v>
          </cell>
          <cell r="BE1286">
            <v>40.130000000000003</v>
          </cell>
          <cell r="BF1286">
            <v>30559</v>
          </cell>
          <cell r="BG1286">
            <v>1080700</v>
          </cell>
          <cell r="BH1286" t="str">
            <v>Year-end</v>
          </cell>
          <cell r="BI1286" t="str">
            <v>Vertically Integrated</v>
          </cell>
          <cell r="BJ1286" t="str">
            <v>Fully Litigated</v>
          </cell>
          <cell r="BK1286" t="str">
            <v>No</v>
          </cell>
          <cell r="BL1286" t="str">
            <v>No</v>
          </cell>
        </row>
        <row r="1287">
          <cell r="AE1287">
            <v>125</v>
          </cell>
          <cell r="AF1287">
            <v>0</v>
          </cell>
          <cell r="AG1287">
            <v>1</v>
          </cell>
          <cell r="AH1287">
            <v>1</v>
          </cell>
          <cell r="AI1287">
            <v>1</v>
          </cell>
          <cell r="AJ1287">
            <v>1</v>
          </cell>
          <cell r="AL1287">
            <v>39</v>
          </cell>
          <cell r="AM1287">
            <v>84</v>
          </cell>
          <cell r="AO1287" t="str">
            <v>C-8924 (gas)</v>
          </cell>
          <cell r="AP1287">
            <v>1016</v>
          </cell>
          <cell r="AQ1287" t="str">
            <v>KY</v>
          </cell>
          <cell r="AR1287" t="str">
            <v>Louisville Gas and Electric Company</v>
          </cell>
          <cell r="AS1287" t="str">
            <v>PPL</v>
          </cell>
          <cell r="AT1287" t="str">
            <v>Natural Gas</v>
          </cell>
          <cell r="AU1287">
            <v>30643</v>
          </cell>
          <cell r="AV1287">
            <v>6000</v>
          </cell>
          <cell r="AW1287">
            <v>10.85</v>
          </cell>
          <cell r="AX1287">
            <v>15.5</v>
          </cell>
          <cell r="AY1287">
            <v>36.15</v>
          </cell>
          <cell r="AZ1287" t="str">
            <v>NA</v>
          </cell>
          <cell r="BA1287">
            <v>30818</v>
          </cell>
          <cell r="BB1287">
            <v>5200</v>
          </cell>
          <cell r="BC1287">
            <v>10.66</v>
          </cell>
          <cell r="BD1287">
            <v>15</v>
          </cell>
          <cell r="BE1287">
            <v>40.130000000000003</v>
          </cell>
          <cell r="BF1287">
            <v>30559</v>
          </cell>
          <cell r="BG1287" t="str">
            <v>NA</v>
          </cell>
          <cell r="BH1287" t="str">
            <v>Year-end</v>
          </cell>
          <cell r="BI1287" t="str">
            <v>Distribution</v>
          </cell>
          <cell r="BJ1287" t="str">
            <v>Fully Litigated</v>
          </cell>
          <cell r="BK1287" t="str">
            <v>No</v>
          </cell>
          <cell r="BL1287" t="str">
            <v>No</v>
          </cell>
        </row>
        <row r="1288">
          <cell r="AE1288">
            <v>125</v>
          </cell>
          <cell r="AF1288">
            <v>0</v>
          </cell>
          <cell r="AG1288">
            <v>1</v>
          </cell>
          <cell r="AH1288">
            <v>1</v>
          </cell>
          <cell r="AI1288">
            <v>1</v>
          </cell>
          <cell r="AJ1288">
            <v>0</v>
          </cell>
          <cell r="AL1288">
            <v>39</v>
          </cell>
          <cell r="AM1288">
            <v>84</v>
          </cell>
          <cell r="AO1288" t="str">
            <v>C-10064 (elec.)</v>
          </cell>
          <cell r="AP1288">
            <v>1017</v>
          </cell>
          <cell r="AQ1288" t="str">
            <v>KY</v>
          </cell>
          <cell r="AR1288" t="str">
            <v>Louisville Gas and Electric Company</v>
          </cell>
          <cell r="AS1288" t="str">
            <v>PPL</v>
          </cell>
          <cell r="AT1288" t="str">
            <v>Electric</v>
          </cell>
          <cell r="AU1288">
            <v>32101</v>
          </cell>
          <cell r="AV1288">
            <v>37800</v>
          </cell>
          <cell r="AW1288">
            <v>10.58</v>
          </cell>
          <cell r="AX1288">
            <v>14</v>
          </cell>
          <cell r="AY1288">
            <v>44.43</v>
          </cell>
          <cell r="AZ1288">
            <v>1211000</v>
          </cell>
          <cell r="BA1288">
            <v>32325</v>
          </cell>
          <cell r="BB1288">
            <v>12800</v>
          </cell>
          <cell r="BC1288">
            <v>9.98</v>
          </cell>
          <cell r="BD1288">
            <v>12.75</v>
          </cell>
          <cell r="BE1288">
            <v>44.43</v>
          </cell>
          <cell r="BF1288">
            <v>32020</v>
          </cell>
          <cell r="BG1288">
            <v>1195100</v>
          </cell>
          <cell r="BH1288" t="str">
            <v>Year-end</v>
          </cell>
          <cell r="BI1288" t="str">
            <v>Vertically Integrated</v>
          </cell>
          <cell r="BJ1288" t="str">
            <v>Fully Litigated</v>
          </cell>
          <cell r="BK1288" t="str">
            <v>No</v>
          </cell>
          <cell r="BL1288" t="str">
            <v>No</v>
          </cell>
        </row>
        <row r="1289">
          <cell r="AE1289">
            <v>125</v>
          </cell>
          <cell r="AF1289">
            <v>0</v>
          </cell>
          <cell r="AG1289">
            <v>1</v>
          </cell>
          <cell r="AH1289">
            <v>1</v>
          </cell>
          <cell r="AI1289">
            <v>1</v>
          </cell>
          <cell r="AJ1289">
            <v>1</v>
          </cell>
          <cell r="AL1289">
            <v>39</v>
          </cell>
          <cell r="AM1289">
            <v>84</v>
          </cell>
          <cell r="AO1289" t="str">
            <v>C-10064 (gas)</v>
          </cell>
          <cell r="AP1289">
            <v>1022</v>
          </cell>
          <cell r="AQ1289" t="str">
            <v>KY</v>
          </cell>
          <cell r="AR1289" t="str">
            <v>Louisville Gas and Electric Company</v>
          </cell>
          <cell r="AS1289" t="str">
            <v>PPL</v>
          </cell>
          <cell r="AT1289" t="str">
            <v>Natural Gas</v>
          </cell>
          <cell r="AU1289">
            <v>32101</v>
          </cell>
          <cell r="AV1289">
            <v>12100</v>
          </cell>
          <cell r="AW1289">
            <v>10.58</v>
          </cell>
          <cell r="AX1289">
            <v>14</v>
          </cell>
          <cell r="AY1289">
            <v>44.43</v>
          </cell>
          <cell r="AZ1289" t="str">
            <v>NA</v>
          </cell>
          <cell r="BA1289">
            <v>32325</v>
          </cell>
          <cell r="BB1289">
            <v>9200</v>
          </cell>
          <cell r="BC1289">
            <v>9.98</v>
          </cell>
          <cell r="BD1289">
            <v>12.75</v>
          </cell>
          <cell r="BE1289">
            <v>44.43</v>
          </cell>
          <cell r="BF1289">
            <v>32020</v>
          </cell>
          <cell r="BG1289" t="str">
            <v>NA</v>
          </cell>
          <cell r="BH1289" t="str">
            <v>Year-end</v>
          </cell>
          <cell r="BI1289" t="str">
            <v>Distribution</v>
          </cell>
          <cell r="BJ1289" t="str">
            <v>Fully Litigated</v>
          </cell>
          <cell r="BK1289" t="str">
            <v>No</v>
          </cell>
          <cell r="BL1289" t="str">
            <v>No</v>
          </cell>
        </row>
        <row r="1290">
          <cell r="AE1290">
            <v>125</v>
          </cell>
          <cell r="AF1290">
            <v>0</v>
          </cell>
          <cell r="AG1290">
            <v>1</v>
          </cell>
          <cell r="AH1290">
            <v>1</v>
          </cell>
          <cell r="AI1290">
            <v>1</v>
          </cell>
          <cell r="AJ1290">
            <v>1</v>
          </cell>
          <cell r="AL1290">
            <v>39</v>
          </cell>
          <cell r="AM1290">
            <v>84</v>
          </cell>
          <cell r="AO1290" t="str">
            <v>C-8738</v>
          </cell>
          <cell r="AP1290">
            <v>1023</v>
          </cell>
          <cell r="AQ1290" t="str">
            <v>KY</v>
          </cell>
          <cell r="AR1290" t="str">
            <v>Columbia Gas of Kentucky, Incorporated</v>
          </cell>
          <cell r="AS1290" t="str">
            <v>NI</v>
          </cell>
          <cell r="AT1290" t="str">
            <v>Natural Gas</v>
          </cell>
          <cell r="AU1290">
            <v>30330</v>
          </cell>
          <cell r="AV1290">
            <v>9600</v>
          </cell>
          <cell r="AW1290">
            <v>13.31</v>
          </cell>
          <cell r="AX1290">
            <v>17.5</v>
          </cell>
          <cell r="AY1290">
            <v>48.33</v>
          </cell>
          <cell r="AZ1290" t="str">
            <v>NA</v>
          </cell>
          <cell r="BA1290">
            <v>30502</v>
          </cell>
          <cell r="BB1290">
            <v>2100</v>
          </cell>
          <cell r="BC1290">
            <v>11.88</v>
          </cell>
          <cell r="BD1290">
            <v>15</v>
          </cell>
          <cell r="BE1290">
            <v>43.06</v>
          </cell>
          <cell r="BF1290">
            <v>30224</v>
          </cell>
          <cell r="BG1290" t="str">
            <v>NA</v>
          </cell>
          <cell r="BH1290" t="str">
            <v>Year-end</v>
          </cell>
          <cell r="BI1290" t="str">
            <v>Distribution</v>
          </cell>
          <cell r="BJ1290" t="str">
            <v>Fully Litigated</v>
          </cell>
          <cell r="BK1290" t="str">
            <v>No</v>
          </cell>
          <cell r="BL1290" t="str">
            <v>No</v>
          </cell>
        </row>
        <row r="1291">
          <cell r="AE1291">
            <v>125</v>
          </cell>
          <cell r="AF1291">
            <v>0</v>
          </cell>
          <cell r="AG1291">
            <v>1</v>
          </cell>
          <cell r="AH1291">
            <v>1</v>
          </cell>
          <cell r="AI1291">
            <v>1</v>
          </cell>
          <cell r="AJ1291">
            <v>1</v>
          </cell>
          <cell r="AL1291">
            <v>39</v>
          </cell>
          <cell r="AM1291">
            <v>84</v>
          </cell>
          <cell r="AO1291" t="str">
            <v>C-9003</v>
          </cell>
          <cell r="AP1291">
            <v>1024</v>
          </cell>
          <cell r="AQ1291" t="str">
            <v>KY</v>
          </cell>
          <cell r="AR1291" t="str">
            <v>Columbia Gas of Kentucky, Incorporated</v>
          </cell>
          <cell r="AS1291" t="str">
            <v>NI</v>
          </cell>
          <cell r="AT1291" t="str">
            <v>Natural Gas</v>
          </cell>
          <cell r="AU1291">
            <v>30802</v>
          </cell>
          <cell r="AV1291">
            <v>10200</v>
          </cell>
          <cell r="AW1291">
            <v>13.44</v>
          </cell>
          <cell r="AX1291">
            <v>17.5</v>
          </cell>
          <cell r="AY1291">
            <v>50.39</v>
          </cell>
          <cell r="AZ1291" t="str">
            <v>NA</v>
          </cell>
          <cell r="BA1291">
            <v>30973</v>
          </cell>
          <cell r="BB1291">
            <v>7400</v>
          </cell>
          <cell r="BC1291">
            <v>11.98</v>
          </cell>
          <cell r="BD1291">
            <v>15</v>
          </cell>
          <cell r="BE1291">
            <v>45.77</v>
          </cell>
          <cell r="BF1291">
            <v>30681</v>
          </cell>
          <cell r="BG1291" t="str">
            <v>NA</v>
          </cell>
          <cell r="BH1291" t="str">
            <v>Year-end</v>
          </cell>
          <cell r="BI1291" t="str">
            <v>Distribution</v>
          </cell>
          <cell r="BJ1291" t="str">
            <v>Fully Litigated</v>
          </cell>
          <cell r="BK1291" t="str">
            <v>No</v>
          </cell>
          <cell r="BL1291" t="str">
            <v>No</v>
          </cell>
        </row>
        <row r="1292">
          <cell r="AE1292">
            <v>125</v>
          </cell>
          <cell r="AF1292">
            <v>0</v>
          </cell>
          <cell r="AG1292">
            <v>1</v>
          </cell>
          <cell r="AH1292">
            <v>1</v>
          </cell>
          <cell r="AI1292">
            <v>1</v>
          </cell>
          <cell r="AJ1292">
            <v>1</v>
          </cell>
          <cell r="AL1292">
            <v>39</v>
          </cell>
          <cell r="AM1292">
            <v>84</v>
          </cell>
          <cell r="AO1292" t="str">
            <v>C-9554</v>
          </cell>
          <cell r="AP1292">
            <v>1026</v>
          </cell>
          <cell r="AQ1292" t="str">
            <v>KY</v>
          </cell>
          <cell r="AR1292" t="str">
            <v>Columbia Gas of Kentucky, Incorporated</v>
          </cell>
          <cell r="AS1292" t="str">
            <v>NI</v>
          </cell>
          <cell r="AT1292" t="str">
            <v>Natural Gas</v>
          </cell>
          <cell r="AU1292">
            <v>31580</v>
          </cell>
          <cell r="AV1292">
            <v>7600</v>
          </cell>
          <cell r="AW1292">
            <v>12.09</v>
          </cell>
          <cell r="AX1292">
            <v>15.5</v>
          </cell>
          <cell r="AY1292">
            <v>47.02</v>
          </cell>
          <cell r="AZ1292" t="str">
            <v>NA</v>
          </cell>
          <cell r="BA1292">
            <v>31730</v>
          </cell>
          <cell r="BB1292">
            <v>3900</v>
          </cell>
          <cell r="BC1292" t="str">
            <v>NA</v>
          </cell>
          <cell r="BD1292" t="str">
            <v>NA</v>
          </cell>
          <cell r="BE1292" t="str">
            <v>NA</v>
          </cell>
          <cell r="BF1292">
            <v>31412</v>
          </cell>
          <cell r="BG1292" t="str">
            <v>NA</v>
          </cell>
          <cell r="BH1292" t="str">
            <v>Year-end</v>
          </cell>
          <cell r="BI1292" t="str">
            <v>Distribution</v>
          </cell>
          <cell r="BJ1292" t="str">
            <v>Settled</v>
          </cell>
          <cell r="BK1292" t="str">
            <v>No</v>
          </cell>
          <cell r="BL1292" t="str">
            <v>No</v>
          </cell>
        </row>
        <row r="1293">
          <cell r="AE1293">
            <v>125</v>
          </cell>
          <cell r="AF1293">
            <v>0</v>
          </cell>
          <cell r="AG1293">
            <v>1</v>
          </cell>
          <cell r="AH1293">
            <v>1</v>
          </cell>
          <cell r="AI1293">
            <v>1</v>
          </cell>
          <cell r="AJ1293">
            <v>1</v>
          </cell>
          <cell r="AL1293">
            <v>39</v>
          </cell>
          <cell r="AM1293">
            <v>84</v>
          </cell>
          <cell r="AO1293" t="str">
            <v>C-10201</v>
          </cell>
          <cell r="AP1293">
            <v>1027</v>
          </cell>
          <cell r="AQ1293" t="str">
            <v>KY</v>
          </cell>
          <cell r="AR1293" t="str">
            <v>Columbia Gas of Kentucky, Incorporated</v>
          </cell>
          <cell r="AS1293" t="str">
            <v>NI</v>
          </cell>
          <cell r="AT1293" t="str">
            <v>Natural Gas</v>
          </cell>
          <cell r="AU1293">
            <v>32163</v>
          </cell>
          <cell r="AV1293">
            <v>7400</v>
          </cell>
          <cell r="AW1293">
            <v>11.89</v>
          </cell>
          <cell r="AX1293">
            <v>15</v>
          </cell>
          <cell r="AY1293">
            <v>47.3</v>
          </cell>
          <cell r="AZ1293">
            <v>70000</v>
          </cell>
          <cell r="BA1293">
            <v>32437</v>
          </cell>
          <cell r="BB1293">
            <v>2300</v>
          </cell>
          <cell r="BC1293">
            <v>10.7</v>
          </cell>
          <cell r="BD1293">
            <v>12.8</v>
          </cell>
          <cell r="BE1293">
            <v>48.43</v>
          </cell>
          <cell r="BF1293">
            <v>32142</v>
          </cell>
          <cell r="BG1293">
            <v>60200</v>
          </cell>
          <cell r="BH1293" t="str">
            <v>Year-end</v>
          </cell>
          <cell r="BI1293" t="str">
            <v>Distribution</v>
          </cell>
          <cell r="BJ1293" t="str">
            <v>Fully Litigated</v>
          </cell>
          <cell r="BK1293" t="str">
            <v>No</v>
          </cell>
          <cell r="BL1293" t="str">
            <v>No</v>
          </cell>
        </row>
        <row r="1294">
          <cell r="AE1294">
            <v>125</v>
          </cell>
          <cell r="AF1294">
            <v>0</v>
          </cell>
          <cell r="AG1294">
            <v>1</v>
          </cell>
          <cell r="AH1294">
            <v>1</v>
          </cell>
          <cell r="AI1294">
            <v>1</v>
          </cell>
          <cell r="AJ1294">
            <v>1</v>
          </cell>
          <cell r="AL1294">
            <v>39</v>
          </cell>
          <cell r="AM1294">
            <v>84</v>
          </cell>
          <cell r="AO1294" t="str">
            <v>C-10498</v>
          </cell>
          <cell r="AP1294">
            <v>1029</v>
          </cell>
          <cell r="AQ1294" t="str">
            <v>KY</v>
          </cell>
          <cell r="AR1294" t="str">
            <v>Columbia Gas of Kentucky, Incorporated</v>
          </cell>
          <cell r="AS1294" t="str">
            <v>NI</v>
          </cell>
          <cell r="AT1294" t="str">
            <v>Natural Gas</v>
          </cell>
          <cell r="AU1294">
            <v>32538</v>
          </cell>
          <cell r="AV1294">
            <v>7000</v>
          </cell>
          <cell r="AW1294">
            <v>12.14</v>
          </cell>
          <cell r="AX1294">
            <v>15.5</v>
          </cell>
          <cell r="AY1294">
            <v>47.01</v>
          </cell>
          <cell r="AZ1294">
            <v>73100</v>
          </cell>
          <cell r="BA1294">
            <v>32787</v>
          </cell>
          <cell r="BB1294">
            <v>1300</v>
          </cell>
          <cell r="BC1294">
            <v>10.8</v>
          </cell>
          <cell r="BD1294">
            <v>13</v>
          </cell>
          <cell r="BE1294">
            <v>47.24</v>
          </cell>
          <cell r="BF1294">
            <v>32386</v>
          </cell>
          <cell r="BG1294">
            <v>68100</v>
          </cell>
          <cell r="BH1294" t="str">
            <v>Year-end</v>
          </cell>
          <cell r="BI1294" t="str">
            <v>Distribution</v>
          </cell>
          <cell r="BJ1294" t="str">
            <v>Fully Litigated</v>
          </cell>
          <cell r="BK1294" t="str">
            <v>No</v>
          </cell>
          <cell r="BL1294" t="str">
            <v>No</v>
          </cell>
        </row>
        <row r="1295">
          <cell r="AE1295">
            <v>125</v>
          </cell>
          <cell r="AF1295">
            <v>0</v>
          </cell>
          <cell r="AG1295">
            <v>1</v>
          </cell>
          <cell r="AH1295">
            <v>1</v>
          </cell>
          <cell r="AI1295">
            <v>1</v>
          </cell>
          <cell r="AJ1295">
            <v>1</v>
          </cell>
          <cell r="AL1295">
            <v>39</v>
          </cell>
          <cell r="AM1295">
            <v>84</v>
          </cell>
          <cell r="AO1295" t="str">
            <v>C-9029</v>
          </cell>
          <cell r="AP1295">
            <v>2030</v>
          </cell>
          <cell r="AQ1295" t="str">
            <v>KY</v>
          </cell>
          <cell r="AR1295" t="str">
            <v>Duke Energy Kentucky, Inc.</v>
          </cell>
          <cell r="AS1295" t="str">
            <v>DUK</v>
          </cell>
          <cell r="AT1295" t="str">
            <v>Natural Gas</v>
          </cell>
          <cell r="AU1295">
            <v>30806</v>
          </cell>
          <cell r="AV1295">
            <v>7200</v>
          </cell>
          <cell r="AW1295">
            <v>13.2</v>
          </cell>
          <cell r="AX1295">
            <v>17.8</v>
          </cell>
          <cell r="AY1295">
            <v>36</v>
          </cell>
          <cell r="AZ1295" t="str">
            <v>NA</v>
          </cell>
          <cell r="BA1295">
            <v>30979</v>
          </cell>
          <cell r="BB1295">
            <v>4800</v>
          </cell>
          <cell r="BC1295">
            <v>11.87</v>
          </cell>
          <cell r="BD1295">
            <v>15.5</v>
          </cell>
          <cell r="BE1295">
            <v>36</v>
          </cell>
          <cell r="BF1295">
            <v>30681</v>
          </cell>
          <cell r="BG1295" t="str">
            <v>NA</v>
          </cell>
          <cell r="BH1295" t="str">
            <v>Year-end</v>
          </cell>
          <cell r="BI1295" t="str">
            <v>Distribution</v>
          </cell>
          <cell r="BJ1295" t="str">
            <v>Fully Litigated</v>
          </cell>
          <cell r="BK1295" t="str">
            <v>No</v>
          </cell>
          <cell r="BL1295" t="str">
            <v>No</v>
          </cell>
        </row>
        <row r="1296">
          <cell r="AE1296">
            <v>125</v>
          </cell>
          <cell r="AF1296">
            <v>0</v>
          </cell>
          <cell r="AG1296">
            <v>1</v>
          </cell>
          <cell r="AH1296">
            <v>1</v>
          </cell>
          <cell r="AI1296">
            <v>1</v>
          </cell>
          <cell r="AJ1296">
            <v>0</v>
          </cell>
          <cell r="AL1296">
            <v>39</v>
          </cell>
          <cell r="AM1296">
            <v>84</v>
          </cell>
          <cell r="AO1296" t="str">
            <v>C-9299</v>
          </cell>
          <cell r="AP1296">
            <v>2031</v>
          </cell>
          <cell r="AQ1296" t="str">
            <v>KY</v>
          </cell>
          <cell r="AR1296" t="str">
            <v>Duke Energy Kentucky, Inc.</v>
          </cell>
          <cell r="AS1296" t="str">
            <v>DUK</v>
          </cell>
          <cell r="AT1296" t="str">
            <v>Electric</v>
          </cell>
          <cell r="AU1296">
            <v>31147</v>
          </cell>
          <cell r="AV1296">
            <v>5300</v>
          </cell>
          <cell r="AW1296">
            <v>13.03</v>
          </cell>
          <cell r="AX1296">
            <v>16.25</v>
          </cell>
          <cell r="AY1296">
            <v>50.5</v>
          </cell>
          <cell r="AZ1296" t="str">
            <v>NA</v>
          </cell>
          <cell r="BA1296">
            <v>31323</v>
          </cell>
          <cell r="BB1296">
            <v>3500</v>
          </cell>
          <cell r="BC1296">
            <v>11.81</v>
          </cell>
          <cell r="BD1296">
            <v>15.25</v>
          </cell>
          <cell r="BE1296">
            <v>37.28</v>
          </cell>
          <cell r="BF1296">
            <v>31047</v>
          </cell>
          <cell r="BG1296" t="str">
            <v>NA</v>
          </cell>
          <cell r="BH1296" t="str">
            <v>Year-end</v>
          </cell>
          <cell r="BI1296" t="str">
            <v>Vertically Integrated</v>
          </cell>
          <cell r="BJ1296" t="str">
            <v>Fully Litigated</v>
          </cell>
          <cell r="BK1296" t="str">
            <v>No</v>
          </cell>
          <cell r="BL1296" t="str">
            <v>No</v>
          </cell>
        </row>
        <row r="1297">
          <cell r="AE1297">
            <v>125</v>
          </cell>
          <cell r="AF1297">
            <v>0</v>
          </cell>
          <cell r="AG1297">
            <v>1</v>
          </cell>
          <cell r="AH1297">
            <v>1</v>
          </cell>
          <cell r="AI1297">
            <v>1</v>
          </cell>
          <cell r="AJ1297">
            <v>1</v>
          </cell>
          <cell r="AL1297">
            <v>39</v>
          </cell>
          <cell r="AM1297">
            <v>84</v>
          </cell>
          <cell r="AO1297" t="str">
            <v>C-8839</v>
          </cell>
          <cell r="AP1297">
            <v>2063</v>
          </cell>
          <cell r="AQ1297" t="str">
            <v>KY</v>
          </cell>
          <cell r="AR1297" t="str">
            <v>Atmos Energy Corporation</v>
          </cell>
          <cell r="AT1297" t="str">
            <v>Natural Gas</v>
          </cell>
          <cell r="AU1297">
            <v>30477</v>
          </cell>
          <cell r="AV1297">
            <v>6800</v>
          </cell>
          <cell r="AW1297">
            <v>12.52</v>
          </cell>
          <cell r="AX1297">
            <v>16.25</v>
          </cell>
          <cell r="AY1297">
            <v>45.81</v>
          </cell>
          <cell r="AZ1297" t="str">
            <v>NA</v>
          </cell>
          <cell r="BA1297">
            <v>30651</v>
          </cell>
          <cell r="BB1297">
            <v>5100</v>
          </cell>
          <cell r="BC1297">
            <v>11.8</v>
          </cell>
          <cell r="BD1297">
            <v>14.5</v>
          </cell>
          <cell r="BE1297">
            <v>48.4</v>
          </cell>
          <cell r="BF1297">
            <v>30406</v>
          </cell>
          <cell r="BG1297" t="str">
            <v>NA</v>
          </cell>
          <cell r="BH1297" t="str">
            <v>Year-end</v>
          </cell>
          <cell r="BI1297" t="str">
            <v>Distribution</v>
          </cell>
          <cell r="BJ1297" t="str">
            <v>Fully Litigated</v>
          </cell>
          <cell r="BK1297" t="str">
            <v>No</v>
          </cell>
          <cell r="BL1297" t="str">
            <v>No</v>
          </cell>
        </row>
        <row r="1298">
          <cell r="AE1298">
            <v>125</v>
          </cell>
          <cell r="AF1298">
            <v>0</v>
          </cell>
          <cell r="AG1298">
            <v>1</v>
          </cell>
          <cell r="AH1298">
            <v>1</v>
          </cell>
          <cell r="AI1298">
            <v>1</v>
          </cell>
          <cell r="AJ1298">
            <v>1</v>
          </cell>
          <cell r="AL1298">
            <v>39</v>
          </cell>
          <cell r="AM1298">
            <v>84</v>
          </cell>
          <cell r="AO1298" t="str">
            <v>C-9556</v>
          </cell>
          <cell r="AP1298">
            <v>2068</v>
          </cell>
          <cell r="AQ1298" t="str">
            <v>KY</v>
          </cell>
          <cell r="AR1298" t="str">
            <v>Atmos Energy Corporation</v>
          </cell>
          <cell r="AT1298" t="str">
            <v>Natural Gas</v>
          </cell>
          <cell r="AU1298">
            <v>31541</v>
          </cell>
          <cell r="AV1298">
            <v>5100</v>
          </cell>
          <cell r="AW1298">
            <v>11.69</v>
          </cell>
          <cell r="AX1298">
            <v>15.5</v>
          </cell>
          <cell r="AY1298">
            <v>46.97</v>
          </cell>
          <cell r="AZ1298" t="str">
            <v>NA</v>
          </cell>
          <cell r="BA1298">
            <v>31716</v>
          </cell>
          <cell r="BB1298">
            <v>1800</v>
          </cell>
          <cell r="BC1298">
            <v>12.48</v>
          </cell>
          <cell r="BD1298">
            <v>13.75</v>
          </cell>
          <cell r="BE1298">
            <v>53.46</v>
          </cell>
          <cell r="BF1298">
            <v>31471</v>
          </cell>
          <cell r="BG1298" t="str">
            <v>NA</v>
          </cell>
          <cell r="BH1298" t="str">
            <v>Year-end</v>
          </cell>
          <cell r="BI1298" t="str">
            <v>Distribution</v>
          </cell>
          <cell r="BJ1298" t="str">
            <v>Fully Litigated</v>
          </cell>
          <cell r="BK1298" t="str">
            <v>No</v>
          </cell>
          <cell r="BL1298" t="str">
            <v>No</v>
          </cell>
        </row>
        <row r="1299">
          <cell r="AE1299">
            <v>125</v>
          </cell>
          <cell r="AF1299">
            <v>0</v>
          </cell>
          <cell r="AG1299">
            <v>1</v>
          </cell>
          <cell r="AH1299">
            <v>1</v>
          </cell>
          <cell r="AI1299">
            <v>1</v>
          </cell>
          <cell r="AJ1299">
            <v>0</v>
          </cell>
          <cell r="AL1299">
            <v>39</v>
          </cell>
          <cell r="AM1299">
            <v>84</v>
          </cell>
          <cell r="AO1299" t="str">
            <v>C-2012-00222 (elec.)</v>
          </cell>
          <cell r="AP1299">
            <v>2352</v>
          </cell>
          <cell r="AQ1299" t="str">
            <v>KY</v>
          </cell>
          <cell r="AR1299" t="str">
            <v>Louisville Gas and Electric Company</v>
          </cell>
          <cell r="AS1299" t="str">
            <v>PPL</v>
          </cell>
          <cell r="AT1299" t="str">
            <v>Electric</v>
          </cell>
          <cell r="AU1299">
            <v>41089</v>
          </cell>
          <cell r="AV1299">
            <v>62068.503000000004</v>
          </cell>
          <cell r="AW1299">
            <v>7.8</v>
          </cell>
          <cell r="AX1299">
            <v>11</v>
          </cell>
          <cell r="AY1299">
            <v>55.64</v>
          </cell>
          <cell r="AZ1299">
            <v>1986161.932</v>
          </cell>
          <cell r="BA1299">
            <v>41263</v>
          </cell>
          <cell r="BB1299">
            <v>33700</v>
          </cell>
          <cell r="BC1299" t="str">
            <v>NA</v>
          </cell>
          <cell r="BD1299">
            <v>10.25</v>
          </cell>
          <cell r="BE1299" t="str">
            <v>NA</v>
          </cell>
          <cell r="BF1299">
            <v>40999</v>
          </cell>
          <cell r="BG1299" t="str">
            <v>NA</v>
          </cell>
          <cell r="BI1299" t="str">
            <v>Vertically Integrated</v>
          </cell>
          <cell r="BJ1299" t="str">
            <v>Settled</v>
          </cell>
          <cell r="BK1299" t="str">
            <v>No</v>
          </cell>
          <cell r="BL1299" t="str">
            <v>No</v>
          </cell>
        </row>
        <row r="1300">
          <cell r="AE1300">
            <v>125</v>
          </cell>
          <cell r="AF1300">
            <v>0</v>
          </cell>
          <cell r="AG1300">
            <v>1</v>
          </cell>
          <cell r="AH1300">
            <v>1</v>
          </cell>
          <cell r="AI1300">
            <v>1</v>
          </cell>
          <cell r="AJ1300">
            <v>1</v>
          </cell>
          <cell r="AL1300">
            <v>39</v>
          </cell>
          <cell r="AM1300">
            <v>84</v>
          </cell>
          <cell r="AO1300" t="str">
            <v>C-2012-00222 (gas)</v>
          </cell>
          <cell r="AP1300">
            <v>2353</v>
          </cell>
          <cell r="AQ1300" t="str">
            <v>KY</v>
          </cell>
          <cell r="AR1300" t="str">
            <v>Louisville Gas and Electric Company</v>
          </cell>
          <cell r="AS1300" t="str">
            <v>PPL</v>
          </cell>
          <cell r="AT1300" t="str">
            <v>Natural Gas</v>
          </cell>
          <cell r="AU1300">
            <v>41089</v>
          </cell>
          <cell r="AV1300">
            <v>17201.866000000002</v>
          </cell>
          <cell r="AW1300">
            <v>7.8</v>
          </cell>
          <cell r="AX1300">
            <v>11</v>
          </cell>
          <cell r="AY1300">
            <v>55.64</v>
          </cell>
          <cell r="AZ1300">
            <v>523750.96799999999</v>
          </cell>
          <cell r="BA1300">
            <v>41263</v>
          </cell>
          <cell r="BB1300">
            <v>15000</v>
          </cell>
          <cell r="BC1300" t="str">
            <v>NA</v>
          </cell>
          <cell r="BD1300">
            <v>10.25</v>
          </cell>
          <cell r="BE1300" t="str">
            <v>NA</v>
          </cell>
          <cell r="BF1300">
            <v>40999</v>
          </cell>
          <cell r="BG1300" t="str">
            <v>NA</v>
          </cell>
          <cell r="BI1300" t="str">
            <v>Distribution</v>
          </cell>
          <cell r="BJ1300" t="str">
            <v>Settled</v>
          </cell>
          <cell r="BK1300" t="str">
            <v>No</v>
          </cell>
          <cell r="BL1300" t="str">
            <v>No</v>
          </cell>
        </row>
        <row r="1301">
          <cell r="AE1301">
            <v>125</v>
          </cell>
          <cell r="AF1301">
            <v>0</v>
          </cell>
          <cell r="AG1301">
            <v>1</v>
          </cell>
          <cell r="AH1301">
            <v>1</v>
          </cell>
          <cell r="AI1301">
            <v>1</v>
          </cell>
          <cell r="AJ1301">
            <v>0</v>
          </cell>
          <cell r="AL1301">
            <v>39</v>
          </cell>
          <cell r="AM1301">
            <v>84</v>
          </cell>
          <cell r="AO1301" t="str">
            <v>C-2012-00221</v>
          </cell>
          <cell r="AP1301">
            <v>2354</v>
          </cell>
          <cell r="AQ1301" t="str">
            <v>KY</v>
          </cell>
          <cell r="AR1301" t="str">
            <v>Kentucky Utilities Company</v>
          </cell>
          <cell r="AS1301" t="str">
            <v>PPL</v>
          </cell>
          <cell r="AT1301" t="str">
            <v>Electric</v>
          </cell>
          <cell r="AU1301">
            <v>41089</v>
          </cell>
          <cell r="AV1301">
            <v>82448.832999999999</v>
          </cell>
          <cell r="AW1301">
            <v>7.62</v>
          </cell>
          <cell r="AX1301">
            <v>11</v>
          </cell>
          <cell r="AY1301">
            <v>53.7</v>
          </cell>
          <cell r="AZ1301">
            <v>3294685.5440000002</v>
          </cell>
          <cell r="BA1301">
            <v>41263</v>
          </cell>
          <cell r="BB1301">
            <v>51000</v>
          </cell>
          <cell r="BC1301" t="str">
            <v>NA</v>
          </cell>
          <cell r="BD1301">
            <v>10.25</v>
          </cell>
          <cell r="BE1301" t="str">
            <v>NA</v>
          </cell>
          <cell r="BF1301">
            <v>40999</v>
          </cell>
          <cell r="BG1301" t="str">
            <v>NA</v>
          </cell>
          <cell r="BI1301" t="str">
            <v>Vertically Integrated</v>
          </cell>
          <cell r="BJ1301" t="str">
            <v>Settled</v>
          </cell>
          <cell r="BK1301" t="str">
            <v>No</v>
          </cell>
          <cell r="BL1301" t="str">
            <v>No</v>
          </cell>
        </row>
        <row r="1302">
          <cell r="AE1302">
            <v>125</v>
          </cell>
          <cell r="AF1302">
            <v>0</v>
          </cell>
          <cell r="AG1302">
            <v>1</v>
          </cell>
          <cell r="AH1302">
            <v>1</v>
          </cell>
          <cell r="AI1302">
            <v>1</v>
          </cell>
          <cell r="AJ1302">
            <v>1</v>
          </cell>
          <cell r="AL1302">
            <v>39</v>
          </cell>
          <cell r="AM1302">
            <v>84</v>
          </cell>
          <cell r="AO1302" t="str">
            <v>C-2013-00148</v>
          </cell>
          <cell r="AP1302">
            <v>2500</v>
          </cell>
          <cell r="AQ1302" t="str">
            <v>KY</v>
          </cell>
          <cell r="AR1302" t="str">
            <v>Atmos Energy Corporation</v>
          </cell>
          <cell r="AT1302" t="str">
            <v>Natural Gas</v>
          </cell>
          <cell r="AU1302">
            <v>41407</v>
          </cell>
          <cell r="AV1302">
            <v>13367.575000000001</v>
          </cell>
          <cell r="AW1302">
            <v>8.5299999999999994</v>
          </cell>
          <cell r="AX1302">
            <v>10.7</v>
          </cell>
          <cell r="AY1302">
            <v>51.8</v>
          </cell>
          <cell r="AZ1302">
            <v>252914.29200000002</v>
          </cell>
          <cell r="BA1302">
            <v>41751</v>
          </cell>
          <cell r="BB1302">
            <v>8550.134</v>
          </cell>
          <cell r="BC1302">
            <v>7.71</v>
          </cell>
          <cell r="BD1302">
            <v>9.8000000000000007</v>
          </cell>
          <cell r="BE1302">
            <v>49.16</v>
          </cell>
          <cell r="BF1302">
            <v>41973</v>
          </cell>
          <cell r="BG1302">
            <v>252737.72100000002</v>
          </cell>
          <cell r="BH1302" t="str">
            <v>Average</v>
          </cell>
          <cell r="BI1302" t="str">
            <v>Distribution</v>
          </cell>
          <cell r="BJ1302" t="str">
            <v>Fully Litigated</v>
          </cell>
          <cell r="BK1302" t="str">
            <v>No</v>
          </cell>
          <cell r="BL1302" t="str">
            <v>Yes</v>
          </cell>
        </row>
        <row r="1303">
          <cell r="AE1303">
            <v>125</v>
          </cell>
          <cell r="AF1303">
            <v>0</v>
          </cell>
          <cell r="AG1303">
            <v>1</v>
          </cell>
          <cell r="AH1303">
            <v>1</v>
          </cell>
          <cell r="AI1303">
            <v>1</v>
          </cell>
          <cell r="AJ1303">
            <v>1</v>
          </cell>
          <cell r="AL1303">
            <v>39</v>
          </cell>
          <cell r="AM1303">
            <v>84</v>
          </cell>
          <cell r="AO1303" t="str">
            <v>C-2013-00167</v>
          </cell>
          <cell r="AP1303">
            <v>2534</v>
          </cell>
          <cell r="AQ1303" t="str">
            <v>KY</v>
          </cell>
          <cell r="AR1303" t="str">
            <v>Columbia Gas of Kentucky, Incorporated</v>
          </cell>
          <cell r="AS1303" t="str">
            <v>NI</v>
          </cell>
          <cell r="AT1303" t="str">
            <v>Natural Gas</v>
          </cell>
          <cell r="AU1303">
            <v>41423</v>
          </cell>
          <cell r="AV1303">
            <v>16595.473000000002</v>
          </cell>
          <cell r="AW1303">
            <v>8.59</v>
          </cell>
          <cell r="AX1303">
            <v>11.25</v>
          </cell>
          <cell r="AY1303">
            <v>52.39</v>
          </cell>
          <cell r="AZ1303">
            <v>203298.49900000001</v>
          </cell>
          <cell r="BA1303">
            <v>41621</v>
          </cell>
          <cell r="BB1303">
            <v>7659.9049999999997</v>
          </cell>
          <cell r="BC1303" t="str">
            <v>NA</v>
          </cell>
          <cell r="BD1303" t="str">
            <v>NA</v>
          </cell>
          <cell r="BE1303" t="str">
            <v>NA</v>
          </cell>
          <cell r="BG1303" t="str">
            <v>NA</v>
          </cell>
          <cell r="BI1303" t="str">
            <v>Distribution</v>
          </cell>
          <cell r="BJ1303" t="str">
            <v>Settled</v>
          </cell>
          <cell r="BK1303" t="str">
            <v>No</v>
          </cell>
          <cell r="BL1303" t="str">
            <v>No</v>
          </cell>
        </row>
        <row r="1304">
          <cell r="AE1304">
            <v>125</v>
          </cell>
          <cell r="AF1304">
            <v>0</v>
          </cell>
          <cell r="AG1304">
            <v>1</v>
          </cell>
          <cell r="AH1304">
            <v>1</v>
          </cell>
          <cell r="AI1304">
            <v>1</v>
          </cell>
          <cell r="AJ1304">
            <v>0</v>
          </cell>
          <cell r="AL1304">
            <v>39</v>
          </cell>
          <cell r="AM1304">
            <v>84</v>
          </cell>
          <cell r="AO1304" t="str">
            <v>C-2013-00197</v>
          </cell>
          <cell r="AP1304">
            <v>2537</v>
          </cell>
          <cell r="AQ1304" t="str">
            <v>KY</v>
          </cell>
          <cell r="AR1304" t="str">
            <v>Kentucky Power Company</v>
          </cell>
          <cell r="AS1304" t="str">
            <v>AEP</v>
          </cell>
          <cell r="AT1304" t="str">
            <v>Electric</v>
          </cell>
          <cell r="AU1304">
            <v>41453</v>
          </cell>
          <cell r="AV1304">
            <v>113998.826</v>
          </cell>
          <cell r="AW1304">
            <v>8.08</v>
          </cell>
          <cell r="AX1304">
            <v>10.65</v>
          </cell>
          <cell r="AY1304">
            <v>45.8</v>
          </cell>
          <cell r="AZ1304">
            <v>1584180.4340000001</v>
          </cell>
          <cell r="BA1304">
            <v>41600</v>
          </cell>
          <cell r="BB1304" t="str">
            <v>NA</v>
          </cell>
          <cell r="BC1304" t="str">
            <v>NA</v>
          </cell>
          <cell r="BD1304" t="str">
            <v>NA</v>
          </cell>
          <cell r="BE1304" t="str">
            <v>NA</v>
          </cell>
          <cell r="BG1304" t="str">
            <v>NA</v>
          </cell>
          <cell r="BI1304" t="str">
            <v>Vertically Integrated</v>
          </cell>
          <cell r="BJ1304" t="str">
            <v>Fully Litigated</v>
          </cell>
          <cell r="BK1304" t="str">
            <v>No</v>
          </cell>
          <cell r="BL1304" t="str">
            <v>No</v>
          </cell>
        </row>
        <row r="1305">
          <cell r="AE1305">
            <v>125</v>
          </cell>
          <cell r="AF1305">
            <v>0</v>
          </cell>
          <cell r="AG1305">
            <v>1</v>
          </cell>
          <cell r="AH1305">
            <v>1</v>
          </cell>
          <cell r="AI1305">
            <v>1</v>
          </cell>
          <cell r="AJ1305">
            <v>1</v>
          </cell>
          <cell r="AL1305">
            <v>39</v>
          </cell>
          <cell r="AM1305">
            <v>84</v>
          </cell>
          <cell r="AO1305" t="str">
            <v>C-2013-00304 (PRP)</v>
          </cell>
          <cell r="AP1305">
            <v>2619</v>
          </cell>
          <cell r="AQ1305" t="str">
            <v>KY</v>
          </cell>
          <cell r="AR1305" t="str">
            <v>Atmos Energy Corporation</v>
          </cell>
          <cell r="AT1305" t="str">
            <v>Natural Gas</v>
          </cell>
          <cell r="AU1305">
            <v>41487</v>
          </cell>
          <cell r="AV1305">
            <v>2492.5149999999999</v>
          </cell>
          <cell r="AW1305" t="str">
            <v>NA</v>
          </cell>
          <cell r="AX1305" t="str">
            <v>NA</v>
          </cell>
          <cell r="AY1305" t="str">
            <v>NA</v>
          </cell>
          <cell r="AZ1305">
            <v>54131.714</v>
          </cell>
          <cell r="BA1305">
            <v>41534</v>
          </cell>
          <cell r="BB1305">
            <v>2492.5149999999999</v>
          </cell>
          <cell r="BC1305" t="str">
            <v>NA</v>
          </cell>
          <cell r="BD1305" t="str">
            <v>NA</v>
          </cell>
          <cell r="BE1305" t="str">
            <v>NA</v>
          </cell>
          <cell r="BF1305">
            <v>41912</v>
          </cell>
          <cell r="BG1305">
            <v>54131.714</v>
          </cell>
          <cell r="BH1305" t="str">
            <v>Year-end</v>
          </cell>
          <cell r="BI1305" t="str">
            <v>Limited-Issue Rider</v>
          </cell>
          <cell r="BJ1305" t="str">
            <v>Fully Litigated</v>
          </cell>
          <cell r="BK1305" t="str">
            <v>No</v>
          </cell>
          <cell r="BL1305" t="str">
            <v>No</v>
          </cell>
        </row>
        <row r="1306">
          <cell r="AE1306">
            <v>125</v>
          </cell>
          <cell r="AF1306">
            <v>0</v>
          </cell>
          <cell r="AG1306">
            <v>1</v>
          </cell>
          <cell r="AH1306">
            <v>1</v>
          </cell>
          <cell r="AI1306">
            <v>1</v>
          </cell>
          <cell r="AJ1306">
            <v>1</v>
          </cell>
          <cell r="AL1306">
            <v>39</v>
          </cell>
          <cell r="AM1306">
            <v>84</v>
          </cell>
          <cell r="AO1306" t="str">
            <v>C-2014-00072 (PRP)</v>
          </cell>
          <cell r="AP1306">
            <v>2620</v>
          </cell>
          <cell r="AQ1306" t="str">
            <v>KY</v>
          </cell>
          <cell r="AR1306" t="str">
            <v>Delta Natural Gas Company, Inc.</v>
          </cell>
          <cell r="AS1306" t="str">
            <v>WTRG</v>
          </cell>
          <cell r="AT1306" t="str">
            <v>Natural Gas</v>
          </cell>
          <cell r="AU1306">
            <v>41698</v>
          </cell>
          <cell r="AV1306">
            <v>1121.146</v>
          </cell>
          <cell r="AW1306" t="str">
            <v>NA</v>
          </cell>
          <cell r="AX1306" t="str">
            <v>NA</v>
          </cell>
          <cell r="AY1306" t="str">
            <v>NA</v>
          </cell>
          <cell r="AZ1306">
            <v>6062.6660000000002</v>
          </cell>
          <cell r="BA1306">
            <v>41774</v>
          </cell>
          <cell r="BB1306">
            <v>1124.3600000000001</v>
          </cell>
          <cell r="BC1306" t="str">
            <v>NA</v>
          </cell>
          <cell r="BD1306" t="str">
            <v>NA</v>
          </cell>
          <cell r="BE1306" t="str">
            <v>NA</v>
          </cell>
          <cell r="BF1306">
            <v>41639</v>
          </cell>
          <cell r="BG1306" t="str">
            <v>NA</v>
          </cell>
          <cell r="BH1306" t="str">
            <v>Year-end</v>
          </cell>
          <cell r="BI1306" t="str">
            <v>Limited-Issue Rider</v>
          </cell>
          <cell r="BJ1306" t="str">
            <v>Fully Litigated</v>
          </cell>
          <cell r="BK1306" t="str">
            <v>No</v>
          </cell>
          <cell r="BL1306" t="str">
            <v>No</v>
          </cell>
        </row>
        <row r="1307">
          <cell r="AE1307">
            <v>125</v>
          </cell>
          <cell r="AF1307">
            <v>0</v>
          </cell>
          <cell r="AG1307">
            <v>1</v>
          </cell>
          <cell r="AH1307">
            <v>1</v>
          </cell>
          <cell r="AI1307">
            <v>1</v>
          </cell>
          <cell r="AJ1307">
            <v>1</v>
          </cell>
          <cell r="AL1307">
            <v>39</v>
          </cell>
          <cell r="AM1307">
            <v>84</v>
          </cell>
          <cell r="AO1307" t="str">
            <v>C-2013-00087 (AMRP)</v>
          </cell>
          <cell r="AP1307">
            <v>2622</v>
          </cell>
          <cell r="AQ1307" t="str">
            <v>KY</v>
          </cell>
          <cell r="AR1307" t="str">
            <v>Columbia Gas of Kentucky, Incorporated</v>
          </cell>
          <cell r="AS1307" t="str">
            <v>NI</v>
          </cell>
          <cell r="AT1307" t="str">
            <v>Natural Gas</v>
          </cell>
          <cell r="AU1307">
            <v>41334</v>
          </cell>
          <cell r="AV1307">
            <v>1473.6179999999999</v>
          </cell>
          <cell r="AW1307" t="str">
            <v>NA</v>
          </cell>
          <cell r="AX1307" t="str">
            <v>NA</v>
          </cell>
          <cell r="AY1307" t="str">
            <v>NA</v>
          </cell>
          <cell r="AZ1307">
            <v>28009.440999999999</v>
          </cell>
          <cell r="BA1307">
            <v>41424</v>
          </cell>
          <cell r="BB1307">
            <v>1473.6179999999999</v>
          </cell>
          <cell r="BC1307" t="str">
            <v>NA</v>
          </cell>
          <cell r="BD1307" t="str">
            <v>NA</v>
          </cell>
          <cell r="BE1307" t="str">
            <v>NA</v>
          </cell>
          <cell r="BF1307">
            <v>41274</v>
          </cell>
          <cell r="BG1307">
            <v>28009.440999999999</v>
          </cell>
          <cell r="BH1307" t="str">
            <v>Year-end</v>
          </cell>
          <cell r="BI1307" t="str">
            <v>Limited-Issue Rider</v>
          </cell>
          <cell r="BJ1307" t="str">
            <v>Fully Litigated</v>
          </cell>
          <cell r="BK1307" t="str">
            <v>No</v>
          </cell>
          <cell r="BL1307" t="str">
            <v>No</v>
          </cell>
        </row>
        <row r="1308">
          <cell r="AE1308">
            <v>125</v>
          </cell>
          <cell r="AF1308">
            <v>0</v>
          </cell>
          <cell r="AG1308">
            <v>1</v>
          </cell>
          <cell r="AH1308">
            <v>1</v>
          </cell>
          <cell r="AI1308">
            <v>1</v>
          </cell>
          <cell r="AJ1308">
            <v>1</v>
          </cell>
          <cell r="AL1308">
            <v>39</v>
          </cell>
          <cell r="AM1308">
            <v>84</v>
          </cell>
          <cell r="AO1308" t="str">
            <v>C-2014-00274 (PRP)</v>
          </cell>
          <cell r="AP1308">
            <v>2719</v>
          </cell>
          <cell r="AQ1308" t="str">
            <v>KY</v>
          </cell>
          <cell r="AR1308" t="str">
            <v>Atmos Energy Corporation</v>
          </cell>
          <cell r="AT1308" t="str">
            <v>Natural Gas</v>
          </cell>
          <cell r="AU1308">
            <v>41851</v>
          </cell>
          <cell r="AV1308">
            <v>4381.7849999999999</v>
          </cell>
          <cell r="AW1308" t="str">
            <v>NA</v>
          </cell>
          <cell r="AX1308" t="str">
            <v>NA</v>
          </cell>
          <cell r="AY1308" t="str">
            <v>NA</v>
          </cell>
          <cell r="AZ1308">
            <v>35382.432000000001</v>
          </cell>
          <cell r="BA1308">
            <v>41922</v>
          </cell>
          <cell r="BB1308">
            <v>4381.7849999999999</v>
          </cell>
          <cell r="BC1308" t="str">
            <v>NA</v>
          </cell>
          <cell r="BD1308" t="str">
            <v>NA</v>
          </cell>
          <cell r="BE1308" t="str">
            <v>NA</v>
          </cell>
          <cell r="BF1308">
            <v>42277</v>
          </cell>
          <cell r="BG1308">
            <v>35382.432000000001</v>
          </cell>
          <cell r="BH1308" t="str">
            <v>Year-end</v>
          </cell>
          <cell r="BI1308" t="str">
            <v>Limited-Issue Rider</v>
          </cell>
          <cell r="BJ1308" t="str">
            <v>Fully Litigated</v>
          </cell>
          <cell r="BK1308" t="str">
            <v>No</v>
          </cell>
          <cell r="BL1308" t="str">
            <v>No</v>
          </cell>
        </row>
        <row r="1309">
          <cell r="AE1309">
            <v>125</v>
          </cell>
          <cell r="AF1309">
            <v>0</v>
          </cell>
          <cell r="AG1309">
            <v>1</v>
          </cell>
          <cell r="AH1309">
            <v>1</v>
          </cell>
          <cell r="AI1309">
            <v>1</v>
          </cell>
          <cell r="AJ1309">
            <v>0</v>
          </cell>
          <cell r="AL1309">
            <v>39</v>
          </cell>
          <cell r="AM1309">
            <v>84</v>
          </cell>
          <cell r="AO1309" t="str">
            <v>C-2014-00372 (elec.)</v>
          </cell>
          <cell r="AP1309">
            <v>2730</v>
          </cell>
          <cell r="AQ1309" t="str">
            <v>KY</v>
          </cell>
          <cell r="AR1309" t="str">
            <v>Louisville Gas and Electric Company</v>
          </cell>
          <cell r="AS1309" t="str">
            <v>PPL</v>
          </cell>
          <cell r="AT1309" t="str">
            <v>Electric</v>
          </cell>
          <cell r="AU1309">
            <v>41969</v>
          </cell>
          <cell r="AV1309">
            <v>30286.058000000001</v>
          </cell>
          <cell r="AW1309">
            <v>7.36</v>
          </cell>
          <cell r="AX1309">
            <v>10.5</v>
          </cell>
          <cell r="AY1309">
            <v>52.75</v>
          </cell>
          <cell r="AZ1309">
            <v>2146046.4939999999</v>
          </cell>
          <cell r="BA1309">
            <v>42185</v>
          </cell>
          <cell r="BB1309">
            <v>0</v>
          </cell>
          <cell r="BC1309" t="str">
            <v>NA</v>
          </cell>
          <cell r="BD1309" t="str">
            <v>NA</v>
          </cell>
          <cell r="BE1309" t="str">
            <v>NA</v>
          </cell>
          <cell r="BF1309">
            <v>42551</v>
          </cell>
          <cell r="BG1309" t="str">
            <v>NA</v>
          </cell>
          <cell r="BI1309" t="str">
            <v>Vertically Integrated</v>
          </cell>
          <cell r="BJ1309" t="str">
            <v>Settled</v>
          </cell>
          <cell r="BK1309" t="str">
            <v>No</v>
          </cell>
          <cell r="BL1309" t="str">
            <v>No</v>
          </cell>
        </row>
        <row r="1310">
          <cell r="AE1310">
            <v>125</v>
          </cell>
          <cell r="AF1310">
            <v>0</v>
          </cell>
          <cell r="AG1310">
            <v>1</v>
          </cell>
          <cell r="AH1310">
            <v>1</v>
          </cell>
          <cell r="AI1310">
            <v>1</v>
          </cell>
          <cell r="AJ1310">
            <v>1</v>
          </cell>
          <cell r="AL1310">
            <v>39</v>
          </cell>
          <cell r="AM1310">
            <v>84</v>
          </cell>
          <cell r="AO1310" t="str">
            <v>C-2014-00372 (gas)</v>
          </cell>
          <cell r="AP1310">
            <v>2731</v>
          </cell>
          <cell r="AQ1310" t="str">
            <v>KY</v>
          </cell>
          <cell r="AR1310" t="str">
            <v>Louisville Gas and Electric Company</v>
          </cell>
          <cell r="AS1310" t="str">
            <v>PPL</v>
          </cell>
          <cell r="AT1310" t="str">
            <v>Natural Gas</v>
          </cell>
          <cell r="AU1310">
            <v>41969</v>
          </cell>
          <cell r="AV1310">
            <v>14273.172</v>
          </cell>
          <cell r="AW1310">
            <v>7.36</v>
          </cell>
          <cell r="AX1310">
            <v>10.5</v>
          </cell>
          <cell r="AY1310">
            <v>52.75</v>
          </cell>
          <cell r="AZ1310">
            <v>523925.924</v>
          </cell>
          <cell r="BA1310">
            <v>42185</v>
          </cell>
          <cell r="BB1310">
            <v>7000</v>
          </cell>
          <cell r="BC1310" t="str">
            <v>NA</v>
          </cell>
          <cell r="BD1310" t="str">
            <v>NA</v>
          </cell>
          <cell r="BE1310" t="str">
            <v>NA</v>
          </cell>
          <cell r="BF1310">
            <v>42551</v>
          </cell>
          <cell r="BG1310" t="str">
            <v>NA</v>
          </cell>
          <cell r="BI1310" t="str">
            <v>Distribution</v>
          </cell>
          <cell r="BJ1310" t="str">
            <v>Settled</v>
          </cell>
          <cell r="BK1310" t="str">
            <v>No</v>
          </cell>
          <cell r="BL1310" t="str">
            <v>No</v>
          </cell>
        </row>
        <row r="1311">
          <cell r="AE1311">
            <v>125</v>
          </cell>
          <cell r="AF1311">
            <v>0</v>
          </cell>
          <cell r="AG1311">
            <v>1</v>
          </cell>
          <cell r="AH1311">
            <v>1</v>
          </cell>
          <cell r="AI1311">
            <v>1</v>
          </cell>
          <cell r="AJ1311">
            <v>0</v>
          </cell>
          <cell r="AL1311">
            <v>39</v>
          </cell>
          <cell r="AM1311">
            <v>84</v>
          </cell>
          <cell r="AO1311" t="str">
            <v>C-2014-00371</v>
          </cell>
          <cell r="AP1311">
            <v>2732</v>
          </cell>
          <cell r="AQ1311" t="str">
            <v>KY</v>
          </cell>
          <cell r="AR1311" t="str">
            <v>Kentucky Utilities Company</v>
          </cell>
          <cell r="AS1311" t="str">
            <v>PPL</v>
          </cell>
          <cell r="AT1311" t="str">
            <v>Electric</v>
          </cell>
          <cell r="AU1311">
            <v>41969</v>
          </cell>
          <cell r="AV1311">
            <v>153443.95000000001</v>
          </cell>
          <cell r="AW1311">
            <v>7.38</v>
          </cell>
          <cell r="AX1311">
            <v>10.5</v>
          </cell>
          <cell r="AY1311">
            <v>53.02</v>
          </cell>
          <cell r="AZ1311">
            <v>3568968.4280000003</v>
          </cell>
          <cell r="BA1311">
            <v>42185</v>
          </cell>
          <cell r="BB1311">
            <v>125000</v>
          </cell>
          <cell r="BC1311" t="str">
            <v>NA</v>
          </cell>
          <cell r="BD1311" t="str">
            <v>NA</v>
          </cell>
          <cell r="BE1311" t="str">
            <v>NA</v>
          </cell>
          <cell r="BF1311">
            <v>42551</v>
          </cell>
          <cell r="BG1311" t="str">
            <v>NA</v>
          </cell>
          <cell r="BI1311" t="str">
            <v>Vertically Integrated</v>
          </cell>
          <cell r="BJ1311" t="str">
            <v>Settled</v>
          </cell>
          <cell r="BK1311" t="str">
            <v>No</v>
          </cell>
          <cell r="BL1311" t="str">
            <v>No</v>
          </cell>
        </row>
        <row r="1312">
          <cell r="AE1312">
            <v>125</v>
          </cell>
          <cell r="AF1312">
            <v>0</v>
          </cell>
          <cell r="AG1312">
            <v>1</v>
          </cell>
          <cell r="AH1312">
            <v>1</v>
          </cell>
          <cell r="AI1312">
            <v>1</v>
          </cell>
          <cell r="AJ1312">
            <v>0</v>
          </cell>
          <cell r="AL1312">
            <v>39</v>
          </cell>
          <cell r="AM1312">
            <v>84</v>
          </cell>
          <cell r="AO1312" t="str">
            <v>C-2014-00396</v>
          </cell>
          <cell r="AP1312">
            <v>2738</v>
          </cell>
          <cell r="AQ1312" t="str">
            <v>KY</v>
          </cell>
          <cell r="AR1312" t="str">
            <v>Kentucky Power Company</v>
          </cell>
          <cell r="AS1312" t="str">
            <v>AEP</v>
          </cell>
          <cell r="AT1312" t="str">
            <v>Electric</v>
          </cell>
          <cell r="AU1312">
            <v>41996</v>
          </cell>
          <cell r="AV1312">
            <v>-4696.3310000000001</v>
          </cell>
          <cell r="AW1312">
            <v>7.71</v>
          </cell>
          <cell r="AX1312">
            <v>10.62</v>
          </cell>
          <cell r="AY1312">
            <v>45.19</v>
          </cell>
          <cell r="AZ1312">
            <v>1147480.328</v>
          </cell>
          <cell r="BA1312">
            <v>42177</v>
          </cell>
          <cell r="BB1312">
            <v>-23019.772000000001</v>
          </cell>
          <cell r="BC1312" t="str">
            <v>NA</v>
          </cell>
          <cell r="BD1312" t="str">
            <v>NA</v>
          </cell>
          <cell r="BE1312" t="str">
            <v>NA</v>
          </cell>
          <cell r="BF1312">
            <v>41912</v>
          </cell>
          <cell r="BG1312" t="str">
            <v>NA</v>
          </cell>
          <cell r="BI1312" t="str">
            <v>Vertically Integrated</v>
          </cell>
          <cell r="BJ1312" t="str">
            <v>Settled</v>
          </cell>
          <cell r="BK1312" t="str">
            <v>No</v>
          </cell>
          <cell r="BL1312" t="str">
            <v>No</v>
          </cell>
        </row>
        <row r="1313">
          <cell r="AE1313">
            <v>125</v>
          </cell>
          <cell r="AF1313">
            <v>0</v>
          </cell>
          <cell r="AG1313">
            <v>1</v>
          </cell>
          <cell r="AH1313">
            <v>1</v>
          </cell>
          <cell r="AI1313">
            <v>1</v>
          </cell>
          <cell r="AJ1313">
            <v>1</v>
          </cell>
          <cell r="AL1313">
            <v>39</v>
          </cell>
          <cell r="AM1313">
            <v>84</v>
          </cell>
          <cell r="AO1313" t="str">
            <v>C-2015-00272 (PRP)</v>
          </cell>
          <cell r="AP1313">
            <v>2847</v>
          </cell>
          <cell r="AQ1313" t="str">
            <v>KY</v>
          </cell>
          <cell r="AR1313" t="str">
            <v>Atmos Energy Corporation</v>
          </cell>
          <cell r="AT1313" t="str">
            <v>Natural Gas</v>
          </cell>
          <cell r="AU1313">
            <v>42216</v>
          </cell>
          <cell r="AV1313">
            <v>3785.6320000000001</v>
          </cell>
          <cell r="AW1313" t="str">
            <v>NA</v>
          </cell>
          <cell r="AX1313" t="str">
            <v>NA</v>
          </cell>
          <cell r="AY1313" t="str">
            <v>NA</v>
          </cell>
          <cell r="AZ1313">
            <v>61702.393000000004</v>
          </cell>
          <cell r="BA1313">
            <v>42270</v>
          </cell>
          <cell r="BB1313">
            <v>3785.6320000000001</v>
          </cell>
          <cell r="BC1313" t="str">
            <v>NA</v>
          </cell>
          <cell r="BD1313" t="str">
            <v>NA</v>
          </cell>
          <cell r="BE1313" t="str">
            <v>NA</v>
          </cell>
          <cell r="BF1313">
            <v>42643</v>
          </cell>
          <cell r="BG1313">
            <v>61702.393000000004</v>
          </cell>
          <cell r="BH1313" t="str">
            <v>Year-end</v>
          </cell>
          <cell r="BI1313" t="str">
            <v>Limited-Issue Rider</v>
          </cell>
          <cell r="BJ1313" t="str">
            <v>Fully Litigated</v>
          </cell>
          <cell r="BK1313" t="str">
            <v>No</v>
          </cell>
          <cell r="BL1313" t="str">
            <v>No</v>
          </cell>
        </row>
        <row r="1314">
          <cell r="AE1314">
            <v>125</v>
          </cell>
          <cell r="AF1314">
            <v>0</v>
          </cell>
          <cell r="AG1314">
            <v>1</v>
          </cell>
          <cell r="AH1314">
            <v>1</v>
          </cell>
          <cell r="AI1314">
            <v>1</v>
          </cell>
          <cell r="AJ1314">
            <v>1</v>
          </cell>
          <cell r="AL1314">
            <v>39</v>
          </cell>
          <cell r="AM1314">
            <v>84</v>
          </cell>
          <cell r="AO1314" t="str">
            <v>C-2015-00066 (PRP)</v>
          </cell>
          <cell r="AP1314">
            <v>2848</v>
          </cell>
          <cell r="AQ1314" t="str">
            <v>KY</v>
          </cell>
          <cell r="AR1314" t="str">
            <v>Delta Natural Gas Company, Inc.</v>
          </cell>
          <cell r="AS1314" t="str">
            <v>WTRG</v>
          </cell>
          <cell r="AT1314" t="str">
            <v>Natural Gas</v>
          </cell>
          <cell r="AU1314">
            <v>42062</v>
          </cell>
          <cell r="AV1314">
            <v>1293.1079999999999</v>
          </cell>
          <cell r="AW1314" t="str">
            <v>NA</v>
          </cell>
          <cell r="AX1314" t="str">
            <v>NA</v>
          </cell>
          <cell r="AY1314" t="str">
            <v>NA</v>
          </cell>
          <cell r="AZ1314">
            <v>7043.6379999999999</v>
          </cell>
          <cell r="BA1314">
            <v>42101</v>
          </cell>
          <cell r="BB1314">
            <v>1293.1079999999999</v>
          </cell>
          <cell r="BC1314" t="str">
            <v>NA</v>
          </cell>
          <cell r="BD1314" t="str">
            <v>NA</v>
          </cell>
          <cell r="BE1314" t="str">
            <v>NA</v>
          </cell>
          <cell r="BF1314">
            <v>42004</v>
          </cell>
          <cell r="BG1314">
            <v>7043.6379999999999</v>
          </cell>
          <cell r="BH1314" t="str">
            <v>Year-end</v>
          </cell>
          <cell r="BI1314" t="str">
            <v>Limited-Issue Rider</v>
          </cell>
          <cell r="BJ1314" t="str">
            <v>Fully Litigated</v>
          </cell>
          <cell r="BK1314" t="str">
            <v>No</v>
          </cell>
          <cell r="BL1314" t="str">
            <v>No</v>
          </cell>
        </row>
        <row r="1315">
          <cell r="AE1315">
            <v>125</v>
          </cell>
          <cell r="AF1315">
            <v>0</v>
          </cell>
          <cell r="AG1315">
            <v>1</v>
          </cell>
          <cell r="AH1315">
            <v>1</v>
          </cell>
          <cell r="AI1315">
            <v>1</v>
          </cell>
          <cell r="AJ1315">
            <v>1</v>
          </cell>
          <cell r="AL1315">
            <v>39</v>
          </cell>
          <cell r="AM1315">
            <v>84</v>
          </cell>
          <cell r="AO1315" t="str">
            <v>C-2015-00343</v>
          </cell>
          <cell r="AP1315">
            <v>2863</v>
          </cell>
          <cell r="AQ1315" t="str">
            <v>KY</v>
          </cell>
          <cell r="AR1315" t="str">
            <v>Atmos Energy Corporation</v>
          </cell>
          <cell r="AT1315" t="str">
            <v>Natural Gas</v>
          </cell>
          <cell r="AU1315">
            <v>42331</v>
          </cell>
          <cell r="AV1315">
            <v>3307.6880000000001</v>
          </cell>
          <cell r="AW1315">
            <v>8.1199999999999992</v>
          </cell>
          <cell r="AX1315">
            <v>10.5</v>
          </cell>
          <cell r="AY1315">
            <v>55.32</v>
          </cell>
          <cell r="AZ1315">
            <v>335832.63900000002</v>
          </cell>
          <cell r="BA1315">
            <v>42586</v>
          </cell>
          <cell r="BB1315">
            <v>500</v>
          </cell>
          <cell r="BC1315" t="str">
            <v>NA</v>
          </cell>
          <cell r="BD1315" t="str">
            <v>NA</v>
          </cell>
          <cell r="BE1315" t="str">
            <v>NA</v>
          </cell>
          <cell r="BF1315">
            <v>42886</v>
          </cell>
          <cell r="BG1315" t="str">
            <v>NA</v>
          </cell>
          <cell r="BI1315" t="str">
            <v>Distribution</v>
          </cell>
          <cell r="BJ1315" t="str">
            <v>Settled</v>
          </cell>
          <cell r="BK1315" t="str">
            <v>No</v>
          </cell>
          <cell r="BL1315" t="str">
            <v>No</v>
          </cell>
        </row>
        <row r="1316">
          <cell r="AE1316">
            <v>125</v>
          </cell>
          <cell r="AF1316">
            <v>0</v>
          </cell>
          <cell r="AG1316">
            <v>1</v>
          </cell>
          <cell r="AH1316">
            <v>1</v>
          </cell>
          <cell r="AI1316">
            <v>1</v>
          </cell>
          <cell r="AJ1316">
            <v>1</v>
          </cell>
          <cell r="AL1316">
            <v>39</v>
          </cell>
          <cell r="AM1316">
            <v>84</v>
          </cell>
          <cell r="AO1316" t="str">
            <v>C-2016-00162</v>
          </cell>
          <cell r="AP1316">
            <v>2965</v>
          </cell>
          <cell r="AQ1316" t="str">
            <v>KY</v>
          </cell>
          <cell r="AR1316" t="str">
            <v>Columbia Gas of Kentucky, Incorporated</v>
          </cell>
          <cell r="AS1316" t="str">
            <v>NI</v>
          </cell>
          <cell r="AT1316" t="str">
            <v>Natural Gas</v>
          </cell>
          <cell r="AU1316">
            <v>42517</v>
          </cell>
          <cell r="AV1316">
            <v>25408.373</v>
          </cell>
          <cell r="AW1316">
            <v>8.41</v>
          </cell>
          <cell r="AX1316">
            <v>11</v>
          </cell>
          <cell r="AY1316">
            <v>52.42</v>
          </cell>
          <cell r="AZ1316">
            <v>253360.78100000002</v>
          </cell>
          <cell r="BA1316">
            <v>42726</v>
          </cell>
          <cell r="BB1316">
            <v>18056</v>
          </cell>
          <cell r="BC1316" t="str">
            <v>NA</v>
          </cell>
          <cell r="BD1316" t="str">
            <v>NA</v>
          </cell>
          <cell r="BE1316" t="str">
            <v>NA</v>
          </cell>
          <cell r="BG1316" t="str">
            <v>NA</v>
          </cell>
          <cell r="BI1316" t="str">
            <v>Distribution</v>
          </cell>
          <cell r="BJ1316" t="str">
            <v>Settled</v>
          </cell>
          <cell r="BK1316" t="str">
            <v>No</v>
          </cell>
          <cell r="BL1316" t="str">
            <v>No</v>
          </cell>
        </row>
        <row r="1317">
          <cell r="AE1317">
            <v>125</v>
          </cell>
          <cell r="AF1317">
            <v>0</v>
          </cell>
          <cell r="AG1317">
            <v>1</v>
          </cell>
          <cell r="AH1317">
            <v>1</v>
          </cell>
          <cell r="AI1317">
            <v>1</v>
          </cell>
          <cell r="AJ1317">
            <v>1</v>
          </cell>
          <cell r="AL1317">
            <v>39</v>
          </cell>
          <cell r="AM1317">
            <v>84</v>
          </cell>
          <cell r="AO1317" t="str">
            <v>C-2016-00262 (PRP)</v>
          </cell>
          <cell r="AP1317">
            <v>3013</v>
          </cell>
          <cell r="AQ1317" t="str">
            <v>KY</v>
          </cell>
          <cell r="AR1317" t="str">
            <v>Atmos Energy Corporation</v>
          </cell>
          <cell r="AT1317" t="str">
            <v>Natural Gas</v>
          </cell>
          <cell r="AU1317">
            <v>42583</v>
          </cell>
          <cell r="AV1317">
            <v>4938.0029999999997</v>
          </cell>
          <cell r="AW1317" t="str">
            <v>NA</v>
          </cell>
          <cell r="AX1317" t="str">
            <v>NA</v>
          </cell>
          <cell r="AY1317" t="str">
            <v>NA</v>
          </cell>
          <cell r="AZ1317">
            <v>38172.845999999998</v>
          </cell>
          <cell r="BA1317">
            <v>42688</v>
          </cell>
          <cell r="BB1317">
            <v>4981.3509999999997</v>
          </cell>
          <cell r="BC1317" t="str">
            <v>NA</v>
          </cell>
          <cell r="BD1317" t="str">
            <v>NA</v>
          </cell>
          <cell r="BE1317" t="str">
            <v>NA</v>
          </cell>
          <cell r="BF1317">
            <v>43008</v>
          </cell>
          <cell r="BG1317">
            <v>38100</v>
          </cell>
          <cell r="BH1317" t="str">
            <v>Year-end</v>
          </cell>
          <cell r="BI1317" t="str">
            <v>Limited-Issue Rider</v>
          </cell>
          <cell r="BJ1317" t="str">
            <v>Fully Litigated</v>
          </cell>
          <cell r="BK1317" t="str">
            <v>No</v>
          </cell>
          <cell r="BL1317" t="str">
            <v>No</v>
          </cell>
        </row>
        <row r="1318">
          <cell r="AE1318">
            <v>125</v>
          </cell>
          <cell r="AF1318">
            <v>0</v>
          </cell>
          <cell r="AG1318">
            <v>1</v>
          </cell>
          <cell r="AH1318">
            <v>1</v>
          </cell>
          <cell r="AI1318">
            <v>1</v>
          </cell>
          <cell r="AJ1318">
            <v>1</v>
          </cell>
          <cell r="AL1318">
            <v>39</v>
          </cell>
          <cell r="AM1318">
            <v>84</v>
          </cell>
          <cell r="AO1318" t="str">
            <v>C-2016-00110 (PRP)</v>
          </cell>
          <cell r="AP1318">
            <v>3018</v>
          </cell>
          <cell r="AQ1318" t="str">
            <v>KY</v>
          </cell>
          <cell r="AR1318" t="str">
            <v>Delta Natural Gas Company, Inc.</v>
          </cell>
          <cell r="AS1318" t="str">
            <v>WTRG</v>
          </cell>
          <cell r="AT1318" t="str">
            <v>Natural Gas</v>
          </cell>
          <cell r="AU1318">
            <v>42431</v>
          </cell>
          <cell r="AV1318">
            <v>1440.731</v>
          </cell>
          <cell r="AW1318" t="str">
            <v>NA</v>
          </cell>
          <cell r="AX1318" t="str">
            <v>NA</v>
          </cell>
          <cell r="AY1318" t="str">
            <v>NA</v>
          </cell>
          <cell r="AZ1318">
            <v>7972.067</v>
          </cell>
          <cell r="BA1318">
            <v>42509</v>
          </cell>
          <cell r="BB1318">
            <v>1440.731</v>
          </cell>
          <cell r="BC1318" t="str">
            <v>NA</v>
          </cell>
          <cell r="BD1318" t="str">
            <v>NA</v>
          </cell>
          <cell r="BE1318" t="str">
            <v>NA</v>
          </cell>
          <cell r="BF1318">
            <v>42369</v>
          </cell>
          <cell r="BG1318">
            <v>7972.067</v>
          </cell>
          <cell r="BH1318" t="str">
            <v>Year-end</v>
          </cell>
          <cell r="BI1318" t="str">
            <v>Limited-Issue Rider</v>
          </cell>
          <cell r="BJ1318" t="str">
            <v>Fully Litigated</v>
          </cell>
          <cell r="BK1318" t="str">
            <v>No</v>
          </cell>
          <cell r="BL1318" t="str">
            <v>No</v>
          </cell>
        </row>
        <row r="1319">
          <cell r="AE1319">
            <v>125</v>
          </cell>
          <cell r="AF1319">
            <v>0</v>
          </cell>
          <cell r="AG1319">
            <v>1</v>
          </cell>
          <cell r="AH1319">
            <v>1</v>
          </cell>
          <cell r="AI1319">
            <v>1</v>
          </cell>
          <cell r="AJ1319">
            <v>0</v>
          </cell>
          <cell r="AL1319">
            <v>39</v>
          </cell>
          <cell r="AM1319">
            <v>84</v>
          </cell>
          <cell r="AO1319" t="str">
            <v>C-2016-00370</v>
          </cell>
          <cell r="AP1319">
            <v>3037</v>
          </cell>
          <cell r="AQ1319" t="str">
            <v>KY</v>
          </cell>
          <cell r="AR1319" t="str">
            <v>Kentucky Utilities Company</v>
          </cell>
          <cell r="AS1319" t="str">
            <v>PPL</v>
          </cell>
          <cell r="AT1319" t="str">
            <v>Electric</v>
          </cell>
          <cell r="AU1319">
            <v>42697</v>
          </cell>
          <cell r="AV1319">
            <v>103098.00600000001</v>
          </cell>
          <cell r="AW1319">
            <v>7.29</v>
          </cell>
          <cell r="AX1319">
            <v>10.23</v>
          </cell>
          <cell r="AY1319">
            <v>53.28</v>
          </cell>
          <cell r="AZ1319">
            <v>3638800.73</v>
          </cell>
          <cell r="BA1319">
            <v>42908</v>
          </cell>
          <cell r="BB1319">
            <v>51583.24</v>
          </cell>
          <cell r="BC1319" t="str">
            <v>NA</v>
          </cell>
          <cell r="BD1319">
            <v>9.6999999999999993</v>
          </cell>
          <cell r="BE1319" t="str">
            <v>NA</v>
          </cell>
          <cell r="BG1319" t="str">
            <v>NA</v>
          </cell>
          <cell r="BI1319" t="str">
            <v>Vertically Integrated</v>
          </cell>
          <cell r="BJ1319" t="str">
            <v>Settled</v>
          </cell>
          <cell r="BK1319" t="str">
            <v>No</v>
          </cell>
          <cell r="BL1319" t="str">
            <v>No</v>
          </cell>
        </row>
        <row r="1320">
          <cell r="AE1320">
            <v>125</v>
          </cell>
          <cell r="AF1320">
            <v>0</v>
          </cell>
          <cell r="AG1320">
            <v>1</v>
          </cell>
          <cell r="AH1320">
            <v>1</v>
          </cell>
          <cell r="AI1320">
            <v>1</v>
          </cell>
          <cell r="AJ1320">
            <v>0</v>
          </cell>
          <cell r="AL1320">
            <v>39</v>
          </cell>
          <cell r="AM1320">
            <v>84</v>
          </cell>
          <cell r="AO1320" t="str">
            <v>C-2016-00371 (elec.)</v>
          </cell>
          <cell r="AP1320">
            <v>3038</v>
          </cell>
          <cell r="AQ1320" t="str">
            <v>KY</v>
          </cell>
          <cell r="AR1320" t="str">
            <v>Louisville Gas and Electric Company</v>
          </cell>
          <cell r="AS1320" t="str">
            <v>PPL</v>
          </cell>
          <cell r="AT1320" t="str">
            <v>Electric</v>
          </cell>
          <cell r="AU1320">
            <v>42697</v>
          </cell>
          <cell r="AV1320">
            <v>93620.781000000003</v>
          </cell>
          <cell r="AW1320">
            <v>7.24</v>
          </cell>
          <cell r="AX1320">
            <v>10.23</v>
          </cell>
          <cell r="AY1320">
            <v>53.27</v>
          </cell>
          <cell r="AZ1320">
            <v>2404580.875</v>
          </cell>
          <cell r="BA1320">
            <v>42908</v>
          </cell>
          <cell r="BB1320">
            <v>57098.289000000004</v>
          </cell>
          <cell r="BC1320" t="str">
            <v>NA</v>
          </cell>
          <cell r="BD1320">
            <v>9.6999999999999993</v>
          </cell>
          <cell r="BE1320" t="str">
            <v>NA</v>
          </cell>
          <cell r="BG1320" t="str">
            <v>NA</v>
          </cell>
          <cell r="BI1320" t="str">
            <v>Vertically Integrated</v>
          </cell>
          <cell r="BJ1320" t="str">
            <v>Settled</v>
          </cell>
          <cell r="BK1320" t="str">
            <v>No</v>
          </cell>
          <cell r="BL1320" t="str">
            <v>No</v>
          </cell>
        </row>
        <row r="1321">
          <cell r="AE1321">
            <v>125</v>
          </cell>
          <cell r="AF1321">
            <v>0</v>
          </cell>
          <cell r="AG1321">
            <v>1</v>
          </cell>
          <cell r="AH1321">
            <v>1</v>
          </cell>
          <cell r="AI1321">
            <v>1</v>
          </cell>
          <cell r="AJ1321">
            <v>1</v>
          </cell>
          <cell r="AL1321">
            <v>39</v>
          </cell>
          <cell r="AM1321">
            <v>84</v>
          </cell>
          <cell r="AO1321" t="str">
            <v>C-2016-00371 (gas)</v>
          </cell>
          <cell r="AP1321">
            <v>3039</v>
          </cell>
          <cell r="AQ1321" t="str">
            <v>KY</v>
          </cell>
          <cell r="AR1321" t="str">
            <v>Louisville Gas and Electric Company</v>
          </cell>
          <cell r="AS1321" t="str">
            <v>PPL</v>
          </cell>
          <cell r="AT1321" t="str">
            <v>Natural Gas</v>
          </cell>
          <cell r="AU1321">
            <v>42697</v>
          </cell>
          <cell r="AV1321">
            <v>13828.546</v>
          </cell>
          <cell r="AW1321">
            <v>7.24</v>
          </cell>
          <cell r="AX1321">
            <v>10.23</v>
          </cell>
          <cell r="AY1321">
            <v>53.27</v>
          </cell>
          <cell r="AZ1321">
            <v>706897.90800000005</v>
          </cell>
          <cell r="BA1321">
            <v>42908</v>
          </cell>
          <cell r="BB1321">
            <v>6784.2460000000001</v>
          </cell>
          <cell r="BC1321" t="str">
            <v>NA</v>
          </cell>
          <cell r="BD1321">
            <v>9.6999999999999993</v>
          </cell>
          <cell r="BE1321" t="str">
            <v>NA</v>
          </cell>
          <cell r="BG1321" t="str">
            <v>NA</v>
          </cell>
          <cell r="BI1321" t="str">
            <v>Distribution</v>
          </cell>
          <cell r="BJ1321" t="str">
            <v>Settled</v>
          </cell>
          <cell r="BK1321" t="str">
            <v>No</v>
          </cell>
          <cell r="BL1321" t="str">
            <v>No</v>
          </cell>
        </row>
        <row r="1322">
          <cell r="AE1322">
            <v>125</v>
          </cell>
          <cell r="AF1322">
            <v>0</v>
          </cell>
          <cell r="AG1322">
            <v>1</v>
          </cell>
          <cell r="AH1322">
            <v>1</v>
          </cell>
          <cell r="AI1322">
            <v>1</v>
          </cell>
          <cell r="AJ1322">
            <v>1</v>
          </cell>
          <cell r="AL1322">
            <v>39</v>
          </cell>
          <cell r="AM1322">
            <v>84</v>
          </cell>
          <cell r="AO1322" t="str">
            <v>C-2017-00111 (PRP)</v>
          </cell>
          <cell r="AP1322">
            <v>3089</v>
          </cell>
          <cell r="AQ1322" t="str">
            <v>KY</v>
          </cell>
          <cell r="AR1322" t="str">
            <v>Delta Natural Gas Company, Inc.</v>
          </cell>
          <cell r="AS1322" t="str">
            <v>WTRG</v>
          </cell>
          <cell r="AT1322" t="str">
            <v>Natural Gas</v>
          </cell>
          <cell r="AU1322">
            <v>42794</v>
          </cell>
          <cell r="AV1322">
            <v>1760.7250000000001</v>
          </cell>
          <cell r="AW1322" t="str">
            <v>NA</v>
          </cell>
          <cell r="AX1322" t="str">
            <v>NA</v>
          </cell>
          <cell r="AY1322" t="str">
            <v>NA</v>
          </cell>
          <cell r="AZ1322">
            <v>9766.3989999999994</v>
          </cell>
          <cell r="BA1322">
            <v>42852</v>
          </cell>
          <cell r="BB1322">
            <v>1760.7250000000001</v>
          </cell>
          <cell r="BC1322" t="str">
            <v>NA</v>
          </cell>
          <cell r="BD1322" t="str">
            <v>NA</v>
          </cell>
          <cell r="BE1322" t="str">
            <v>NA</v>
          </cell>
          <cell r="BF1322">
            <v>42735</v>
          </cell>
          <cell r="BG1322">
            <v>9766.3989999999994</v>
          </cell>
          <cell r="BH1322" t="str">
            <v>Year-end</v>
          </cell>
          <cell r="BI1322" t="str">
            <v>Limited-Issue Rider</v>
          </cell>
          <cell r="BJ1322" t="str">
            <v>Fully Litigated</v>
          </cell>
          <cell r="BK1322" t="str">
            <v>No</v>
          </cell>
          <cell r="BL1322" t="str">
            <v>No</v>
          </cell>
        </row>
        <row r="1323">
          <cell r="AE1323">
            <v>125</v>
          </cell>
          <cell r="AF1323">
            <v>0</v>
          </cell>
          <cell r="AG1323">
            <v>1</v>
          </cell>
          <cell r="AH1323">
            <v>1</v>
          </cell>
          <cell r="AI1323">
            <v>1</v>
          </cell>
          <cell r="AJ1323">
            <v>0</v>
          </cell>
          <cell r="AL1323">
            <v>39</v>
          </cell>
          <cell r="AM1323">
            <v>84</v>
          </cell>
          <cell r="AO1323" t="str">
            <v>C-2017-00179</v>
          </cell>
          <cell r="AP1323">
            <v>3123</v>
          </cell>
          <cell r="AQ1323" t="str">
            <v>KY</v>
          </cell>
          <cell r="AR1323" t="str">
            <v>Kentucky Power Company</v>
          </cell>
          <cell r="AS1323" t="str">
            <v>AEP</v>
          </cell>
          <cell r="AT1323" t="str">
            <v>Electric</v>
          </cell>
          <cell r="AU1323">
            <v>42914</v>
          </cell>
          <cell r="AV1323">
            <v>60397.438000000002</v>
          </cell>
          <cell r="AW1323">
            <v>6.75</v>
          </cell>
          <cell r="AX1323">
            <v>10.31</v>
          </cell>
          <cell r="AY1323">
            <v>41.68</v>
          </cell>
          <cell r="AZ1323">
            <v>1191785.493</v>
          </cell>
          <cell r="BA1323">
            <v>43118</v>
          </cell>
          <cell r="BB1323">
            <v>12348.630000000001</v>
          </cell>
          <cell r="BC1323">
            <v>6.44</v>
          </cell>
          <cell r="BD1323">
            <v>9.6999999999999993</v>
          </cell>
          <cell r="BE1323">
            <v>41.68</v>
          </cell>
          <cell r="BF1323">
            <v>42794</v>
          </cell>
          <cell r="BG1323">
            <v>1191785.493</v>
          </cell>
          <cell r="BH1323" t="str">
            <v>Year-end</v>
          </cell>
          <cell r="BI1323" t="str">
            <v>Vertically Integrated</v>
          </cell>
          <cell r="BJ1323" t="str">
            <v>Settled</v>
          </cell>
          <cell r="BK1323" t="str">
            <v>No</v>
          </cell>
          <cell r="BL1323" t="str">
            <v>No</v>
          </cell>
        </row>
        <row r="1324">
          <cell r="AE1324">
            <v>125</v>
          </cell>
          <cell r="AF1324">
            <v>0</v>
          </cell>
          <cell r="AG1324">
            <v>1</v>
          </cell>
          <cell r="AH1324">
            <v>1</v>
          </cell>
          <cell r="AI1324">
            <v>1</v>
          </cell>
          <cell r="AJ1324">
            <v>0</v>
          </cell>
          <cell r="AL1324">
            <v>39</v>
          </cell>
          <cell r="AM1324">
            <v>84</v>
          </cell>
          <cell r="AO1324" t="str">
            <v>C-2017-00321</v>
          </cell>
          <cell r="AP1324">
            <v>3174</v>
          </cell>
          <cell r="AQ1324" t="str">
            <v>KY</v>
          </cell>
          <cell r="AR1324" t="str">
            <v>Duke Energy Kentucky, Inc.</v>
          </cell>
          <cell r="AS1324" t="str">
            <v>DUK</v>
          </cell>
          <cell r="AT1324" t="str">
            <v>Electric</v>
          </cell>
          <cell r="AU1324">
            <v>42979</v>
          </cell>
          <cell r="AV1324">
            <v>48646.213000000003</v>
          </cell>
          <cell r="AW1324">
            <v>7.08</v>
          </cell>
          <cell r="AX1324">
            <v>10.3</v>
          </cell>
          <cell r="AY1324">
            <v>48.89</v>
          </cell>
          <cell r="AZ1324">
            <v>705051.14</v>
          </cell>
          <cell r="BA1324">
            <v>43203</v>
          </cell>
          <cell r="BB1324">
            <v>8428.6450000000004</v>
          </cell>
          <cell r="BC1324">
            <v>6.83</v>
          </cell>
          <cell r="BD1324">
            <v>9.73</v>
          </cell>
          <cell r="BE1324">
            <v>49.25</v>
          </cell>
          <cell r="BF1324">
            <v>43555</v>
          </cell>
          <cell r="BG1324">
            <v>647809.05000000005</v>
          </cell>
          <cell r="BH1324" t="str">
            <v>Average</v>
          </cell>
          <cell r="BI1324" t="str">
            <v>Vertically Integrated</v>
          </cell>
          <cell r="BJ1324" t="str">
            <v>Fully Litigated</v>
          </cell>
          <cell r="BK1324" t="str">
            <v>No</v>
          </cell>
          <cell r="BL1324" t="str">
            <v>No</v>
          </cell>
        </row>
        <row r="1325">
          <cell r="AE1325">
            <v>125</v>
          </cell>
          <cell r="AF1325">
            <v>0</v>
          </cell>
          <cell r="AG1325">
            <v>1</v>
          </cell>
          <cell r="AH1325">
            <v>1</v>
          </cell>
          <cell r="AI1325">
            <v>1</v>
          </cell>
          <cell r="AJ1325">
            <v>1</v>
          </cell>
          <cell r="AL1325">
            <v>39</v>
          </cell>
          <cell r="AM1325">
            <v>84</v>
          </cell>
          <cell r="AO1325" t="str">
            <v>C-2017-00308 (PRP)</v>
          </cell>
          <cell r="AP1325">
            <v>3175</v>
          </cell>
          <cell r="AQ1325" t="str">
            <v>KY</v>
          </cell>
          <cell r="AR1325" t="str">
            <v>Atmos Energy Corporation</v>
          </cell>
          <cell r="AT1325" t="str">
            <v>Natural Gas</v>
          </cell>
          <cell r="AU1325">
            <v>42944</v>
          </cell>
          <cell r="AV1325">
            <v>5638.0429999999997</v>
          </cell>
          <cell r="AW1325" t="str">
            <v>NA</v>
          </cell>
          <cell r="AX1325" t="str">
            <v>NA</v>
          </cell>
          <cell r="AY1325" t="str">
            <v>NA</v>
          </cell>
          <cell r="AZ1325">
            <v>80573.5</v>
          </cell>
          <cell r="BA1325">
            <v>43035</v>
          </cell>
          <cell r="BB1325">
            <v>5638.0429999999997</v>
          </cell>
          <cell r="BC1325" t="str">
            <v>NA</v>
          </cell>
          <cell r="BD1325" t="str">
            <v>NA</v>
          </cell>
          <cell r="BE1325" t="str">
            <v>NA</v>
          </cell>
          <cell r="BF1325">
            <v>43373</v>
          </cell>
          <cell r="BG1325">
            <v>80573.5</v>
          </cell>
          <cell r="BH1325" t="str">
            <v>Year-end</v>
          </cell>
          <cell r="BI1325" t="str">
            <v>Limited-Issue Rider</v>
          </cell>
          <cell r="BJ1325" t="str">
            <v>Fully Litigated</v>
          </cell>
          <cell r="BK1325" t="str">
            <v>No</v>
          </cell>
          <cell r="BL1325" t="str">
            <v>No</v>
          </cell>
        </row>
        <row r="1326">
          <cell r="AE1326">
            <v>125</v>
          </cell>
          <cell r="AF1326">
            <v>0</v>
          </cell>
          <cell r="AG1326">
            <v>1</v>
          </cell>
          <cell r="AH1326">
            <v>1</v>
          </cell>
          <cell r="AI1326">
            <v>1</v>
          </cell>
          <cell r="AJ1326">
            <v>1</v>
          </cell>
          <cell r="AL1326">
            <v>39</v>
          </cell>
          <cell r="AM1326">
            <v>84</v>
          </cell>
          <cell r="AO1326" t="str">
            <v>C-2017-00413 (AMRP)</v>
          </cell>
          <cell r="AP1326">
            <v>3211</v>
          </cell>
          <cell r="AQ1326" t="str">
            <v>KY</v>
          </cell>
          <cell r="AR1326" t="str">
            <v>Columbia Gas of Kentucky, Incorporated</v>
          </cell>
          <cell r="AS1326" t="str">
            <v>NI</v>
          </cell>
          <cell r="AT1326" t="str">
            <v>Natural Gas</v>
          </cell>
          <cell r="AU1326">
            <v>43021</v>
          </cell>
          <cell r="AV1326">
            <v>4473.8919999999998</v>
          </cell>
          <cell r="AW1326">
            <v>7.62</v>
          </cell>
          <cell r="AX1326" t="str">
            <v>NA</v>
          </cell>
          <cell r="AY1326">
            <v>52.42</v>
          </cell>
          <cell r="AZ1326">
            <v>32858.664000000004</v>
          </cell>
          <cell r="BA1326">
            <v>43091</v>
          </cell>
          <cell r="BB1326">
            <v>4473.8919999999998</v>
          </cell>
          <cell r="BC1326">
            <v>7.62</v>
          </cell>
          <cell r="BD1326" t="str">
            <v>NA</v>
          </cell>
          <cell r="BE1326">
            <v>52.42</v>
          </cell>
          <cell r="BF1326">
            <v>43465</v>
          </cell>
          <cell r="BG1326">
            <v>32858.664000000004</v>
          </cell>
          <cell r="BH1326" t="str">
            <v>Year-end</v>
          </cell>
          <cell r="BI1326" t="str">
            <v>Limited-Issue Rider</v>
          </cell>
          <cell r="BJ1326" t="str">
            <v>Fully Litigated</v>
          </cell>
          <cell r="BK1326" t="str">
            <v>No</v>
          </cell>
          <cell r="BL1326" t="str">
            <v>No</v>
          </cell>
        </row>
        <row r="1327">
          <cell r="AE1327">
            <v>125</v>
          </cell>
          <cell r="AF1327">
            <v>0</v>
          </cell>
          <cell r="AG1327">
            <v>1</v>
          </cell>
          <cell r="AH1327">
            <v>1</v>
          </cell>
          <cell r="AI1327">
            <v>1</v>
          </cell>
          <cell r="AJ1327">
            <v>1</v>
          </cell>
          <cell r="AL1327">
            <v>39</v>
          </cell>
          <cell r="AM1327">
            <v>84</v>
          </cell>
          <cell r="AO1327" t="str">
            <v>C-2017-00349</v>
          </cell>
          <cell r="AP1327">
            <v>3215</v>
          </cell>
          <cell r="AQ1327" t="str">
            <v>KY</v>
          </cell>
          <cell r="AR1327" t="str">
            <v>Atmos Energy Corporation</v>
          </cell>
          <cell r="AT1327" t="str">
            <v>Natural Gas</v>
          </cell>
          <cell r="AU1327">
            <v>43006</v>
          </cell>
          <cell r="AV1327">
            <v>1764.0820000000001</v>
          </cell>
          <cell r="AW1327">
            <v>7.72</v>
          </cell>
          <cell r="AX1327">
            <v>10.3</v>
          </cell>
          <cell r="AY1327">
            <v>52.57</v>
          </cell>
          <cell r="AZ1327">
            <v>427151.22100000002</v>
          </cell>
          <cell r="BA1327">
            <v>43223</v>
          </cell>
          <cell r="BB1327">
            <v>-1890.7920000000001</v>
          </cell>
          <cell r="BC1327">
            <v>7.41</v>
          </cell>
          <cell r="BD1327">
            <v>9.6999999999999993</v>
          </cell>
          <cell r="BE1327">
            <v>52.57</v>
          </cell>
          <cell r="BF1327">
            <v>43555</v>
          </cell>
          <cell r="BG1327">
            <v>427646.25200000004</v>
          </cell>
          <cell r="BH1327" t="str">
            <v>Average</v>
          </cell>
          <cell r="BI1327" t="str">
            <v>Distribution</v>
          </cell>
          <cell r="BJ1327" t="str">
            <v>Fully Litigated</v>
          </cell>
          <cell r="BK1327" t="str">
            <v>No</v>
          </cell>
          <cell r="BL1327" t="str">
            <v>No</v>
          </cell>
        </row>
        <row r="1328">
          <cell r="AE1328">
            <v>125</v>
          </cell>
          <cell r="AF1328">
            <v>0</v>
          </cell>
          <cell r="AG1328">
            <v>1</v>
          </cell>
          <cell r="AH1328">
            <v>1</v>
          </cell>
          <cell r="AI1328">
            <v>1</v>
          </cell>
          <cell r="AJ1328">
            <v>1</v>
          </cell>
          <cell r="AL1328">
            <v>39</v>
          </cell>
          <cell r="AM1328">
            <v>84</v>
          </cell>
          <cell r="AO1328" t="str">
            <v>C-2018-00086 (PRP)</v>
          </cell>
          <cell r="AP1328">
            <v>3313</v>
          </cell>
          <cell r="AQ1328" t="str">
            <v>KY</v>
          </cell>
          <cell r="AR1328" t="str">
            <v>Delta Natural Gas Company, Inc.</v>
          </cell>
          <cell r="AS1328" t="str">
            <v>WTRG</v>
          </cell>
          <cell r="AT1328" t="str">
            <v>Natural Gas</v>
          </cell>
          <cell r="AU1328">
            <v>43158</v>
          </cell>
          <cell r="AV1328">
            <v>2017.5029999999999</v>
          </cell>
          <cell r="AW1328" t="str">
            <v>NA</v>
          </cell>
          <cell r="AX1328" t="str">
            <v>NA</v>
          </cell>
          <cell r="AY1328" t="str">
            <v>NA</v>
          </cell>
          <cell r="AZ1328">
            <v>11040.226000000001</v>
          </cell>
          <cell r="BA1328">
            <v>43333</v>
          </cell>
          <cell r="BB1328">
            <v>2181.0230000000001</v>
          </cell>
          <cell r="BC1328" t="str">
            <v>NA</v>
          </cell>
          <cell r="BD1328" t="str">
            <v>NA</v>
          </cell>
          <cell r="BE1328" t="str">
            <v>NA</v>
          </cell>
          <cell r="BF1328">
            <v>43100</v>
          </cell>
          <cell r="BG1328">
            <v>11040.226000000001</v>
          </cell>
          <cell r="BH1328" t="str">
            <v>Year-end</v>
          </cell>
          <cell r="BI1328" t="str">
            <v>Limited-Issue Rider</v>
          </cell>
          <cell r="BJ1328" t="str">
            <v>Fully Litigated</v>
          </cell>
          <cell r="BK1328" t="str">
            <v>No</v>
          </cell>
          <cell r="BL1328" t="str">
            <v>No</v>
          </cell>
        </row>
        <row r="1329">
          <cell r="AE1329">
            <v>126</v>
          </cell>
          <cell r="AF1329">
            <v>1</v>
          </cell>
          <cell r="AG1329">
            <v>1</v>
          </cell>
          <cell r="AH1329">
            <v>1</v>
          </cell>
          <cell r="AI1329">
            <v>1</v>
          </cell>
          <cell r="AJ1329">
            <v>1</v>
          </cell>
          <cell r="AL1329">
            <v>39</v>
          </cell>
          <cell r="AM1329">
            <v>84</v>
          </cell>
          <cell r="AO1329" t="str">
            <v>C-2018-00261</v>
          </cell>
          <cell r="AP1329">
            <v>3352</v>
          </cell>
          <cell r="AQ1329" t="str">
            <v>KY</v>
          </cell>
          <cell r="AR1329" t="str">
            <v>Duke Energy Kentucky, Inc.</v>
          </cell>
          <cell r="AS1329" t="str">
            <v>DUK</v>
          </cell>
          <cell r="AT1329" t="str">
            <v>Natural Gas</v>
          </cell>
          <cell r="AU1329">
            <v>43343</v>
          </cell>
          <cell r="AV1329">
            <v>10542.199000000001</v>
          </cell>
          <cell r="AW1329">
            <v>7.18</v>
          </cell>
          <cell r="AX1329">
            <v>9.9</v>
          </cell>
          <cell r="AY1329">
            <v>50.76</v>
          </cell>
          <cell r="AZ1329">
            <v>313675.239</v>
          </cell>
          <cell r="BA1329">
            <v>43551</v>
          </cell>
          <cell r="BB1329">
            <v>7364.0740000000005</v>
          </cell>
          <cell r="BC1329">
            <v>7.07</v>
          </cell>
          <cell r="BD1329">
            <v>9.6999999999999993</v>
          </cell>
          <cell r="BE1329">
            <v>50.76</v>
          </cell>
          <cell r="BF1329">
            <v>43921</v>
          </cell>
          <cell r="BG1329">
            <v>313423.57699999999</v>
          </cell>
          <cell r="BH1329" t="str">
            <v>Average</v>
          </cell>
          <cell r="BI1329" t="str">
            <v>Distribution</v>
          </cell>
          <cell r="BJ1329" t="str">
            <v>Settled</v>
          </cell>
          <cell r="BK1329" t="str">
            <v>No</v>
          </cell>
          <cell r="BL1329" t="str">
            <v>No</v>
          </cell>
        </row>
        <row r="1330">
          <cell r="AE1330">
            <v>127</v>
          </cell>
          <cell r="AF1330">
            <v>1</v>
          </cell>
          <cell r="AG1330">
            <v>1</v>
          </cell>
          <cell r="AH1330">
            <v>1</v>
          </cell>
          <cell r="AI1330">
            <v>1</v>
          </cell>
          <cell r="AJ1330">
            <v>1</v>
          </cell>
          <cell r="AL1330">
            <v>39</v>
          </cell>
          <cell r="AM1330">
            <v>84</v>
          </cell>
          <cell r="AO1330" t="str">
            <v>C-2018-00281</v>
          </cell>
          <cell r="AP1330">
            <v>3360</v>
          </cell>
          <cell r="AQ1330" t="str">
            <v>KY</v>
          </cell>
          <cell r="AR1330" t="str">
            <v>Atmos Energy Corporation</v>
          </cell>
          <cell r="AT1330" t="str">
            <v>Natural Gas</v>
          </cell>
          <cell r="AU1330">
            <v>43371</v>
          </cell>
          <cell r="AV1330">
            <v>14374.606</v>
          </cell>
          <cell r="AW1330">
            <v>7.93</v>
          </cell>
          <cell r="AX1330">
            <v>10.4</v>
          </cell>
          <cell r="AY1330">
            <v>58.06</v>
          </cell>
          <cell r="AZ1330">
            <v>496005.82699999999</v>
          </cell>
          <cell r="BA1330">
            <v>43592</v>
          </cell>
          <cell r="BB1330">
            <v>-262</v>
          </cell>
          <cell r="BC1330">
            <v>7.49</v>
          </cell>
          <cell r="BD1330">
            <v>9.65</v>
          </cell>
          <cell r="BE1330">
            <v>58.06</v>
          </cell>
          <cell r="BF1330">
            <v>43921</v>
          </cell>
          <cell r="BG1330">
            <v>424928.65500000003</v>
          </cell>
          <cell r="BH1330" t="str">
            <v>Average</v>
          </cell>
          <cell r="BI1330" t="str">
            <v>Distribution</v>
          </cell>
          <cell r="BJ1330" t="str">
            <v>Fully Litigated</v>
          </cell>
          <cell r="BK1330" t="str">
            <v>No</v>
          </cell>
          <cell r="BL1330" t="str">
            <v>No</v>
          </cell>
        </row>
        <row r="1331">
          <cell r="AE1331">
            <v>127</v>
          </cell>
          <cell r="AF1331">
            <v>1</v>
          </cell>
          <cell r="AG1331">
            <v>1</v>
          </cell>
          <cell r="AH1331">
            <v>1</v>
          </cell>
          <cell r="AI1331">
            <v>1</v>
          </cell>
          <cell r="AJ1331">
            <v>0</v>
          </cell>
          <cell r="AL1331">
            <v>39</v>
          </cell>
          <cell r="AM1331">
            <v>84</v>
          </cell>
          <cell r="AO1331" t="str">
            <v>C-2018-00295 (elec.)</v>
          </cell>
          <cell r="AP1331">
            <v>3365</v>
          </cell>
          <cell r="AQ1331" t="str">
            <v>KY</v>
          </cell>
          <cell r="AR1331" t="str">
            <v>Louisville Gas and Electric Company</v>
          </cell>
          <cell r="AS1331" t="str">
            <v>PPL</v>
          </cell>
          <cell r="AT1331" t="str">
            <v>Electric</v>
          </cell>
          <cell r="AU1331">
            <v>43371</v>
          </cell>
          <cell r="AV1331">
            <v>34887.485000000001</v>
          </cell>
          <cell r="AW1331">
            <v>7.62</v>
          </cell>
          <cell r="AX1331">
            <v>10.42</v>
          </cell>
          <cell r="AY1331">
            <v>52.84</v>
          </cell>
          <cell r="AZ1331">
            <v>2593434.5470000003</v>
          </cell>
          <cell r="BA1331">
            <v>43585</v>
          </cell>
          <cell r="BB1331">
            <v>2100</v>
          </cell>
          <cell r="BC1331" t="str">
            <v>NA</v>
          </cell>
          <cell r="BD1331">
            <v>9.73</v>
          </cell>
          <cell r="BE1331" t="str">
            <v>NA</v>
          </cell>
          <cell r="BF1331">
            <v>43951</v>
          </cell>
          <cell r="BG1331" t="str">
            <v>NA</v>
          </cell>
          <cell r="BI1331" t="str">
            <v>Vertically Integrated</v>
          </cell>
          <cell r="BJ1331" t="str">
            <v>Settled</v>
          </cell>
          <cell r="BK1331" t="str">
            <v>No</v>
          </cell>
          <cell r="BL1331" t="str">
            <v>No</v>
          </cell>
        </row>
        <row r="1332">
          <cell r="AE1332">
            <v>128</v>
          </cell>
          <cell r="AF1332">
            <v>1</v>
          </cell>
          <cell r="AG1332">
            <v>1</v>
          </cell>
          <cell r="AH1332">
            <v>1</v>
          </cell>
          <cell r="AI1332">
            <v>1</v>
          </cell>
          <cell r="AJ1332">
            <v>1</v>
          </cell>
          <cell r="AL1332">
            <v>39</v>
          </cell>
          <cell r="AM1332">
            <v>84</v>
          </cell>
          <cell r="AO1332" t="str">
            <v>C-2018-00295 (gas)</v>
          </cell>
          <cell r="AP1332">
            <v>3366</v>
          </cell>
          <cell r="AQ1332" t="str">
            <v>KY</v>
          </cell>
          <cell r="AR1332" t="str">
            <v>Louisville Gas and Electric Company</v>
          </cell>
          <cell r="AS1332" t="str">
            <v>PPL</v>
          </cell>
          <cell r="AT1332" t="str">
            <v>Natural Gas</v>
          </cell>
          <cell r="AU1332">
            <v>43371</v>
          </cell>
          <cell r="AV1332">
            <v>24924.874</v>
          </cell>
          <cell r="AW1332">
            <v>7.62</v>
          </cell>
          <cell r="AX1332">
            <v>10.42</v>
          </cell>
          <cell r="AY1332">
            <v>52.84</v>
          </cell>
          <cell r="AZ1332">
            <v>788382.06200000003</v>
          </cell>
          <cell r="BA1332">
            <v>43585</v>
          </cell>
          <cell r="BB1332">
            <v>18640</v>
          </cell>
          <cell r="BC1332" t="str">
            <v>NA</v>
          </cell>
          <cell r="BD1332">
            <v>9.73</v>
          </cell>
          <cell r="BE1332" t="str">
            <v>NA</v>
          </cell>
          <cell r="BF1332">
            <v>43951</v>
          </cell>
          <cell r="BG1332" t="str">
            <v>NA</v>
          </cell>
          <cell r="BI1332" t="str">
            <v>Distribution</v>
          </cell>
          <cell r="BJ1332" t="str">
            <v>Settled</v>
          </cell>
          <cell r="BK1332" t="str">
            <v>No</v>
          </cell>
          <cell r="BL1332" t="str">
            <v>No</v>
          </cell>
        </row>
        <row r="1333">
          <cell r="AE1333">
            <v>128</v>
          </cell>
          <cell r="AF1333">
            <v>1</v>
          </cell>
          <cell r="AG1333">
            <v>1</v>
          </cell>
          <cell r="AH1333">
            <v>1</v>
          </cell>
          <cell r="AI1333">
            <v>1</v>
          </cell>
          <cell r="AJ1333">
            <v>0</v>
          </cell>
          <cell r="AL1333">
            <v>39</v>
          </cell>
          <cell r="AM1333">
            <v>84</v>
          </cell>
          <cell r="AO1333" t="str">
            <v>C-2018-00294</v>
          </cell>
          <cell r="AP1333">
            <v>3367</v>
          </cell>
          <cell r="AQ1333" t="str">
            <v>KY</v>
          </cell>
          <cell r="AR1333" t="str">
            <v>Kentucky Utilities Company</v>
          </cell>
          <cell r="AS1333" t="str">
            <v>PPL</v>
          </cell>
          <cell r="AT1333" t="str">
            <v>Electric</v>
          </cell>
          <cell r="AU1333">
            <v>43371</v>
          </cell>
          <cell r="AV1333">
            <v>112459.859</v>
          </cell>
          <cell r="AW1333">
            <v>7.56</v>
          </cell>
          <cell r="AX1333">
            <v>10.42</v>
          </cell>
          <cell r="AY1333">
            <v>52.84</v>
          </cell>
          <cell r="AZ1333">
            <v>4099135.8829999999</v>
          </cell>
          <cell r="BA1333">
            <v>43585</v>
          </cell>
          <cell r="BB1333">
            <v>55880</v>
          </cell>
          <cell r="BC1333" t="str">
            <v>NA</v>
          </cell>
          <cell r="BD1333">
            <v>9.73</v>
          </cell>
          <cell r="BE1333" t="str">
            <v>NA</v>
          </cell>
          <cell r="BF1333">
            <v>43951</v>
          </cell>
          <cell r="BG1333" t="str">
            <v>NA</v>
          </cell>
          <cell r="BI1333" t="str">
            <v>Vertically Integrated</v>
          </cell>
          <cell r="BJ1333" t="str">
            <v>Settled</v>
          </cell>
          <cell r="BK1333" t="str">
            <v>No</v>
          </cell>
          <cell r="BL1333" t="str">
            <v>No</v>
          </cell>
        </row>
        <row r="1334">
          <cell r="AE1334">
            <v>128</v>
          </cell>
          <cell r="AF1334">
            <v>0</v>
          </cell>
          <cell r="AG1334">
            <v>1</v>
          </cell>
          <cell r="AH1334">
            <v>1</v>
          </cell>
          <cell r="AI1334">
            <v>1</v>
          </cell>
          <cell r="AJ1334">
            <v>1</v>
          </cell>
          <cell r="AL1334">
            <v>39</v>
          </cell>
          <cell r="AM1334">
            <v>84</v>
          </cell>
          <cell r="AO1334" t="str">
            <v>C-2018-00341 (AMRP)</v>
          </cell>
          <cell r="AP1334">
            <v>3392</v>
          </cell>
          <cell r="AQ1334" t="str">
            <v>KY</v>
          </cell>
          <cell r="AR1334" t="str">
            <v>Columbia Gas of Kentucky, Incorporated</v>
          </cell>
          <cell r="AS1334" t="str">
            <v>NI</v>
          </cell>
          <cell r="AT1334" t="str">
            <v>Natural Gas</v>
          </cell>
          <cell r="AU1334">
            <v>43388</v>
          </cell>
          <cell r="AV1334">
            <v>3562.0929999999998</v>
          </cell>
          <cell r="AW1334">
            <v>7.62</v>
          </cell>
          <cell r="AX1334" t="str">
            <v>NA</v>
          </cell>
          <cell r="AY1334">
            <v>52.42</v>
          </cell>
          <cell r="AZ1334">
            <v>64921.874000000003</v>
          </cell>
          <cell r="BA1334">
            <v>43439</v>
          </cell>
          <cell r="BB1334">
            <v>3562.0929999999998</v>
          </cell>
          <cell r="BC1334">
            <v>7.62</v>
          </cell>
          <cell r="BD1334" t="str">
            <v>NA</v>
          </cell>
          <cell r="BE1334">
            <v>52.42</v>
          </cell>
          <cell r="BF1334">
            <v>43830</v>
          </cell>
          <cell r="BG1334">
            <v>64921.874000000003</v>
          </cell>
          <cell r="BH1334" t="str">
            <v>Year-end</v>
          </cell>
          <cell r="BI1334" t="str">
            <v>Limited-Issue Rider</v>
          </cell>
          <cell r="BJ1334" t="str">
            <v>Fully Litigated</v>
          </cell>
          <cell r="BK1334" t="str">
            <v>No</v>
          </cell>
          <cell r="BL1334" t="str">
            <v>No</v>
          </cell>
        </row>
        <row r="1335">
          <cell r="AE1335">
            <v>129</v>
          </cell>
          <cell r="AF1335">
            <v>1</v>
          </cell>
          <cell r="AG1335">
            <v>1</v>
          </cell>
          <cell r="AH1335">
            <v>1</v>
          </cell>
          <cell r="AI1335">
            <v>1</v>
          </cell>
          <cell r="AJ1335">
            <v>1</v>
          </cell>
          <cell r="AL1335">
            <v>39</v>
          </cell>
          <cell r="AM1335">
            <v>84</v>
          </cell>
          <cell r="AO1335" t="str">
            <v>C-2019-00074 (PRP)</v>
          </cell>
          <cell r="AP1335">
            <v>3455</v>
          </cell>
          <cell r="AQ1335" t="str">
            <v>KY</v>
          </cell>
          <cell r="AR1335" t="str">
            <v>Delta Natural Gas Company, Inc.</v>
          </cell>
          <cell r="AS1335" t="str">
            <v>WTRG</v>
          </cell>
          <cell r="AT1335" t="str">
            <v>Natural Gas</v>
          </cell>
          <cell r="AU1335">
            <v>43524</v>
          </cell>
          <cell r="AV1335">
            <v>2738.5320000000002</v>
          </cell>
          <cell r="AW1335" t="str">
            <v>NA</v>
          </cell>
          <cell r="AX1335" t="str">
            <v>NA</v>
          </cell>
          <cell r="AY1335" t="str">
            <v>NA</v>
          </cell>
          <cell r="AZ1335">
            <v>13779.819</v>
          </cell>
          <cell r="BA1335">
            <v>43585</v>
          </cell>
          <cell r="BB1335">
            <v>2738.5320000000002</v>
          </cell>
          <cell r="BC1335" t="str">
            <v>NA</v>
          </cell>
          <cell r="BD1335" t="str">
            <v>NA</v>
          </cell>
          <cell r="BE1335" t="str">
            <v>NA</v>
          </cell>
          <cell r="BF1335">
            <v>43465</v>
          </cell>
          <cell r="BG1335">
            <v>13779.819</v>
          </cell>
          <cell r="BH1335" t="str">
            <v>Year-end</v>
          </cell>
          <cell r="BI1335" t="str">
            <v>Limited-Issue Rider</v>
          </cell>
          <cell r="BJ1335" t="str">
            <v>Fully Litigated</v>
          </cell>
          <cell r="BK1335" t="str">
            <v>No</v>
          </cell>
          <cell r="BL1335" t="str">
            <v>No</v>
          </cell>
        </row>
        <row r="1336">
          <cell r="AE1336">
            <v>130</v>
          </cell>
          <cell r="AF1336">
            <v>1</v>
          </cell>
          <cell r="AG1336">
            <v>1</v>
          </cell>
          <cell r="AH1336">
            <v>1</v>
          </cell>
          <cell r="AI1336">
            <v>1</v>
          </cell>
          <cell r="AJ1336">
            <v>1</v>
          </cell>
          <cell r="AL1336">
            <v>39</v>
          </cell>
          <cell r="AM1336">
            <v>84</v>
          </cell>
          <cell r="AO1336" t="str">
            <v>C-2019-00253 (PRP)</v>
          </cell>
          <cell r="AP1336">
            <v>3541</v>
          </cell>
          <cell r="AQ1336" t="str">
            <v>KY</v>
          </cell>
          <cell r="AR1336" t="str">
            <v>Atmos Energy Corporation</v>
          </cell>
          <cell r="AT1336" t="str">
            <v>Natural Gas</v>
          </cell>
          <cell r="AU1336">
            <v>43677</v>
          </cell>
          <cell r="AV1336">
            <v>2912.2910000000002</v>
          </cell>
          <cell r="AW1336" t="str">
            <v>NA</v>
          </cell>
          <cell r="AX1336" t="str">
            <v>NA</v>
          </cell>
          <cell r="AY1336" t="str">
            <v>NA</v>
          </cell>
          <cell r="AZ1336">
            <v>27314.763999999999</v>
          </cell>
          <cell r="BA1336">
            <v>43732</v>
          </cell>
          <cell r="BB1336">
            <v>2912.2910000000002</v>
          </cell>
          <cell r="BC1336" t="str">
            <v>NA</v>
          </cell>
          <cell r="BD1336" t="str">
            <v>NA</v>
          </cell>
          <cell r="BE1336" t="str">
            <v>NA</v>
          </cell>
          <cell r="BF1336">
            <v>44104</v>
          </cell>
          <cell r="BG1336">
            <v>27314.763999999999</v>
          </cell>
          <cell r="BH1336" t="str">
            <v>Year-end</v>
          </cell>
          <cell r="BI1336" t="str">
            <v>Limited-Issue Rider</v>
          </cell>
          <cell r="BJ1336" t="str">
            <v>Fully Litigated</v>
          </cell>
          <cell r="BK1336" t="str">
            <v>No</v>
          </cell>
          <cell r="BL1336" t="str">
            <v>No</v>
          </cell>
        </row>
        <row r="1337">
          <cell r="AE1337">
            <v>130</v>
          </cell>
          <cell r="AF1337">
            <v>1</v>
          </cell>
          <cell r="AG1337">
            <v>1</v>
          </cell>
          <cell r="AH1337">
            <v>1</v>
          </cell>
          <cell r="AI1337">
            <v>1</v>
          </cell>
          <cell r="AJ1337">
            <v>0</v>
          </cell>
          <cell r="AL1337">
            <v>39</v>
          </cell>
          <cell r="AM1337">
            <v>84</v>
          </cell>
          <cell r="AO1337" t="str">
            <v>C-2019-00271</v>
          </cell>
          <cell r="AP1337">
            <v>3543</v>
          </cell>
          <cell r="AQ1337" t="str">
            <v>KY</v>
          </cell>
          <cell r="AR1337" t="str">
            <v>Duke Energy Kentucky, Inc.</v>
          </cell>
          <cell r="AS1337" t="str">
            <v>DUK</v>
          </cell>
          <cell r="AT1337" t="str">
            <v>Electric</v>
          </cell>
          <cell r="AU1337">
            <v>43711</v>
          </cell>
          <cell r="AV1337">
            <v>45634.448000000004</v>
          </cell>
          <cell r="AW1337">
            <v>6.71</v>
          </cell>
          <cell r="AX1337">
            <v>9.8000000000000007</v>
          </cell>
          <cell r="AY1337">
            <v>48.23</v>
          </cell>
          <cell r="AZ1337">
            <v>946427.82000000007</v>
          </cell>
          <cell r="BA1337">
            <v>43948</v>
          </cell>
          <cell r="BB1337">
            <v>24123.933000000001</v>
          </cell>
          <cell r="BC1337">
            <v>6.41</v>
          </cell>
          <cell r="BD1337">
            <v>9.25</v>
          </cell>
          <cell r="BE1337">
            <v>48.23</v>
          </cell>
          <cell r="BF1337">
            <v>44286</v>
          </cell>
          <cell r="BG1337">
            <v>881003</v>
          </cell>
          <cell r="BH1337" t="str">
            <v>Average</v>
          </cell>
          <cell r="BI1337" t="str">
            <v>Vertically Integrated</v>
          </cell>
          <cell r="BJ1337" t="str">
            <v>Fully Litigated</v>
          </cell>
          <cell r="BK1337" t="str">
            <v>No</v>
          </cell>
          <cell r="BL1337" t="str">
            <v>No</v>
          </cell>
        </row>
        <row r="1338">
          <cell r="AE1338">
            <v>131</v>
          </cell>
          <cell r="AF1338">
            <v>1</v>
          </cell>
          <cell r="AG1338">
            <v>1</v>
          </cell>
          <cell r="AH1338">
            <v>1</v>
          </cell>
          <cell r="AI1338">
            <v>1</v>
          </cell>
          <cell r="AJ1338">
            <v>1</v>
          </cell>
          <cell r="AL1338">
            <v>39</v>
          </cell>
          <cell r="AM1338">
            <v>84</v>
          </cell>
          <cell r="AO1338" t="str">
            <v>C-2019-00383 (AMRP)</v>
          </cell>
          <cell r="AP1338">
            <v>3575</v>
          </cell>
          <cell r="AQ1338" t="str">
            <v>KY</v>
          </cell>
          <cell r="AR1338" t="str">
            <v>Columbia Gas of Kentucky, Incorporated</v>
          </cell>
          <cell r="AS1338" t="str">
            <v>NI</v>
          </cell>
          <cell r="AT1338" t="str">
            <v>Natural Gas</v>
          </cell>
          <cell r="AU1338">
            <v>43753</v>
          </cell>
          <cell r="AV1338">
            <v>4166.9070000000002</v>
          </cell>
          <cell r="AW1338">
            <v>7.62</v>
          </cell>
          <cell r="AX1338" t="str">
            <v>NA</v>
          </cell>
          <cell r="AY1338">
            <v>52.42</v>
          </cell>
          <cell r="AZ1338">
            <v>100414.89</v>
          </cell>
          <cell r="BA1338">
            <v>43819</v>
          </cell>
          <cell r="BB1338">
            <v>4166.9070000000002</v>
          </cell>
          <cell r="BC1338">
            <v>7.62</v>
          </cell>
          <cell r="BD1338" t="str">
            <v>NA</v>
          </cell>
          <cell r="BE1338">
            <v>52.42</v>
          </cell>
          <cell r="BF1338">
            <v>44196</v>
          </cell>
          <cell r="BG1338">
            <v>100414.89</v>
          </cell>
          <cell r="BH1338" t="str">
            <v>Year-end</v>
          </cell>
          <cell r="BI1338" t="str">
            <v>Limited-Issue Rider</v>
          </cell>
          <cell r="BJ1338" t="str">
            <v>Fully Litigated</v>
          </cell>
          <cell r="BK1338" t="str">
            <v>No</v>
          </cell>
          <cell r="BL1338" t="str">
            <v>No</v>
          </cell>
        </row>
        <row r="1339">
          <cell r="AE1339">
            <v>132</v>
          </cell>
          <cell r="AF1339">
            <v>1</v>
          </cell>
          <cell r="AG1339">
            <v>1</v>
          </cell>
          <cell r="AH1339">
            <v>1</v>
          </cell>
          <cell r="AI1339">
            <v>1</v>
          </cell>
          <cell r="AJ1339">
            <v>1</v>
          </cell>
          <cell r="AL1339">
            <v>39</v>
          </cell>
          <cell r="AM1339">
            <v>84</v>
          </cell>
          <cell r="AO1339" t="str">
            <v>C-2020-00059 (PRP)</v>
          </cell>
          <cell r="AP1339">
            <v>3637</v>
          </cell>
          <cell r="AQ1339" t="str">
            <v>KY</v>
          </cell>
          <cell r="AR1339" t="str">
            <v>Delta Natural Gas Company, Inc.</v>
          </cell>
          <cell r="AS1339" t="str">
            <v>WTRG</v>
          </cell>
          <cell r="AT1339" t="str">
            <v>Natural Gas</v>
          </cell>
          <cell r="AU1339">
            <v>43889</v>
          </cell>
          <cell r="AV1339">
            <v>3370.4470000000001</v>
          </cell>
          <cell r="AW1339" t="str">
            <v>NA</v>
          </cell>
          <cell r="AX1339" t="str">
            <v>NA</v>
          </cell>
          <cell r="AY1339" t="str">
            <v>NA</v>
          </cell>
          <cell r="AZ1339">
            <v>18050.897000000001</v>
          </cell>
          <cell r="BA1339">
            <v>43949</v>
          </cell>
          <cell r="BB1339">
            <v>3370.4470000000001</v>
          </cell>
          <cell r="BC1339" t="str">
            <v>NA</v>
          </cell>
          <cell r="BD1339" t="str">
            <v>NA</v>
          </cell>
          <cell r="BE1339" t="str">
            <v>NA</v>
          </cell>
          <cell r="BF1339">
            <v>43830</v>
          </cell>
          <cell r="BG1339">
            <v>18050.897000000001</v>
          </cell>
          <cell r="BH1339" t="str">
            <v>Year-end</v>
          </cell>
          <cell r="BI1339" t="str">
            <v>Limited-Issue Rider</v>
          </cell>
          <cell r="BJ1339" t="str">
            <v>Fully Litigated</v>
          </cell>
          <cell r="BK1339" t="str">
            <v>No</v>
          </cell>
          <cell r="BL1339" t="str">
            <v>No</v>
          </cell>
        </row>
        <row r="1340">
          <cell r="AE1340">
            <v>132</v>
          </cell>
          <cell r="AF1340">
            <v>1</v>
          </cell>
          <cell r="AG1340">
            <v>1</v>
          </cell>
          <cell r="AH1340">
            <v>1</v>
          </cell>
          <cell r="AI1340">
            <v>1</v>
          </cell>
          <cell r="AJ1340">
            <v>0</v>
          </cell>
          <cell r="AL1340">
            <v>39</v>
          </cell>
          <cell r="AM1340">
            <v>84</v>
          </cell>
          <cell r="AO1340" t="str">
            <v>C-2020-00174</v>
          </cell>
          <cell r="AP1340">
            <v>3653</v>
          </cell>
          <cell r="AQ1340" t="str">
            <v>KY</v>
          </cell>
          <cell r="AR1340" t="str">
            <v>Kentucky Power Company</v>
          </cell>
          <cell r="AS1340" t="str">
            <v>AEP</v>
          </cell>
          <cell r="AT1340" t="str">
            <v>Electric</v>
          </cell>
          <cell r="AU1340">
            <v>44011</v>
          </cell>
          <cell r="AV1340">
            <v>70096.743000000002</v>
          </cell>
          <cell r="AW1340">
            <v>6.58</v>
          </cell>
          <cell r="AX1340">
            <v>10</v>
          </cell>
          <cell r="AY1340">
            <v>43.25</v>
          </cell>
          <cell r="AZ1340">
            <v>1399886.2320000001</v>
          </cell>
          <cell r="BA1340">
            <v>44209</v>
          </cell>
          <cell r="BB1340">
            <v>52419.332000000002</v>
          </cell>
          <cell r="BC1340">
            <v>6.19</v>
          </cell>
          <cell r="BD1340">
            <v>9.3000000000000007</v>
          </cell>
          <cell r="BE1340">
            <v>43.25</v>
          </cell>
          <cell r="BF1340">
            <v>43921</v>
          </cell>
          <cell r="BG1340">
            <v>1314306.226</v>
          </cell>
          <cell r="BH1340" t="str">
            <v>Year-end</v>
          </cell>
          <cell r="BI1340" t="str">
            <v>Vertically Integrated</v>
          </cell>
          <cell r="BJ1340" t="str">
            <v>Fully Litigated</v>
          </cell>
          <cell r="BK1340" t="str">
            <v>No</v>
          </cell>
          <cell r="BL1340" t="str">
            <v>No</v>
          </cell>
        </row>
        <row r="1341">
          <cell r="AE1341">
            <v>133</v>
          </cell>
          <cell r="AF1341">
            <v>1</v>
          </cell>
          <cell r="AG1341">
            <v>1</v>
          </cell>
          <cell r="AH1341">
            <v>1</v>
          </cell>
          <cell r="AI1341">
            <v>1</v>
          </cell>
          <cell r="AJ1341">
            <v>1</v>
          </cell>
          <cell r="AL1341">
            <v>39</v>
          </cell>
          <cell r="AM1341">
            <v>84</v>
          </cell>
          <cell r="AO1341" t="str">
            <v>C-2020-00229 (PRP)</v>
          </cell>
          <cell r="AP1341">
            <v>3683</v>
          </cell>
          <cell r="AQ1341" t="str">
            <v>KY</v>
          </cell>
          <cell r="AR1341" t="str">
            <v>Atmos Energy Corporation</v>
          </cell>
          <cell r="AT1341" t="str">
            <v>Natural Gas</v>
          </cell>
          <cell r="AU1341">
            <v>44039</v>
          </cell>
          <cell r="AV1341">
            <v>5961.0060000000003</v>
          </cell>
          <cell r="AW1341" t="str">
            <v>NA</v>
          </cell>
          <cell r="AX1341" t="str">
            <v>NA</v>
          </cell>
          <cell r="AY1341" t="str">
            <v>NA</v>
          </cell>
          <cell r="AZ1341">
            <v>54296.127</v>
          </cell>
          <cell r="BA1341">
            <v>44104</v>
          </cell>
          <cell r="BB1341">
            <v>4474.4390000000003</v>
          </cell>
          <cell r="BC1341" t="str">
            <v>NA</v>
          </cell>
          <cell r="BD1341" t="str">
            <v>NA</v>
          </cell>
          <cell r="BE1341" t="str">
            <v>NA</v>
          </cell>
          <cell r="BF1341">
            <v>44469</v>
          </cell>
          <cell r="BG1341">
            <v>39368.373</v>
          </cell>
          <cell r="BH1341" t="str">
            <v>Year-end</v>
          </cell>
          <cell r="BI1341" t="str">
            <v>Limited-Issue Rider</v>
          </cell>
          <cell r="BJ1341" t="str">
            <v>Fully Litigated</v>
          </cell>
          <cell r="BK1341" t="str">
            <v>No</v>
          </cell>
          <cell r="BL1341" t="str">
            <v>No</v>
          </cell>
        </row>
        <row r="1342">
          <cell r="AE1342">
            <v>133</v>
          </cell>
          <cell r="AF1342">
            <v>1</v>
          </cell>
          <cell r="AG1342">
            <v>1</v>
          </cell>
          <cell r="AH1342">
            <v>1</v>
          </cell>
          <cell r="AI1342">
            <v>1</v>
          </cell>
          <cell r="AJ1342">
            <v>0</v>
          </cell>
          <cell r="AL1342">
            <v>39</v>
          </cell>
          <cell r="AM1342">
            <v>84</v>
          </cell>
          <cell r="AO1342" t="str">
            <v>C-2020-00349</v>
          </cell>
          <cell r="AP1342">
            <v>3723</v>
          </cell>
          <cell r="AQ1342" t="str">
            <v>KY</v>
          </cell>
          <cell r="AR1342" t="str">
            <v>Kentucky Utilities Company</v>
          </cell>
          <cell r="AS1342" t="str">
            <v>PPL</v>
          </cell>
          <cell r="AT1342" t="str">
            <v>Electric</v>
          </cell>
          <cell r="AU1342">
            <v>44160</v>
          </cell>
          <cell r="AV1342">
            <v>170324.50200000001</v>
          </cell>
          <cell r="AW1342">
            <v>7.21</v>
          </cell>
          <cell r="AX1342">
            <v>10</v>
          </cell>
          <cell r="AY1342">
            <v>53.14</v>
          </cell>
          <cell r="AZ1342">
            <v>5233287.2340000002</v>
          </cell>
          <cell r="BA1342">
            <v>44377</v>
          </cell>
          <cell r="BB1342">
            <v>106320</v>
          </cell>
          <cell r="BC1342" t="str">
            <v>NA</v>
          </cell>
          <cell r="BD1342">
            <v>9.43</v>
          </cell>
          <cell r="BE1342" t="str">
            <v>NA</v>
          </cell>
          <cell r="BF1342">
            <v>44742</v>
          </cell>
          <cell r="BG1342" t="str">
            <v>NA</v>
          </cell>
          <cell r="BI1342" t="str">
            <v>Vertically Integrated</v>
          </cell>
          <cell r="BJ1342" t="str">
            <v>Settled</v>
          </cell>
          <cell r="BK1342" t="str">
            <v>No</v>
          </cell>
          <cell r="BL1342" t="str">
            <v>No</v>
          </cell>
        </row>
        <row r="1343">
          <cell r="AE1343">
            <v>133</v>
          </cell>
          <cell r="AF1343">
            <v>1</v>
          </cell>
          <cell r="AG1343">
            <v>1</v>
          </cell>
          <cell r="AH1343">
            <v>1</v>
          </cell>
          <cell r="AI1343">
            <v>1</v>
          </cell>
          <cell r="AJ1343">
            <v>0</v>
          </cell>
          <cell r="AL1343">
            <v>39</v>
          </cell>
          <cell r="AM1343">
            <v>84</v>
          </cell>
          <cell r="AO1343" t="str">
            <v>C-2020-00350 (elec.)</v>
          </cell>
          <cell r="AP1343">
            <v>3724</v>
          </cell>
          <cell r="AQ1343" t="str">
            <v>KY</v>
          </cell>
          <cell r="AR1343" t="str">
            <v>Louisville Gas and Electric Company</v>
          </cell>
          <cell r="AS1343" t="str">
            <v>PPL</v>
          </cell>
          <cell r="AT1343" t="str">
            <v>Electric</v>
          </cell>
          <cell r="AU1343">
            <v>44160</v>
          </cell>
          <cell r="AV1343">
            <v>128512.416</v>
          </cell>
          <cell r="AW1343">
            <v>7.17</v>
          </cell>
          <cell r="AX1343">
            <v>10</v>
          </cell>
          <cell r="AY1343">
            <v>53.13</v>
          </cell>
          <cell r="AZ1343">
            <v>3449573.9080000003</v>
          </cell>
          <cell r="BA1343">
            <v>44377</v>
          </cell>
          <cell r="BB1343">
            <v>72720</v>
          </cell>
          <cell r="BC1343" t="str">
            <v>NA</v>
          </cell>
          <cell r="BD1343">
            <v>9.43</v>
          </cell>
          <cell r="BE1343" t="str">
            <v>NA</v>
          </cell>
          <cell r="BF1343">
            <v>44742</v>
          </cell>
          <cell r="BG1343" t="str">
            <v>NA</v>
          </cell>
          <cell r="BI1343" t="str">
            <v>Vertically Integrated</v>
          </cell>
          <cell r="BJ1343" t="str">
            <v>Settled</v>
          </cell>
          <cell r="BK1343" t="str">
            <v>No</v>
          </cell>
          <cell r="BL1343" t="str">
            <v>No</v>
          </cell>
        </row>
        <row r="1344">
          <cell r="AE1344">
            <v>134</v>
          </cell>
          <cell r="AF1344">
            <v>1</v>
          </cell>
          <cell r="AG1344">
            <v>1</v>
          </cell>
          <cell r="AH1344">
            <v>1</v>
          </cell>
          <cell r="AI1344">
            <v>1</v>
          </cell>
          <cell r="AJ1344">
            <v>1</v>
          </cell>
          <cell r="AL1344">
            <v>39</v>
          </cell>
          <cell r="AM1344">
            <v>84</v>
          </cell>
          <cell r="AO1344" t="str">
            <v>C-2020-00350 (gas)</v>
          </cell>
          <cell r="AP1344">
            <v>3725</v>
          </cell>
          <cell r="AQ1344" t="str">
            <v>KY</v>
          </cell>
          <cell r="AR1344" t="str">
            <v>Louisville Gas and Electric Company</v>
          </cell>
          <cell r="AS1344" t="str">
            <v>PPL</v>
          </cell>
          <cell r="AT1344" t="str">
            <v>Natural Gas</v>
          </cell>
          <cell r="AU1344">
            <v>44160</v>
          </cell>
          <cell r="AV1344">
            <v>32948.580999999998</v>
          </cell>
          <cell r="AW1344">
            <v>7.17</v>
          </cell>
          <cell r="AX1344">
            <v>10</v>
          </cell>
          <cell r="AY1344">
            <v>53.13</v>
          </cell>
          <cell r="AZ1344">
            <v>1081738.3289999999</v>
          </cell>
          <cell r="BA1344">
            <v>44377</v>
          </cell>
          <cell r="BB1344">
            <v>20360</v>
          </cell>
          <cell r="BC1344" t="str">
            <v>NA</v>
          </cell>
          <cell r="BD1344">
            <v>9.43</v>
          </cell>
          <cell r="BE1344" t="str">
            <v>NA</v>
          </cell>
          <cell r="BF1344">
            <v>44742</v>
          </cell>
          <cell r="BG1344" t="str">
            <v>NA</v>
          </cell>
          <cell r="BI1344" t="str">
            <v>Distribution</v>
          </cell>
          <cell r="BJ1344" t="str">
            <v>Settled</v>
          </cell>
          <cell r="BK1344" t="str">
            <v>No</v>
          </cell>
          <cell r="BL1344" t="str">
            <v>No</v>
          </cell>
        </row>
        <row r="1345">
          <cell r="AE1345">
            <v>135</v>
          </cell>
          <cell r="AF1345">
            <v>1</v>
          </cell>
          <cell r="AG1345">
            <v>1</v>
          </cell>
          <cell r="AH1345">
            <v>1</v>
          </cell>
          <cell r="AI1345">
            <v>1</v>
          </cell>
          <cell r="AJ1345">
            <v>1</v>
          </cell>
          <cell r="AL1345">
            <v>39</v>
          </cell>
          <cell r="AM1345">
            <v>84</v>
          </cell>
          <cell r="AO1345" t="str">
            <v>C-2021-00098 (PRP)</v>
          </cell>
          <cell r="AP1345">
            <v>3783</v>
          </cell>
          <cell r="AQ1345" t="str">
            <v>KY</v>
          </cell>
          <cell r="AR1345" t="str">
            <v>Delta Natural Gas Company, Inc.</v>
          </cell>
          <cell r="AS1345" t="str">
            <v>WTRG</v>
          </cell>
          <cell r="AT1345" t="str">
            <v>Natural Gas</v>
          </cell>
          <cell r="AU1345">
            <v>44253</v>
          </cell>
          <cell r="AV1345">
            <v>3956.8690000000001</v>
          </cell>
          <cell r="AW1345" t="str">
            <v>NA</v>
          </cell>
          <cell r="AX1345" t="str">
            <v>NA</v>
          </cell>
          <cell r="AY1345" t="str">
            <v>NA</v>
          </cell>
          <cell r="AZ1345">
            <v>22268.668000000001</v>
          </cell>
          <cell r="BA1345">
            <v>44413</v>
          </cell>
          <cell r="BB1345">
            <v>3956.8690000000001</v>
          </cell>
          <cell r="BC1345" t="str">
            <v>NA</v>
          </cell>
          <cell r="BD1345" t="str">
            <v>NA</v>
          </cell>
          <cell r="BE1345" t="str">
            <v>NA</v>
          </cell>
          <cell r="BF1345">
            <v>44196</v>
          </cell>
          <cell r="BG1345">
            <v>22268.668000000001</v>
          </cell>
          <cell r="BH1345" t="str">
            <v>Year-end</v>
          </cell>
          <cell r="BI1345" t="str">
            <v>Limited-Issue Rider</v>
          </cell>
          <cell r="BJ1345" t="str">
            <v>Fully Litigated</v>
          </cell>
          <cell r="BK1345" t="str">
            <v>No</v>
          </cell>
          <cell r="BL1345" t="str">
            <v>No</v>
          </cell>
        </row>
        <row r="1346">
          <cell r="AE1346">
            <v>136</v>
          </cell>
          <cell r="AF1346">
            <v>1</v>
          </cell>
          <cell r="AG1346">
            <v>1</v>
          </cell>
          <cell r="AH1346">
            <v>1</v>
          </cell>
          <cell r="AI1346">
            <v>1</v>
          </cell>
          <cell r="AJ1346">
            <v>1</v>
          </cell>
          <cell r="AL1346">
            <v>39</v>
          </cell>
          <cell r="AM1346">
            <v>84</v>
          </cell>
          <cell r="AO1346" t="str">
            <v>C-2021-00190</v>
          </cell>
          <cell r="AP1346">
            <v>3815</v>
          </cell>
          <cell r="AQ1346" t="str">
            <v>KY</v>
          </cell>
          <cell r="AR1346" t="str">
            <v>Duke Energy Kentucky, Inc.</v>
          </cell>
          <cell r="AS1346" t="str">
            <v>DUK</v>
          </cell>
          <cell r="AT1346" t="str">
            <v>Natural Gas</v>
          </cell>
          <cell r="AU1346">
            <v>44348</v>
          </cell>
          <cell r="AV1346">
            <v>15228.161</v>
          </cell>
          <cell r="AW1346">
            <v>7.06</v>
          </cell>
          <cell r="AX1346">
            <v>10.3</v>
          </cell>
          <cell r="AY1346">
            <v>50.7</v>
          </cell>
          <cell r="AZ1346">
            <v>468321.20600000001</v>
          </cell>
          <cell r="BA1346">
            <v>44558</v>
          </cell>
          <cell r="BB1346">
            <v>9170.880000000001</v>
          </cell>
          <cell r="BC1346">
            <v>6.54</v>
          </cell>
          <cell r="BD1346">
            <v>9.3800000000000008</v>
          </cell>
          <cell r="BE1346">
            <v>51.34</v>
          </cell>
          <cell r="BF1346">
            <v>44926</v>
          </cell>
          <cell r="BG1346">
            <v>466486.60000000003</v>
          </cell>
          <cell r="BH1346" t="str">
            <v>Average</v>
          </cell>
          <cell r="BI1346" t="str">
            <v>Distribution</v>
          </cell>
          <cell r="BJ1346" t="str">
            <v>Settled</v>
          </cell>
          <cell r="BK1346" t="str">
            <v>No</v>
          </cell>
          <cell r="BL1346" t="str">
            <v>No</v>
          </cell>
        </row>
        <row r="1347">
          <cell r="AE1347">
            <v>137</v>
          </cell>
          <cell r="AF1347">
            <v>1</v>
          </cell>
          <cell r="AG1347">
            <v>1</v>
          </cell>
          <cell r="AH1347">
            <v>1</v>
          </cell>
          <cell r="AI1347">
            <v>1</v>
          </cell>
          <cell r="AJ1347">
            <v>1</v>
          </cell>
          <cell r="AL1347">
            <v>39</v>
          </cell>
          <cell r="AM1347">
            <v>84</v>
          </cell>
          <cell r="AO1347" t="str">
            <v>C-2021-00183</v>
          </cell>
          <cell r="AP1347">
            <v>3816</v>
          </cell>
          <cell r="AQ1347" t="str">
            <v>KY</v>
          </cell>
          <cell r="AR1347" t="str">
            <v>Columbia Gas of Kentucky, Incorporated</v>
          </cell>
          <cell r="AS1347" t="str">
            <v>NI</v>
          </cell>
          <cell r="AT1347" t="str">
            <v>Natural Gas</v>
          </cell>
          <cell r="AU1347">
            <v>44344</v>
          </cell>
          <cell r="AV1347">
            <v>26694.986000000001</v>
          </cell>
          <cell r="AW1347">
            <v>7.48</v>
          </cell>
          <cell r="AX1347">
            <v>10.3</v>
          </cell>
          <cell r="AY1347">
            <v>52.64</v>
          </cell>
          <cell r="AZ1347">
            <v>446223.29000000004</v>
          </cell>
          <cell r="BA1347">
            <v>44558</v>
          </cell>
          <cell r="BB1347">
            <v>18311.403999999999</v>
          </cell>
          <cell r="BC1347">
            <v>6.89</v>
          </cell>
          <cell r="BD1347">
            <v>9.35</v>
          </cell>
          <cell r="BE1347">
            <v>52.64</v>
          </cell>
          <cell r="BF1347">
            <v>44926</v>
          </cell>
          <cell r="BG1347">
            <v>431140.065</v>
          </cell>
          <cell r="BH1347" t="str">
            <v>Average</v>
          </cell>
          <cell r="BI1347" t="str">
            <v>Distribution</v>
          </cell>
          <cell r="BJ1347" t="str">
            <v>Settled</v>
          </cell>
          <cell r="BK1347" t="str">
            <v>No</v>
          </cell>
          <cell r="BL1347" t="str">
            <v>No</v>
          </cell>
        </row>
        <row r="1348">
          <cell r="AE1348">
            <v>138</v>
          </cell>
          <cell r="AF1348">
            <v>1</v>
          </cell>
          <cell r="AG1348">
            <v>1</v>
          </cell>
          <cell r="AH1348">
            <v>1</v>
          </cell>
          <cell r="AI1348">
            <v>1</v>
          </cell>
          <cell r="AJ1348">
            <v>1</v>
          </cell>
          <cell r="AL1348">
            <v>39</v>
          </cell>
          <cell r="AM1348">
            <v>84</v>
          </cell>
          <cell r="AO1348" t="str">
            <v>C-2021-00185</v>
          </cell>
          <cell r="AP1348">
            <v>3817</v>
          </cell>
          <cell r="AQ1348" t="str">
            <v>KY</v>
          </cell>
          <cell r="AR1348" t="str">
            <v>Delta Natural Gas Company, Inc.</v>
          </cell>
          <cell r="AS1348" t="str">
            <v>WTRG</v>
          </cell>
          <cell r="AT1348" t="str">
            <v>Natural Gas</v>
          </cell>
          <cell r="AU1348">
            <v>44344</v>
          </cell>
          <cell r="AV1348">
            <v>9135.17</v>
          </cell>
          <cell r="AW1348">
            <v>7.65</v>
          </cell>
          <cell r="AX1348">
            <v>10.95</v>
          </cell>
          <cell r="AY1348">
            <v>51.76</v>
          </cell>
          <cell r="AZ1348">
            <v>136735.98800000001</v>
          </cell>
          <cell r="BA1348">
            <v>44564</v>
          </cell>
          <cell r="BB1348">
            <v>5238</v>
          </cell>
          <cell r="BC1348" t="str">
            <v>NA</v>
          </cell>
          <cell r="BD1348">
            <v>9.25</v>
          </cell>
          <cell r="BE1348" t="str">
            <v>NA</v>
          </cell>
          <cell r="BF1348">
            <v>44926</v>
          </cell>
          <cell r="BG1348">
            <v>133834.74300000002</v>
          </cell>
          <cell r="BH1348" t="str">
            <v>Average</v>
          </cell>
          <cell r="BI1348" t="str">
            <v>Distribution</v>
          </cell>
          <cell r="BJ1348" t="str">
            <v>Settled</v>
          </cell>
          <cell r="BK1348" t="str">
            <v>No</v>
          </cell>
          <cell r="BL1348" t="str">
            <v>No</v>
          </cell>
        </row>
        <row r="1349">
          <cell r="AE1349">
            <v>139</v>
          </cell>
          <cell r="AF1349">
            <v>1</v>
          </cell>
          <cell r="AG1349">
            <v>1</v>
          </cell>
          <cell r="AH1349">
            <v>1</v>
          </cell>
          <cell r="AI1349">
            <v>1</v>
          </cell>
          <cell r="AJ1349">
            <v>1</v>
          </cell>
          <cell r="AL1349">
            <v>39</v>
          </cell>
          <cell r="AM1349">
            <v>84</v>
          </cell>
          <cell r="AO1349" t="str">
            <v>C-2021-00214</v>
          </cell>
          <cell r="AP1349">
            <v>3824</v>
          </cell>
          <cell r="AQ1349" t="str">
            <v>KY</v>
          </cell>
          <cell r="AR1349" t="str">
            <v>Atmos Energy Corporation</v>
          </cell>
          <cell r="AT1349" t="str">
            <v>Natural Gas</v>
          </cell>
          <cell r="AU1349">
            <v>44377</v>
          </cell>
          <cell r="AV1349">
            <v>20214.442999999999</v>
          </cell>
          <cell r="AW1349">
            <v>7.63</v>
          </cell>
          <cell r="AX1349">
            <v>10.35</v>
          </cell>
          <cell r="AY1349">
            <v>57.59</v>
          </cell>
          <cell r="AZ1349">
            <v>581183.549</v>
          </cell>
          <cell r="BA1349">
            <v>44700</v>
          </cell>
          <cell r="BB1349">
            <v>4256</v>
          </cell>
          <cell r="BC1349">
            <v>6.82</v>
          </cell>
          <cell r="BD1349">
            <v>9.23</v>
          </cell>
          <cell r="BE1349">
            <v>54.5</v>
          </cell>
          <cell r="BF1349">
            <v>44926</v>
          </cell>
          <cell r="BG1349">
            <v>568505.82900000003</v>
          </cell>
          <cell r="BH1349" t="str">
            <v>Average</v>
          </cell>
          <cell r="BI1349" t="str">
            <v>Distribution</v>
          </cell>
          <cell r="BJ1349" t="str">
            <v>Fully Litigated</v>
          </cell>
          <cell r="BK1349" t="str">
            <v>No</v>
          </cell>
          <cell r="BL1349" t="str">
            <v>No</v>
          </cell>
        </row>
        <row r="1350">
          <cell r="AE1350">
            <v>140</v>
          </cell>
          <cell r="AF1350">
            <v>1</v>
          </cell>
          <cell r="AG1350">
            <v>1</v>
          </cell>
          <cell r="AH1350">
            <v>1</v>
          </cell>
          <cell r="AI1350">
            <v>1</v>
          </cell>
          <cell r="AJ1350">
            <v>1</v>
          </cell>
          <cell r="AL1350">
            <v>39</v>
          </cell>
          <cell r="AM1350">
            <v>84</v>
          </cell>
          <cell r="AO1350" t="str">
            <v>C-2021-00304 (PRP)</v>
          </cell>
          <cell r="AP1350">
            <v>3868</v>
          </cell>
          <cell r="AQ1350" t="str">
            <v>KY</v>
          </cell>
          <cell r="AR1350" t="str">
            <v>Atmos Energy Corporation</v>
          </cell>
          <cell r="AT1350" t="str">
            <v>Natural Gas</v>
          </cell>
          <cell r="AU1350">
            <v>44407</v>
          </cell>
          <cell r="AV1350">
            <v>8101.2910000000002</v>
          </cell>
          <cell r="AW1350">
            <v>7.66</v>
          </cell>
          <cell r="AX1350">
            <v>10.35</v>
          </cell>
          <cell r="AY1350">
            <v>57.05</v>
          </cell>
          <cell r="AZ1350">
            <v>67868.665000000008</v>
          </cell>
          <cell r="BA1350">
            <v>44701</v>
          </cell>
          <cell r="BB1350" t="str">
            <v>NA</v>
          </cell>
          <cell r="BC1350" t="str">
            <v>NA</v>
          </cell>
          <cell r="BD1350" t="str">
            <v>NA</v>
          </cell>
          <cell r="BE1350" t="str">
            <v>NA</v>
          </cell>
          <cell r="BG1350" t="str">
            <v>NA</v>
          </cell>
          <cell r="BI1350" t="str">
            <v>Limited-Issue Rider</v>
          </cell>
          <cell r="BK1350" t="str">
            <v>No</v>
          </cell>
          <cell r="BL1350" t="str">
            <v>No</v>
          </cell>
        </row>
        <row r="1351">
          <cell r="AE1351">
            <v>141</v>
          </cell>
          <cell r="AF1351">
            <v>1</v>
          </cell>
          <cell r="AG1351">
            <v>1</v>
          </cell>
          <cell r="AH1351">
            <v>1</v>
          </cell>
          <cell r="AI1351">
            <v>1</v>
          </cell>
          <cell r="AJ1351">
            <v>1</v>
          </cell>
          <cell r="AL1351">
            <v>39</v>
          </cell>
          <cell r="AM1351">
            <v>84</v>
          </cell>
          <cell r="AO1351" t="str">
            <v>C-2022-00222 (PRP)</v>
          </cell>
          <cell r="AP1351">
            <v>4043</v>
          </cell>
          <cell r="AQ1351" t="str">
            <v>KY</v>
          </cell>
          <cell r="AR1351" t="str">
            <v>Atmos Energy Corporation</v>
          </cell>
          <cell r="AT1351" t="str">
            <v>Natural Gas</v>
          </cell>
          <cell r="AU1351">
            <v>44771</v>
          </cell>
          <cell r="AV1351">
            <v>2241.7240000000002</v>
          </cell>
          <cell r="AW1351">
            <v>7.75</v>
          </cell>
          <cell r="AX1351">
            <v>10.95</v>
          </cell>
          <cell r="AY1351">
            <v>54.5</v>
          </cell>
          <cell r="AZ1351">
            <v>15996.418</v>
          </cell>
          <cell r="BA1351">
            <v>45071</v>
          </cell>
          <cell r="BB1351">
            <v>1587.6949999999999</v>
          </cell>
          <cell r="BC1351">
            <v>6.94</v>
          </cell>
          <cell r="BD1351">
            <v>9.5500000000000007</v>
          </cell>
          <cell r="BE1351">
            <v>54.5</v>
          </cell>
          <cell r="BF1351">
            <v>45199</v>
          </cell>
          <cell r="BG1351">
            <v>14374.716</v>
          </cell>
          <cell r="BH1351" t="str">
            <v>Average</v>
          </cell>
          <cell r="BI1351" t="str">
            <v>Limited-Issue Rider</v>
          </cell>
          <cell r="BJ1351" t="str">
            <v>Fully Litigated</v>
          </cell>
          <cell r="BK1351" t="str">
            <v>No</v>
          </cell>
          <cell r="BL1351" t="str">
            <v>Yes</v>
          </cell>
        </row>
        <row r="1352">
          <cell r="AE1352">
            <v>141</v>
          </cell>
          <cell r="AF1352">
            <v>1</v>
          </cell>
          <cell r="AG1352">
            <v>1</v>
          </cell>
          <cell r="AH1352">
            <v>1</v>
          </cell>
          <cell r="AI1352">
            <v>1</v>
          </cell>
          <cell r="AJ1352">
            <v>0</v>
          </cell>
          <cell r="AL1352">
            <v>39</v>
          </cell>
          <cell r="AM1352">
            <v>84</v>
          </cell>
          <cell r="AO1352" t="str">
            <v>C-2022-00372</v>
          </cell>
          <cell r="AP1352">
            <v>4083</v>
          </cell>
          <cell r="AQ1352" t="str">
            <v>KY</v>
          </cell>
          <cell r="AR1352" t="str">
            <v>Duke Energy Kentucky, Inc.</v>
          </cell>
          <cell r="AS1352" t="str">
            <v>DUK</v>
          </cell>
          <cell r="AT1352" t="str">
            <v>Electric</v>
          </cell>
          <cell r="AU1352">
            <v>44896</v>
          </cell>
          <cell r="AV1352">
            <v>75176.777000000002</v>
          </cell>
          <cell r="AW1352">
            <v>7.53</v>
          </cell>
          <cell r="AX1352">
            <v>10.35</v>
          </cell>
          <cell r="AY1352">
            <v>52.51</v>
          </cell>
          <cell r="AZ1352">
            <v>1176674.865</v>
          </cell>
          <cell r="BA1352">
            <v>45211</v>
          </cell>
          <cell r="BB1352">
            <v>47670.965000000004</v>
          </cell>
          <cell r="BC1352">
            <v>7.19</v>
          </cell>
          <cell r="BD1352">
            <v>9.75</v>
          </cell>
          <cell r="BE1352">
            <v>52.15</v>
          </cell>
          <cell r="BF1352">
            <v>45473</v>
          </cell>
          <cell r="BG1352">
            <v>1115444</v>
          </cell>
          <cell r="BH1352" t="str">
            <v>Average</v>
          </cell>
          <cell r="BI1352" t="str">
            <v>Vertically Integrated</v>
          </cell>
          <cell r="BJ1352" t="str">
            <v>Fully Litigated</v>
          </cell>
          <cell r="BK1352" t="str">
            <v>No</v>
          </cell>
          <cell r="BL1352" t="str">
            <v>No</v>
          </cell>
        </row>
        <row r="1353">
          <cell r="AE1353">
            <v>141</v>
          </cell>
          <cell r="AF1353">
            <v>1</v>
          </cell>
          <cell r="AG1353">
            <v>1</v>
          </cell>
          <cell r="AH1353">
            <v>1</v>
          </cell>
          <cell r="AI1353">
            <v>1</v>
          </cell>
          <cell r="AJ1353">
            <v>0</v>
          </cell>
          <cell r="AL1353">
            <v>39</v>
          </cell>
          <cell r="AM1353">
            <v>84</v>
          </cell>
          <cell r="AO1353" t="str">
            <v>C-2023-00159</v>
          </cell>
          <cell r="AP1353">
            <v>4192</v>
          </cell>
          <cell r="AQ1353" t="str">
            <v>KY</v>
          </cell>
          <cell r="AR1353" t="str">
            <v>Kentucky Power Company</v>
          </cell>
          <cell r="AS1353" t="str">
            <v>AEP</v>
          </cell>
          <cell r="AT1353" t="str">
            <v>Electric</v>
          </cell>
          <cell r="AU1353">
            <v>45106</v>
          </cell>
          <cell r="AV1353">
            <v>93935.726999999999</v>
          </cell>
          <cell r="AW1353">
            <v>6.93</v>
          </cell>
          <cell r="AX1353">
            <v>9.9</v>
          </cell>
          <cell r="AY1353">
            <v>41.62</v>
          </cell>
          <cell r="AZ1353">
            <v>1793487.8560000001</v>
          </cell>
          <cell r="BA1353">
            <v>45310</v>
          </cell>
          <cell r="BB1353">
            <v>60032</v>
          </cell>
          <cell r="BC1353" t="str">
            <v>NA</v>
          </cell>
          <cell r="BD1353">
            <v>9.75</v>
          </cell>
          <cell r="BE1353">
            <v>41.25</v>
          </cell>
          <cell r="BF1353">
            <v>45016</v>
          </cell>
          <cell r="BG1353" t="str">
            <v>NA</v>
          </cell>
          <cell r="BI1353" t="str">
            <v>Vertically Integrated</v>
          </cell>
          <cell r="BJ1353" t="str">
            <v>Settled</v>
          </cell>
          <cell r="BK1353" t="str">
            <v>No</v>
          </cell>
          <cell r="BL1353" t="str">
            <v>No</v>
          </cell>
        </row>
        <row r="1354">
          <cell r="AE1354">
            <v>142</v>
          </cell>
          <cell r="AF1354">
            <v>1</v>
          </cell>
          <cell r="AG1354">
            <v>1</v>
          </cell>
          <cell r="AH1354">
            <v>1</v>
          </cell>
          <cell r="AI1354">
            <v>1</v>
          </cell>
          <cell r="AJ1354">
            <v>1</v>
          </cell>
          <cell r="AL1354">
            <v>39</v>
          </cell>
          <cell r="AM1354">
            <v>84</v>
          </cell>
          <cell r="AO1354" t="str">
            <v>C-2023-00231 (PRP)</v>
          </cell>
          <cell r="AP1354">
            <v>4227</v>
          </cell>
          <cell r="AQ1354" t="str">
            <v>KY</v>
          </cell>
          <cell r="AR1354" t="str">
            <v>Atmos Energy Corporation</v>
          </cell>
          <cell r="AT1354" t="str">
            <v>Natural Gas</v>
          </cell>
          <cell r="AU1354">
            <v>45138</v>
          </cell>
          <cell r="AV1354">
            <v>6888.473</v>
          </cell>
          <cell r="AW1354" t="str">
            <v>NA</v>
          </cell>
          <cell r="AX1354" t="str">
            <v>NA</v>
          </cell>
          <cell r="AY1354" t="str">
            <v>NA</v>
          </cell>
          <cell r="AZ1354">
            <v>46006.343999999997</v>
          </cell>
          <cell r="BA1354">
            <v>45198</v>
          </cell>
          <cell r="BB1354">
            <v>4493.5169999999998</v>
          </cell>
          <cell r="BC1354" t="str">
            <v>NA</v>
          </cell>
          <cell r="BD1354" t="str">
            <v>NA</v>
          </cell>
          <cell r="BE1354" t="str">
            <v>NA</v>
          </cell>
          <cell r="BF1354">
            <v>45565</v>
          </cell>
          <cell r="BG1354">
            <v>40503.501000000004</v>
          </cell>
          <cell r="BI1354" t="str">
            <v>Limited-Issue Rider</v>
          </cell>
          <cell r="BJ1354" t="str">
            <v>Fully Litigated</v>
          </cell>
          <cell r="BK1354" t="str">
            <v>No</v>
          </cell>
          <cell r="BL1354" t="str">
            <v>No</v>
          </cell>
        </row>
        <row r="1355">
          <cell r="AE1355">
            <v>143</v>
          </cell>
          <cell r="AF1355">
            <v>1</v>
          </cell>
          <cell r="AG1355">
            <v>1</v>
          </cell>
          <cell r="AH1355">
            <v>1</v>
          </cell>
          <cell r="AI1355">
            <v>1</v>
          </cell>
          <cell r="AJ1355">
            <v>1</v>
          </cell>
          <cell r="AL1355">
            <v>39</v>
          </cell>
          <cell r="AM1355">
            <v>84</v>
          </cell>
          <cell r="AO1355" t="str">
            <v>C-2024-00092</v>
          </cell>
          <cell r="AP1355">
            <v>4377</v>
          </cell>
          <cell r="AQ1355" t="str">
            <v>KY</v>
          </cell>
          <cell r="AR1355" t="str">
            <v>Columbia Gas of Kentucky, Incorporated</v>
          </cell>
          <cell r="AS1355" t="str">
            <v>NI</v>
          </cell>
          <cell r="AT1355" t="str">
            <v>Natural Gas</v>
          </cell>
          <cell r="AU1355">
            <v>45428</v>
          </cell>
          <cell r="AV1355">
            <v>23773.019</v>
          </cell>
          <cell r="AW1355">
            <v>8.01</v>
          </cell>
          <cell r="AX1355">
            <v>10.8</v>
          </cell>
          <cell r="AY1355">
            <v>52.64</v>
          </cell>
          <cell r="AZ1355">
            <v>518827.31200000003</v>
          </cell>
          <cell r="BA1355">
            <v>45656</v>
          </cell>
          <cell r="BB1355">
            <v>14293</v>
          </cell>
          <cell r="BC1355">
            <v>7.41</v>
          </cell>
          <cell r="BD1355">
            <v>9.75</v>
          </cell>
          <cell r="BE1355">
            <v>52.64</v>
          </cell>
          <cell r="BF1355">
            <v>46022</v>
          </cell>
          <cell r="BG1355">
            <v>509471</v>
          </cell>
          <cell r="BH1355" t="str">
            <v>Average</v>
          </cell>
          <cell r="BI1355" t="str">
            <v>Distribution</v>
          </cell>
          <cell r="BJ1355" t="str">
            <v>Settled</v>
          </cell>
          <cell r="BK1355" t="str">
            <v>No</v>
          </cell>
          <cell r="BL1355" t="str">
            <v>No</v>
          </cell>
        </row>
        <row r="1356">
          <cell r="AE1356">
            <v>144</v>
          </cell>
          <cell r="AF1356">
            <v>1</v>
          </cell>
          <cell r="AG1356">
            <v>1</v>
          </cell>
          <cell r="AH1356">
            <v>1</v>
          </cell>
          <cell r="AI1356">
            <v>1</v>
          </cell>
          <cell r="AJ1356">
            <v>1</v>
          </cell>
          <cell r="AL1356">
            <v>39</v>
          </cell>
          <cell r="AM1356">
            <v>84</v>
          </cell>
          <cell r="AO1356" t="str">
            <v>C-2024-00226 (PRP)</v>
          </cell>
          <cell r="AP1356">
            <v>4445</v>
          </cell>
          <cell r="AQ1356" t="str">
            <v>KY</v>
          </cell>
          <cell r="AR1356" t="str">
            <v>Atmos Energy Corporation</v>
          </cell>
          <cell r="AT1356" t="str">
            <v>Natural Gas</v>
          </cell>
          <cell r="AU1356">
            <v>45504</v>
          </cell>
          <cell r="AV1356">
            <v>3440.9300000000003</v>
          </cell>
          <cell r="AW1356" t="str">
            <v>NA</v>
          </cell>
          <cell r="AX1356" t="str">
            <v>NA</v>
          </cell>
          <cell r="AY1356" t="str">
            <v>NA</v>
          </cell>
          <cell r="AZ1356">
            <v>69264.698000000004</v>
          </cell>
          <cell r="BA1356">
            <v>45806</v>
          </cell>
          <cell r="BB1356">
            <v>3247.7240000000002</v>
          </cell>
          <cell r="BC1356" t="str">
            <v>NA</v>
          </cell>
          <cell r="BD1356" t="str">
            <v>NA</v>
          </cell>
          <cell r="BE1356" t="str">
            <v>NA</v>
          </cell>
          <cell r="BF1356">
            <v>45930</v>
          </cell>
          <cell r="BG1356">
            <v>67457.441999999995</v>
          </cell>
          <cell r="BH1356" t="str">
            <v>Average</v>
          </cell>
          <cell r="BI1356" t="str">
            <v>Limited-Issue Rider</v>
          </cell>
          <cell r="BJ1356" t="str">
            <v>Fully Litigated</v>
          </cell>
          <cell r="BK1356" t="str">
            <v>No</v>
          </cell>
          <cell r="BL1356" t="str">
            <v>No</v>
          </cell>
        </row>
        <row r="1357">
          <cell r="AE1357">
            <v>145</v>
          </cell>
          <cell r="AF1357">
            <v>1</v>
          </cell>
          <cell r="AG1357">
            <v>1</v>
          </cell>
          <cell r="AH1357">
            <v>1</v>
          </cell>
          <cell r="AI1357">
            <v>1</v>
          </cell>
          <cell r="AJ1357">
            <v>1</v>
          </cell>
          <cell r="AL1357">
            <v>39</v>
          </cell>
          <cell r="AM1357">
            <v>84</v>
          </cell>
          <cell r="AO1357" t="str">
            <v>C-2024-00332 (PRP)</v>
          </cell>
          <cell r="AP1357">
            <v>4481</v>
          </cell>
          <cell r="AQ1357" t="str">
            <v>KY</v>
          </cell>
          <cell r="AR1357" t="str">
            <v>Delta Natural Gas Company, Inc.</v>
          </cell>
          <cell r="AS1357" t="str">
            <v>WTRG</v>
          </cell>
          <cell r="AT1357" t="str">
            <v>Natural Gas</v>
          </cell>
          <cell r="AU1357">
            <v>45580</v>
          </cell>
          <cell r="AV1357">
            <v>1635.5440000000001</v>
          </cell>
          <cell r="AW1357" t="str">
            <v>NA</v>
          </cell>
          <cell r="AX1357" t="str">
            <v>NA</v>
          </cell>
          <cell r="AY1357" t="str">
            <v>NA</v>
          </cell>
          <cell r="AZ1357">
            <v>11981.587</v>
          </cell>
          <cell r="BA1357">
            <v>45790</v>
          </cell>
          <cell r="BB1357">
            <v>1656.3150000000001</v>
          </cell>
          <cell r="BC1357" t="str">
            <v>NA</v>
          </cell>
          <cell r="BD1357" t="str">
            <v>NA</v>
          </cell>
          <cell r="BE1357" t="str">
            <v>NA</v>
          </cell>
          <cell r="BF1357">
            <v>46022</v>
          </cell>
          <cell r="BG1357">
            <v>12127.094000000001</v>
          </cell>
          <cell r="BH1357" t="str">
            <v>Average</v>
          </cell>
          <cell r="BI1357" t="str">
            <v>Limited-Issue Rider</v>
          </cell>
          <cell r="BJ1357" t="str">
            <v>Fully Litigated</v>
          </cell>
          <cell r="BK1357" t="str">
            <v>No</v>
          </cell>
          <cell r="BL1357" t="str">
            <v>No</v>
          </cell>
        </row>
        <row r="1358">
          <cell r="AE1358">
            <v>145</v>
          </cell>
          <cell r="AF1358">
            <v>0</v>
          </cell>
          <cell r="AG1358">
            <v>1</v>
          </cell>
          <cell r="AH1358">
            <v>1</v>
          </cell>
          <cell r="AI1358">
            <v>1</v>
          </cell>
          <cell r="AJ1358">
            <v>1</v>
          </cell>
          <cell r="AL1358">
            <v>39</v>
          </cell>
          <cell r="AM1358">
            <v>85</v>
          </cell>
          <cell r="AO1358" t="str">
            <v>D-UD-01-04 (gas)</v>
          </cell>
          <cell r="AP1358">
            <v>-773</v>
          </cell>
          <cell r="AQ1358" t="str">
            <v>LA</v>
          </cell>
          <cell r="AR1358" t="str">
            <v>Entergy New Orleans, LLC</v>
          </cell>
          <cell r="AS1358" t="str">
            <v>ETR</v>
          </cell>
          <cell r="AT1358" t="str">
            <v>Natural Gas</v>
          </cell>
          <cell r="AU1358">
            <v>37043</v>
          </cell>
          <cell r="AV1358">
            <v>15300</v>
          </cell>
          <cell r="AW1358">
            <v>9.7200000000000006</v>
          </cell>
          <cell r="AX1358">
            <v>12.25</v>
          </cell>
          <cell r="AY1358">
            <v>45</v>
          </cell>
          <cell r="AZ1358" t="str">
            <v>NA</v>
          </cell>
          <cell r="BA1358">
            <v>37756</v>
          </cell>
          <cell r="BB1358">
            <v>11800</v>
          </cell>
          <cell r="BC1358" t="str">
            <v>NA</v>
          </cell>
          <cell r="BD1358" t="str">
            <v>NA</v>
          </cell>
          <cell r="BE1358" t="str">
            <v>NA</v>
          </cell>
          <cell r="BG1358" t="str">
            <v>NA</v>
          </cell>
          <cell r="BI1358" t="str">
            <v>Distribution</v>
          </cell>
          <cell r="BJ1358" t="str">
            <v>Settled</v>
          </cell>
          <cell r="BK1358" t="str">
            <v>No</v>
          </cell>
          <cell r="BL1358" t="str">
            <v>No</v>
          </cell>
        </row>
        <row r="1359">
          <cell r="AE1359">
            <v>145</v>
          </cell>
          <cell r="AF1359">
            <v>0</v>
          </cell>
          <cell r="AG1359">
            <v>1</v>
          </cell>
          <cell r="AH1359">
            <v>1</v>
          </cell>
          <cell r="AI1359">
            <v>1</v>
          </cell>
          <cell r="AJ1359">
            <v>0</v>
          </cell>
          <cell r="AL1359">
            <v>39</v>
          </cell>
          <cell r="AM1359">
            <v>86</v>
          </cell>
          <cell r="AO1359" t="str">
            <v>D-U-25687</v>
          </cell>
          <cell r="AP1359">
            <v>-772</v>
          </cell>
          <cell r="AQ1359" t="str">
            <v>LA</v>
          </cell>
          <cell r="AR1359" t="str">
            <v>Entergy Gulf States Louisiana, L.L.C.</v>
          </cell>
          <cell r="AS1359" t="str">
            <v>ETR</v>
          </cell>
          <cell r="AT1359" t="str">
            <v>Electric</v>
          </cell>
          <cell r="AU1359">
            <v>37042</v>
          </cell>
          <cell r="AV1359">
            <v>10200</v>
          </cell>
          <cell r="AW1359" t="str">
            <v>NA</v>
          </cell>
          <cell r="AX1359">
            <v>11.1</v>
          </cell>
          <cell r="AY1359" t="str">
            <v>NA</v>
          </cell>
          <cell r="AZ1359" t="str">
            <v>NA</v>
          </cell>
          <cell r="BA1359">
            <v>37629</v>
          </cell>
          <cell r="BB1359">
            <v>-22100</v>
          </cell>
          <cell r="BC1359" t="str">
            <v>NA</v>
          </cell>
          <cell r="BD1359">
            <v>11.1</v>
          </cell>
          <cell r="BE1359" t="str">
            <v>NA</v>
          </cell>
          <cell r="BG1359" t="str">
            <v>NA</v>
          </cell>
          <cell r="BI1359" t="str">
            <v>Vertically Integrated</v>
          </cell>
          <cell r="BJ1359" t="str">
            <v>Settled</v>
          </cell>
          <cell r="BK1359" t="str">
            <v>No</v>
          </cell>
          <cell r="BL1359" t="str">
            <v>No</v>
          </cell>
        </row>
        <row r="1360">
          <cell r="AE1360">
            <v>145</v>
          </cell>
          <cell r="AF1360">
            <v>0</v>
          </cell>
          <cell r="AG1360">
            <v>1</v>
          </cell>
          <cell r="AH1360">
            <v>1</v>
          </cell>
          <cell r="AI1360">
            <v>1</v>
          </cell>
          <cell r="AJ1360">
            <v>0</v>
          </cell>
          <cell r="AL1360">
            <v>39</v>
          </cell>
          <cell r="AM1360">
            <v>86</v>
          </cell>
          <cell r="AO1360" t="str">
            <v>D-U-23029</v>
          </cell>
          <cell r="AP1360">
            <v>-771</v>
          </cell>
          <cell r="AQ1360" t="str">
            <v>LA</v>
          </cell>
          <cell r="AR1360" t="str">
            <v>Southwestern Electric Power Company</v>
          </cell>
          <cell r="AS1360" t="str">
            <v>AEP</v>
          </cell>
          <cell r="AT1360" t="str">
            <v>Electric</v>
          </cell>
          <cell r="AU1360">
            <v>35781</v>
          </cell>
          <cell r="AV1360">
            <v>-7000</v>
          </cell>
          <cell r="AW1360" t="str">
            <v>NA</v>
          </cell>
          <cell r="AX1360">
            <v>11.25</v>
          </cell>
          <cell r="AY1360" t="str">
            <v>NA</v>
          </cell>
          <cell r="AZ1360" t="str">
            <v>NA</v>
          </cell>
          <cell r="BA1360">
            <v>36481</v>
          </cell>
          <cell r="BB1360">
            <v>-11000</v>
          </cell>
          <cell r="BC1360" t="str">
            <v>NA</v>
          </cell>
          <cell r="BD1360">
            <v>11.1</v>
          </cell>
          <cell r="BE1360" t="str">
            <v>NA</v>
          </cell>
          <cell r="BG1360" t="str">
            <v>NA</v>
          </cell>
          <cell r="BI1360" t="str">
            <v>Vertically Integrated</v>
          </cell>
          <cell r="BJ1360" t="str">
            <v>Settled</v>
          </cell>
          <cell r="BK1360" t="str">
            <v>Yes</v>
          </cell>
          <cell r="BL1360" t="str">
            <v>No</v>
          </cell>
        </row>
        <row r="1361">
          <cell r="AE1361">
            <v>145</v>
          </cell>
          <cell r="AF1361">
            <v>0</v>
          </cell>
          <cell r="AG1361">
            <v>1</v>
          </cell>
          <cell r="AH1361">
            <v>1</v>
          </cell>
          <cell r="AI1361">
            <v>1</v>
          </cell>
          <cell r="AJ1361">
            <v>1</v>
          </cell>
          <cell r="AL1361">
            <v>39</v>
          </cell>
          <cell r="AM1361">
            <v>86</v>
          </cell>
          <cell r="AO1361" t="str">
            <v>D-U-19237 (LGS)</v>
          </cell>
          <cell r="AP1361">
            <v>-769</v>
          </cell>
          <cell r="AQ1361" t="str">
            <v>LA</v>
          </cell>
          <cell r="AR1361" t="str">
            <v>Atmos Energy Corporation</v>
          </cell>
          <cell r="AT1361" t="str">
            <v>Natural Gas</v>
          </cell>
          <cell r="AU1361">
            <v>33322</v>
          </cell>
          <cell r="AV1361">
            <v>10200</v>
          </cell>
          <cell r="AW1361">
            <v>11.34</v>
          </cell>
          <cell r="AX1361">
            <v>12.5</v>
          </cell>
          <cell r="AY1361">
            <v>60.04</v>
          </cell>
          <cell r="AZ1361" t="str">
            <v>NA</v>
          </cell>
          <cell r="BA1361">
            <v>33644</v>
          </cell>
          <cell r="BB1361">
            <v>2500</v>
          </cell>
          <cell r="BC1361" t="str">
            <v>NA</v>
          </cell>
          <cell r="BD1361" t="str">
            <v>NA</v>
          </cell>
          <cell r="BE1361" t="str">
            <v>NA</v>
          </cell>
          <cell r="BG1361" t="str">
            <v>NA</v>
          </cell>
          <cell r="BI1361" t="str">
            <v>Distribution</v>
          </cell>
          <cell r="BJ1361" t="str">
            <v>Settled</v>
          </cell>
          <cell r="BK1361" t="str">
            <v>No</v>
          </cell>
          <cell r="BL1361" t="str">
            <v>No</v>
          </cell>
        </row>
        <row r="1362">
          <cell r="AE1362">
            <v>145</v>
          </cell>
          <cell r="AF1362">
            <v>0</v>
          </cell>
          <cell r="AG1362">
            <v>1</v>
          </cell>
          <cell r="AH1362">
            <v>1</v>
          </cell>
          <cell r="AI1362">
            <v>1</v>
          </cell>
          <cell r="AJ1362">
            <v>0</v>
          </cell>
          <cell r="AL1362">
            <v>39</v>
          </cell>
          <cell r="AM1362">
            <v>86</v>
          </cell>
          <cell r="AO1362" t="str">
            <v>D-UD-97-1 (elec.)</v>
          </cell>
          <cell r="AP1362">
            <v>-657</v>
          </cell>
          <cell r="AQ1362" t="str">
            <v>LA</v>
          </cell>
          <cell r="AR1362" t="str">
            <v>Entergy New Orleans, LLC</v>
          </cell>
          <cell r="AS1362" t="str">
            <v>ETR</v>
          </cell>
          <cell r="AT1362" t="str">
            <v>Electric</v>
          </cell>
          <cell r="AU1362">
            <v>35467</v>
          </cell>
          <cell r="AV1362" t="str">
            <v>NA</v>
          </cell>
          <cell r="AW1362" t="str">
            <v>NA</v>
          </cell>
          <cell r="AX1362" t="str">
            <v>NA</v>
          </cell>
          <cell r="AY1362" t="str">
            <v>NA</v>
          </cell>
          <cell r="AZ1362" t="str">
            <v>NA</v>
          </cell>
          <cell r="BA1362">
            <v>36104</v>
          </cell>
          <cell r="BB1362">
            <v>-43400</v>
          </cell>
          <cell r="BC1362" t="str">
            <v>NA</v>
          </cell>
          <cell r="BD1362" t="str">
            <v>NA</v>
          </cell>
          <cell r="BE1362" t="str">
            <v>NA</v>
          </cell>
          <cell r="BF1362">
            <v>35430</v>
          </cell>
          <cell r="BG1362" t="str">
            <v>NA</v>
          </cell>
          <cell r="BH1362" t="str">
            <v>Average</v>
          </cell>
          <cell r="BI1362" t="str">
            <v>Vertically Integrated</v>
          </cell>
          <cell r="BJ1362" t="str">
            <v>Settled</v>
          </cell>
          <cell r="BK1362" t="str">
            <v>Yes</v>
          </cell>
          <cell r="BL1362" t="str">
            <v>No</v>
          </cell>
        </row>
        <row r="1363">
          <cell r="AE1363">
            <v>145</v>
          </cell>
          <cell r="AF1363">
            <v>0</v>
          </cell>
          <cell r="AG1363">
            <v>1</v>
          </cell>
          <cell r="AH1363">
            <v>1</v>
          </cell>
          <cell r="AI1363">
            <v>1</v>
          </cell>
          <cell r="AJ1363">
            <v>1</v>
          </cell>
          <cell r="AL1363">
            <v>39</v>
          </cell>
          <cell r="AM1363">
            <v>86</v>
          </cell>
          <cell r="AO1363" t="str">
            <v>D-UD-91-1 (gas)</v>
          </cell>
          <cell r="AP1363">
            <v>-656</v>
          </cell>
          <cell r="AQ1363" t="str">
            <v>LA</v>
          </cell>
          <cell r="AR1363" t="str">
            <v>Entergy New Orleans, LLC</v>
          </cell>
          <cell r="AS1363" t="str">
            <v>ETR</v>
          </cell>
          <cell r="AT1363" t="str">
            <v>Natural Gas</v>
          </cell>
          <cell r="AU1363">
            <v>33542</v>
          </cell>
          <cell r="AV1363">
            <v>12500</v>
          </cell>
          <cell r="AW1363">
            <v>11.34</v>
          </cell>
          <cell r="AX1363">
            <v>13.8</v>
          </cell>
          <cell r="AY1363">
            <v>55.8</v>
          </cell>
          <cell r="AZ1363" t="str">
            <v>NA</v>
          </cell>
          <cell r="BA1363">
            <v>33745</v>
          </cell>
          <cell r="BB1363">
            <v>6800</v>
          </cell>
          <cell r="BC1363" t="str">
            <v>NA</v>
          </cell>
          <cell r="BD1363" t="str">
            <v>NA</v>
          </cell>
          <cell r="BE1363" t="str">
            <v>NA</v>
          </cell>
          <cell r="BF1363">
            <v>33054</v>
          </cell>
          <cell r="BG1363" t="str">
            <v>NA</v>
          </cell>
          <cell r="BH1363" t="str">
            <v>Average</v>
          </cell>
          <cell r="BI1363" t="str">
            <v>Distribution</v>
          </cell>
          <cell r="BJ1363" t="str">
            <v>Settled</v>
          </cell>
          <cell r="BK1363" t="str">
            <v>Yes</v>
          </cell>
          <cell r="BL1363" t="str">
            <v>No</v>
          </cell>
        </row>
        <row r="1364">
          <cell r="AE1364">
            <v>145</v>
          </cell>
          <cell r="AF1364">
            <v>0</v>
          </cell>
          <cell r="AG1364">
            <v>1</v>
          </cell>
          <cell r="AH1364">
            <v>1</v>
          </cell>
          <cell r="AI1364">
            <v>1</v>
          </cell>
          <cell r="AJ1364">
            <v>1</v>
          </cell>
          <cell r="AL1364">
            <v>39</v>
          </cell>
          <cell r="AM1364">
            <v>86</v>
          </cell>
          <cell r="AO1364" t="str">
            <v>D-U-28035</v>
          </cell>
          <cell r="AP1364">
            <v>-655</v>
          </cell>
          <cell r="AQ1364" t="str">
            <v>LA</v>
          </cell>
          <cell r="AR1364" t="str">
            <v>Entergy Gulf States Louisiana, L.L.C.</v>
          </cell>
          <cell r="AS1364" t="str">
            <v>ETR</v>
          </cell>
          <cell r="AT1364" t="str">
            <v>Natural Gas</v>
          </cell>
          <cell r="AU1364">
            <v>38170</v>
          </cell>
          <cell r="AV1364">
            <v>9100</v>
          </cell>
          <cell r="AW1364">
            <v>8.42</v>
          </cell>
          <cell r="AX1364">
            <v>11.25</v>
          </cell>
          <cell r="AY1364">
            <v>46.25</v>
          </cell>
          <cell r="AZ1364">
            <v>36200</v>
          </cell>
          <cell r="BA1364">
            <v>38539</v>
          </cell>
          <cell r="BB1364">
            <v>5800</v>
          </cell>
          <cell r="BC1364">
            <v>8.11</v>
          </cell>
          <cell r="BD1364">
            <v>10.5</v>
          </cell>
          <cell r="BE1364">
            <v>47.52</v>
          </cell>
          <cell r="BF1364">
            <v>37894</v>
          </cell>
          <cell r="BG1364">
            <v>26300</v>
          </cell>
          <cell r="BH1364" t="str">
            <v>Average</v>
          </cell>
          <cell r="BI1364" t="str">
            <v>Distribution</v>
          </cell>
          <cell r="BJ1364" t="str">
            <v>Settled</v>
          </cell>
          <cell r="BK1364" t="str">
            <v>No</v>
          </cell>
          <cell r="BL1364" t="str">
            <v>No</v>
          </cell>
        </row>
        <row r="1365">
          <cell r="AE1365">
            <v>145</v>
          </cell>
          <cell r="AF1365">
            <v>0</v>
          </cell>
          <cell r="AG1365">
            <v>1</v>
          </cell>
          <cell r="AH1365">
            <v>1</v>
          </cell>
          <cell r="AI1365">
            <v>1</v>
          </cell>
          <cell r="AJ1365">
            <v>1</v>
          </cell>
          <cell r="AL1365">
            <v>39</v>
          </cell>
          <cell r="AM1365">
            <v>86</v>
          </cell>
          <cell r="AO1365" t="str">
            <v>D-U-27676 (ARKLA)</v>
          </cell>
          <cell r="AP1365">
            <v>-654</v>
          </cell>
          <cell r="AQ1365" t="str">
            <v>LA</v>
          </cell>
          <cell r="AR1365" t="str">
            <v>CenterPoint Energy Resources Corp.</v>
          </cell>
          <cell r="AS1365" t="str">
            <v>CNP</v>
          </cell>
          <cell r="AT1365" t="str">
            <v>Natural Gas</v>
          </cell>
          <cell r="AU1365">
            <v>37939</v>
          </cell>
          <cell r="AV1365">
            <v>15600</v>
          </cell>
          <cell r="AW1365">
            <v>8.75</v>
          </cell>
          <cell r="AX1365">
            <v>11</v>
          </cell>
          <cell r="AY1365">
            <v>47.9</v>
          </cell>
          <cell r="AZ1365">
            <v>102100</v>
          </cell>
          <cell r="BA1365">
            <v>38190</v>
          </cell>
          <cell r="BB1365">
            <v>7100</v>
          </cell>
          <cell r="BC1365">
            <v>8.09</v>
          </cell>
          <cell r="BD1365">
            <v>10.25</v>
          </cell>
          <cell r="BE1365">
            <v>45.8</v>
          </cell>
          <cell r="BF1365">
            <v>37802</v>
          </cell>
          <cell r="BG1365">
            <v>83700</v>
          </cell>
          <cell r="BH1365" t="str">
            <v>Average</v>
          </cell>
          <cell r="BI1365" t="str">
            <v>Distribution</v>
          </cell>
          <cell r="BJ1365" t="str">
            <v>Settled</v>
          </cell>
          <cell r="BK1365" t="str">
            <v>No</v>
          </cell>
          <cell r="BL1365" t="str">
            <v>No</v>
          </cell>
        </row>
        <row r="1366">
          <cell r="AE1366">
            <v>145</v>
          </cell>
          <cell r="AF1366">
            <v>0</v>
          </cell>
          <cell r="AG1366">
            <v>1</v>
          </cell>
          <cell r="AH1366">
            <v>1</v>
          </cell>
          <cell r="AI1366">
            <v>1</v>
          </cell>
          <cell r="AJ1366">
            <v>0</v>
          </cell>
          <cell r="AL1366">
            <v>39</v>
          </cell>
          <cell r="AM1366">
            <v>86</v>
          </cell>
          <cell r="AO1366" t="str">
            <v>D-U-22491</v>
          </cell>
          <cell r="AP1366">
            <v>-653</v>
          </cell>
          <cell r="AQ1366" t="str">
            <v>LA</v>
          </cell>
          <cell r="AR1366" t="str">
            <v>Entergy Gulf States Louisiana, L.L.C.</v>
          </cell>
          <cell r="AS1366" t="str">
            <v>ETR</v>
          </cell>
          <cell r="AT1366" t="str">
            <v>Electric</v>
          </cell>
          <cell r="AU1366">
            <v>35581</v>
          </cell>
          <cell r="AV1366">
            <v>12100</v>
          </cell>
          <cell r="AW1366" t="str">
            <v>NA</v>
          </cell>
          <cell r="AX1366">
            <v>10.95</v>
          </cell>
          <cell r="AY1366" t="str">
            <v>NA</v>
          </cell>
          <cell r="AZ1366" t="str">
            <v>NA</v>
          </cell>
          <cell r="BA1366">
            <v>36607</v>
          </cell>
          <cell r="BB1366">
            <v>0</v>
          </cell>
          <cell r="BC1366" t="str">
            <v>NA</v>
          </cell>
          <cell r="BD1366" t="str">
            <v>NA</v>
          </cell>
          <cell r="BE1366" t="str">
            <v>NA</v>
          </cell>
          <cell r="BF1366">
            <v>35430</v>
          </cell>
          <cell r="BG1366" t="str">
            <v>NA</v>
          </cell>
          <cell r="BH1366" t="str">
            <v>Average</v>
          </cell>
          <cell r="BI1366" t="str">
            <v>Vertically Integrated</v>
          </cell>
          <cell r="BJ1366" t="str">
            <v>Settled</v>
          </cell>
          <cell r="BK1366" t="str">
            <v>No</v>
          </cell>
          <cell r="BL1366" t="str">
            <v>No</v>
          </cell>
        </row>
        <row r="1367">
          <cell r="AE1367">
            <v>145</v>
          </cell>
          <cell r="AF1367">
            <v>0</v>
          </cell>
          <cell r="AG1367">
            <v>1</v>
          </cell>
          <cell r="AH1367">
            <v>1</v>
          </cell>
          <cell r="AI1367">
            <v>1</v>
          </cell>
          <cell r="AJ1367">
            <v>0</v>
          </cell>
          <cell r="AL1367">
            <v>39</v>
          </cell>
          <cell r="AM1367">
            <v>86</v>
          </cell>
          <cell r="AO1367" t="str">
            <v>D-U-22092</v>
          </cell>
          <cell r="AP1367">
            <v>-652</v>
          </cell>
          <cell r="AQ1367" t="str">
            <v>LA</v>
          </cell>
          <cell r="AR1367" t="str">
            <v>Entergy Gulf States Louisiana, L.L.C.</v>
          </cell>
          <cell r="AS1367" t="str">
            <v>ETR</v>
          </cell>
          <cell r="AT1367" t="str">
            <v>Electric</v>
          </cell>
          <cell r="AU1367">
            <v>35216</v>
          </cell>
          <cell r="AV1367">
            <v>-5300</v>
          </cell>
          <cell r="AW1367" t="str">
            <v>NA</v>
          </cell>
          <cell r="AX1367">
            <v>10.95</v>
          </cell>
          <cell r="AY1367" t="str">
            <v>NA</v>
          </cell>
          <cell r="AZ1367" t="str">
            <v>NA</v>
          </cell>
          <cell r="BA1367">
            <v>36048</v>
          </cell>
          <cell r="BB1367">
            <v>-36600</v>
          </cell>
          <cell r="BC1367" t="str">
            <v>NA</v>
          </cell>
          <cell r="BD1367" t="str">
            <v>NA</v>
          </cell>
          <cell r="BE1367" t="str">
            <v>NA</v>
          </cell>
          <cell r="BF1367">
            <v>35064</v>
          </cell>
          <cell r="BG1367" t="str">
            <v>NA</v>
          </cell>
          <cell r="BH1367" t="str">
            <v>Average</v>
          </cell>
          <cell r="BI1367" t="str">
            <v>Vertically Integrated</v>
          </cell>
          <cell r="BJ1367" t="str">
            <v>Fully Litigated</v>
          </cell>
          <cell r="BK1367" t="str">
            <v>No</v>
          </cell>
          <cell r="BL1367" t="str">
            <v>No</v>
          </cell>
        </row>
        <row r="1368">
          <cell r="AE1368">
            <v>145</v>
          </cell>
          <cell r="AF1368">
            <v>0</v>
          </cell>
          <cell r="AG1368">
            <v>1</v>
          </cell>
          <cell r="AH1368">
            <v>1</v>
          </cell>
          <cell r="AI1368">
            <v>1</v>
          </cell>
          <cell r="AJ1368">
            <v>0</v>
          </cell>
          <cell r="AL1368">
            <v>39</v>
          </cell>
          <cell r="AM1368">
            <v>87</v>
          </cell>
          <cell r="AO1368" t="str">
            <v>D-U-21496</v>
          </cell>
          <cell r="AP1368">
            <v>-651</v>
          </cell>
          <cell r="AQ1368" t="str">
            <v>LA</v>
          </cell>
          <cell r="AR1368" t="str">
            <v>Cleco Power LLC</v>
          </cell>
          <cell r="AT1368" t="str">
            <v>Electric</v>
          </cell>
          <cell r="AU1368">
            <v>34816</v>
          </cell>
          <cell r="AV1368">
            <v>13300</v>
          </cell>
          <cell r="AW1368">
            <v>9.68</v>
          </cell>
          <cell r="AX1368">
            <v>12.3</v>
          </cell>
          <cell r="AY1368">
            <v>46</v>
          </cell>
          <cell r="AZ1368" t="str">
            <v>NA</v>
          </cell>
          <cell r="BA1368">
            <v>35354</v>
          </cell>
          <cell r="BB1368">
            <v>-5000</v>
          </cell>
          <cell r="BC1368">
            <v>8.83</v>
          </cell>
          <cell r="BD1368">
            <v>12.25</v>
          </cell>
          <cell r="BE1368">
            <v>46</v>
          </cell>
          <cell r="BF1368">
            <v>34789</v>
          </cell>
          <cell r="BG1368" t="str">
            <v>NA</v>
          </cell>
          <cell r="BH1368" t="str">
            <v>Average</v>
          </cell>
          <cell r="BI1368" t="str">
            <v>Vertically Integrated</v>
          </cell>
          <cell r="BJ1368" t="str">
            <v>Settled</v>
          </cell>
          <cell r="BK1368" t="str">
            <v>Yes</v>
          </cell>
          <cell r="BL1368" t="str">
            <v>No</v>
          </cell>
        </row>
        <row r="1369">
          <cell r="AE1369">
            <v>145</v>
          </cell>
          <cell r="AF1369">
            <v>0</v>
          </cell>
          <cell r="AG1369">
            <v>1</v>
          </cell>
          <cell r="AH1369">
            <v>1</v>
          </cell>
          <cell r="AI1369">
            <v>1</v>
          </cell>
          <cell r="AJ1369">
            <v>0</v>
          </cell>
          <cell r="AL1369">
            <v>39</v>
          </cell>
          <cell r="AM1369">
            <v>87</v>
          </cell>
          <cell r="AO1369" t="str">
            <v>D-U-21485</v>
          </cell>
          <cell r="AP1369">
            <v>-650</v>
          </cell>
          <cell r="AQ1369" t="str">
            <v>LA</v>
          </cell>
          <cell r="AR1369" t="str">
            <v>Entergy Gulf States Louisiana, L.L.C.</v>
          </cell>
          <cell r="AS1369" t="str">
            <v>ETR</v>
          </cell>
          <cell r="AT1369" t="str">
            <v>Electric</v>
          </cell>
          <cell r="AU1369">
            <v>34850</v>
          </cell>
          <cell r="AV1369">
            <v>19000</v>
          </cell>
          <cell r="AW1369">
            <v>9.42</v>
          </cell>
          <cell r="AX1369">
            <v>10.95</v>
          </cell>
          <cell r="AY1369">
            <v>37.28</v>
          </cell>
          <cell r="AZ1369" t="str">
            <v>NA</v>
          </cell>
          <cell r="BA1369">
            <v>35332</v>
          </cell>
          <cell r="BB1369">
            <v>-20000</v>
          </cell>
          <cell r="BC1369" t="str">
            <v>NA</v>
          </cell>
          <cell r="BD1369" t="str">
            <v>NA</v>
          </cell>
          <cell r="BE1369" t="str">
            <v>NA</v>
          </cell>
          <cell r="BF1369">
            <v>34699</v>
          </cell>
          <cell r="BG1369" t="str">
            <v>NA</v>
          </cell>
          <cell r="BH1369" t="str">
            <v>Average</v>
          </cell>
          <cell r="BI1369" t="str">
            <v>Vertically Integrated</v>
          </cell>
          <cell r="BJ1369" t="str">
            <v>Fully Litigated</v>
          </cell>
          <cell r="BK1369" t="str">
            <v>No</v>
          </cell>
          <cell r="BL1369" t="str">
            <v>No</v>
          </cell>
        </row>
        <row r="1370">
          <cell r="AE1370">
            <v>145</v>
          </cell>
          <cell r="AF1370">
            <v>0</v>
          </cell>
          <cell r="AG1370">
            <v>1</v>
          </cell>
          <cell r="AH1370">
            <v>1</v>
          </cell>
          <cell r="AI1370">
            <v>1</v>
          </cell>
          <cell r="AJ1370">
            <v>1</v>
          </cell>
          <cell r="AL1370">
            <v>39</v>
          </cell>
          <cell r="AM1370">
            <v>87</v>
          </cell>
          <cell r="AO1370" t="str">
            <v>D-U-21484 (LGS)</v>
          </cell>
          <cell r="AP1370">
            <v>-649</v>
          </cell>
          <cell r="AQ1370" t="str">
            <v>LA</v>
          </cell>
          <cell r="AR1370" t="str">
            <v>Atmos Energy Corporation</v>
          </cell>
          <cell r="AT1370" t="str">
            <v>Natural Gas</v>
          </cell>
          <cell r="AU1370">
            <v>34864</v>
          </cell>
          <cell r="AV1370">
            <v>6600</v>
          </cell>
          <cell r="AW1370">
            <v>10.02</v>
          </cell>
          <cell r="AX1370">
            <v>12</v>
          </cell>
          <cell r="AY1370">
            <v>59.16</v>
          </cell>
          <cell r="AZ1370" t="str">
            <v>NA</v>
          </cell>
          <cell r="BA1370">
            <v>35172</v>
          </cell>
          <cell r="BB1370">
            <v>4100</v>
          </cell>
          <cell r="BC1370">
            <v>9.08</v>
          </cell>
          <cell r="BD1370">
            <v>10.77</v>
          </cell>
          <cell r="BE1370">
            <v>53.25</v>
          </cell>
          <cell r="BF1370">
            <v>35064</v>
          </cell>
          <cell r="BG1370" t="str">
            <v>NA</v>
          </cell>
          <cell r="BH1370" t="str">
            <v>Average</v>
          </cell>
          <cell r="BI1370" t="str">
            <v>Distribution</v>
          </cell>
          <cell r="BJ1370" t="str">
            <v>Settled</v>
          </cell>
          <cell r="BK1370" t="str">
            <v>No</v>
          </cell>
          <cell r="BL1370" t="str">
            <v>No</v>
          </cell>
        </row>
        <row r="1371">
          <cell r="AE1371">
            <v>145</v>
          </cell>
          <cell r="AF1371">
            <v>0</v>
          </cell>
          <cell r="AG1371">
            <v>1</v>
          </cell>
          <cell r="AH1371">
            <v>1</v>
          </cell>
          <cell r="AI1371">
            <v>1</v>
          </cell>
          <cell r="AJ1371">
            <v>0</v>
          </cell>
          <cell r="AL1371">
            <v>39</v>
          </cell>
          <cell r="AM1371">
            <v>87</v>
          </cell>
          <cell r="AO1371" t="str">
            <v>D-U-19904</v>
          </cell>
          <cell r="AP1371">
            <v>-644</v>
          </cell>
          <cell r="AQ1371" t="str">
            <v>LA</v>
          </cell>
          <cell r="AR1371" t="str">
            <v>Entergy Gulf States Louisiana, L.L.C.</v>
          </cell>
          <cell r="AS1371" t="str">
            <v>ETR</v>
          </cell>
          <cell r="AT1371" t="str">
            <v>Electric</v>
          </cell>
          <cell r="AU1371">
            <v>34470</v>
          </cell>
          <cell r="AV1371">
            <v>46400</v>
          </cell>
          <cell r="AW1371">
            <v>10.37</v>
          </cell>
          <cell r="AX1371">
            <v>12.75</v>
          </cell>
          <cell r="AY1371">
            <v>42.38</v>
          </cell>
          <cell r="AZ1371" t="str">
            <v>NA</v>
          </cell>
          <cell r="BA1371">
            <v>34682</v>
          </cell>
          <cell r="BB1371">
            <v>-4400</v>
          </cell>
          <cell r="BC1371">
            <v>9.58</v>
          </cell>
          <cell r="BD1371">
            <v>10.95</v>
          </cell>
          <cell r="BE1371">
            <v>41.09</v>
          </cell>
          <cell r="BF1371">
            <v>34334</v>
          </cell>
          <cell r="BG1371" t="str">
            <v>NA</v>
          </cell>
          <cell r="BH1371" t="str">
            <v>Average</v>
          </cell>
          <cell r="BI1371" t="str">
            <v>Vertically Integrated</v>
          </cell>
          <cell r="BJ1371" t="str">
            <v>Fully Litigated</v>
          </cell>
          <cell r="BK1371" t="str">
            <v>No</v>
          </cell>
          <cell r="BL1371" t="str">
            <v>No</v>
          </cell>
        </row>
        <row r="1372">
          <cell r="AE1372">
            <v>145</v>
          </cell>
          <cell r="AF1372">
            <v>0</v>
          </cell>
          <cell r="AG1372">
            <v>1</v>
          </cell>
          <cell r="AH1372">
            <v>1</v>
          </cell>
          <cell r="AI1372">
            <v>1</v>
          </cell>
          <cell r="AJ1372">
            <v>1</v>
          </cell>
          <cell r="AL1372">
            <v>39</v>
          </cell>
          <cell r="AM1372">
            <v>87</v>
          </cell>
          <cell r="AO1372" t="str">
            <v>D-U-17236 (ARKLA)</v>
          </cell>
          <cell r="AP1372">
            <v>-642</v>
          </cell>
          <cell r="AQ1372" t="str">
            <v>LA</v>
          </cell>
          <cell r="AR1372" t="str">
            <v>CenterPoint Energy Resources Corp.</v>
          </cell>
          <cell r="AS1372" t="str">
            <v>CNP</v>
          </cell>
          <cell r="AT1372" t="str">
            <v>Natural Gas</v>
          </cell>
          <cell r="AU1372">
            <v>33325</v>
          </cell>
          <cell r="AV1372">
            <v>8100</v>
          </cell>
          <cell r="AW1372">
            <v>11.39</v>
          </cell>
          <cell r="AX1372">
            <v>13.5</v>
          </cell>
          <cell r="AY1372">
            <v>51.15</v>
          </cell>
          <cell r="AZ1372">
            <v>68900</v>
          </cell>
          <cell r="BA1372">
            <v>33582</v>
          </cell>
          <cell r="BB1372">
            <v>4400</v>
          </cell>
          <cell r="BC1372">
            <v>10.210000000000001</v>
          </cell>
          <cell r="BD1372">
            <v>11.75</v>
          </cell>
          <cell r="BE1372">
            <v>45</v>
          </cell>
          <cell r="BF1372">
            <v>33238</v>
          </cell>
          <cell r="BG1372">
            <v>61100</v>
          </cell>
          <cell r="BH1372" t="str">
            <v>Average</v>
          </cell>
          <cell r="BI1372" t="str">
            <v>Distribution</v>
          </cell>
          <cell r="BJ1372" t="str">
            <v>Settled</v>
          </cell>
          <cell r="BK1372" t="str">
            <v>No</v>
          </cell>
          <cell r="BL1372" t="str">
            <v>No</v>
          </cell>
        </row>
        <row r="1373">
          <cell r="AE1373">
            <v>145</v>
          </cell>
          <cell r="AF1373">
            <v>0</v>
          </cell>
          <cell r="AG1373">
            <v>1</v>
          </cell>
          <cell r="AH1373">
            <v>1</v>
          </cell>
          <cell r="AI1373">
            <v>1</v>
          </cell>
          <cell r="AJ1373">
            <v>0</v>
          </cell>
          <cell r="AL1373">
            <v>39</v>
          </cell>
          <cell r="AM1373">
            <v>88</v>
          </cell>
          <cell r="AO1373" t="str">
            <v>D-U-20925</v>
          </cell>
          <cell r="AP1373">
            <v>71</v>
          </cell>
          <cell r="AQ1373" t="str">
            <v>LA</v>
          </cell>
          <cell r="AR1373" t="str">
            <v>Entergy Louisiana, LLC</v>
          </cell>
          <cell r="AS1373" t="str">
            <v>ETR</v>
          </cell>
          <cell r="AT1373" t="str">
            <v>Electric</v>
          </cell>
          <cell r="AU1373">
            <v>34563</v>
          </cell>
          <cell r="AV1373">
            <v>21000</v>
          </cell>
          <cell r="AW1373">
            <v>10.54</v>
          </cell>
          <cell r="AX1373">
            <v>12.75</v>
          </cell>
          <cell r="AY1373">
            <v>41.02</v>
          </cell>
          <cell r="AZ1373">
            <v>2967700</v>
          </cell>
          <cell r="BA1373">
            <v>34844</v>
          </cell>
          <cell r="BB1373">
            <v>-49400</v>
          </cell>
          <cell r="BC1373">
            <v>9.99</v>
          </cell>
          <cell r="BD1373">
            <v>11.2</v>
          </cell>
          <cell r="BE1373">
            <v>41.3</v>
          </cell>
          <cell r="BF1373">
            <v>34334</v>
          </cell>
          <cell r="BG1373" t="str">
            <v>NA</v>
          </cell>
          <cell r="BH1373" t="str">
            <v>Average</v>
          </cell>
          <cell r="BI1373" t="str">
            <v>Vertically Integrated</v>
          </cell>
          <cell r="BJ1373" t="str">
            <v>Fully Litigated</v>
          </cell>
          <cell r="BK1373" t="str">
            <v>No</v>
          </cell>
          <cell r="BL1373" t="str">
            <v>No</v>
          </cell>
        </row>
        <row r="1374">
          <cell r="AE1374">
            <v>145</v>
          </cell>
          <cell r="AF1374">
            <v>0</v>
          </cell>
          <cell r="AG1374">
            <v>1</v>
          </cell>
          <cell r="AH1374">
            <v>1</v>
          </cell>
          <cell r="AI1374">
            <v>1</v>
          </cell>
          <cell r="AJ1374">
            <v>0</v>
          </cell>
          <cell r="AL1374">
            <v>39</v>
          </cell>
          <cell r="AM1374">
            <v>88</v>
          </cell>
          <cell r="AO1374" t="str">
            <v>D-U-20925-A&amp;B</v>
          </cell>
          <cell r="AP1374">
            <v>72</v>
          </cell>
          <cell r="AQ1374" t="str">
            <v>LA</v>
          </cell>
          <cell r="AR1374" t="str">
            <v>Entergy Louisiana, LLC</v>
          </cell>
          <cell r="AS1374" t="str">
            <v>ETR</v>
          </cell>
          <cell r="AT1374" t="str">
            <v>Electric</v>
          </cell>
          <cell r="AU1374">
            <v>35170</v>
          </cell>
          <cell r="AV1374">
            <v>-12000</v>
          </cell>
          <cell r="AW1374" t="str">
            <v>NA</v>
          </cell>
          <cell r="AX1374" t="str">
            <v>NA</v>
          </cell>
          <cell r="AY1374" t="str">
            <v>NA</v>
          </cell>
          <cell r="AZ1374" t="str">
            <v>NA</v>
          </cell>
          <cell r="BA1374">
            <v>35381</v>
          </cell>
          <cell r="BB1374">
            <v>-16500</v>
          </cell>
          <cell r="BC1374" t="str">
            <v>NA</v>
          </cell>
          <cell r="BD1374" t="str">
            <v>NA</v>
          </cell>
          <cell r="BE1374" t="str">
            <v>NA</v>
          </cell>
          <cell r="BF1374">
            <v>35064</v>
          </cell>
          <cell r="BG1374" t="str">
            <v>NA</v>
          </cell>
          <cell r="BH1374" t="str">
            <v>Average</v>
          </cell>
          <cell r="BI1374" t="str">
            <v>Vertically Integrated</v>
          </cell>
          <cell r="BJ1374" t="str">
            <v>Fully Litigated</v>
          </cell>
          <cell r="BK1374" t="str">
            <v>No</v>
          </cell>
          <cell r="BL1374" t="str">
            <v>Yes</v>
          </cell>
        </row>
        <row r="1375">
          <cell r="AE1375">
            <v>145</v>
          </cell>
          <cell r="AF1375">
            <v>0</v>
          </cell>
          <cell r="AG1375">
            <v>1</v>
          </cell>
          <cell r="AH1375">
            <v>1</v>
          </cell>
          <cell r="AI1375">
            <v>1</v>
          </cell>
          <cell r="AJ1375">
            <v>0</v>
          </cell>
          <cell r="AL1375">
            <v>39</v>
          </cell>
          <cell r="AM1375">
            <v>88</v>
          </cell>
          <cell r="AO1375" t="str">
            <v>D-U-20925-D</v>
          </cell>
          <cell r="AP1375">
            <v>73</v>
          </cell>
          <cell r="AQ1375" t="str">
            <v>LA</v>
          </cell>
          <cell r="AR1375" t="str">
            <v>Entergy Louisiana, LLC</v>
          </cell>
          <cell r="AS1375" t="str">
            <v>ETR</v>
          </cell>
          <cell r="AT1375" t="str">
            <v>Electric</v>
          </cell>
          <cell r="AU1375">
            <v>35580</v>
          </cell>
          <cell r="AV1375">
            <v>-26700</v>
          </cell>
          <cell r="AW1375" t="str">
            <v>NA</v>
          </cell>
          <cell r="AX1375" t="str">
            <v>NA</v>
          </cell>
          <cell r="AY1375" t="str">
            <v>NA</v>
          </cell>
          <cell r="AZ1375" t="str">
            <v>NA</v>
          </cell>
          <cell r="BA1375">
            <v>35697</v>
          </cell>
          <cell r="BB1375">
            <v>-59000</v>
          </cell>
          <cell r="BC1375" t="str">
            <v>NA</v>
          </cell>
          <cell r="BD1375" t="str">
            <v>NA</v>
          </cell>
          <cell r="BE1375" t="str">
            <v>NA</v>
          </cell>
          <cell r="BF1375">
            <v>35430</v>
          </cell>
          <cell r="BG1375" t="str">
            <v>NA</v>
          </cell>
          <cell r="BH1375" t="str">
            <v>Average</v>
          </cell>
          <cell r="BI1375" t="str">
            <v>Vertically Integrated</v>
          </cell>
          <cell r="BJ1375" t="str">
            <v>Fully Litigated</v>
          </cell>
          <cell r="BK1375" t="str">
            <v>No</v>
          </cell>
          <cell r="BL1375" t="str">
            <v>No</v>
          </cell>
        </row>
        <row r="1376">
          <cell r="AE1376">
            <v>145</v>
          </cell>
          <cell r="AF1376">
            <v>0</v>
          </cell>
          <cell r="AG1376">
            <v>1</v>
          </cell>
          <cell r="AH1376">
            <v>1</v>
          </cell>
          <cell r="AI1376">
            <v>1</v>
          </cell>
          <cell r="AJ1376">
            <v>0</v>
          </cell>
          <cell r="AL1376">
            <v>39</v>
          </cell>
          <cell r="AM1376">
            <v>88</v>
          </cell>
          <cell r="AO1376" t="str">
            <v>D-U-20925-E</v>
          </cell>
          <cell r="AP1376">
            <v>74</v>
          </cell>
          <cell r="AQ1376" t="str">
            <v>LA</v>
          </cell>
          <cell r="AR1376" t="str">
            <v>Entergy Louisiana, LLC</v>
          </cell>
          <cell r="AS1376" t="str">
            <v>ETR</v>
          </cell>
          <cell r="AT1376" t="str">
            <v>Electric</v>
          </cell>
          <cell r="AU1376">
            <v>35381</v>
          </cell>
          <cell r="AV1376" t="str">
            <v>NA</v>
          </cell>
          <cell r="AW1376" t="str">
            <v>NA</v>
          </cell>
          <cell r="AX1376" t="str">
            <v>NA</v>
          </cell>
          <cell r="AY1376" t="str">
            <v>NA</v>
          </cell>
          <cell r="AZ1376" t="str">
            <v>NA</v>
          </cell>
          <cell r="BA1376">
            <v>35874</v>
          </cell>
          <cell r="BB1376">
            <v>-8100</v>
          </cell>
          <cell r="BC1376" t="str">
            <v>NA</v>
          </cell>
          <cell r="BD1376">
            <v>10.5</v>
          </cell>
          <cell r="BE1376" t="str">
            <v>NA</v>
          </cell>
          <cell r="BG1376" t="str">
            <v>NA</v>
          </cell>
          <cell r="BI1376" t="str">
            <v>Vertically Integrated</v>
          </cell>
          <cell r="BJ1376" t="str">
            <v>Settled</v>
          </cell>
          <cell r="BK1376" t="str">
            <v>No</v>
          </cell>
          <cell r="BL1376" t="str">
            <v>No</v>
          </cell>
        </row>
        <row r="1377">
          <cell r="AE1377">
            <v>145</v>
          </cell>
          <cell r="AF1377">
            <v>0</v>
          </cell>
          <cell r="AG1377">
            <v>1</v>
          </cell>
          <cell r="AH1377">
            <v>1</v>
          </cell>
          <cell r="AI1377">
            <v>1</v>
          </cell>
          <cell r="AJ1377">
            <v>0</v>
          </cell>
          <cell r="AL1377">
            <v>39</v>
          </cell>
          <cell r="AM1377">
            <v>88</v>
          </cell>
          <cell r="AO1377" t="str">
            <v>D-U-20925 (2004 RRF)</v>
          </cell>
          <cell r="AP1377">
            <v>75</v>
          </cell>
          <cell r="AQ1377" t="str">
            <v>LA</v>
          </cell>
          <cell r="AR1377" t="str">
            <v>Entergy Louisiana, LLC</v>
          </cell>
          <cell r="AS1377" t="str">
            <v>ETR</v>
          </cell>
          <cell r="AT1377" t="str">
            <v>Electric</v>
          </cell>
          <cell r="AU1377">
            <v>37995</v>
          </cell>
          <cell r="AV1377">
            <v>167100</v>
          </cell>
          <cell r="AW1377">
            <v>9.6999999999999993</v>
          </cell>
          <cell r="AX1377">
            <v>11.4</v>
          </cell>
          <cell r="AY1377">
            <v>46.89</v>
          </cell>
          <cell r="AZ1377">
            <v>2586000</v>
          </cell>
          <cell r="BA1377">
            <v>38490</v>
          </cell>
          <cell r="BB1377">
            <v>0</v>
          </cell>
          <cell r="BC1377">
            <v>8.76</v>
          </cell>
          <cell r="BD1377">
            <v>10.25</v>
          </cell>
          <cell r="BE1377">
            <v>48.73</v>
          </cell>
          <cell r="BF1377">
            <v>37621</v>
          </cell>
          <cell r="BG1377" t="str">
            <v>NA</v>
          </cell>
          <cell r="BH1377" t="str">
            <v>Average</v>
          </cell>
          <cell r="BI1377" t="str">
            <v>Vertically Integrated</v>
          </cell>
          <cell r="BJ1377" t="str">
            <v>Settled</v>
          </cell>
          <cell r="BK1377" t="str">
            <v>No</v>
          </cell>
          <cell r="BL1377" t="str">
            <v>Yes</v>
          </cell>
        </row>
        <row r="1378">
          <cell r="AE1378">
            <v>145</v>
          </cell>
          <cell r="AF1378">
            <v>0</v>
          </cell>
          <cell r="AG1378">
            <v>1</v>
          </cell>
          <cell r="AH1378">
            <v>1</v>
          </cell>
          <cell r="AI1378">
            <v>1</v>
          </cell>
          <cell r="AJ1378">
            <v>0</v>
          </cell>
          <cell r="AL1378">
            <v>39</v>
          </cell>
          <cell r="AM1378">
            <v>88</v>
          </cell>
          <cell r="AO1378" t="str">
            <v>D-UD-01-04 (elec.)</v>
          </cell>
          <cell r="AP1378">
            <v>76</v>
          </cell>
          <cell r="AQ1378" t="str">
            <v>LA</v>
          </cell>
          <cell r="AR1378" t="str">
            <v>Entergy New Orleans, LLC</v>
          </cell>
          <cell r="AS1378" t="str">
            <v>ETR</v>
          </cell>
          <cell r="AT1378" t="str">
            <v>Electric</v>
          </cell>
          <cell r="AU1378">
            <v>37043</v>
          </cell>
          <cell r="AV1378">
            <v>28900</v>
          </cell>
          <cell r="AW1378">
            <v>9.7200000000000006</v>
          </cell>
          <cell r="AX1378">
            <v>12.25</v>
          </cell>
          <cell r="AY1378">
            <v>45</v>
          </cell>
          <cell r="AZ1378" t="str">
            <v>NA</v>
          </cell>
          <cell r="BA1378">
            <v>37756</v>
          </cell>
          <cell r="BB1378">
            <v>18400</v>
          </cell>
          <cell r="BC1378" t="str">
            <v>NA</v>
          </cell>
          <cell r="BD1378" t="str">
            <v>NA</v>
          </cell>
          <cell r="BE1378" t="str">
            <v>NA</v>
          </cell>
          <cell r="BG1378" t="str">
            <v>NA</v>
          </cell>
          <cell r="BI1378" t="str">
            <v>Vertically Integrated</v>
          </cell>
          <cell r="BJ1378" t="str">
            <v>Settled</v>
          </cell>
          <cell r="BK1378" t="str">
            <v>No</v>
          </cell>
          <cell r="BL1378" t="str">
            <v>No</v>
          </cell>
        </row>
        <row r="1379">
          <cell r="AE1379">
            <v>145</v>
          </cell>
          <cell r="AF1379">
            <v>0</v>
          </cell>
          <cell r="AG1379">
            <v>1</v>
          </cell>
          <cell r="AH1379">
            <v>1</v>
          </cell>
          <cell r="AI1379">
            <v>1</v>
          </cell>
          <cell r="AJ1379">
            <v>1</v>
          </cell>
          <cell r="AL1379">
            <v>39</v>
          </cell>
          <cell r="AM1379">
            <v>88</v>
          </cell>
          <cell r="AO1379" t="str">
            <v>D-UD-97-1 (gas)</v>
          </cell>
          <cell r="AP1379">
            <v>163</v>
          </cell>
          <cell r="AQ1379" t="str">
            <v>LA</v>
          </cell>
          <cell r="AR1379" t="str">
            <v>Entergy New Orleans, LLC</v>
          </cell>
          <cell r="AS1379" t="str">
            <v>ETR</v>
          </cell>
          <cell r="AT1379" t="str">
            <v>Natural Gas</v>
          </cell>
          <cell r="AU1379">
            <v>35467</v>
          </cell>
          <cell r="AV1379" t="str">
            <v>NA</v>
          </cell>
          <cell r="AW1379" t="str">
            <v>NA</v>
          </cell>
          <cell r="AX1379" t="str">
            <v>NA</v>
          </cell>
          <cell r="AY1379" t="str">
            <v>NA</v>
          </cell>
          <cell r="AZ1379" t="str">
            <v>NA</v>
          </cell>
          <cell r="BA1379">
            <v>36104</v>
          </cell>
          <cell r="BB1379">
            <v>-2900</v>
          </cell>
          <cell r="BC1379" t="str">
            <v>NA</v>
          </cell>
          <cell r="BD1379" t="str">
            <v>NA</v>
          </cell>
          <cell r="BE1379" t="str">
            <v>NA</v>
          </cell>
          <cell r="BF1379">
            <v>35430</v>
          </cell>
          <cell r="BG1379" t="str">
            <v>NA</v>
          </cell>
          <cell r="BH1379" t="str">
            <v>Average</v>
          </cell>
          <cell r="BI1379" t="str">
            <v>Distribution</v>
          </cell>
          <cell r="BJ1379" t="str">
            <v>Settled</v>
          </cell>
          <cell r="BK1379" t="str">
            <v>Yes</v>
          </cell>
          <cell r="BL1379" t="str">
            <v>No</v>
          </cell>
        </row>
        <row r="1380">
          <cell r="AE1380">
            <v>145</v>
          </cell>
          <cell r="AF1380">
            <v>0</v>
          </cell>
          <cell r="AG1380">
            <v>1</v>
          </cell>
          <cell r="AH1380">
            <v>1</v>
          </cell>
          <cell r="AI1380">
            <v>1</v>
          </cell>
          <cell r="AJ1380">
            <v>0</v>
          </cell>
          <cell r="AL1380">
            <v>39</v>
          </cell>
          <cell r="AM1380">
            <v>88</v>
          </cell>
          <cell r="AO1380" t="str">
            <v>D-U-30689</v>
          </cell>
          <cell r="AP1380">
            <v>373</v>
          </cell>
          <cell r="AQ1380" t="str">
            <v>LA</v>
          </cell>
          <cell r="AR1380" t="str">
            <v>Cleco Power LLC</v>
          </cell>
          <cell r="AT1380" t="str">
            <v>Electric</v>
          </cell>
          <cell r="AU1380">
            <v>39643</v>
          </cell>
          <cell r="AV1380">
            <v>250100</v>
          </cell>
          <cell r="AW1380">
            <v>9.3800000000000008</v>
          </cell>
          <cell r="AX1380">
            <v>12.25</v>
          </cell>
          <cell r="AY1380">
            <v>52.04</v>
          </cell>
          <cell r="AZ1380">
            <v>1907532</v>
          </cell>
          <cell r="BA1380">
            <v>40100</v>
          </cell>
          <cell r="BB1380">
            <v>173300</v>
          </cell>
          <cell r="BC1380">
            <v>8.52</v>
          </cell>
          <cell r="BD1380">
            <v>10.7</v>
          </cell>
          <cell r="BE1380">
            <v>51</v>
          </cell>
          <cell r="BF1380">
            <v>39994</v>
          </cell>
          <cell r="BG1380">
            <v>1936697</v>
          </cell>
          <cell r="BH1380" t="str">
            <v>Average</v>
          </cell>
          <cell r="BI1380" t="str">
            <v>Vertically Integrated</v>
          </cell>
          <cell r="BJ1380" t="str">
            <v>Settled</v>
          </cell>
          <cell r="BK1380" t="str">
            <v>No</v>
          </cell>
          <cell r="BL1380" t="str">
            <v>No</v>
          </cell>
        </row>
        <row r="1381">
          <cell r="AE1381">
            <v>145</v>
          </cell>
          <cell r="AF1381">
            <v>0</v>
          </cell>
          <cell r="AG1381">
            <v>1</v>
          </cell>
          <cell r="AH1381">
            <v>1</v>
          </cell>
          <cell r="AI1381">
            <v>1</v>
          </cell>
          <cell r="AJ1381">
            <v>0</v>
          </cell>
          <cell r="AL1381">
            <v>39</v>
          </cell>
          <cell r="AM1381">
            <v>88</v>
          </cell>
          <cell r="AO1381" t="str">
            <v>D-UD-08-03 (elec.)</v>
          </cell>
          <cell r="AP1381">
            <v>385</v>
          </cell>
          <cell r="AQ1381" t="str">
            <v>LA</v>
          </cell>
          <cell r="AR1381" t="str">
            <v>Entergy New Orleans, LLC</v>
          </cell>
          <cell r="AS1381" t="str">
            <v>ETR</v>
          </cell>
          <cell r="AT1381" t="str">
            <v>Electric</v>
          </cell>
          <cell r="AU1381">
            <v>39660</v>
          </cell>
          <cell r="AV1381">
            <v>-18209</v>
          </cell>
          <cell r="AW1381">
            <v>8.7799999999999994</v>
          </cell>
          <cell r="AX1381">
            <v>11.75</v>
          </cell>
          <cell r="AY1381">
            <v>48.66</v>
          </cell>
          <cell r="AZ1381">
            <v>347627</v>
          </cell>
          <cell r="BA1381">
            <v>39905</v>
          </cell>
          <cell r="BB1381">
            <v>-24659</v>
          </cell>
          <cell r="BC1381" t="str">
            <v>NA</v>
          </cell>
          <cell r="BD1381">
            <v>11.1</v>
          </cell>
          <cell r="BE1381" t="str">
            <v>NA</v>
          </cell>
          <cell r="BF1381">
            <v>39813</v>
          </cell>
          <cell r="BG1381" t="str">
            <v>NA</v>
          </cell>
          <cell r="BH1381" t="str">
            <v>Year-end</v>
          </cell>
          <cell r="BI1381" t="str">
            <v>Vertically Integrated</v>
          </cell>
          <cell r="BJ1381" t="str">
            <v>Settled</v>
          </cell>
          <cell r="BK1381" t="str">
            <v>No</v>
          </cell>
          <cell r="BL1381" t="str">
            <v>No</v>
          </cell>
        </row>
        <row r="1382">
          <cell r="AE1382">
            <v>145</v>
          </cell>
          <cell r="AF1382">
            <v>0</v>
          </cell>
          <cell r="AG1382">
            <v>1</v>
          </cell>
          <cell r="AH1382">
            <v>1</v>
          </cell>
          <cell r="AI1382">
            <v>1</v>
          </cell>
          <cell r="AJ1382">
            <v>1</v>
          </cell>
          <cell r="AL1382">
            <v>39</v>
          </cell>
          <cell r="AM1382">
            <v>88</v>
          </cell>
          <cell r="AO1382" t="str">
            <v>D-UD-08-03 (gas)</v>
          </cell>
          <cell r="AP1382">
            <v>386</v>
          </cell>
          <cell r="AQ1382" t="str">
            <v>LA</v>
          </cell>
          <cell r="AR1382" t="str">
            <v>Entergy New Orleans, LLC</v>
          </cell>
          <cell r="AS1382" t="str">
            <v>ETR</v>
          </cell>
          <cell r="AT1382" t="str">
            <v>Natural Gas</v>
          </cell>
          <cell r="AU1382">
            <v>39660</v>
          </cell>
          <cell r="AV1382">
            <v>8449</v>
          </cell>
          <cell r="AW1382">
            <v>8.7799999999999994</v>
          </cell>
          <cell r="AX1382">
            <v>11.75</v>
          </cell>
          <cell r="AY1382">
            <v>48.66</v>
          </cell>
          <cell r="AZ1382">
            <v>77816</v>
          </cell>
          <cell r="BA1382">
            <v>39905</v>
          </cell>
          <cell r="BB1382">
            <v>4950</v>
          </cell>
          <cell r="BC1382" t="str">
            <v>NA</v>
          </cell>
          <cell r="BD1382">
            <v>10.75</v>
          </cell>
          <cell r="BE1382" t="str">
            <v>NA</v>
          </cell>
          <cell r="BF1382">
            <v>39813</v>
          </cell>
          <cell r="BG1382" t="str">
            <v>NA</v>
          </cell>
          <cell r="BH1382" t="str">
            <v>Year-end</v>
          </cell>
          <cell r="BI1382" t="str">
            <v>Distribution</v>
          </cell>
          <cell r="BJ1382" t="str">
            <v>Settled</v>
          </cell>
          <cell r="BK1382" t="str">
            <v>No</v>
          </cell>
          <cell r="BL1382" t="str">
            <v>No</v>
          </cell>
        </row>
        <row r="1383">
          <cell r="AE1383">
            <v>145</v>
          </cell>
          <cell r="AF1383">
            <v>0</v>
          </cell>
          <cell r="AG1383">
            <v>1</v>
          </cell>
          <cell r="AH1383">
            <v>1</v>
          </cell>
          <cell r="AI1383">
            <v>1</v>
          </cell>
          <cell r="AJ1383">
            <v>0</v>
          </cell>
          <cell r="AL1383">
            <v>39</v>
          </cell>
          <cell r="AM1383">
            <v>88</v>
          </cell>
          <cell r="AO1383" t="str">
            <v>D-U-14250</v>
          </cell>
          <cell r="AP1383">
            <v>986</v>
          </cell>
          <cell r="AQ1383" t="str">
            <v>LA</v>
          </cell>
          <cell r="AR1383" t="str">
            <v>Southwestern Electric Power Company</v>
          </cell>
          <cell r="AS1383" t="str">
            <v>AEP</v>
          </cell>
          <cell r="AT1383" t="str">
            <v>Electric</v>
          </cell>
          <cell r="AU1383">
            <v>29000</v>
          </cell>
          <cell r="AV1383">
            <v>33000</v>
          </cell>
          <cell r="AW1383">
            <v>11.11</v>
          </cell>
          <cell r="AX1383">
            <v>15</v>
          </cell>
          <cell r="AY1383">
            <v>41</v>
          </cell>
          <cell r="AZ1383" t="str">
            <v>NA</v>
          </cell>
          <cell r="BA1383">
            <v>29360</v>
          </cell>
          <cell r="BB1383">
            <v>18700</v>
          </cell>
          <cell r="BC1383">
            <v>10.56</v>
          </cell>
          <cell r="BD1383">
            <v>13.75</v>
          </cell>
          <cell r="BE1383">
            <v>36</v>
          </cell>
          <cell r="BF1383">
            <v>29220</v>
          </cell>
          <cell r="BG1383" t="str">
            <v>NA</v>
          </cell>
          <cell r="BH1383" t="str">
            <v>Average</v>
          </cell>
          <cell r="BI1383" t="str">
            <v>Vertically Integrated</v>
          </cell>
          <cell r="BJ1383" t="str">
            <v>Fully Litigated</v>
          </cell>
          <cell r="BK1383" t="str">
            <v>No</v>
          </cell>
          <cell r="BL1383" t="str">
            <v>No</v>
          </cell>
        </row>
        <row r="1384">
          <cell r="AE1384">
            <v>145</v>
          </cell>
          <cell r="AF1384">
            <v>0</v>
          </cell>
          <cell r="AG1384">
            <v>1</v>
          </cell>
          <cell r="AH1384">
            <v>1</v>
          </cell>
          <cell r="AI1384">
            <v>1</v>
          </cell>
          <cell r="AJ1384">
            <v>0</v>
          </cell>
          <cell r="AL1384">
            <v>39</v>
          </cell>
          <cell r="AM1384">
            <v>88</v>
          </cell>
          <cell r="AO1384" t="str">
            <v>D-U-15180</v>
          </cell>
          <cell r="AP1384">
            <v>988</v>
          </cell>
          <cell r="AQ1384" t="str">
            <v>LA</v>
          </cell>
          <cell r="AR1384" t="str">
            <v>Southwestern Electric Power Company</v>
          </cell>
          <cell r="AS1384" t="str">
            <v>AEP</v>
          </cell>
          <cell r="AT1384" t="str">
            <v>Electric</v>
          </cell>
          <cell r="AU1384">
            <v>29791</v>
          </cell>
          <cell r="AV1384">
            <v>31400</v>
          </cell>
          <cell r="AW1384">
            <v>12.44</v>
          </cell>
          <cell r="AX1384">
            <v>17</v>
          </cell>
          <cell r="AY1384">
            <v>39.89</v>
          </cell>
          <cell r="AZ1384" t="str">
            <v>NA</v>
          </cell>
          <cell r="BA1384">
            <v>30064</v>
          </cell>
          <cell r="BB1384">
            <v>21000</v>
          </cell>
          <cell r="BC1384">
            <v>12.38</v>
          </cell>
          <cell r="BD1384">
            <v>15.75</v>
          </cell>
          <cell r="BE1384">
            <v>38</v>
          </cell>
          <cell r="BF1384">
            <v>29890</v>
          </cell>
          <cell r="BG1384">
            <v>292900</v>
          </cell>
          <cell r="BH1384" t="str">
            <v>Average</v>
          </cell>
          <cell r="BI1384" t="str">
            <v>Vertically Integrated</v>
          </cell>
          <cell r="BJ1384" t="str">
            <v>Fully Litigated</v>
          </cell>
          <cell r="BK1384" t="str">
            <v>No</v>
          </cell>
          <cell r="BL1384" t="str">
            <v>No</v>
          </cell>
        </row>
        <row r="1385">
          <cell r="AE1385">
            <v>145</v>
          </cell>
          <cell r="AF1385">
            <v>0</v>
          </cell>
          <cell r="AG1385">
            <v>1</v>
          </cell>
          <cell r="AH1385">
            <v>1</v>
          </cell>
          <cell r="AI1385">
            <v>1</v>
          </cell>
          <cell r="AJ1385">
            <v>0</v>
          </cell>
          <cell r="AL1385">
            <v>39</v>
          </cell>
          <cell r="AM1385">
            <v>88</v>
          </cell>
          <cell r="AO1385" t="str">
            <v>D-U-15753</v>
          </cell>
          <cell r="AP1385">
            <v>990</v>
          </cell>
          <cell r="AQ1385" t="str">
            <v>LA</v>
          </cell>
          <cell r="AR1385" t="str">
            <v>Southwestern Electric Power Company</v>
          </cell>
          <cell r="AS1385" t="str">
            <v>AEP</v>
          </cell>
          <cell r="AT1385" t="str">
            <v>Electric</v>
          </cell>
          <cell r="AU1385">
            <v>30435</v>
          </cell>
          <cell r="AV1385">
            <v>44400</v>
          </cell>
          <cell r="AW1385">
            <v>13.25</v>
          </cell>
          <cell r="AX1385">
            <v>17</v>
          </cell>
          <cell r="AY1385">
            <v>45</v>
          </cell>
          <cell r="AZ1385">
            <v>395600</v>
          </cell>
          <cell r="BA1385">
            <v>30789</v>
          </cell>
          <cell r="BB1385">
            <v>0</v>
          </cell>
          <cell r="BC1385">
            <v>12.22</v>
          </cell>
          <cell r="BD1385">
            <v>15</v>
          </cell>
          <cell r="BE1385">
            <v>40</v>
          </cell>
          <cell r="BF1385">
            <v>30589</v>
          </cell>
          <cell r="BG1385">
            <v>375100</v>
          </cell>
          <cell r="BH1385" t="str">
            <v>Average</v>
          </cell>
          <cell r="BI1385" t="str">
            <v>Vertically Integrated</v>
          </cell>
          <cell r="BJ1385" t="str">
            <v>Fully Litigated</v>
          </cell>
          <cell r="BK1385" t="str">
            <v>No</v>
          </cell>
          <cell r="BL1385" t="str">
            <v>No</v>
          </cell>
        </row>
        <row r="1386">
          <cell r="AE1386">
            <v>145</v>
          </cell>
          <cell r="AF1386">
            <v>0</v>
          </cell>
          <cell r="AG1386">
            <v>1</v>
          </cell>
          <cell r="AH1386">
            <v>1</v>
          </cell>
          <cell r="AI1386">
            <v>1</v>
          </cell>
          <cell r="AJ1386">
            <v>1</v>
          </cell>
          <cell r="AL1386">
            <v>39</v>
          </cell>
          <cell r="AM1386">
            <v>88</v>
          </cell>
          <cell r="AO1386" t="str">
            <v>D-U-16096 (TLG)</v>
          </cell>
          <cell r="AP1386">
            <v>992</v>
          </cell>
          <cell r="AQ1386" t="str">
            <v>LA</v>
          </cell>
          <cell r="AR1386" t="str">
            <v>Atmos Energy Corporation</v>
          </cell>
          <cell r="AT1386" t="str">
            <v>Natural Gas</v>
          </cell>
          <cell r="AU1386">
            <v>30813</v>
          </cell>
          <cell r="AV1386">
            <v>4600</v>
          </cell>
          <cell r="AW1386">
            <v>13.39</v>
          </cell>
          <cell r="AX1386">
            <v>16.5</v>
          </cell>
          <cell r="AY1386">
            <v>60.49</v>
          </cell>
          <cell r="AZ1386" t="str">
            <v>NA</v>
          </cell>
          <cell r="BA1386">
            <v>30957</v>
          </cell>
          <cell r="BB1386">
            <v>4000</v>
          </cell>
          <cell r="BC1386">
            <v>12.4</v>
          </cell>
          <cell r="BD1386">
            <v>14.8</v>
          </cell>
          <cell r="BE1386">
            <v>60.49</v>
          </cell>
          <cell r="BF1386">
            <v>30681</v>
          </cell>
          <cell r="BG1386" t="str">
            <v>NA</v>
          </cell>
          <cell r="BH1386" t="str">
            <v>Year-end</v>
          </cell>
          <cell r="BI1386" t="str">
            <v>Distribution</v>
          </cell>
          <cell r="BJ1386" t="str">
            <v>Fully Litigated</v>
          </cell>
          <cell r="BK1386" t="str">
            <v>No</v>
          </cell>
          <cell r="BL1386" t="str">
            <v>No</v>
          </cell>
        </row>
        <row r="1387">
          <cell r="AE1387">
            <v>145</v>
          </cell>
          <cell r="AF1387">
            <v>0</v>
          </cell>
          <cell r="AG1387">
            <v>1</v>
          </cell>
          <cell r="AH1387">
            <v>1</v>
          </cell>
          <cell r="AI1387">
            <v>1</v>
          </cell>
          <cell r="AJ1387">
            <v>1</v>
          </cell>
          <cell r="AL1387">
            <v>39</v>
          </cell>
          <cell r="AM1387">
            <v>88</v>
          </cell>
          <cell r="AO1387" t="str">
            <v>D-U-17159 (TLG)</v>
          </cell>
          <cell r="AP1387">
            <v>995</v>
          </cell>
          <cell r="AQ1387" t="str">
            <v>LA</v>
          </cell>
          <cell r="AR1387" t="str">
            <v>Atmos Energy Corporation</v>
          </cell>
          <cell r="AT1387" t="str">
            <v>Natural Gas</v>
          </cell>
          <cell r="AU1387">
            <v>31498</v>
          </cell>
          <cell r="AV1387">
            <v>5200</v>
          </cell>
          <cell r="AW1387">
            <v>13.07</v>
          </cell>
          <cell r="AX1387">
            <v>15.5</v>
          </cell>
          <cell r="AY1387">
            <v>65.73</v>
          </cell>
          <cell r="AZ1387" t="str">
            <v>NA</v>
          </cell>
          <cell r="BA1387">
            <v>31832</v>
          </cell>
          <cell r="BB1387">
            <v>3600</v>
          </cell>
          <cell r="BC1387" t="str">
            <v>NA</v>
          </cell>
          <cell r="BD1387">
            <v>12</v>
          </cell>
          <cell r="BE1387" t="str">
            <v>NA</v>
          </cell>
          <cell r="BF1387">
            <v>31412</v>
          </cell>
          <cell r="BG1387" t="str">
            <v>NA</v>
          </cell>
          <cell r="BH1387" t="str">
            <v>Year-end</v>
          </cell>
          <cell r="BI1387" t="str">
            <v>Distribution</v>
          </cell>
          <cell r="BJ1387" t="str">
            <v>Fully Litigated</v>
          </cell>
          <cell r="BK1387" t="str">
            <v>No</v>
          </cell>
          <cell r="BL1387" t="str">
            <v>No</v>
          </cell>
        </row>
        <row r="1388">
          <cell r="AE1388">
            <v>145</v>
          </cell>
          <cell r="AF1388">
            <v>0</v>
          </cell>
          <cell r="AG1388">
            <v>1</v>
          </cell>
          <cell r="AH1388">
            <v>1</v>
          </cell>
          <cell r="AI1388">
            <v>1</v>
          </cell>
          <cell r="AJ1388">
            <v>1</v>
          </cell>
          <cell r="AL1388">
            <v>39</v>
          </cell>
          <cell r="AM1388">
            <v>88</v>
          </cell>
          <cell r="AO1388" t="str">
            <v>D-U-15097 (ARKLA)</v>
          </cell>
          <cell r="AP1388">
            <v>999</v>
          </cell>
          <cell r="AQ1388" t="str">
            <v>LA</v>
          </cell>
          <cell r="AR1388" t="str">
            <v>CenterPoint Energy Resources Corp.</v>
          </cell>
          <cell r="AS1388" t="str">
            <v>CNP</v>
          </cell>
          <cell r="AT1388" t="str">
            <v>Natural Gas</v>
          </cell>
          <cell r="AU1388">
            <v>29721</v>
          </cell>
          <cell r="AV1388">
            <v>17600</v>
          </cell>
          <cell r="AW1388">
            <v>12.96</v>
          </cell>
          <cell r="AX1388">
            <v>16</v>
          </cell>
          <cell r="AY1388">
            <v>55.33</v>
          </cell>
          <cell r="AZ1388" t="str">
            <v>NA</v>
          </cell>
          <cell r="BA1388">
            <v>29885</v>
          </cell>
          <cell r="BB1388">
            <v>13500</v>
          </cell>
          <cell r="BC1388">
            <v>11.58</v>
          </cell>
          <cell r="BD1388">
            <v>13.5</v>
          </cell>
          <cell r="BE1388">
            <v>55.33</v>
          </cell>
          <cell r="BF1388">
            <v>29586</v>
          </cell>
          <cell r="BG1388" t="str">
            <v>NA</v>
          </cell>
          <cell r="BH1388" t="str">
            <v>Year-end</v>
          </cell>
          <cell r="BI1388" t="str">
            <v>Distribution</v>
          </cell>
          <cell r="BJ1388" t="str">
            <v>Fully Litigated</v>
          </cell>
          <cell r="BK1388" t="str">
            <v>No</v>
          </cell>
          <cell r="BL1388" t="str">
            <v>No</v>
          </cell>
        </row>
        <row r="1389">
          <cell r="AE1389">
            <v>145</v>
          </cell>
          <cell r="AF1389">
            <v>0</v>
          </cell>
          <cell r="AG1389">
            <v>1</v>
          </cell>
          <cell r="AH1389">
            <v>1</v>
          </cell>
          <cell r="AI1389">
            <v>1</v>
          </cell>
          <cell r="AJ1389">
            <v>1</v>
          </cell>
          <cell r="AL1389">
            <v>39</v>
          </cell>
          <cell r="AM1389">
            <v>88</v>
          </cell>
          <cell r="AO1389" t="str">
            <v>D-U-16534 (ARKLA)</v>
          </cell>
          <cell r="AP1389">
            <v>1001</v>
          </cell>
          <cell r="AQ1389" t="str">
            <v>LA</v>
          </cell>
          <cell r="AR1389" t="str">
            <v>CenterPoint Energy Resources Corp.</v>
          </cell>
          <cell r="AS1389" t="str">
            <v>CNP</v>
          </cell>
          <cell r="AT1389" t="str">
            <v>Natural Gas</v>
          </cell>
          <cell r="AU1389">
            <v>31209</v>
          </cell>
          <cell r="AV1389">
            <v>9700</v>
          </cell>
          <cell r="AW1389">
            <v>13.42</v>
          </cell>
          <cell r="AX1389">
            <v>16</v>
          </cell>
          <cell r="AY1389">
            <v>52.05</v>
          </cell>
          <cell r="AZ1389" t="str">
            <v>NA</v>
          </cell>
          <cell r="BA1389">
            <v>31560</v>
          </cell>
          <cell r="BB1389">
            <v>8500</v>
          </cell>
          <cell r="BC1389">
            <v>12.4</v>
          </cell>
          <cell r="BD1389">
            <v>14</v>
          </cell>
          <cell r="BE1389" t="str">
            <v>NA</v>
          </cell>
          <cell r="BF1389">
            <v>31047</v>
          </cell>
          <cell r="BG1389" t="str">
            <v>NA</v>
          </cell>
          <cell r="BH1389" t="str">
            <v>Average</v>
          </cell>
          <cell r="BI1389" t="str">
            <v>Distribution</v>
          </cell>
          <cell r="BJ1389" t="str">
            <v>Fully Litigated</v>
          </cell>
          <cell r="BK1389" t="str">
            <v>No</v>
          </cell>
          <cell r="BL1389" t="str">
            <v>No</v>
          </cell>
        </row>
        <row r="1390">
          <cell r="AE1390">
            <v>145</v>
          </cell>
          <cell r="AF1390">
            <v>0</v>
          </cell>
          <cell r="AG1390">
            <v>1</v>
          </cell>
          <cell r="AH1390">
            <v>1</v>
          </cell>
          <cell r="AI1390">
            <v>1</v>
          </cell>
          <cell r="AJ1390">
            <v>1</v>
          </cell>
          <cell r="AL1390">
            <v>39</v>
          </cell>
          <cell r="AM1390">
            <v>88</v>
          </cell>
          <cell r="AO1390" t="str">
            <v>D-U-17694 (ARKLA)</v>
          </cell>
          <cell r="AP1390">
            <v>1004</v>
          </cell>
          <cell r="AQ1390" t="str">
            <v>LA</v>
          </cell>
          <cell r="AR1390" t="str">
            <v>CenterPoint Energy Resources Corp.</v>
          </cell>
          <cell r="AS1390" t="str">
            <v>CNP</v>
          </cell>
          <cell r="AT1390" t="str">
            <v>Natural Gas</v>
          </cell>
          <cell r="AU1390">
            <v>32008</v>
          </cell>
          <cell r="AV1390">
            <v>9800</v>
          </cell>
          <cell r="AW1390">
            <v>11.83</v>
          </cell>
          <cell r="AX1390">
            <v>13.1</v>
          </cell>
          <cell r="AY1390">
            <v>52.64</v>
          </cell>
          <cell r="AZ1390" t="str">
            <v>NA</v>
          </cell>
          <cell r="BA1390">
            <v>32332</v>
          </cell>
          <cell r="BB1390">
            <v>8200</v>
          </cell>
          <cell r="BC1390" t="str">
            <v>NA</v>
          </cell>
          <cell r="BD1390">
            <v>12</v>
          </cell>
          <cell r="BE1390" t="str">
            <v>NA</v>
          </cell>
          <cell r="BF1390">
            <v>31777</v>
          </cell>
          <cell r="BG1390" t="str">
            <v>NA</v>
          </cell>
          <cell r="BH1390" t="str">
            <v>Average</v>
          </cell>
          <cell r="BI1390" t="str">
            <v>Distribution</v>
          </cell>
          <cell r="BJ1390" t="str">
            <v>Fully Litigated</v>
          </cell>
          <cell r="BK1390" t="str">
            <v>No</v>
          </cell>
          <cell r="BL1390" t="str">
            <v>No</v>
          </cell>
        </row>
        <row r="1391">
          <cell r="AE1391">
            <v>145</v>
          </cell>
          <cell r="AF1391">
            <v>0</v>
          </cell>
          <cell r="AG1391">
            <v>1</v>
          </cell>
          <cell r="AH1391">
            <v>1</v>
          </cell>
          <cell r="AI1391">
            <v>1</v>
          </cell>
          <cell r="AJ1391">
            <v>0</v>
          </cell>
          <cell r="AL1391">
            <v>39</v>
          </cell>
          <cell r="AM1391">
            <v>88</v>
          </cell>
          <cell r="AO1391" t="str">
            <v>D-U-14648</v>
          </cell>
          <cell r="AP1391">
            <v>1718</v>
          </cell>
          <cell r="AQ1391" t="str">
            <v>LA</v>
          </cell>
          <cell r="AR1391" t="str">
            <v>Cleco Power LLC</v>
          </cell>
          <cell r="AT1391" t="str">
            <v>Electric</v>
          </cell>
          <cell r="AU1391">
            <v>29336</v>
          </cell>
          <cell r="AV1391">
            <v>25100</v>
          </cell>
          <cell r="AW1391">
            <v>10.76</v>
          </cell>
          <cell r="AX1391">
            <v>15</v>
          </cell>
          <cell r="AY1391">
            <v>40.04</v>
          </cell>
          <cell r="AZ1391" t="str">
            <v>NA</v>
          </cell>
          <cell r="BA1391">
            <v>29668</v>
          </cell>
          <cell r="BB1391">
            <v>16200</v>
          </cell>
          <cell r="BC1391">
            <v>10.86</v>
          </cell>
          <cell r="BD1391">
            <v>14.3</v>
          </cell>
          <cell r="BE1391">
            <v>36</v>
          </cell>
          <cell r="BF1391">
            <v>29402</v>
          </cell>
          <cell r="BG1391">
            <v>296500</v>
          </cell>
          <cell r="BH1391" t="str">
            <v>Average</v>
          </cell>
          <cell r="BI1391" t="str">
            <v>Vertically Integrated</v>
          </cell>
          <cell r="BJ1391" t="str">
            <v>Fully Litigated</v>
          </cell>
          <cell r="BK1391" t="str">
            <v>No</v>
          </cell>
          <cell r="BL1391" t="str">
            <v>No</v>
          </cell>
        </row>
        <row r="1392">
          <cell r="AE1392">
            <v>145</v>
          </cell>
          <cell r="AF1392">
            <v>0</v>
          </cell>
          <cell r="AG1392">
            <v>1</v>
          </cell>
          <cell r="AH1392">
            <v>1</v>
          </cell>
          <cell r="AI1392">
            <v>1</v>
          </cell>
          <cell r="AJ1392">
            <v>0</v>
          </cell>
          <cell r="AL1392">
            <v>39</v>
          </cell>
          <cell r="AM1392">
            <v>88</v>
          </cell>
          <cell r="AO1392" t="str">
            <v>D-U-15297</v>
          </cell>
          <cell r="AP1392">
            <v>1720</v>
          </cell>
          <cell r="AQ1392" t="str">
            <v>LA</v>
          </cell>
          <cell r="AR1392" t="str">
            <v>Cleco Power LLC</v>
          </cell>
          <cell r="AT1392" t="str">
            <v>Electric</v>
          </cell>
          <cell r="AU1392">
            <v>29913</v>
          </cell>
          <cell r="AV1392">
            <v>70000</v>
          </cell>
          <cell r="AW1392">
            <v>14.55</v>
          </cell>
          <cell r="AX1392">
            <v>19.600000000000001</v>
          </cell>
          <cell r="AY1392">
            <v>39.200000000000003</v>
          </cell>
          <cell r="AZ1392">
            <v>473500</v>
          </cell>
          <cell r="BA1392">
            <v>30209</v>
          </cell>
          <cell r="BB1392">
            <v>30200</v>
          </cell>
          <cell r="BC1392">
            <v>11.6</v>
          </cell>
          <cell r="BD1392">
            <v>13.08</v>
          </cell>
          <cell r="BE1392">
            <v>38</v>
          </cell>
          <cell r="BF1392">
            <v>29951</v>
          </cell>
          <cell r="BG1392">
            <v>461000</v>
          </cell>
          <cell r="BH1392" t="str">
            <v>Average</v>
          </cell>
          <cell r="BI1392" t="str">
            <v>Vertically Integrated</v>
          </cell>
          <cell r="BJ1392" t="str">
            <v>Fully Litigated</v>
          </cell>
          <cell r="BK1392" t="str">
            <v>No</v>
          </cell>
          <cell r="BL1392" t="str">
            <v>No</v>
          </cell>
        </row>
        <row r="1393">
          <cell r="AE1393">
            <v>145</v>
          </cell>
          <cell r="AF1393">
            <v>0</v>
          </cell>
          <cell r="AG1393">
            <v>1</v>
          </cell>
          <cell r="AH1393">
            <v>1</v>
          </cell>
          <cell r="AI1393">
            <v>1</v>
          </cell>
          <cell r="AJ1393">
            <v>0</v>
          </cell>
          <cell r="AL1393">
            <v>39</v>
          </cell>
          <cell r="AM1393">
            <v>88</v>
          </cell>
          <cell r="AO1393" t="str">
            <v>D-U-15622</v>
          </cell>
          <cell r="AP1393">
            <v>1721</v>
          </cell>
          <cell r="AQ1393" t="str">
            <v>LA</v>
          </cell>
          <cell r="AR1393" t="str">
            <v>Cleco Power LLC</v>
          </cell>
          <cell r="AT1393" t="str">
            <v>Electric</v>
          </cell>
          <cell r="AU1393">
            <v>30274</v>
          </cell>
          <cell r="AV1393">
            <v>38100</v>
          </cell>
          <cell r="AW1393">
            <v>13.12</v>
          </cell>
          <cell r="AX1393">
            <v>17.100000000000001</v>
          </cell>
          <cell r="AY1393">
            <v>40</v>
          </cell>
          <cell r="AZ1393">
            <v>557600</v>
          </cell>
          <cell r="BA1393">
            <v>30607</v>
          </cell>
          <cell r="BB1393">
            <v>10200</v>
          </cell>
          <cell r="BC1393">
            <v>11.65</v>
          </cell>
          <cell r="BD1393">
            <v>14.5</v>
          </cell>
          <cell r="BE1393">
            <v>38.200000000000003</v>
          </cell>
          <cell r="BF1393">
            <v>30316</v>
          </cell>
          <cell r="BG1393">
            <v>425900</v>
          </cell>
          <cell r="BH1393" t="str">
            <v>Average</v>
          </cell>
          <cell r="BI1393" t="str">
            <v>Vertically Integrated</v>
          </cell>
          <cell r="BJ1393" t="str">
            <v>Fully Litigated</v>
          </cell>
          <cell r="BK1393" t="str">
            <v>No</v>
          </cell>
          <cell r="BL1393" t="str">
            <v>No</v>
          </cell>
        </row>
        <row r="1394">
          <cell r="AE1394">
            <v>145</v>
          </cell>
          <cell r="AF1394">
            <v>0</v>
          </cell>
          <cell r="AG1394">
            <v>1</v>
          </cell>
          <cell r="AH1394">
            <v>1</v>
          </cell>
          <cell r="AI1394">
            <v>1</v>
          </cell>
          <cell r="AJ1394">
            <v>0</v>
          </cell>
          <cell r="AL1394">
            <v>39</v>
          </cell>
          <cell r="AM1394">
            <v>88</v>
          </cell>
          <cell r="AO1394" t="str">
            <v>D-U-16510</v>
          </cell>
          <cell r="AP1394">
            <v>1722</v>
          </cell>
          <cell r="AQ1394" t="str">
            <v>LA</v>
          </cell>
          <cell r="AR1394" t="str">
            <v>Cleco Power LLC</v>
          </cell>
          <cell r="AT1394" t="str">
            <v>Electric</v>
          </cell>
          <cell r="AU1394">
            <v>31177</v>
          </cell>
          <cell r="AV1394">
            <v>84700</v>
          </cell>
          <cell r="AW1394">
            <v>12.49</v>
          </cell>
          <cell r="AX1394">
            <v>15.9</v>
          </cell>
          <cell r="AY1394">
            <v>42</v>
          </cell>
          <cell r="AZ1394">
            <v>690700</v>
          </cell>
          <cell r="BA1394">
            <v>31533</v>
          </cell>
          <cell r="BB1394">
            <v>0</v>
          </cell>
          <cell r="BC1394" t="str">
            <v>NA</v>
          </cell>
          <cell r="BD1394" t="str">
            <v>NA</v>
          </cell>
          <cell r="BE1394" t="str">
            <v>NA</v>
          </cell>
          <cell r="BF1394">
            <v>31228</v>
          </cell>
          <cell r="BG1394" t="str">
            <v>NA</v>
          </cell>
          <cell r="BH1394" t="str">
            <v>Average</v>
          </cell>
          <cell r="BI1394" t="str">
            <v>Vertically Integrated</v>
          </cell>
          <cell r="BJ1394" t="str">
            <v>Fully Litigated</v>
          </cell>
          <cell r="BK1394" t="str">
            <v>No</v>
          </cell>
          <cell r="BL1394" t="str">
            <v>No</v>
          </cell>
        </row>
        <row r="1395">
          <cell r="AE1395">
            <v>145</v>
          </cell>
          <cell r="AF1395">
            <v>0</v>
          </cell>
          <cell r="AG1395">
            <v>1</v>
          </cell>
          <cell r="AH1395">
            <v>1</v>
          </cell>
          <cell r="AI1395">
            <v>1</v>
          </cell>
          <cell r="AJ1395">
            <v>0</v>
          </cell>
          <cell r="AL1395">
            <v>39</v>
          </cell>
          <cell r="AM1395">
            <v>88</v>
          </cell>
          <cell r="AO1395" t="str">
            <v>D-U-14495</v>
          </cell>
          <cell r="AP1395">
            <v>1876</v>
          </cell>
          <cell r="AQ1395" t="str">
            <v>LA</v>
          </cell>
          <cell r="AR1395" t="str">
            <v>Entergy Gulf States Louisiana, L.L.C.</v>
          </cell>
          <cell r="AS1395" t="str">
            <v>ETR</v>
          </cell>
          <cell r="AT1395" t="str">
            <v>Electric</v>
          </cell>
          <cell r="AU1395">
            <v>29200</v>
          </cell>
          <cell r="AV1395">
            <v>132900</v>
          </cell>
          <cell r="AW1395">
            <v>10.97</v>
          </cell>
          <cell r="AX1395">
            <v>15.5</v>
          </cell>
          <cell r="AY1395">
            <v>30.64</v>
          </cell>
          <cell r="AZ1395" t="str">
            <v>NA</v>
          </cell>
          <cell r="BA1395">
            <v>29542</v>
          </cell>
          <cell r="BB1395">
            <v>77300</v>
          </cell>
          <cell r="BC1395">
            <v>10.77</v>
          </cell>
          <cell r="BD1395">
            <v>14</v>
          </cell>
          <cell r="BE1395">
            <v>35.700000000000003</v>
          </cell>
          <cell r="BF1395">
            <v>29220</v>
          </cell>
          <cell r="BG1395">
            <v>878500</v>
          </cell>
          <cell r="BH1395" t="str">
            <v>Average</v>
          </cell>
          <cell r="BI1395" t="str">
            <v>Vertically Integrated</v>
          </cell>
          <cell r="BJ1395" t="str">
            <v>Fully Litigated</v>
          </cell>
          <cell r="BK1395" t="str">
            <v>No</v>
          </cell>
          <cell r="BL1395" t="str">
            <v>No</v>
          </cell>
        </row>
        <row r="1396">
          <cell r="AE1396">
            <v>145</v>
          </cell>
          <cell r="AF1396">
            <v>0</v>
          </cell>
          <cell r="AG1396">
            <v>1</v>
          </cell>
          <cell r="AH1396">
            <v>1</v>
          </cell>
          <cell r="AI1396">
            <v>1</v>
          </cell>
          <cell r="AJ1396">
            <v>1</v>
          </cell>
          <cell r="AL1396">
            <v>39</v>
          </cell>
          <cell r="AM1396">
            <v>88</v>
          </cell>
          <cell r="AO1396" t="str">
            <v>D-U-14444</v>
          </cell>
          <cell r="AP1396">
            <v>1879</v>
          </cell>
          <cell r="AQ1396" t="str">
            <v>LA</v>
          </cell>
          <cell r="AR1396" t="str">
            <v>Entergy Gulf States Louisiana, L.L.C.</v>
          </cell>
          <cell r="AS1396" t="str">
            <v>ETR</v>
          </cell>
          <cell r="AT1396" t="str">
            <v>Natural Gas</v>
          </cell>
          <cell r="AU1396">
            <v>29168</v>
          </cell>
          <cell r="AV1396">
            <v>3400</v>
          </cell>
          <cell r="AW1396">
            <v>10.66</v>
          </cell>
          <cell r="AX1396">
            <v>15.5</v>
          </cell>
          <cell r="AY1396">
            <v>38.659999999999997</v>
          </cell>
          <cell r="AZ1396" t="str">
            <v>NA</v>
          </cell>
          <cell r="BA1396">
            <v>29542</v>
          </cell>
          <cell r="BB1396">
            <v>3400</v>
          </cell>
          <cell r="BC1396">
            <v>10.66</v>
          </cell>
          <cell r="BD1396">
            <v>15.5</v>
          </cell>
          <cell r="BE1396">
            <v>38.659999999999997</v>
          </cell>
          <cell r="BF1396">
            <v>29220</v>
          </cell>
          <cell r="BG1396" t="str">
            <v>NA</v>
          </cell>
          <cell r="BH1396" t="str">
            <v>Average</v>
          </cell>
          <cell r="BI1396" t="str">
            <v>Distribution</v>
          </cell>
          <cell r="BJ1396" t="str">
            <v>Fully Litigated</v>
          </cell>
          <cell r="BK1396" t="str">
            <v>No</v>
          </cell>
          <cell r="BL1396" t="str">
            <v>No</v>
          </cell>
        </row>
        <row r="1397">
          <cell r="AE1397">
            <v>145</v>
          </cell>
          <cell r="AF1397">
            <v>0</v>
          </cell>
          <cell r="AG1397">
            <v>1</v>
          </cell>
          <cell r="AH1397">
            <v>1</v>
          </cell>
          <cell r="AI1397">
            <v>1</v>
          </cell>
          <cell r="AJ1397">
            <v>0</v>
          </cell>
          <cell r="AL1397">
            <v>39</v>
          </cell>
          <cell r="AM1397">
            <v>88</v>
          </cell>
          <cell r="AO1397" t="str">
            <v>D-U-15271</v>
          </cell>
          <cell r="AP1397">
            <v>1881</v>
          </cell>
          <cell r="AQ1397" t="str">
            <v>LA</v>
          </cell>
          <cell r="AR1397" t="str">
            <v>Entergy Gulf States Louisiana, L.L.C.</v>
          </cell>
          <cell r="AS1397" t="str">
            <v>ETR</v>
          </cell>
          <cell r="AT1397" t="str">
            <v>Electric</v>
          </cell>
          <cell r="AU1397">
            <v>29889</v>
          </cell>
          <cell r="AV1397">
            <v>230400</v>
          </cell>
          <cell r="AW1397">
            <v>13.94</v>
          </cell>
          <cell r="AX1397">
            <v>18</v>
          </cell>
          <cell r="AY1397">
            <v>38</v>
          </cell>
          <cell r="AZ1397">
            <v>1352000</v>
          </cell>
          <cell r="BA1397">
            <v>30209</v>
          </cell>
          <cell r="BB1397">
            <v>97300</v>
          </cell>
          <cell r="BC1397">
            <v>13.44</v>
          </cell>
          <cell r="BD1397">
            <v>16.25</v>
          </cell>
          <cell r="BE1397">
            <v>38</v>
          </cell>
          <cell r="BF1397">
            <v>29951</v>
          </cell>
          <cell r="BG1397">
            <v>1331000</v>
          </cell>
          <cell r="BH1397" t="str">
            <v>Average</v>
          </cell>
          <cell r="BI1397" t="str">
            <v>Vertically Integrated</v>
          </cell>
          <cell r="BJ1397" t="str">
            <v>Fully Litigated</v>
          </cell>
          <cell r="BK1397" t="str">
            <v>No</v>
          </cell>
          <cell r="BL1397" t="str">
            <v>No</v>
          </cell>
        </row>
        <row r="1398">
          <cell r="AE1398">
            <v>145</v>
          </cell>
          <cell r="AF1398">
            <v>0</v>
          </cell>
          <cell r="AG1398">
            <v>1</v>
          </cell>
          <cell r="AH1398">
            <v>1</v>
          </cell>
          <cell r="AI1398">
            <v>1</v>
          </cell>
          <cell r="AJ1398">
            <v>0</v>
          </cell>
          <cell r="AL1398">
            <v>39</v>
          </cell>
          <cell r="AM1398">
            <v>88</v>
          </cell>
          <cell r="AO1398" t="str">
            <v>D-U-15641</v>
          </cell>
          <cell r="AP1398">
            <v>1884</v>
          </cell>
          <cell r="AQ1398" t="str">
            <v>LA</v>
          </cell>
          <cell r="AR1398" t="str">
            <v>Entergy Gulf States Louisiana, L.L.C.</v>
          </cell>
          <cell r="AS1398" t="str">
            <v>ETR</v>
          </cell>
          <cell r="AT1398" t="str">
            <v>Electric</v>
          </cell>
          <cell r="AU1398">
            <v>30295</v>
          </cell>
          <cell r="AV1398">
            <v>119400</v>
          </cell>
          <cell r="AW1398">
            <v>13.56</v>
          </cell>
          <cell r="AX1398">
            <v>16.25</v>
          </cell>
          <cell r="AY1398">
            <v>40</v>
          </cell>
          <cell r="AZ1398">
            <v>1512000</v>
          </cell>
          <cell r="BA1398">
            <v>30662</v>
          </cell>
          <cell r="BB1398">
            <v>-1100</v>
          </cell>
          <cell r="BC1398">
            <v>12.6</v>
          </cell>
          <cell r="BD1398">
            <v>14.5</v>
          </cell>
          <cell r="BE1398">
            <v>38</v>
          </cell>
          <cell r="BF1398">
            <v>30316</v>
          </cell>
          <cell r="BG1398">
            <v>1478800</v>
          </cell>
          <cell r="BH1398" t="str">
            <v>Average</v>
          </cell>
          <cell r="BI1398" t="str">
            <v>Vertically Integrated</v>
          </cell>
          <cell r="BJ1398" t="str">
            <v>Fully Litigated</v>
          </cell>
          <cell r="BK1398" t="str">
            <v>No</v>
          </cell>
          <cell r="BL1398" t="str">
            <v>No</v>
          </cell>
        </row>
        <row r="1399">
          <cell r="AE1399">
            <v>145</v>
          </cell>
          <cell r="AF1399">
            <v>0</v>
          </cell>
          <cell r="AG1399">
            <v>1</v>
          </cell>
          <cell r="AH1399">
            <v>1</v>
          </cell>
          <cell r="AI1399">
            <v>1</v>
          </cell>
          <cell r="AJ1399">
            <v>1</v>
          </cell>
          <cell r="AL1399">
            <v>39</v>
          </cell>
          <cell r="AM1399">
            <v>88</v>
          </cell>
          <cell r="AO1399" t="str">
            <v>D-U-15640</v>
          </cell>
          <cell r="AP1399">
            <v>1887</v>
          </cell>
          <cell r="AQ1399" t="str">
            <v>LA</v>
          </cell>
          <cell r="AR1399" t="str">
            <v>Entergy Gulf States Louisiana, L.L.C.</v>
          </cell>
          <cell r="AS1399" t="str">
            <v>ETR</v>
          </cell>
          <cell r="AT1399" t="str">
            <v>Natural Gas</v>
          </cell>
          <cell r="AU1399">
            <v>30295</v>
          </cell>
          <cell r="AV1399">
            <v>2200</v>
          </cell>
          <cell r="AW1399">
            <v>13.56</v>
          </cell>
          <cell r="AX1399">
            <v>16.25</v>
          </cell>
          <cell r="AY1399">
            <v>40</v>
          </cell>
          <cell r="AZ1399" t="str">
            <v>NA</v>
          </cell>
          <cell r="BA1399">
            <v>30662</v>
          </cell>
          <cell r="BB1399">
            <v>1500</v>
          </cell>
          <cell r="BC1399">
            <v>12.6</v>
          </cell>
          <cell r="BD1399">
            <v>14.5</v>
          </cell>
          <cell r="BE1399">
            <v>38</v>
          </cell>
          <cell r="BF1399">
            <v>30316</v>
          </cell>
          <cell r="BG1399" t="str">
            <v>NA</v>
          </cell>
          <cell r="BH1399" t="str">
            <v>Average</v>
          </cell>
          <cell r="BI1399" t="str">
            <v>Distribution</v>
          </cell>
          <cell r="BJ1399" t="str">
            <v>Fully Litigated</v>
          </cell>
          <cell r="BK1399" t="str">
            <v>No</v>
          </cell>
          <cell r="BL1399" t="str">
            <v>No</v>
          </cell>
        </row>
        <row r="1400">
          <cell r="AE1400">
            <v>145</v>
          </cell>
          <cell r="AF1400">
            <v>0</v>
          </cell>
          <cell r="AG1400">
            <v>1</v>
          </cell>
          <cell r="AH1400">
            <v>1</v>
          </cell>
          <cell r="AI1400">
            <v>1</v>
          </cell>
          <cell r="AJ1400">
            <v>0</v>
          </cell>
          <cell r="AL1400">
            <v>39</v>
          </cell>
          <cell r="AM1400">
            <v>88</v>
          </cell>
          <cell r="AO1400" t="str">
            <v>D-U-16950</v>
          </cell>
          <cell r="AP1400">
            <v>1889</v>
          </cell>
          <cell r="AQ1400" t="str">
            <v>LA</v>
          </cell>
          <cell r="AR1400" t="str">
            <v>Entergy Gulf States Louisiana, L.L.C.</v>
          </cell>
          <cell r="AS1400" t="str">
            <v>ETR</v>
          </cell>
          <cell r="AT1400" t="str">
            <v>Electric</v>
          </cell>
          <cell r="AU1400">
            <v>31320</v>
          </cell>
          <cell r="AV1400">
            <v>454000</v>
          </cell>
          <cell r="AW1400">
            <v>13.42</v>
          </cell>
          <cell r="AX1400">
            <v>16.5</v>
          </cell>
          <cell r="AY1400">
            <v>40</v>
          </cell>
          <cell r="AZ1400" t="str">
            <v>NA</v>
          </cell>
          <cell r="BA1400">
            <v>31567</v>
          </cell>
          <cell r="BB1400">
            <v>0</v>
          </cell>
          <cell r="BC1400" t="str">
            <v>NA</v>
          </cell>
          <cell r="BD1400" t="str">
            <v>NA</v>
          </cell>
          <cell r="BE1400" t="str">
            <v>NA</v>
          </cell>
          <cell r="BF1400">
            <v>31047</v>
          </cell>
          <cell r="BG1400" t="str">
            <v>NA</v>
          </cell>
          <cell r="BH1400" t="str">
            <v>Average</v>
          </cell>
          <cell r="BI1400" t="str">
            <v>Vertically Integrated</v>
          </cell>
          <cell r="BJ1400" t="str">
            <v>Fully Litigated</v>
          </cell>
          <cell r="BK1400" t="str">
            <v>No</v>
          </cell>
          <cell r="BL1400" t="str">
            <v>No</v>
          </cell>
        </row>
        <row r="1401">
          <cell r="AE1401">
            <v>145</v>
          </cell>
          <cell r="AF1401">
            <v>0</v>
          </cell>
          <cell r="AG1401">
            <v>1</v>
          </cell>
          <cell r="AH1401">
            <v>1</v>
          </cell>
          <cell r="AI1401">
            <v>1</v>
          </cell>
          <cell r="AJ1401">
            <v>0</v>
          </cell>
          <cell r="AL1401">
            <v>39</v>
          </cell>
          <cell r="AM1401">
            <v>88</v>
          </cell>
          <cell r="AO1401" t="str">
            <v>D-U-17282</v>
          </cell>
          <cell r="AP1401">
            <v>1891</v>
          </cell>
          <cell r="AQ1401" t="str">
            <v>LA</v>
          </cell>
          <cell r="AR1401" t="str">
            <v>Entergy Gulf States Louisiana, L.L.C.</v>
          </cell>
          <cell r="AS1401" t="str">
            <v>ETR</v>
          </cell>
          <cell r="AT1401" t="str">
            <v>Electric</v>
          </cell>
          <cell r="AU1401">
            <v>31618</v>
          </cell>
          <cell r="AV1401">
            <v>194300</v>
          </cell>
          <cell r="AW1401">
            <v>12.6</v>
          </cell>
          <cell r="AX1401">
            <v>15.25</v>
          </cell>
          <cell r="AY1401">
            <v>40</v>
          </cell>
          <cell r="AZ1401">
            <v>2295000</v>
          </cell>
          <cell r="BA1401">
            <v>32133</v>
          </cell>
          <cell r="BB1401">
            <v>63000</v>
          </cell>
          <cell r="BC1401">
            <v>11.3</v>
          </cell>
          <cell r="BD1401">
            <v>12</v>
          </cell>
          <cell r="BE1401">
            <v>40</v>
          </cell>
          <cell r="BF1401">
            <v>31593</v>
          </cell>
          <cell r="BG1401">
            <v>1560000</v>
          </cell>
          <cell r="BH1401" t="str">
            <v>Average</v>
          </cell>
          <cell r="BI1401" t="str">
            <v>Vertically Integrated</v>
          </cell>
          <cell r="BJ1401" t="str">
            <v>Fully Litigated</v>
          </cell>
          <cell r="BK1401" t="str">
            <v>Yes</v>
          </cell>
          <cell r="BL1401" t="str">
            <v>Yes</v>
          </cell>
        </row>
        <row r="1402">
          <cell r="AE1402">
            <v>145</v>
          </cell>
          <cell r="AF1402">
            <v>0</v>
          </cell>
          <cell r="AG1402">
            <v>1</v>
          </cell>
          <cell r="AH1402">
            <v>1</v>
          </cell>
          <cell r="AI1402">
            <v>1</v>
          </cell>
          <cell r="AJ1402">
            <v>0</v>
          </cell>
          <cell r="AL1402">
            <v>39</v>
          </cell>
          <cell r="AM1402">
            <v>88</v>
          </cell>
          <cell r="AO1402" t="str">
            <v>D-U-14690</v>
          </cell>
          <cell r="AP1402">
            <v>1895</v>
          </cell>
          <cell r="AQ1402" t="str">
            <v>LA</v>
          </cell>
          <cell r="AR1402" t="str">
            <v>Entergy Louisiana, LLC</v>
          </cell>
          <cell r="AS1402" t="str">
            <v>ETR</v>
          </cell>
          <cell r="AT1402" t="str">
            <v>Electric</v>
          </cell>
          <cell r="AU1402">
            <v>29368</v>
          </cell>
          <cell r="AV1402">
            <v>278000</v>
          </cell>
          <cell r="AW1402">
            <v>12.04</v>
          </cell>
          <cell r="AX1402">
            <v>16</v>
          </cell>
          <cell r="AY1402">
            <v>30.89</v>
          </cell>
          <cell r="AZ1402" t="str">
            <v>NA</v>
          </cell>
          <cell r="BA1402">
            <v>29732</v>
          </cell>
          <cell r="BB1402">
            <v>156400</v>
          </cell>
          <cell r="BC1402">
            <v>11.78</v>
          </cell>
          <cell r="BD1402">
            <v>14.9</v>
          </cell>
          <cell r="BE1402">
            <v>37</v>
          </cell>
          <cell r="BF1402">
            <v>29586</v>
          </cell>
          <cell r="BG1402">
            <v>1661200</v>
          </cell>
          <cell r="BH1402" t="str">
            <v>Average</v>
          </cell>
          <cell r="BI1402" t="str">
            <v>Vertically Integrated</v>
          </cell>
          <cell r="BJ1402" t="str">
            <v>Fully Litigated</v>
          </cell>
          <cell r="BK1402" t="str">
            <v>No</v>
          </cell>
          <cell r="BL1402" t="str">
            <v>No</v>
          </cell>
        </row>
        <row r="1403">
          <cell r="AE1403">
            <v>145</v>
          </cell>
          <cell r="AF1403">
            <v>0</v>
          </cell>
          <cell r="AG1403">
            <v>1</v>
          </cell>
          <cell r="AH1403">
            <v>1</v>
          </cell>
          <cell r="AI1403">
            <v>1</v>
          </cell>
          <cell r="AJ1403">
            <v>0</v>
          </cell>
          <cell r="AL1403">
            <v>39</v>
          </cell>
          <cell r="AM1403">
            <v>88</v>
          </cell>
          <cell r="AO1403" t="str">
            <v>D-U-15684</v>
          </cell>
          <cell r="AP1403">
            <v>1900</v>
          </cell>
          <cell r="AQ1403" t="str">
            <v>LA</v>
          </cell>
          <cell r="AR1403" t="str">
            <v>Entergy Louisiana, LLC</v>
          </cell>
          <cell r="AS1403" t="str">
            <v>ETR</v>
          </cell>
          <cell r="AT1403" t="str">
            <v>Electric</v>
          </cell>
          <cell r="AU1403">
            <v>30341</v>
          </cell>
          <cell r="AV1403">
            <v>317100</v>
          </cell>
          <cell r="AW1403">
            <v>14.08</v>
          </cell>
          <cell r="AX1403">
            <v>17</v>
          </cell>
          <cell r="AY1403">
            <v>37</v>
          </cell>
          <cell r="AZ1403">
            <v>2511400</v>
          </cell>
          <cell r="BA1403">
            <v>30732</v>
          </cell>
          <cell r="BB1403">
            <v>69000</v>
          </cell>
          <cell r="BC1403">
            <v>12.45</v>
          </cell>
          <cell r="BD1403">
            <v>15</v>
          </cell>
          <cell r="BE1403">
            <v>37</v>
          </cell>
          <cell r="BF1403">
            <v>30497</v>
          </cell>
          <cell r="BG1403">
            <v>2024800</v>
          </cell>
          <cell r="BH1403" t="str">
            <v>Average</v>
          </cell>
          <cell r="BI1403" t="str">
            <v>Vertically Integrated</v>
          </cell>
          <cell r="BJ1403" t="str">
            <v>Fully Litigated</v>
          </cell>
          <cell r="BK1403" t="str">
            <v>No</v>
          </cell>
          <cell r="BL1403" t="str">
            <v>No</v>
          </cell>
        </row>
        <row r="1404">
          <cell r="AE1404">
            <v>145</v>
          </cell>
          <cell r="AF1404">
            <v>0</v>
          </cell>
          <cell r="AG1404">
            <v>1</v>
          </cell>
          <cell r="AH1404">
            <v>1</v>
          </cell>
          <cell r="AI1404">
            <v>1</v>
          </cell>
          <cell r="AJ1404">
            <v>0</v>
          </cell>
          <cell r="AL1404">
            <v>39</v>
          </cell>
          <cell r="AM1404">
            <v>88</v>
          </cell>
          <cell r="AO1404" t="str">
            <v>D-U-16091</v>
          </cell>
          <cell r="AP1404">
            <v>1903</v>
          </cell>
          <cell r="AQ1404" t="str">
            <v>LA</v>
          </cell>
          <cell r="AR1404" t="str">
            <v>Entergy Louisiana, LLC</v>
          </cell>
          <cell r="AS1404" t="str">
            <v>ETR</v>
          </cell>
          <cell r="AT1404" t="str">
            <v>Electric</v>
          </cell>
          <cell r="AU1404">
            <v>30784</v>
          </cell>
          <cell r="AV1404">
            <v>591700</v>
          </cell>
          <cell r="AW1404">
            <v>12.82</v>
          </cell>
          <cell r="AX1404">
            <v>16</v>
          </cell>
          <cell r="AY1404">
            <v>37</v>
          </cell>
          <cell r="AZ1404">
            <v>2902300</v>
          </cell>
          <cell r="BA1404">
            <v>31111</v>
          </cell>
          <cell r="BB1404">
            <v>0</v>
          </cell>
          <cell r="BC1404" t="str">
            <v>NA</v>
          </cell>
          <cell r="BD1404" t="str">
            <v>NA</v>
          </cell>
          <cell r="BE1404" t="str">
            <v>NA</v>
          </cell>
          <cell r="BF1404">
            <v>30863</v>
          </cell>
          <cell r="BG1404">
            <v>2541200</v>
          </cell>
          <cell r="BH1404" t="str">
            <v>Average</v>
          </cell>
          <cell r="BI1404" t="str">
            <v>Vertically Integrated</v>
          </cell>
          <cell r="BJ1404" t="str">
            <v>Fully Litigated</v>
          </cell>
          <cell r="BK1404" t="str">
            <v>No</v>
          </cell>
          <cell r="BL1404" t="str">
            <v>No</v>
          </cell>
        </row>
        <row r="1405">
          <cell r="AE1405">
            <v>145</v>
          </cell>
          <cell r="AF1405">
            <v>0</v>
          </cell>
          <cell r="AG1405">
            <v>1</v>
          </cell>
          <cell r="AH1405">
            <v>1</v>
          </cell>
          <cell r="AI1405">
            <v>1</v>
          </cell>
          <cell r="AJ1405">
            <v>0</v>
          </cell>
          <cell r="AL1405">
            <v>39</v>
          </cell>
          <cell r="AM1405">
            <v>88</v>
          </cell>
          <cell r="AO1405" t="str">
            <v>D-U-16518</v>
          </cell>
          <cell r="AP1405">
            <v>1905</v>
          </cell>
          <cell r="AQ1405" t="str">
            <v>LA</v>
          </cell>
          <cell r="AR1405" t="str">
            <v>Entergy Louisiana, LLC</v>
          </cell>
          <cell r="AS1405" t="str">
            <v>ETR</v>
          </cell>
          <cell r="AT1405" t="str">
            <v>Electric</v>
          </cell>
          <cell r="AU1405">
            <v>31184</v>
          </cell>
          <cell r="AV1405">
            <v>576000</v>
          </cell>
          <cell r="AW1405">
            <v>12.75</v>
          </cell>
          <cell r="AX1405">
            <v>16</v>
          </cell>
          <cell r="AY1405">
            <v>37</v>
          </cell>
          <cell r="AZ1405" t="str">
            <v>NA</v>
          </cell>
          <cell r="BA1405">
            <v>31258</v>
          </cell>
          <cell r="BB1405">
            <v>0</v>
          </cell>
          <cell r="BC1405" t="str">
            <v>NA</v>
          </cell>
          <cell r="BD1405" t="str">
            <v>NA</v>
          </cell>
          <cell r="BE1405" t="str">
            <v>NA</v>
          </cell>
          <cell r="BG1405" t="str">
            <v>NA</v>
          </cell>
          <cell r="BI1405" t="str">
            <v>Vertically Integrated</v>
          </cell>
          <cell r="BJ1405" t="str">
            <v>Fully Litigated</v>
          </cell>
          <cell r="BK1405" t="str">
            <v>No</v>
          </cell>
          <cell r="BL1405" t="str">
            <v>No</v>
          </cell>
        </row>
        <row r="1406">
          <cell r="AE1406">
            <v>145</v>
          </cell>
          <cell r="AF1406">
            <v>0</v>
          </cell>
          <cell r="AG1406">
            <v>1</v>
          </cell>
          <cell r="AH1406">
            <v>1</v>
          </cell>
          <cell r="AI1406">
            <v>1</v>
          </cell>
          <cell r="AJ1406">
            <v>0</v>
          </cell>
          <cell r="AL1406">
            <v>39</v>
          </cell>
          <cell r="AM1406">
            <v>88</v>
          </cell>
          <cell r="AO1406" t="str">
            <v>D-U-16945</v>
          </cell>
          <cell r="AP1406">
            <v>1908</v>
          </cell>
          <cell r="AQ1406" t="str">
            <v>LA</v>
          </cell>
          <cell r="AR1406" t="str">
            <v>Entergy Louisiana, LLC</v>
          </cell>
          <cell r="AS1406" t="str">
            <v>ETR</v>
          </cell>
          <cell r="AT1406" t="str">
            <v>Electric</v>
          </cell>
          <cell r="AU1406">
            <v>31313</v>
          </cell>
          <cell r="AV1406">
            <v>444400</v>
          </cell>
          <cell r="AW1406">
            <v>12.75</v>
          </cell>
          <cell r="AX1406">
            <v>16</v>
          </cell>
          <cell r="AY1406">
            <v>37</v>
          </cell>
          <cell r="AZ1406" t="str">
            <v>NA</v>
          </cell>
          <cell r="BA1406">
            <v>31370</v>
          </cell>
          <cell r="BB1406">
            <v>383000</v>
          </cell>
          <cell r="BC1406" t="str">
            <v>NA</v>
          </cell>
          <cell r="BD1406" t="str">
            <v>NA</v>
          </cell>
          <cell r="BE1406" t="str">
            <v>NA</v>
          </cell>
          <cell r="BF1406">
            <v>30863</v>
          </cell>
          <cell r="BG1406" t="str">
            <v>NA</v>
          </cell>
          <cell r="BH1406" t="str">
            <v>Average</v>
          </cell>
          <cell r="BI1406" t="str">
            <v>Vertically Integrated</v>
          </cell>
          <cell r="BJ1406" t="str">
            <v>Settled</v>
          </cell>
          <cell r="BK1406" t="str">
            <v>Yes</v>
          </cell>
          <cell r="BL1406" t="str">
            <v>Yes</v>
          </cell>
        </row>
        <row r="1407">
          <cell r="AE1407">
            <v>145</v>
          </cell>
          <cell r="AF1407">
            <v>0</v>
          </cell>
          <cell r="AG1407">
            <v>1</v>
          </cell>
          <cell r="AH1407">
            <v>1</v>
          </cell>
          <cell r="AI1407">
            <v>1</v>
          </cell>
          <cell r="AJ1407">
            <v>0</v>
          </cell>
          <cell r="AL1407">
            <v>39</v>
          </cell>
          <cell r="AM1407">
            <v>88</v>
          </cell>
          <cell r="AO1407" t="str">
            <v>D-U-17906</v>
          </cell>
          <cell r="AP1407">
            <v>1910</v>
          </cell>
          <cell r="AQ1407" t="str">
            <v>LA</v>
          </cell>
          <cell r="AR1407" t="str">
            <v>Entergy Louisiana, LLC</v>
          </cell>
          <cell r="AS1407" t="str">
            <v>ETR</v>
          </cell>
          <cell r="AT1407" t="str">
            <v>Electric</v>
          </cell>
          <cell r="AU1407">
            <v>32192</v>
          </cell>
          <cell r="AV1407">
            <v>107400</v>
          </cell>
          <cell r="AW1407">
            <v>11.41</v>
          </cell>
          <cell r="AX1407">
            <v>13.5</v>
          </cell>
          <cell r="AY1407">
            <v>40</v>
          </cell>
          <cell r="AZ1407">
            <v>3140200</v>
          </cell>
          <cell r="BA1407">
            <v>32568</v>
          </cell>
          <cell r="BB1407">
            <v>45900</v>
          </cell>
          <cell r="BC1407">
            <v>11.07</v>
          </cell>
          <cell r="BD1407">
            <v>12.76</v>
          </cell>
          <cell r="BE1407">
            <v>37</v>
          </cell>
          <cell r="BF1407">
            <v>32142</v>
          </cell>
          <cell r="BG1407">
            <v>3067200</v>
          </cell>
          <cell r="BH1407" t="str">
            <v>Average</v>
          </cell>
          <cell r="BI1407" t="str">
            <v>Vertically Integrated</v>
          </cell>
          <cell r="BJ1407" t="str">
            <v>Fully Litigated</v>
          </cell>
          <cell r="BK1407" t="str">
            <v>No</v>
          </cell>
          <cell r="BL1407" t="str">
            <v>No</v>
          </cell>
        </row>
        <row r="1408">
          <cell r="AE1408">
            <v>145</v>
          </cell>
          <cell r="AF1408">
            <v>0</v>
          </cell>
          <cell r="AG1408">
            <v>1</v>
          </cell>
          <cell r="AH1408">
            <v>1</v>
          </cell>
          <cell r="AI1408">
            <v>1</v>
          </cell>
          <cell r="AJ1408">
            <v>0</v>
          </cell>
          <cell r="AL1408">
            <v>39</v>
          </cell>
          <cell r="AM1408">
            <v>88</v>
          </cell>
          <cell r="AO1408" t="str">
            <v>D-CD-86-11,CD-89-1</v>
          </cell>
          <cell r="AP1408">
            <v>1913</v>
          </cell>
          <cell r="AQ1408" t="str">
            <v>LA</v>
          </cell>
          <cell r="AR1408" t="str">
            <v>Entergy Louisiana, LLC</v>
          </cell>
          <cell r="AS1408" t="str">
            <v>ETR</v>
          </cell>
          <cell r="AT1408" t="str">
            <v>Electric</v>
          </cell>
          <cell r="AU1408">
            <v>31604</v>
          </cell>
          <cell r="AV1408">
            <v>13800</v>
          </cell>
          <cell r="AW1408">
            <v>12.54</v>
          </cell>
          <cell r="AX1408">
            <v>15.28</v>
          </cell>
          <cell r="AY1408">
            <v>40</v>
          </cell>
          <cell r="AZ1408" t="str">
            <v>NA</v>
          </cell>
          <cell r="BA1408">
            <v>32695</v>
          </cell>
          <cell r="BB1408">
            <v>9500</v>
          </cell>
          <cell r="BC1408" t="str">
            <v>NA</v>
          </cell>
          <cell r="BD1408" t="str">
            <v>NA</v>
          </cell>
          <cell r="BE1408" t="str">
            <v>NA</v>
          </cell>
          <cell r="BF1408">
            <v>31777</v>
          </cell>
          <cell r="BG1408" t="str">
            <v>NA</v>
          </cell>
          <cell r="BH1408" t="str">
            <v>Average</v>
          </cell>
          <cell r="BI1408" t="str">
            <v>Vertically Integrated</v>
          </cell>
          <cell r="BJ1408" t="str">
            <v>Settled</v>
          </cell>
          <cell r="BK1408" t="str">
            <v>Yes</v>
          </cell>
          <cell r="BL1408" t="str">
            <v>No</v>
          </cell>
        </row>
        <row r="1409">
          <cell r="AE1409">
            <v>145</v>
          </cell>
          <cell r="AF1409">
            <v>0</v>
          </cell>
          <cell r="AG1409">
            <v>1</v>
          </cell>
          <cell r="AH1409">
            <v>1</v>
          </cell>
          <cell r="AI1409">
            <v>1</v>
          </cell>
          <cell r="AJ1409">
            <v>0</v>
          </cell>
          <cell r="AL1409">
            <v>39</v>
          </cell>
          <cell r="AM1409">
            <v>88</v>
          </cell>
          <cell r="AO1409" t="str">
            <v>C-R-81-73 (elec.)</v>
          </cell>
          <cell r="AP1409">
            <v>1916</v>
          </cell>
          <cell r="AQ1409" t="str">
            <v>LA</v>
          </cell>
          <cell r="AR1409" t="str">
            <v>Entergy New Orleans, LLC</v>
          </cell>
          <cell r="AS1409" t="str">
            <v>ETR</v>
          </cell>
          <cell r="AT1409" t="str">
            <v>Electric</v>
          </cell>
          <cell r="AU1409">
            <v>29329</v>
          </cell>
          <cell r="AV1409">
            <v>26800</v>
          </cell>
          <cell r="AW1409">
            <v>10.25</v>
          </cell>
          <cell r="AX1409">
            <v>16</v>
          </cell>
          <cell r="AY1409">
            <v>33.700000000000003</v>
          </cell>
          <cell r="AZ1409" t="str">
            <v>NA</v>
          </cell>
          <cell r="BA1409">
            <v>29685</v>
          </cell>
          <cell r="BB1409">
            <v>18900</v>
          </cell>
          <cell r="BC1409">
            <v>9.7799999999999994</v>
          </cell>
          <cell r="BD1409">
            <v>15</v>
          </cell>
          <cell r="BE1409">
            <v>30.16</v>
          </cell>
          <cell r="BF1409">
            <v>29586</v>
          </cell>
          <cell r="BG1409" t="str">
            <v>NA</v>
          </cell>
          <cell r="BH1409" t="str">
            <v>Average</v>
          </cell>
          <cell r="BI1409" t="str">
            <v>Vertically Integrated</v>
          </cell>
          <cell r="BJ1409" t="str">
            <v>Fully Litigated</v>
          </cell>
          <cell r="BK1409" t="str">
            <v>No</v>
          </cell>
          <cell r="BL1409" t="str">
            <v>No</v>
          </cell>
        </row>
        <row r="1410">
          <cell r="AE1410">
            <v>145</v>
          </cell>
          <cell r="AF1410">
            <v>0</v>
          </cell>
          <cell r="AG1410">
            <v>1</v>
          </cell>
          <cell r="AH1410">
            <v>1</v>
          </cell>
          <cell r="AI1410">
            <v>1</v>
          </cell>
          <cell r="AJ1410">
            <v>1</v>
          </cell>
          <cell r="AL1410">
            <v>39</v>
          </cell>
          <cell r="AM1410">
            <v>88</v>
          </cell>
          <cell r="AO1410" t="str">
            <v>C-R-81-73 (gas)</v>
          </cell>
          <cell r="AP1410">
            <v>1918</v>
          </cell>
          <cell r="AQ1410" t="str">
            <v>LA</v>
          </cell>
          <cell r="AR1410" t="str">
            <v>Entergy New Orleans, LLC</v>
          </cell>
          <cell r="AS1410" t="str">
            <v>ETR</v>
          </cell>
          <cell r="AT1410" t="str">
            <v>Natural Gas</v>
          </cell>
          <cell r="AU1410">
            <v>29329</v>
          </cell>
          <cell r="AV1410">
            <v>9500</v>
          </cell>
          <cell r="AW1410">
            <v>10.25</v>
          </cell>
          <cell r="AX1410">
            <v>16</v>
          </cell>
          <cell r="AY1410">
            <v>33.700000000000003</v>
          </cell>
          <cell r="AZ1410" t="str">
            <v>NA</v>
          </cell>
          <cell r="BA1410">
            <v>29685</v>
          </cell>
          <cell r="BB1410">
            <v>8000</v>
          </cell>
          <cell r="BC1410">
            <v>9.7799999999999994</v>
          </cell>
          <cell r="BD1410">
            <v>15</v>
          </cell>
          <cell r="BE1410">
            <v>30.16</v>
          </cell>
          <cell r="BF1410">
            <v>29586</v>
          </cell>
          <cell r="BG1410" t="str">
            <v>NA</v>
          </cell>
          <cell r="BH1410" t="str">
            <v>Average</v>
          </cell>
          <cell r="BI1410" t="str">
            <v>Distribution</v>
          </cell>
          <cell r="BJ1410" t="str">
            <v>Fully Litigated</v>
          </cell>
          <cell r="BK1410" t="str">
            <v>No</v>
          </cell>
          <cell r="BL1410" t="str">
            <v>No</v>
          </cell>
        </row>
        <row r="1411">
          <cell r="AE1411">
            <v>145</v>
          </cell>
          <cell r="AF1411">
            <v>0</v>
          </cell>
          <cell r="AG1411">
            <v>1</v>
          </cell>
          <cell r="AH1411">
            <v>1</v>
          </cell>
          <cell r="AI1411">
            <v>1</v>
          </cell>
          <cell r="AJ1411">
            <v>1</v>
          </cell>
          <cell r="AL1411">
            <v>39</v>
          </cell>
          <cell r="AM1411">
            <v>88</v>
          </cell>
          <cell r="AO1411" t="str">
            <v>D-U-15516 (gas)</v>
          </cell>
          <cell r="AP1411">
            <v>1919</v>
          </cell>
          <cell r="AQ1411" t="str">
            <v>LA</v>
          </cell>
          <cell r="AR1411" t="str">
            <v>Entergy New Orleans, LLC</v>
          </cell>
          <cell r="AS1411" t="str">
            <v>ETR</v>
          </cell>
          <cell r="AT1411" t="str">
            <v>Natural Gas</v>
          </cell>
          <cell r="AU1411">
            <v>30158</v>
          </cell>
          <cell r="AV1411">
            <v>16900</v>
          </cell>
          <cell r="AW1411">
            <v>14.45</v>
          </cell>
          <cell r="AX1411">
            <v>18</v>
          </cell>
          <cell r="AY1411">
            <v>37</v>
          </cell>
          <cell r="AZ1411" t="str">
            <v>NA</v>
          </cell>
          <cell r="BA1411">
            <v>30491</v>
          </cell>
          <cell r="BB1411">
            <v>0</v>
          </cell>
          <cell r="BC1411" t="str">
            <v>NA</v>
          </cell>
          <cell r="BD1411" t="str">
            <v>NA</v>
          </cell>
          <cell r="BE1411" t="str">
            <v>NA</v>
          </cell>
          <cell r="BG1411" t="str">
            <v>NA</v>
          </cell>
          <cell r="BI1411" t="str">
            <v>Distribution</v>
          </cell>
          <cell r="BJ1411" t="str">
            <v>Fully Litigated</v>
          </cell>
          <cell r="BK1411" t="str">
            <v>No</v>
          </cell>
          <cell r="BL1411" t="str">
            <v>No</v>
          </cell>
        </row>
        <row r="1412">
          <cell r="AE1412">
            <v>145</v>
          </cell>
          <cell r="AF1412">
            <v>0</v>
          </cell>
          <cell r="AG1412">
            <v>1</v>
          </cell>
          <cell r="AH1412">
            <v>1</v>
          </cell>
          <cell r="AI1412">
            <v>1</v>
          </cell>
          <cell r="AJ1412">
            <v>0</v>
          </cell>
          <cell r="AL1412">
            <v>39</v>
          </cell>
          <cell r="AM1412">
            <v>88</v>
          </cell>
          <cell r="AO1412" t="str">
            <v>D-U-15689 (elec.)</v>
          </cell>
          <cell r="AP1412">
            <v>1921</v>
          </cell>
          <cell r="AQ1412" t="str">
            <v>LA</v>
          </cell>
          <cell r="AR1412" t="str">
            <v>Entergy New Orleans, LLC</v>
          </cell>
          <cell r="AS1412" t="str">
            <v>ETR</v>
          </cell>
          <cell r="AT1412" t="str">
            <v>Electric</v>
          </cell>
          <cell r="AU1412">
            <v>30344</v>
          </cell>
          <cell r="AV1412">
            <v>52500</v>
          </cell>
          <cell r="AW1412">
            <v>14.08</v>
          </cell>
          <cell r="AX1412">
            <v>17</v>
          </cell>
          <cell r="AY1412">
            <v>37</v>
          </cell>
          <cell r="AZ1412" t="str">
            <v>NA</v>
          </cell>
          <cell r="BA1412">
            <v>30732</v>
          </cell>
          <cell r="BB1412">
            <v>24000</v>
          </cell>
          <cell r="BC1412">
            <v>12.45</v>
          </cell>
          <cell r="BD1412">
            <v>15</v>
          </cell>
          <cell r="BE1412">
            <v>37</v>
          </cell>
          <cell r="BF1412">
            <v>30681</v>
          </cell>
          <cell r="BG1412" t="str">
            <v>NA</v>
          </cell>
          <cell r="BH1412" t="str">
            <v>Average</v>
          </cell>
          <cell r="BI1412" t="str">
            <v>Vertically Integrated</v>
          </cell>
          <cell r="BJ1412" t="str">
            <v>Fully Litigated</v>
          </cell>
          <cell r="BK1412" t="str">
            <v>No</v>
          </cell>
          <cell r="BL1412" t="str">
            <v>No</v>
          </cell>
        </row>
        <row r="1413">
          <cell r="AE1413">
            <v>145</v>
          </cell>
          <cell r="AF1413">
            <v>0</v>
          </cell>
          <cell r="AG1413">
            <v>1</v>
          </cell>
          <cell r="AH1413">
            <v>1</v>
          </cell>
          <cell r="AI1413">
            <v>1</v>
          </cell>
          <cell r="AJ1413">
            <v>0</v>
          </cell>
          <cell r="AL1413">
            <v>39</v>
          </cell>
          <cell r="AM1413">
            <v>88</v>
          </cell>
          <cell r="AO1413" t="str">
            <v>D-U-16092 (elec.)</v>
          </cell>
          <cell r="AP1413">
            <v>1922</v>
          </cell>
          <cell r="AQ1413" t="str">
            <v>LA</v>
          </cell>
          <cell r="AR1413" t="str">
            <v>Entergy New Orleans, LLC</v>
          </cell>
          <cell r="AS1413" t="str">
            <v>ETR</v>
          </cell>
          <cell r="AT1413" t="str">
            <v>Electric</v>
          </cell>
          <cell r="AU1413">
            <v>30784</v>
          </cell>
          <cell r="AV1413">
            <v>133800</v>
          </cell>
          <cell r="AW1413">
            <v>12.45</v>
          </cell>
          <cell r="AX1413">
            <v>15</v>
          </cell>
          <cell r="AY1413">
            <v>37</v>
          </cell>
          <cell r="AZ1413" t="str">
            <v>NA</v>
          </cell>
          <cell r="BA1413">
            <v>31111</v>
          </cell>
          <cell r="BB1413">
            <v>0</v>
          </cell>
          <cell r="BC1413" t="str">
            <v>NA</v>
          </cell>
          <cell r="BD1413" t="str">
            <v>NA</v>
          </cell>
          <cell r="BE1413" t="str">
            <v>NA</v>
          </cell>
          <cell r="BF1413">
            <v>30863</v>
          </cell>
          <cell r="BG1413" t="str">
            <v>NA</v>
          </cell>
          <cell r="BH1413" t="str">
            <v>Average</v>
          </cell>
          <cell r="BI1413" t="str">
            <v>Vertically Integrated</v>
          </cell>
          <cell r="BJ1413" t="str">
            <v>Fully Litigated</v>
          </cell>
          <cell r="BK1413" t="str">
            <v>No</v>
          </cell>
          <cell r="BL1413" t="str">
            <v>No</v>
          </cell>
        </row>
        <row r="1414">
          <cell r="AE1414">
            <v>145</v>
          </cell>
          <cell r="AF1414">
            <v>0</v>
          </cell>
          <cell r="AG1414">
            <v>1</v>
          </cell>
          <cell r="AH1414">
            <v>1</v>
          </cell>
          <cell r="AI1414">
            <v>1</v>
          </cell>
          <cell r="AJ1414">
            <v>0</v>
          </cell>
          <cell r="AL1414">
            <v>39</v>
          </cell>
          <cell r="AM1414">
            <v>88</v>
          </cell>
          <cell r="AO1414" t="str">
            <v>D-CD-85-1 (elec.)</v>
          </cell>
          <cell r="AP1414">
            <v>1926</v>
          </cell>
          <cell r="AQ1414" t="str">
            <v>LA</v>
          </cell>
          <cell r="AR1414" t="str">
            <v>Entergy New Orleans, LLC</v>
          </cell>
          <cell r="AS1414" t="str">
            <v>ETR</v>
          </cell>
          <cell r="AT1414" t="str">
            <v>Electric</v>
          </cell>
          <cell r="AU1414">
            <v>31184</v>
          </cell>
          <cell r="AV1414">
            <v>118000</v>
          </cell>
          <cell r="AW1414">
            <v>12.75</v>
          </cell>
          <cell r="AX1414">
            <v>16</v>
          </cell>
          <cell r="AY1414">
            <v>37</v>
          </cell>
          <cell r="AZ1414" t="str">
            <v>NA</v>
          </cell>
          <cell r="BA1414">
            <v>31496</v>
          </cell>
          <cell r="BB1414">
            <v>60000</v>
          </cell>
          <cell r="BC1414" t="str">
            <v>NA</v>
          </cell>
          <cell r="BD1414" t="str">
            <v>NA</v>
          </cell>
          <cell r="BE1414" t="str">
            <v>NA</v>
          </cell>
          <cell r="BF1414">
            <v>30863</v>
          </cell>
          <cell r="BG1414" t="str">
            <v>NA</v>
          </cell>
          <cell r="BH1414" t="str">
            <v>Average</v>
          </cell>
          <cell r="BI1414" t="str">
            <v>Vertically Integrated</v>
          </cell>
          <cell r="BJ1414" t="str">
            <v>Settled</v>
          </cell>
          <cell r="BK1414" t="str">
            <v>Yes</v>
          </cell>
          <cell r="BL1414" t="str">
            <v>Yes</v>
          </cell>
        </row>
        <row r="1415">
          <cell r="AE1415">
            <v>145</v>
          </cell>
          <cell r="AF1415">
            <v>0</v>
          </cell>
          <cell r="AG1415">
            <v>1</v>
          </cell>
          <cell r="AH1415">
            <v>1</v>
          </cell>
          <cell r="AI1415">
            <v>1</v>
          </cell>
          <cell r="AJ1415">
            <v>1</v>
          </cell>
          <cell r="AL1415">
            <v>39</v>
          </cell>
          <cell r="AM1415">
            <v>88</v>
          </cell>
          <cell r="AO1415" t="str">
            <v>D-U-14665 (LGS)</v>
          </cell>
          <cell r="AP1415">
            <v>1928</v>
          </cell>
          <cell r="AQ1415" t="str">
            <v>LA</v>
          </cell>
          <cell r="AR1415" t="str">
            <v>Atmos Energy Corporation</v>
          </cell>
          <cell r="AT1415" t="str">
            <v>Natural Gas</v>
          </cell>
          <cell r="AU1415">
            <v>29355</v>
          </cell>
          <cell r="AV1415">
            <v>6400</v>
          </cell>
          <cell r="AW1415">
            <v>10.220000000000001</v>
          </cell>
          <cell r="AX1415">
            <v>12</v>
          </cell>
          <cell r="AY1415">
            <v>50.96</v>
          </cell>
          <cell r="AZ1415" t="str">
            <v>NA</v>
          </cell>
          <cell r="BA1415">
            <v>29522</v>
          </cell>
          <cell r="BB1415">
            <v>5800</v>
          </cell>
          <cell r="BC1415">
            <v>10.07</v>
          </cell>
          <cell r="BD1415">
            <v>12</v>
          </cell>
          <cell r="BE1415">
            <v>50.96</v>
          </cell>
          <cell r="BF1415">
            <v>29280</v>
          </cell>
          <cell r="BG1415" t="str">
            <v>NA</v>
          </cell>
          <cell r="BH1415" t="str">
            <v>Average</v>
          </cell>
          <cell r="BI1415" t="str">
            <v>Distribution</v>
          </cell>
          <cell r="BJ1415" t="str">
            <v>Fully Litigated</v>
          </cell>
          <cell r="BK1415" t="str">
            <v>No</v>
          </cell>
          <cell r="BL1415" t="str">
            <v>No</v>
          </cell>
        </row>
        <row r="1416">
          <cell r="AE1416">
            <v>145</v>
          </cell>
          <cell r="AF1416">
            <v>0</v>
          </cell>
          <cell r="AG1416">
            <v>1</v>
          </cell>
          <cell r="AH1416">
            <v>1</v>
          </cell>
          <cell r="AI1416">
            <v>1</v>
          </cell>
          <cell r="AJ1416">
            <v>1</v>
          </cell>
          <cell r="AL1416">
            <v>39</v>
          </cell>
          <cell r="AM1416">
            <v>88</v>
          </cell>
          <cell r="AO1416" t="str">
            <v>D-U-15276 (LGS)</v>
          </cell>
          <cell r="AP1416">
            <v>1929</v>
          </cell>
          <cell r="AQ1416" t="str">
            <v>LA</v>
          </cell>
          <cell r="AR1416" t="str">
            <v>Atmos Energy Corporation</v>
          </cell>
          <cell r="AT1416" t="str">
            <v>Natural Gas</v>
          </cell>
          <cell r="AU1416">
            <v>29894</v>
          </cell>
          <cell r="AV1416">
            <v>5900</v>
          </cell>
          <cell r="AW1416">
            <v>12.97</v>
          </cell>
          <cell r="AX1416">
            <v>16</v>
          </cell>
          <cell r="AY1416">
            <v>47.07</v>
          </cell>
          <cell r="AZ1416" t="str">
            <v>NA</v>
          </cell>
          <cell r="BA1416">
            <v>30091</v>
          </cell>
          <cell r="BB1416">
            <v>5900</v>
          </cell>
          <cell r="BC1416">
            <v>12.88</v>
          </cell>
          <cell r="BD1416">
            <v>15.82</v>
          </cell>
          <cell r="BE1416">
            <v>47.15</v>
          </cell>
          <cell r="BF1416">
            <v>29920</v>
          </cell>
          <cell r="BG1416" t="str">
            <v>NA</v>
          </cell>
          <cell r="BH1416" t="str">
            <v>Year-end</v>
          </cell>
          <cell r="BI1416" t="str">
            <v>Distribution</v>
          </cell>
          <cell r="BJ1416" t="str">
            <v>Fully Litigated</v>
          </cell>
          <cell r="BK1416" t="str">
            <v>No</v>
          </cell>
          <cell r="BL1416" t="str">
            <v>No</v>
          </cell>
        </row>
        <row r="1417">
          <cell r="AE1417">
            <v>145</v>
          </cell>
          <cell r="AF1417">
            <v>0</v>
          </cell>
          <cell r="AG1417">
            <v>1</v>
          </cell>
          <cell r="AH1417">
            <v>1</v>
          </cell>
          <cell r="AI1417">
            <v>1</v>
          </cell>
          <cell r="AJ1417">
            <v>1</v>
          </cell>
          <cell r="AL1417">
            <v>39</v>
          </cell>
          <cell r="AM1417">
            <v>88</v>
          </cell>
          <cell r="AO1417" t="str">
            <v>D-U-15575 (LGS)</v>
          </cell>
          <cell r="AP1417">
            <v>1931</v>
          </cell>
          <cell r="AQ1417" t="str">
            <v>LA</v>
          </cell>
          <cell r="AR1417" t="str">
            <v>Atmos Energy Corporation</v>
          </cell>
          <cell r="AT1417" t="str">
            <v>Natural Gas</v>
          </cell>
          <cell r="AU1417">
            <v>30222</v>
          </cell>
          <cell r="AV1417">
            <v>12200</v>
          </cell>
          <cell r="AW1417">
            <v>14.85</v>
          </cell>
          <cell r="AX1417">
            <v>19</v>
          </cell>
          <cell r="AY1417">
            <v>43.87</v>
          </cell>
          <cell r="AZ1417" t="str">
            <v>NA</v>
          </cell>
          <cell r="BA1417">
            <v>30494</v>
          </cell>
          <cell r="BB1417">
            <v>8500</v>
          </cell>
          <cell r="BC1417" t="str">
            <v>NA</v>
          </cell>
          <cell r="BD1417">
            <v>14.5</v>
          </cell>
          <cell r="BE1417" t="str">
            <v>NA</v>
          </cell>
          <cell r="BF1417">
            <v>30163</v>
          </cell>
          <cell r="BG1417" t="str">
            <v>NA</v>
          </cell>
          <cell r="BH1417" t="str">
            <v>Average</v>
          </cell>
          <cell r="BI1417" t="str">
            <v>Distribution</v>
          </cell>
          <cell r="BJ1417" t="str">
            <v>Fully Litigated</v>
          </cell>
          <cell r="BK1417" t="str">
            <v>No</v>
          </cell>
          <cell r="BL1417" t="str">
            <v>No</v>
          </cell>
        </row>
        <row r="1418">
          <cell r="AE1418">
            <v>145</v>
          </cell>
          <cell r="AF1418">
            <v>0</v>
          </cell>
          <cell r="AG1418">
            <v>1</v>
          </cell>
          <cell r="AH1418">
            <v>1</v>
          </cell>
          <cell r="AI1418">
            <v>1</v>
          </cell>
          <cell r="AJ1418">
            <v>1</v>
          </cell>
          <cell r="AL1418">
            <v>39</v>
          </cell>
          <cell r="AM1418">
            <v>88</v>
          </cell>
          <cell r="AO1418" t="str">
            <v>D-U-16437 (LGS)</v>
          </cell>
          <cell r="AP1418">
            <v>1934</v>
          </cell>
          <cell r="AQ1418" t="str">
            <v>LA</v>
          </cell>
          <cell r="AR1418" t="str">
            <v>Atmos Energy Corporation</v>
          </cell>
          <cell r="AT1418" t="str">
            <v>Natural Gas</v>
          </cell>
          <cell r="AU1418">
            <v>31107</v>
          </cell>
          <cell r="AV1418">
            <v>14200</v>
          </cell>
          <cell r="AW1418">
            <v>14.22</v>
          </cell>
          <cell r="AX1418">
            <v>16.5</v>
          </cell>
          <cell r="AY1418">
            <v>50.61</v>
          </cell>
          <cell r="AZ1418" t="str">
            <v>NA</v>
          </cell>
          <cell r="BA1418">
            <v>31315</v>
          </cell>
          <cell r="BB1418">
            <v>12700</v>
          </cell>
          <cell r="BC1418" t="str">
            <v>NA</v>
          </cell>
          <cell r="BD1418">
            <v>14.5</v>
          </cell>
          <cell r="BE1418" t="str">
            <v>NA</v>
          </cell>
          <cell r="BF1418">
            <v>31259</v>
          </cell>
          <cell r="BG1418" t="str">
            <v>NA</v>
          </cell>
          <cell r="BH1418" t="str">
            <v>Average</v>
          </cell>
          <cell r="BI1418" t="str">
            <v>Distribution</v>
          </cell>
          <cell r="BJ1418" t="str">
            <v>Fully Litigated</v>
          </cell>
          <cell r="BK1418" t="str">
            <v>No</v>
          </cell>
          <cell r="BL1418" t="str">
            <v>No</v>
          </cell>
        </row>
        <row r="1419">
          <cell r="AE1419">
            <v>145</v>
          </cell>
          <cell r="AF1419">
            <v>0</v>
          </cell>
          <cell r="AG1419">
            <v>1</v>
          </cell>
          <cell r="AH1419">
            <v>1</v>
          </cell>
          <cell r="AI1419">
            <v>1</v>
          </cell>
          <cell r="AJ1419">
            <v>1</v>
          </cell>
          <cell r="AL1419">
            <v>39</v>
          </cell>
          <cell r="AM1419">
            <v>88</v>
          </cell>
          <cell r="AO1419" t="str">
            <v>D-U-17850 (LGS)</v>
          </cell>
          <cell r="AP1419">
            <v>1936</v>
          </cell>
          <cell r="AQ1419" t="str">
            <v>LA</v>
          </cell>
          <cell r="AR1419" t="str">
            <v>Atmos Energy Corporation</v>
          </cell>
          <cell r="AT1419" t="str">
            <v>Natural Gas</v>
          </cell>
          <cell r="AU1419">
            <v>32156</v>
          </cell>
          <cell r="AV1419">
            <v>5500</v>
          </cell>
          <cell r="AW1419">
            <v>11.49</v>
          </cell>
          <cell r="AX1419">
            <v>13</v>
          </cell>
          <cell r="AY1419">
            <v>57.43</v>
          </cell>
          <cell r="AZ1419" t="str">
            <v>NA</v>
          </cell>
          <cell r="BA1419">
            <v>32462</v>
          </cell>
          <cell r="BB1419">
            <v>3700</v>
          </cell>
          <cell r="BC1419" t="str">
            <v>NA</v>
          </cell>
          <cell r="BD1419">
            <v>12</v>
          </cell>
          <cell r="BE1419" t="str">
            <v>NA</v>
          </cell>
          <cell r="BF1419">
            <v>32081</v>
          </cell>
          <cell r="BG1419" t="str">
            <v>NA</v>
          </cell>
          <cell r="BH1419" t="str">
            <v>Average</v>
          </cell>
          <cell r="BI1419" t="str">
            <v>Distribution</v>
          </cell>
          <cell r="BJ1419" t="str">
            <v>Fully Litigated</v>
          </cell>
          <cell r="BK1419" t="str">
            <v>No</v>
          </cell>
          <cell r="BL1419" t="str">
            <v>No</v>
          </cell>
        </row>
        <row r="1420">
          <cell r="AE1420">
            <v>145</v>
          </cell>
          <cell r="AF1420">
            <v>0</v>
          </cell>
          <cell r="AG1420">
            <v>1</v>
          </cell>
          <cell r="AH1420">
            <v>1</v>
          </cell>
          <cell r="AI1420">
            <v>1</v>
          </cell>
          <cell r="AJ1420">
            <v>1</v>
          </cell>
          <cell r="AL1420">
            <v>39</v>
          </cell>
          <cell r="AM1420">
            <v>88</v>
          </cell>
          <cell r="AO1420" t="str">
            <v>D-U-15763 (Entex)</v>
          </cell>
          <cell r="AP1420">
            <v>2044</v>
          </cell>
          <cell r="AQ1420" t="str">
            <v>LA</v>
          </cell>
          <cell r="AR1420" t="str">
            <v>CenterPoint Energy Resources Corp.</v>
          </cell>
          <cell r="AS1420" t="str">
            <v>CNP</v>
          </cell>
          <cell r="AT1420" t="str">
            <v>Natural Gas</v>
          </cell>
          <cell r="AU1420">
            <v>30442</v>
          </cell>
          <cell r="AV1420">
            <v>5300</v>
          </cell>
          <cell r="AW1420">
            <v>13.34</v>
          </cell>
          <cell r="AX1420">
            <v>16</v>
          </cell>
          <cell r="AY1420">
            <v>49.09</v>
          </cell>
          <cell r="AZ1420" t="str">
            <v>NA</v>
          </cell>
          <cell r="BA1420">
            <v>30585</v>
          </cell>
          <cell r="BB1420">
            <v>4100</v>
          </cell>
          <cell r="BC1420">
            <v>12.6</v>
          </cell>
          <cell r="BD1420">
            <v>14.5</v>
          </cell>
          <cell r="BE1420">
            <v>49.09</v>
          </cell>
          <cell r="BF1420">
            <v>30316</v>
          </cell>
          <cell r="BG1420" t="str">
            <v>NA</v>
          </cell>
          <cell r="BH1420" t="str">
            <v>Average</v>
          </cell>
          <cell r="BI1420" t="str">
            <v>Distribution</v>
          </cell>
          <cell r="BJ1420" t="str">
            <v>Fully Litigated</v>
          </cell>
          <cell r="BK1420" t="str">
            <v>No</v>
          </cell>
          <cell r="BL1420" t="str">
            <v>No</v>
          </cell>
        </row>
        <row r="1421">
          <cell r="AE1421">
            <v>145</v>
          </cell>
          <cell r="AF1421">
            <v>0</v>
          </cell>
          <cell r="AG1421">
            <v>1</v>
          </cell>
          <cell r="AH1421">
            <v>1</v>
          </cell>
          <cell r="AI1421">
            <v>1</v>
          </cell>
          <cell r="AJ1421">
            <v>1</v>
          </cell>
          <cell r="AL1421">
            <v>39</v>
          </cell>
          <cell r="AM1421">
            <v>88</v>
          </cell>
          <cell r="AO1421" t="str">
            <v>D-U-17537 (Entex)</v>
          </cell>
          <cell r="AP1421">
            <v>2045</v>
          </cell>
          <cell r="AQ1421" t="str">
            <v>LA</v>
          </cell>
          <cell r="AR1421" t="str">
            <v>CenterPoint Energy Resources Corp.</v>
          </cell>
          <cell r="AS1421" t="str">
            <v>CNP</v>
          </cell>
          <cell r="AT1421" t="str">
            <v>Natural Gas</v>
          </cell>
          <cell r="AU1421">
            <v>31866</v>
          </cell>
          <cell r="AV1421">
            <v>5000</v>
          </cell>
          <cell r="AW1421">
            <v>13.17</v>
          </cell>
          <cell r="AX1421">
            <v>15.2</v>
          </cell>
          <cell r="AY1421">
            <v>51.71</v>
          </cell>
          <cell r="AZ1421" t="str">
            <v>NA</v>
          </cell>
          <cell r="BA1421">
            <v>32105</v>
          </cell>
          <cell r="BB1421">
            <v>3200</v>
          </cell>
          <cell r="BC1421">
            <v>11.77</v>
          </cell>
          <cell r="BD1421">
            <v>12.5</v>
          </cell>
          <cell r="BE1421">
            <v>51.71</v>
          </cell>
          <cell r="BF1421">
            <v>31716</v>
          </cell>
          <cell r="BG1421" t="str">
            <v>NA</v>
          </cell>
          <cell r="BH1421" t="str">
            <v>Average</v>
          </cell>
          <cell r="BI1421" t="str">
            <v>Distribution</v>
          </cell>
          <cell r="BJ1421" t="str">
            <v>Fully Litigated</v>
          </cell>
          <cell r="BK1421" t="str">
            <v>No</v>
          </cell>
          <cell r="BL1421" t="str">
            <v>No</v>
          </cell>
        </row>
        <row r="1422">
          <cell r="AE1422">
            <v>145</v>
          </cell>
          <cell r="AF1422">
            <v>0</v>
          </cell>
          <cell r="AG1422">
            <v>1</v>
          </cell>
          <cell r="AH1422">
            <v>1</v>
          </cell>
          <cell r="AI1422">
            <v>1</v>
          </cell>
          <cell r="AJ1422">
            <v>0</v>
          </cell>
          <cell r="AL1422">
            <v>39</v>
          </cell>
          <cell r="AM1422">
            <v>88</v>
          </cell>
          <cell r="AO1422" t="str">
            <v>D-U-32220</v>
          </cell>
          <cell r="AP1422">
            <v>2465</v>
          </cell>
          <cell r="AQ1422" t="str">
            <v>LA</v>
          </cell>
          <cell r="AR1422" t="str">
            <v>Southwestern Electric Power Company</v>
          </cell>
          <cell r="AS1422" t="str">
            <v>AEP</v>
          </cell>
          <cell r="AT1422" t="str">
            <v>Electric</v>
          </cell>
          <cell r="AU1422">
            <v>41110</v>
          </cell>
          <cell r="AV1422" t="str">
            <v>NA</v>
          </cell>
          <cell r="AW1422" t="str">
            <v>NA</v>
          </cell>
          <cell r="AX1422">
            <v>10.57</v>
          </cell>
          <cell r="AY1422" t="str">
            <v>NA</v>
          </cell>
          <cell r="AZ1422" t="str">
            <v>NA</v>
          </cell>
          <cell r="BA1422">
            <v>41332</v>
          </cell>
          <cell r="BB1422">
            <v>107000</v>
          </cell>
          <cell r="BC1422" t="str">
            <v>NA</v>
          </cell>
          <cell r="BD1422">
            <v>10</v>
          </cell>
          <cell r="BE1422" t="str">
            <v>NA</v>
          </cell>
          <cell r="BF1422">
            <v>40908</v>
          </cell>
          <cell r="BG1422" t="str">
            <v>NA</v>
          </cell>
          <cell r="BI1422" t="str">
            <v>Vertically Integrated</v>
          </cell>
          <cell r="BJ1422" t="str">
            <v>Settled</v>
          </cell>
          <cell r="BK1422" t="str">
            <v>No</v>
          </cell>
          <cell r="BL1422" t="str">
            <v>No</v>
          </cell>
        </row>
        <row r="1423">
          <cell r="AE1423">
            <v>145</v>
          </cell>
          <cell r="AF1423">
            <v>0</v>
          </cell>
          <cell r="AG1423">
            <v>1</v>
          </cell>
          <cell r="AH1423">
            <v>1</v>
          </cell>
          <cell r="AI1423">
            <v>1</v>
          </cell>
          <cell r="AJ1423">
            <v>0</v>
          </cell>
          <cell r="AL1423">
            <v>39</v>
          </cell>
          <cell r="AM1423">
            <v>88</v>
          </cell>
          <cell r="AO1423" t="str">
            <v>D-U-32708</v>
          </cell>
          <cell r="AP1423">
            <v>2469</v>
          </cell>
          <cell r="AQ1423" t="str">
            <v>LA</v>
          </cell>
          <cell r="AR1423" t="str">
            <v>Entergy Louisiana, LLC</v>
          </cell>
          <cell r="AS1423" t="str">
            <v>ETR</v>
          </cell>
          <cell r="AT1423" t="str">
            <v>Electric</v>
          </cell>
          <cell r="AU1423">
            <v>41320</v>
          </cell>
          <cell r="AV1423">
            <v>144013.83100000001</v>
          </cell>
          <cell r="AW1423">
            <v>8.19</v>
          </cell>
          <cell r="AX1423">
            <v>10.4</v>
          </cell>
          <cell r="AY1423">
            <v>52.8</v>
          </cell>
          <cell r="AZ1423">
            <v>4475071.1430000002</v>
          </cell>
          <cell r="BA1423">
            <v>41624</v>
          </cell>
          <cell r="BB1423">
            <v>0</v>
          </cell>
          <cell r="BC1423" t="str">
            <v>NA</v>
          </cell>
          <cell r="BD1423">
            <v>9.9499999999999993</v>
          </cell>
          <cell r="BE1423" t="str">
            <v>NA</v>
          </cell>
          <cell r="BG1423" t="str">
            <v>NA</v>
          </cell>
          <cell r="BI1423" t="str">
            <v>Vertically Integrated</v>
          </cell>
          <cell r="BJ1423" t="str">
            <v>Settled</v>
          </cell>
          <cell r="BK1423" t="str">
            <v>No</v>
          </cell>
          <cell r="BL1423" t="str">
            <v>No</v>
          </cell>
        </row>
        <row r="1424">
          <cell r="AE1424">
            <v>145</v>
          </cell>
          <cell r="AF1424">
            <v>0</v>
          </cell>
          <cell r="AG1424">
            <v>1</v>
          </cell>
          <cell r="AH1424">
            <v>1</v>
          </cell>
          <cell r="AI1424">
            <v>1</v>
          </cell>
          <cell r="AJ1424">
            <v>0</v>
          </cell>
          <cell r="AL1424">
            <v>39</v>
          </cell>
          <cell r="AM1424">
            <v>88</v>
          </cell>
          <cell r="AO1424" t="str">
            <v>D-U-32707</v>
          </cell>
          <cell r="AP1424">
            <v>2470</v>
          </cell>
          <cell r="AQ1424" t="str">
            <v>LA</v>
          </cell>
          <cell r="AR1424" t="str">
            <v>Entergy Gulf States Louisiana, L.L.C.</v>
          </cell>
          <cell r="AS1424" t="str">
            <v>ETR</v>
          </cell>
          <cell r="AT1424" t="str">
            <v>Electric</v>
          </cell>
          <cell r="AU1424">
            <v>41320</v>
          </cell>
          <cell r="AV1424">
            <v>24456.939000000002</v>
          </cell>
          <cell r="AW1424">
            <v>8.18</v>
          </cell>
          <cell r="AX1424">
            <v>10.4</v>
          </cell>
          <cell r="AY1424">
            <v>51.72</v>
          </cell>
          <cell r="AZ1424">
            <v>2666181.9750000001</v>
          </cell>
          <cell r="BA1424">
            <v>41624</v>
          </cell>
          <cell r="BB1424">
            <v>0</v>
          </cell>
          <cell r="BC1424" t="str">
            <v>NA</v>
          </cell>
          <cell r="BD1424">
            <v>9.9499999999999993</v>
          </cell>
          <cell r="BE1424" t="str">
            <v>NA</v>
          </cell>
          <cell r="BG1424" t="str">
            <v>NA</v>
          </cell>
          <cell r="BI1424" t="str">
            <v>Vertically Integrated</v>
          </cell>
          <cell r="BJ1424" t="str">
            <v>Settled</v>
          </cell>
          <cell r="BK1424" t="str">
            <v>No</v>
          </cell>
          <cell r="BL1424" t="str">
            <v>No</v>
          </cell>
        </row>
        <row r="1425">
          <cell r="AE1425">
            <v>145</v>
          </cell>
          <cell r="AF1425">
            <v>0</v>
          </cell>
          <cell r="AG1425">
            <v>1</v>
          </cell>
          <cell r="AH1425">
            <v>1</v>
          </cell>
          <cell r="AI1425">
            <v>1</v>
          </cell>
          <cell r="AJ1425">
            <v>0</v>
          </cell>
          <cell r="AL1425">
            <v>39</v>
          </cell>
          <cell r="AM1425">
            <v>88</v>
          </cell>
          <cell r="AO1425" t="str">
            <v>D-UD-13-01</v>
          </cell>
          <cell r="AP1425">
            <v>2528</v>
          </cell>
          <cell r="AQ1425" t="str">
            <v>LA</v>
          </cell>
          <cell r="AR1425" t="str">
            <v>Entergy Louisiana, LLC</v>
          </cell>
          <cell r="AS1425" t="str">
            <v>ETR</v>
          </cell>
          <cell r="AT1425" t="str">
            <v>Electric</v>
          </cell>
          <cell r="AU1425">
            <v>41361</v>
          </cell>
          <cell r="AV1425">
            <v>11388.893</v>
          </cell>
          <cell r="AW1425">
            <v>8.19</v>
          </cell>
          <cell r="AX1425">
            <v>10.4</v>
          </cell>
          <cell r="AY1425">
            <v>52.8</v>
          </cell>
          <cell r="AZ1425">
            <v>106730.931</v>
          </cell>
          <cell r="BA1425">
            <v>41830</v>
          </cell>
          <cell r="BB1425">
            <v>9342.9</v>
          </cell>
          <cell r="BC1425" t="str">
            <v>NA</v>
          </cell>
          <cell r="BD1425">
            <v>9.9499999999999993</v>
          </cell>
          <cell r="BE1425" t="str">
            <v>NA</v>
          </cell>
          <cell r="BG1425" t="str">
            <v>NA</v>
          </cell>
          <cell r="BI1425" t="str">
            <v>Vertically Integrated</v>
          </cell>
          <cell r="BJ1425" t="str">
            <v>Settled</v>
          </cell>
          <cell r="BK1425" t="str">
            <v>Yes</v>
          </cell>
          <cell r="BL1425" t="str">
            <v>No</v>
          </cell>
        </row>
        <row r="1426">
          <cell r="AE1426">
            <v>145</v>
          </cell>
          <cell r="AF1426">
            <v>1</v>
          </cell>
          <cell r="AG1426">
            <v>1</v>
          </cell>
          <cell r="AH1426">
            <v>1</v>
          </cell>
          <cell r="AI1426">
            <v>1</v>
          </cell>
          <cell r="AJ1426">
            <v>0</v>
          </cell>
          <cell r="AL1426">
            <v>39</v>
          </cell>
          <cell r="AM1426">
            <v>88</v>
          </cell>
          <cell r="AO1426" t="str">
            <v>D-UD-18-07 (elec.)</v>
          </cell>
          <cell r="AP1426">
            <v>3394</v>
          </cell>
          <cell r="AQ1426" t="str">
            <v>LA</v>
          </cell>
          <cell r="AR1426" t="str">
            <v>Entergy New Orleans, LLC</v>
          </cell>
          <cell r="AS1426" t="str">
            <v>ETR</v>
          </cell>
          <cell r="AT1426" t="str">
            <v>Electric</v>
          </cell>
          <cell r="AU1426">
            <v>43364</v>
          </cell>
          <cell r="AV1426">
            <v>135092.34299999999</v>
          </cell>
          <cell r="AW1426">
            <v>7.79</v>
          </cell>
          <cell r="AX1426">
            <v>10.5</v>
          </cell>
          <cell r="AY1426">
            <v>52.2</v>
          </cell>
          <cell r="AZ1426">
            <v>769317.71799999999</v>
          </cell>
          <cell r="BA1426">
            <v>43776</v>
          </cell>
          <cell r="BB1426">
            <v>-41800</v>
          </cell>
          <cell r="BC1426">
            <v>7.09</v>
          </cell>
          <cell r="BD1426">
            <v>9.35</v>
          </cell>
          <cell r="BE1426">
            <v>50</v>
          </cell>
          <cell r="BG1426" t="str">
            <v>NA</v>
          </cell>
          <cell r="BI1426" t="str">
            <v>Vertically Integrated</v>
          </cell>
          <cell r="BJ1426" t="str">
            <v>Fully Litigated</v>
          </cell>
          <cell r="BK1426" t="str">
            <v>No</v>
          </cell>
          <cell r="BL1426" t="str">
            <v>No</v>
          </cell>
        </row>
        <row r="1427">
          <cell r="AE1427">
            <v>146</v>
          </cell>
          <cell r="AF1427">
            <v>1</v>
          </cell>
          <cell r="AG1427">
            <v>1</v>
          </cell>
          <cell r="AH1427">
            <v>1</v>
          </cell>
          <cell r="AI1427">
            <v>1</v>
          </cell>
          <cell r="AJ1427">
            <v>1</v>
          </cell>
          <cell r="AL1427">
            <v>39</v>
          </cell>
          <cell r="AM1427">
            <v>88</v>
          </cell>
          <cell r="AO1427" t="str">
            <v>D-UD-18-07 (gas)</v>
          </cell>
          <cell r="AP1427">
            <v>3395</v>
          </cell>
          <cell r="AQ1427" t="str">
            <v>LA</v>
          </cell>
          <cell r="AR1427" t="str">
            <v>Entergy New Orleans, LLC</v>
          </cell>
          <cell r="AS1427" t="str">
            <v>ETR</v>
          </cell>
          <cell r="AT1427" t="str">
            <v>Natural Gas</v>
          </cell>
          <cell r="AU1427">
            <v>43364</v>
          </cell>
          <cell r="AV1427">
            <v>-918.97</v>
          </cell>
          <cell r="AW1427">
            <v>7.92</v>
          </cell>
          <cell r="AX1427">
            <v>10.75</v>
          </cell>
          <cell r="AY1427">
            <v>52.2</v>
          </cell>
          <cell r="AZ1427">
            <v>120125.996</v>
          </cell>
          <cell r="BA1427">
            <v>43776</v>
          </cell>
          <cell r="BB1427">
            <v>-2500</v>
          </cell>
          <cell r="BC1427">
            <v>7.09</v>
          </cell>
          <cell r="BD1427">
            <v>9.35</v>
          </cell>
          <cell r="BE1427">
            <v>50</v>
          </cell>
          <cell r="BG1427" t="str">
            <v>NA</v>
          </cell>
          <cell r="BI1427" t="str">
            <v>Distribution</v>
          </cell>
          <cell r="BJ1427" t="str">
            <v>Fully Litigated</v>
          </cell>
          <cell r="BK1427" t="str">
            <v>No</v>
          </cell>
          <cell r="BL1427" t="str">
            <v>No</v>
          </cell>
        </row>
        <row r="1428">
          <cell r="AE1428">
            <v>146</v>
          </cell>
          <cell r="AF1428">
            <v>1</v>
          </cell>
          <cell r="AG1428">
            <v>1</v>
          </cell>
          <cell r="AH1428">
            <v>1</v>
          </cell>
          <cell r="AI1428">
            <v>1</v>
          </cell>
          <cell r="AJ1428">
            <v>0</v>
          </cell>
          <cell r="AL1428">
            <v>39</v>
          </cell>
          <cell r="AM1428">
            <v>88</v>
          </cell>
          <cell r="AO1428" t="str">
            <v>D-U-35299</v>
          </cell>
          <cell r="AP1428">
            <v>3532</v>
          </cell>
          <cell r="AQ1428" t="str">
            <v>LA</v>
          </cell>
          <cell r="AR1428" t="str">
            <v>Cleco Power LLC</v>
          </cell>
          <cell r="AT1428" t="str">
            <v>Electric</v>
          </cell>
          <cell r="AU1428">
            <v>43644</v>
          </cell>
          <cell r="AV1428">
            <v>109644</v>
          </cell>
          <cell r="AW1428">
            <v>8.18</v>
          </cell>
          <cell r="AX1428">
            <v>11</v>
          </cell>
          <cell r="AY1428">
            <v>53</v>
          </cell>
          <cell r="AZ1428">
            <v>3486960</v>
          </cell>
          <cell r="BA1428">
            <v>44369</v>
          </cell>
          <cell r="BB1428">
            <v>49000</v>
          </cell>
          <cell r="BC1428" t="str">
            <v>NA</v>
          </cell>
          <cell r="BD1428" t="str">
            <v>NA</v>
          </cell>
          <cell r="BE1428" t="str">
            <v>NA</v>
          </cell>
          <cell r="BG1428" t="str">
            <v>NA</v>
          </cell>
          <cell r="BI1428" t="str">
            <v>Vertically Integrated</v>
          </cell>
          <cell r="BJ1428" t="str">
            <v>Settled</v>
          </cell>
          <cell r="BK1428" t="str">
            <v>No</v>
          </cell>
          <cell r="BL1428" t="str">
            <v>No</v>
          </cell>
        </row>
        <row r="1429">
          <cell r="AE1429">
            <v>146</v>
          </cell>
          <cell r="AF1429">
            <v>1</v>
          </cell>
          <cell r="AG1429">
            <v>1</v>
          </cell>
          <cell r="AH1429">
            <v>1</v>
          </cell>
          <cell r="AI1429">
            <v>1</v>
          </cell>
          <cell r="AJ1429">
            <v>0</v>
          </cell>
          <cell r="AL1429">
            <v>39</v>
          </cell>
          <cell r="AM1429">
            <v>88</v>
          </cell>
          <cell r="AO1429" t="str">
            <v>D-U-35441</v>
          </cell>
          <cell r="AP1429">
            <v>3602</v>
          </cell>
          <cell r="AQ1429" t="str">
            <v>LA</v>
          </cell>
          <cell r="AR1429" t="str">
            <v>Southwestern Electric Power Company</v>
          </cell>
          <cell r="AS1429" t="str">
            <v>AEP</v>
          </cell>
          <cell r="AT1429" t="str">
            <v>Electric</v>
          </cell>
          <cell r="AU1429">
            <v>43812</v>
          </cell>
          <cell r="AV1429">
            <v>94696.635999999999</v>
          </cell>
          <cell r="AW1429">
            <v>7.32</v>
          </cell>
          <cell r="AX1429">
            <v>10.35</v>
          </cell>
          <cell r="AY1429">
            <v>50.8</v>
          </cell>
          <cell r="AZ1429">
            <v>1988674.334</v>
          </cell>
          <cell r="BA1429">
            <v>44974</v>
          </cell>
          <cell r="BB1429">
            <v>27000</v>
          </cell>
          <cell r="BC1429" t="str">
            <v>NA</v>
          </cell>
          <cell r="BD1429">
            <v>9.5</v>
          </cell>
          <cell r="BE1429" t="str">
            <v>NA</v>
          </cell>
          <cell r="BG1429" t="str">
            <v>NA</v>
          </cell>
          <cell r="BI1429" t="str">
            <v>Vertically Integrated</v>
          </cell>
          <cell r="BJ1429" t="str">
            <v>Settled</v>
          </cell>
          <cell r="BK1429" t="str">
            <v>No</v>
          </cell>
          <cell r="BL1429" t="str">
            <v>No</v>
          </cell>
        </row>
        <row r="1430">
          <cell r="AE1430">
            <v>146</v>
          </cell>
          <cell r="AF1430">
            <v>1</v>
          </cell>
          <cell r="AG1430">
            <v>1</v>
          </cell>
          <cell r="AH1430">
            <v>1</v>
          </cell>
          <cell r="AI1430">
            <v>1</v>
          </cell>
          <cell r="AJ1430">
            <v>0</v>
          </cell>
          <cell r="AL1430">
            <v>39</v>
          </cell>
          <cell r="AM1430">
            <v>88</v>
          </cell>
          <cell r="AO1430" t="str">
            <v>D-U-36923</v>
          </cell>
          <cell r="AP1430">
            <v>4275</v>
          </cell>
          <cell r="AQ1430" t="str">
            <v>LA</v>
          </cell>
          <cell r="AR1430" t="str">
            <v>Cleco Power LLC</v>
          </cell>
          <cell r="AT1430" t="str">
            <v>Electric</v>
          </cell>
          <cell r="AU1430">
            <v>45106</v>
          </cell>
          <cell r="AV1430">
            <v>155500</v>
          </cell>
          <cell r="AW1430">
            <v>7.99</v>
          </cell>
          <cell r="AX1430">
            <v>10.4</v>
          </cell>
          <cell r="AY1430">
            <v>52</v>
          </cell>
          <cell r="AZ1430">
            <v>3258691</v>
          </cell>
          <cell r="BA1430">
            <v>45462</v>
          </cell>
          <cell r="BB1430">
            <v>102800</v>
          </cell>
          <cell r="BC1430" t="str">
            <v>NA</v>
          </cell>
          <cell r="BD1430" t="str">
            <v>NA</v>
          </cell>
          <cell r="BE1430" t="str">
            <v>NA</v>
          </cell>
          <cell r="BG1430" t="str">
            <v>NA</v>
          </cell>
          <cell r="BI1430" t="str">
            <v>Vertically Integrated</v>
          </cell>
          <cell r="BJ1430" t="str">
            <v>Settled</v>
          </cell>
          <cell r="BK1430" t="str">
            <v>No</v>
          </cell>
          <cell r="BL1430" t="str">
            <v>No</v>
          </cell>
        </row>
        <row r="1431">
          <cell r="AE1431">
            <v>146</v>
          </cell>
          <cell r="AF1431">
            <v>0</v>
          </cell>
          <cell r="AG1431">
            <v>1</v>
          </cell>
          <cell r="AH1431">
            <v>1</v>
          </cell>
          <cell r="AI1431">
            <v>1</v>
          </cell>
          <cell r="AJ1431">
            <v>0</v>
          </cell>
          <cell r="AL1431">
            <v>39</v>
          </cell>
          <cell r="AM1431">
            <v>89</v>
          </cell>
          <cell r="AO1431" t="str">
            <v>DTE-05-85 (elec.)</v>
          </cell>
          <cell r="AP1431">
            <v>-802</v>
          </cell>
          <cell r="AQ1431" t="str">
            <v>MA</v>
          </cell>
          <cell r="AR1431" t="str">
            <v>NSTAR Electric Company</v>
          </cell>
          <cell r="AS1431" t="str">
            <v>ES</v>
          </cell>
          <cell r="AT1431" t="str">
            <v>Electric</v>
          </cell>
          <cell r="AU1431">
            <v>38692</v>
          </cell>
          <cell r="AV1431">
            <v>87400</v>
          </cell>
          <cell r="AW1431" t="str">
            <v>NA</v>
          </cell>
          <cell r="AX1431" t="str">
            <v>NA</v>
          </cell>
          <cell r="AY1431" t="str">
            <v>NA</v>
          </cell>
          <cell r="AZ1431" t="str">
            <v>NA</v>
          </cell>
          <cell r="BA1431">
            <v>38716</v>
          </cell>
          <cell r="BB1431">
            <v>30000</v>
          </cell>
          <cell r="BC1431" t="str">
            <v>NA</v>
          </cell>
          <cell r="BD1431" t="str">
            <v>NA</v>
          </cell>
          <cell r="BE1431" t="str">
            <v>NA</v>
          </cell>
          <cell r="BG1431" t="str">
            <v>NA</v>
          </cell>
          <cell r="BI1431" t="str">
            <v>Distribution</v>
          </cell>
          <cell r="BJ1431" t="str">
            <v>Settled</v>
          </cell>
          <cell r="BK1431" t="str">
            <v>No</v>
          </cell>
          <cell r="BL1431" t="str">
            <v>No</v>
          </cell>
        </row>
        <row r="1432">
          <cell r="AE1432">
            <v>146</v>
          </cell>
          <cell r="AF1432">
            <v>0</v>
          </cell>
          <cell r="AG1432">
            <v>1</v>
          </cell>
          <cell r="AH1432">
            <v>1</v>
          </cell>
          <cell r="AI1432">
            <v>1</v>
          </cell>
          <cell r="AJ1432">
            <v>0</v>
          </cell>
          <cell r="AL1432">
            <v>39</v>
          </cell>
          <cell r="AM1432">
            <v>90</v>
          </cell>
          <cell r="AO1432" t="str">
            <v>DTE-04-106</v>
          </cell>
          <cell r="AP1432">
            <v>-766</v>
          </cell>
          <cell r="AQ1432" t="str">
            <v>MA</v>
          </cell>
          <cell r="AR1432" t="str">
            <v>Western Massachusetts Electric Company</v>
          </cell>
          <cell r="AS1432" t="str">
            <v>ES</v>
          </cell>
          <cell r="AT1432" t="str">
            <v>Electric</v>
          </cell>
          <cell r="AU1432">
            <v>38307</v>
          </cell>
          <cell r="AV1432">
            <v>9000</v>
          </cell>
          <cell r="AW1432" t="str">
            <v>NA</v>
          </cell>
          <cell r="AX1432">
            <v>9.85</v>
          </cell>
          <cell r="AY1432" t="str">
            <v>NA</v>
          </cell>
          <cell r="AZ1432" t="str">
            <v>NA</v>
          </cell>
          <cell r="BA1432">
            <v>38350</v>
          </cell>
          <cell r="BB1432">
            <v>9000</v>
          </cell>
          <cell r="BC1432" t="str">
            <v>NA</v>
          </cell>
          <cell r="BD1432">
            <v>9.85</v>
          </cell>
          <cell r="BE1432" t="str">
            <v>NA</v>
          </cell>
          <cell r="BG1432" t="str">
            <v>NA</v>
          </cell>
          <cell r="BI1432" t="str">
            <v>Distribution</v>
          </cell>
          <cell r="BJ1432" t="str">
            <v>Settled</v>
          </cell>
          <cell r="BK1432" t="str">
            <v>Yes</v>
          </cell>
          <cell r="BL1432" t="str">
            <v>No</v>
          </cell>
        </row>
        <row r="1433">
          <cell r="AE1433">
            <v>146</v>
          </cell>
          <cell r="AF1433">
            <v>0</v>
          </cell>
          <cell r="AG1433">
            <v>1</v>
          </cell>
          <cell r="AH1433">
            <v>1</v>
          </cell>
          <cell r="AI1433">
            <v>1</v>
          </cell>
          <cell r="AJ1433">
            <v>0</v>
          </cell>
          <cell r="AL1433">
            <v>39</v>
          </cell>
          <cell r="AM1433">
            <v>90</v>
          </cell>
          <cell r="AO1433" t="str">
            <v>DPU-92-92</v>
          </cell>
          <cell r="AP1433">
            <v>-764</v>
          </cell>
          <cell r="AQ1433" t="str">
            <v>MA</v>
          </cell>
          <cell r="AR1433" t="str">
            <v>NSTAR Electric Company</v>
          </cell>
          <cell r="AS1433" t="str">
            <v>ES</v>
          </cell>
          <cell r="AT1433" t="str">
            <v>Electric</v>
          </cell>
          <cell r="AU1433">
            <v>33709</v>
          </cell>
          <cell r="AV1433">
            <v>98000</v>
          </cell>
          <cell r="AW1433">
            <v>10.82</v>
          </cell>
          <cell r="AX1433">
            <v>13</v>
          </cell>
          <cell r="AY1433">
            <v>38.630000000000003</v>
          </cell>
          <cell r="AZ1433" t="str">
            <v>NA</v>
          </cell>
          <cell r="BA1433">
            <v>33907</v>
          </cell>
          <cell r="BB1433" t="str">
            <v>NA</v>
          </cell>
          <cell r="BC1433" t="str">
            <v>NA</v>
          </cell>
          <cell r="BD1433">
            <v>11.75</v>
          </cell>
          <cell r="BE1433" t="str">
            <v>NA</v>
          </cell>
          <cell r="BG1433" t="str">
            <v>NA</v>
          </cell>
          <cell r="BI1433" t="str">
            <v>Vertically Integrated</v>
          </cell>
          <cell r="BJ1433" t="str">
            <v>Settled</v>
          </cell>
          <cell r="BK1433" t="str">
            <v>Yes</v>
          </cell>
          <cell r="BL1433" t="str">
            <v>No</v>
          </cell>
        </row>
        <row r="1434">
          <cell r="AE1434">
            <v>146</v>
          </cell>
          <cell r="AF1434">
            <v>0</v>
          </cell>
          <cell r="AG1434">
            <v>1</v>
          </cell>
          <cell r="AH1434">
            <v>1</v>
          </cell>
          <cell r="AI1434">
            <v>1</v>
          </cell>
          <cell r="AJ1434">
            <v>0</v>
          </cell>
          <cell r="AL1434">
            <v>39</v>
          </cell>
          <cell r="AM1434">
            <v>90</v>
          </cell>
          <cell r="AO1434" t="str">
            <v>DPU-91-290</v>
          </cell>
          <cell r="AP1434">
            <v>-763</v>
          </cell>
          <cell r="AQ1434" t="str">
            <v>MA</v>
          </cell>
          <cell r="AR1434" t="str">
            <v>Western Massachusetts Electric Company</v>
          </cell>
          <cell r="AS1434" t="str">
            <v>ES</v>
          </cell>
          <cell r="AT1434" t="str">
            <v>Electric</v>
          </cell>
          <cell r="AU1434">
            <v>33585</v>
          </cell>
          <cell r="AV1434">
            <v>37400</v>
          </cell>
          <cell r="AW1434">
            <v>10.47</v>
          </cell>
          <cell r="AX1434">
            <v>13.5</v>
          </cell>
          <cell r="AY1434">
            <v>37.43</v>
          </cell>
          <cell r="AZ1434" t="str">
            <v>NA</v>
          </cell>
          <cell r="BA1434">
            <v>33785</v>
          </cell>
          <cell r="BB1434">
            <v>23000</v>
          </cell>
          <cell r="BC1434" t="str">
            <v>NA</v>
          </cell>
          <cell r="BD1434" t="str">
            <v>NA</v>
          </cell>
          <cell r="BE1434" t="str">
            <v>NA</v>
          </cell>
          <cell r="BG1434" t="str">
            <v>NA</v>
          </cell>
          <cell r="BI1434" t="str">
            <v>Vertically Integrated</v>
          </cell>
          <cell r="BJ1434" t="str">
            <v>Settled</v>
          </cell>
          <cell r="BK1434" t="str">
            <v>Yes</v>
          </cell>
          <cell r="BL1434" t="str">
            <v>No</v>
          </cell>
        </row>
        <row r="1435">
          <cell r="AE1435">
            <v>146</v>
          </cell>
          <cell r="AF1435">
            <v>0</v>
          </cell>
          <cell r="AG1435">
            <v>1</v>
          </cell>
          <cell r="AH1435">
            <v>1</v>
          </cell>
          <cell r="AI1435">
            <v>1</v>
          </cell>
          <cell r="AJ1435">
            <v>1</v>
          </cell>
          <cell r="AL1435">
            <v>39</v>
          </cell>
          <cell r="AM1435">
            <v>91</v>
          </cell>
          <cell r="AO1435" t="str">
            <v>DTE-05-27</v>
          </cell>
          <cell r="AP1435">
            <v>-266</v>
          </cell>
          <cell r="AQ1435" t="str">
            <v>MA</v>
          </cell>
          <cell r="AR1435" t="str">
            <v>Eversource Gas Company of Massachusetts</v>
          </cell>
          <cell r="AS1435" t="str">
            <v>ES</v>
          </cell>
          <cell r="AT1435" t="str">
            <v>Natural Gas</v>
          </cell>
          <cell r="AU1435">
            <v>38469</v>
          </cell>
          <cell r="AV1435">
            <v>21700</v>
          </cell>
          <cell r="AW1435">
            <v>9.0500000000000007</v>
          </cell>
          <cell r="AX1435">
            <v>11.5</v>
          </cell>
          <cell r="AY1435">
            <v>53.95</v>
          </cell>
          <cell r="AZ1435">
            <v>397000</v>
          </cell>
          <cell r="BA1435">
            <v>38686</v>
          </cell>
          <cell r="BB1435">
            <v>11100</v>
          </cell>
          <cell r="BC1435">
            <v>8.2200000000000006</v>
          </cell>
          <cell r="BD1435">
            <v>10</v>
          </cell>
          <cell r="BE1435">
            <v>53.95</v>
          </cell>
          <cell r="BF1435">
            <v>38352</v>
          </cell>
          <cell r="BG1435">
            <v>393400</v>
          </cell>
          <cell r="BH1435" t="str">
            <v>Year-end</v>
          </cell>
          <cell r="BI1435" t="str">
            <v>Distribution</v>
          </cell>
          <cell r="BJ1435" t="str">
            <v>Fully Litigated</v>
          </cell>
          <cell r="BK1435" t="str">
            <v>No</v>
          </cell>
          <cell r="BL1435" t="str">
            <v>No</v>
          </cell>
        </row>
        <row r="1436">
          <cell r="AE1436">
            <v>146</v>
          </cell>
          <cell r="AF1436">
            <v>0</v>
          </cell>
          <cell r="AG1436">
            <v>1</v>
          </cell>
          <cell r="AH1436">
            <v>1</v>
          </cell>
          <cell r="AI1436">
            <v>1</v>
          </cell>
          <cell r="AJ1436">
            <v>1</v>
          </cell>
          <cell r="AL1436">
            <v>40</v>
          </cell>
          <cell r="AM1436">
            <v>92</v>
          </cell>
          <cell r="AO1436" t="str">
            <v>DTE-03-40</v>
          </cell>
          <cell r="AP1436">
            <v>-265</v>
          </cell>
          <cell r="AQ1436" t="str">
            <v>MA</v>
          </cell>
          <cell r="AR1436" t="str">
            <v>Boston Gas Company</v>
          </cell>
          <cell r="AS1436" t="str">
            <v>NG.</v>
          </cell>
          <cell r="AT1436" t="str">
            <v>Natural Gas</v>
          </cell>
          <cell r="AU1436">
            <v>37727</v>
          </cell>
          <cell r="AV1436">
            <v>61300</v>
          </cell>
          <cell r="AW1436">
            <v>10.130000000000001</v>
          </cell>
          <cell r="AX1436">
            <v>12.18</v>
          </cell>
          <cell r="AY1436">
            <v>50</v>
          </cell>
          <cell r="AZ1436">
            <v>627400</v>
          </cell>
          <cell r="BA1436">
            <v>37925</v>
          </cell>
          <cell r="BB1436">
            <v>19700</v>
          </cell>
          <cell r="BC1436">
            <v>9.08</v>
          </cell>
          <cell r="BD1436">
            <v>10.199999999999999</v>
          </cell>
          <cell r="BE1436">
            <v>50</v>
          </cell>
          <cell r="BF1436">
            <v>37621</v>
          </cell>
          <cell r="BG1436">
            <v>619400</v>
          </cell>
          <cell r="BH1436" t="str">
            <v>Year-end</v>
          </cell>
          <cell r="BI1436" t="str">
            <v>Distribution</v>
          </cell>
          <cell r="BJ1436" t="str">
            <v>Fully Litigated</v>
          </cell>
          <cell r="BK1436" t="str">
            <v>No</v>
          </cell>
          <cell r="BL1436" t="str">
            <v>No</v>
          </cell>
        </row>
        <row r="1437">
          <cell r="AE1437">
            <v>146</v>
          </cell>
          <cell r="AF1437">
            <v>0</v>
          </cell>
          <cell r="AG1437">
            <v>1</v>
          </cell>
          <cell r="AH1437">
            <v>1</v>
          </cell>
          <cell r="AI1437">
            <v>1</v>
          </cell>
          <cell r="AJ1437">
            <v>1</v>
          </cell>
          <cell r="AL1437">
            <v>40</v>
          </cell>
          <cell r="AM1437">
            <v>92</v>
          </cell>
          <cell r="AO1437" t="str">
            <v>DPU-96-50</v>
          </cell>
          <cell r="AP1437">
            <v>-264</v>
          </cell>
          <cell r="AQ1437" t="str">
            <v>MA</v>
          </cell>
          <cell r="AR1437" t="str">
            <v>Boston Gas Company</v>
          </cell>
          <cell r="AS1437" t="str">
            <v>NG.</v>
          </cell>
          <cell r="AT1437" t="str">
            <v>Natural Gas</v>
          </cell>
          <cell r="AU1437">
            <v>35202</v>
          </cell>
          <cell r="AV1437">
            <v>32500</v>
          </cell>
          <cell r="AW1437">
            <v>10.09</v>
          </cell>
          <cell r="AX1437">
            <v>12.5</v>
          </cell>
          <cell r="AY1437">
            <v>47.16</v>
          </cell>
          <cell r="AZ1437">
            <v>457500</v>
          </cell>
          <cell r="BA1437">
            <v>35398</v>
          </cell>
          <cell r="BB1437">
            <v>6300</v>
          </cell>
          <cell r="BC1437">
            <v>9.3800000000000008</v>
          </cell>
          <cell r="BD1437">
            <v>11</v>
          </cell>
          <cell r="BE1437">
            <v>47.16</v>
          </cell>
          <cell r="BF1437">
            <v>35064</v>
          </cell>
          <cell r="BG1437">
            <v>446300</v>
          </cell>
          <cell r="BH1437" t="str">
            <v>Year-end</v>
          </cell>
          <cell r="BI1437" t="str">
            <v>Distribution</v>
          </cell>
          <cell r="BJ1437" t="str">
            <v>Fully Litigated</v>
          </cell>
          <cell r="BK1437" t="str">
            <v>Yes</v>
          </cell>
          <cell r="BL1437" t="str">
            <v>No</v>
          </cell>
        </row>
        <row r="1438">
          <cell r="AE1438">
            <v>146</v>
          </cell>
          <cell r="AF1438">
            <v>0</v>
          </cell>
          <cell r="AG1438">
            <v>1</v>
          </cell>
          <cell r="AH1438">
            <v>1</v>
          </cell>
          <cell r="AI1438">
            <v>1</v>
          </cell>
          <cell r="AJ1438">
            <v>0</v>
          </cell>
          <cell r="AL1438">
            <v>40</v>
          </cell>
          <cell r="AM1438">
            <v>93</v>
          </cell>
          <cell r="AO1438" t="str">
            <v>DPU-95-40</v>
          </cell>
          <cell r="AP1438">
            <v>-263</v>
          </cell>
          <cell r="AQ1438" t="str">
            <v>MA</v>
          </cell>
          <cell r="AR1438" t="str">
            <v>Massachusetts Electric Company</v>
          </cell>
          <cell r="AS1438" t="str">
            <v>NG.</v>
          </cell>
          <cell r="AT1438" t="str">
            <v>Electric</v>
          </cell>
          <cell r="AU1438">
            <v>34773</v>
          </cell>
          <cell r="AV1438">
            <v>58200</v>
          </cell>
          <cell r="AW1438">
            <v>10.06</v>
          </cell>
          <cell r="AX1438">
            <v>12</v>
          </cell>
          <cell r="AY1438">
            <v>50.44</v>
          </cell>
          <cell r="AZ1438">
            <v>814200</v>
          </cell>
          <cell r="BA1438">
            <v>34971</v>
          </cell>
          <cell r="BB1438">
            <v>30900</v>
          </cell>
          <cell r="BC1438">
            <v>9.24</v>
          </cell>
          <cell r="BD1438">
            <v>11</v>
          </cell>
          <cell r="BE1438">
            <v>50.44</v>
          </cell>
          <cell r="BF1438">
            <v>34607</v>
          </cell>
          <cell r="BG1438">
            <v>813900</v>
          </cell>
          <cell r="BH1438" t="str">
            <v>Year-end</v>
          </cell>
          <cell r="BI1438" t="str">
            <v>Vertically Integrated</v>
          </cell>
          <cell r="BJ1438" t="str">
            <v>Fully Litigated</v>
          </cell>
          <cell r="BK1438" t="str">
            <v>No</v>
          </cell>
          <cell r="BL1438" t="str">
            <v>No</v>
          </cell>
        </row>
        <row r="1439">
          <cell r="AE1439">
            <v>146</v>
          </cell>
          <cell r="AF1439">
            <v>0</v>
          </cell>
          <cell r="AG1439">
            <v>1</v>
          </cell>
          <cell r="AH1439">
            <v>1</v>
          </cell>
          <cell r="AI1439">
            <v>1</v>
          </cell>
          <cell r="AJ1439">
            <v>1</v>
          </cell>
          <cell r="AL1439">
            <v>40</v>
          </cell>
          <cell r="AM1439">
            <v>94</v>
          </cell>
          <cell r="AO1439" t="str">
            <v>DPU-93-74</v>
          </cell>
          <cell r="AP1439">
            <v>-262</v>
          </cell>
          <cell r="AQ1439" t="str">
            <v>MA</v>
          </cell>
          <cell r="AR1439" t="str">
            <v>Colonial Gas Company</v>
          </cell>
          <cell r="AS1439" t="str">
            <v>NG.</v>
          </cell>
          <cell r="AT1439" t="str">
            <v>Natural Gas</v>
          </cell>
          <cell r="AU1439">
            <v>34075</v>
          </cell>
          <cell r="AV1439">
            <v>10100</v>
          </cell>
          <cell r="AW1439">
            <v>11.03</v>
          </cell>
          <cell r="AX1439">
            <v>12.6</v>
          </cell>
          <cell r="AY1439">
            <v>48.2</v>
          </cell>
          <cell r="AZ1439" t="str">
            <v>NA</v>
          </cell>
          <cell r="BA1439">
            <v>34206</v>
          </cell>
          <cell r="BB1439">
            <v>6700</v>
          </cell>
          <cell r="BC1439" t="str">
            <v>NA</v>
          </cell>
          <cell r="BD1439" t="str">
            <v>NA</v>
          </cell>
          <cell r="BE1439" t="str">
            <v>NA</v>
          </cell>
          <cell r="BF1439">
            <v>33969</v>
          </cell>
          <cell r="BG1439" t="str">
            <v>NA</v>
          </cell>
          <cell r="BH1439" t="str">
            <v>Year-end</v>
          </cell>
          <cell r="BI1439" t="str">
            <v>Distribution</v>
          </cell>
          <cell r="BJ1439" t="str">
            <v>Settled</v>
          </cell>
          <cell r="BK1439" t="str">
            <v>No</v>
          </cell>
          <cell r="BL1439" t="str">
            <v>No</v>
          </cell>
        </row>
        <row r="1440">
          <cell r="AE1440">
            <v>146</v>
          </cell>
          <cell r="AF1440">
            <v>0</v>
          </cell>
          <cell r="AG1440">
            <v>1</v>
          </cell>
          <cell r="AH1440">
            <v>1</v>
          </cell>
          <cell r="AI1440">
            <v>1</v>
          </cell>
          <cell r="AJ1440">
            <v>1</v>
          </cell>
          <cell r="AL1440">
            <v>40</v>
          </cell>
          <cell r="AM1440">
            <v>94</v>
          </cell>
          <cell r="AO1440" t="str">
            <v>DPU-93-60</v>
          </cell>
          <cell r="AP1440">
            <v>-261</v>
          </cell>
          <cell r="AQ1440" t="str">
            <v>MA</v>
          </cell>
          <cell r="AR1440" t="str">
            <v>Boston Gas Company</v>
          </cell>
          <cell r="AS1440" t="str">
            <v>NG.</v>
          </cell>
          <cell r="AT1440" t="str">
            <v>Natural Gas</v>
          </cell>
          <cell r="AU1440">
            <v>34075</v>
          </cell>
          <cell r="AV1440">
            <v>60600</v>
          </cell>
          <cell r="AW1440">
            <v>10.39</v>
          </cell>
          <cell r="AX1440">
            <v>12.25</v>
          </cell>
          <cell r="AY1440">
            <v>47.99</v>
          </cell>
          <cell r="AZ1440">
            <v>424700</v>
          </cell>
          <cell r="BA1440">
            <v>34271</v>
          </cell>
          <cell r="BB1440">
            <v>37700</v>
          </cell>
          <cell r="BC1440">
            <v>9.91</v>
          </cell>
          <cell r="BD1440">
            <v>11.25</v>
          </cell>
          <cell r="BE1440">
            <v>47.99</v>
          </cell>
          <cell r="BF1440">
            <v>33969</v>
          </cell>
          <cell r="BG1440">
            <v>387200</v>
          </cell>
          <cell r="BH1440" t="str">
            <v>Year-end</v>
          </cell>
          <cell r="BI1440" t="str">
            <v>Distribution</v>
          </cell>
          <cell r="BJ1440" t="str">
            <v>Fully Litigated</v>
          </cell>
          <cell r="BK1440" t="str">
            <v>No</v>
          </cell>
          <cell r="BL1440" t="str">
            <v>No</v>
          </cell>
        </row>
        <row r="1441">
          <cell r="AE1441">
            <v>146</v>
          </cell>
          <cell r="AF1441">
            <v>0</v>
          </cell>
          <cell r="AG1441">
            <v>1</v>
          </cell>
          <cell r="AH1441">
            <v>1</v>
          </cell>
          <cell r="AI1441">
            <v>1</v>
          </cell>
          <cell r="AJ1441">
            <v>0</v>
          </cell>
          <cell r="AL1441">
            <v>40</v>
          </cell>
          <cell r="AM1441">
            <v>94</v>
          </cell>
          <cell r="AO1441" t="str">
            <v>DPU-92-78</v>
          </cell>
          <cell r="AP1441">
            <v>-260</v>
          </cell>
          <cell r="AQ1441" t="str">
            <v>MA</v>
          </cell>
          <cell r="AR1441" t="str">
            <v>Massachusetts Electric Company</v>
          </cell>
          <cell r="AS1441" t="str">
            <v>NG.</v>
          </cell>
          <cell r="AT1441" t="str">
            <v>Electric</v>
          </cell>
          <cell r="AU1441">
            <v>33678</v>
          </cell>
          <cell r="AV1441">
            <v>65700</v>
          </cell>
          <cell r="AW1441">
            <v>10.37</v>
          </cell>
          <cell r="AX1441">
            <v>12.5</v>
          </cell>
          <cell r="AY1441">
            <v>51.64</v>
          </cell>
          <cell r="AZ1441">
            <v>736300</v>
          </cell>
          <cell r="BA1441">
            <v>33877</v>
          </cell>
          <cell r="BB1441">
            <v>45600</v>
          </cell>
          <cell r="BC1441">
            <v>9.9</v>
          </cell>
          <cell r="BD1441">
            <v>11.75</v>
          </cell>
          <cell r="BE1441">
            <v>51.25</v>
          </cell>
          <cell r="BF1441">
            <v>33603</v>
          </cell>
          <cell r="BG1441">
            <v>731900</v>
          </cell>
          <cell r="BH1441" t="str">
            <v>Year-end</v>
          </cell>
          <cell r="BI1441" t="str">
            <v>Vertically Integrated</v>
          </cell>
          <cell r="BJ1441" t="str">
            <v>Fully Litigated</v>
          </cell>
          <cell r="BK1441" t="str">
            <v>No</v>
          </cell>
          <cell r="BL1441" t="str">
            <v>No</v>
          </cell>
        </row>
        <row r="1442">
          <cell r="AE1442">
            <v>146</v>
          </cell>
          <cell r="AF1442">
            <v>0</v>
          </cell>
          <cell r="AG1442">
            <v>1</v>
          </cell>
          <cell r="AH1442">
            <v>1</v>
          </cell>
          <cell r="AI1442">
            <v>1</v>
          </cell>
          <cell r="AJ1442">
            <v>0</v>
          </cell>
          <cell r="AL1442">
            <v>40</v>
          </cell>
          <cell r="AM1442">
            <v>95</v>
          </cell>
          <cell r="AO1442" t="str">
            <v>DPU-92-250</v>
          </cell>
          <cell r="AP1442">
            <v>-259</v>
          </cell>
          <cell r="AQ1442" t="str">
            <v>MA</v>
          </cell>
          <cell r="AR1442" t="str">
            <v>Cambridge Electric Light Company</v>
          </cell>
          <cell r="AT1442" t="str">
            <v>Electric</v>
          </cell>
          <cell r="AU1442">
            <v>33924</v>
          </cell>
          <cell r="AV1442">
            <v>10200</v>
          </cell>
          <cell r="AW1442">
            <v>10.6</v>
          </cell>
          <cell r="AX1442">
            <v>12.25</v>
          </cell>
          <cell r="AY1442">
            <v>50</v>
          </cell>
          <cell r="AZ1442">
            <v>87000</v>
          </cell>
          <cell r="BA1442">
            <v>34117</v>
          </cell>
          <cell r="BB1442">
            <v>7000</v>
          </cell>
          <cell r="BC1442">
            <v>9.9499999999999993</v>
          </cell>
          <cell r="BD1442">
            <v>11</v>
          </cell>
          <cell r="BE1442">
            <v>49.89</v>
          </cell>
          <cell r="BF1442">
            <v>33785</v>
          </cell>
          <cell r="BG1442">
            <v>86300</v>
          </cell>
          <cell r="BH1442" t="str">
            <v>Year-end</v>
          </cell>
          <cell r="BI1442" t="str">
            <v>Vertically Integrated</v>
          </cell>
          <cell r="BJ1442" t="str">
            <v>Fully Litigated</v>
          </cell>
          <cell r="BK1442" t="str">
            <v>No</v>
          </cell>
          <cell r="BL1442" t="str">
            <v>No</v>
          </cell>
        </row>
        <row r="1443">
          <cell r="AE1443">
            <v>146</v>
          </cell>
          <cell r="AF1443">
            <v>0</v>
          </cell>
          <cell r="AG1443">
            <v>1</v>
          </cell>
          <cell r="AH1443">
            <v>1</v>
          </cell>
          <cell r="AI1443">
            <v>1</v>
          </cell>
          <cell r="AJ1443">
            <v>0</v>
          </cell>
          <cell r="AL1443">
            <v>40</v>
          </cell>
          <cell r="AM1443">
            <v>96</v>
          </cell>
          <cell r="AO1443" t="str">
            <v>DPU-92-148</v>
          </cell>
          <cell r="AP1443">
            <v>-258</v>
          </cell>
          <cell r="AQ1443" t="str">
            <v>MA</v>
          </cell>
          <cell r="AR1443" t="str">
            <v>Eastern Edison Company</v>
          </cell>
          <cell r="AS1443" t="str">
            <v>NG.</v>
          </cell>
          <cell r="AT1443" t="str">
            <v>Electric</v>
          </cell>
          <cell r="AU1443">
            <v>33770</v>
          </cell>
          <cell r="AV1443">
            <v>16400</v>
          </cell>
          <cell r="AW1443">
            <v>11.02</v>
          </cell>
          <cell r="AX1443">
            <v>12.5</v>
          </cell>
          <cell r="AY1443">
            <v>40.01</v>
          </cell>
          <cell r="AZ1443" t="str">
            <v>NA</v>
          </cell>
          <cell r="BA1443">
            <v>33968</v>
          </cell>
          <cell r="BB1443">
            <v>8100</v>
          </cell>
          <cell r="BC1443" t="str">
            <v>NA</v>
          </cell>
          <cell r="BD1443" t="str">
            <v>NA</v>
          </cell>
          <cell r="BE1443" t="str">
            <v>NA</v>
          </cell>
          <cell r="BF1443">
            <v>33603</v>
          </cell>
          <cell r="BG1443" t="str">
            <v>NA</v>
          </cell>
          <cell r="BH1443" t="str">
            <v>Year-end</v>
          </cell>
          <cell r="BI1443" t="str">
            <v>Vertically Integrated</v>
          </cell>
          <cell r="BJ1443" t="str">
            <v>Settled</v>
          </cell>
          <cell r="BK1443" t="str">
            <v>No</v>
          </cell>
          <cell r="BL1443" t="str">
            <v>No</v>
          </cell>
        </row>
        <row r="1444">
          <cell r="AE1444">
            <v>146</v>
          </cell>
          <cell r="AF1444">
            <v>0</v>
          </cell>
          <cell r="AG1444">
            <v>1</v>
          </cell>
          <cell r="AH1444">
            <v>1</v>
          </cell>
          <cell r="AI1444">
            <v>1</v>
          </cell>
          <cell r="AJ1444">
            <v>1</v>
          </cell>
          <cell r="AL1444">
            <v>40</v>
          </cell>
          <cell r="AM1444">
            <v>96</v>
          </cell>
          <cell r="AO1444" t="str">
            <v>DPU-92-11</v>
          </cell>
          <cell r="AP1444">
            <v>-257</v>
          </cell>
          <cell r="AQ1444" t="str">
            <v>MA</v>
          </cell>
          <cell r="AR1444" t="str">
            <v>Eversource Gas Company of Massachusetts</v>
          </cell>
          <cell r="AS1444" t="str">
            <v>ES</v>
          </cell>
          <cell r="AT1444" t="str">
            <v>Natural Gas</v>
          </cell>
          <cell r="AU1444">
            <v>33710</v>
          </cell>
          <cell r="AV1444">
            <v>21100</v>
          </cell>
          <cell r="AW1444">
            <v>11.29</v>
          </cell>
          <cell r="AX1444">
            <v>13</v>
          </cell>
          <cell r="AY1444">
            <v>57.1</v>
          </cell>
          <cell r="AZ1444">
            <v>276100</v>
          </cell>
          <cell r="BA1444">
            <v>33907</v>
          </cell>
          <cell r="BB1444">
            <v>11500</v>
          </cell>
          <cell r="BC1444">
            <v>10.35</v>
          </cell>
          <cell r="BD1444">
            <v>11.4</v>
          </cell>
          <cell r="BE1444">
            <v>57.06</v>
          </cell>
          <cell r="BF1444">
            <v>33603</v>
          </cell>
          <cell r="BG1444">
            <v>273500</v>
          </cell>
          <cell r="BH1444" t="str">
            <v>Year-end</v>
          </cell>
          <cell r="BI1444" t="str">
            <v>Distribution</v>
          </cell>
          <cell r="BJ1444" t="str">
            <v>Fully Litigated</v>
          </cell>
          <cell r="BK1444" t="str">
            <v>No</v>
          </cell>
          <cell r="BL1444" t="str">
            <v>No</v>
          </cell>
        </row>
        <row r="1445">
          <cell r="AE1445">
            <v>146</v>
          </cell>
          <cell r="AF1445">
            <v>0</v>
          </cell>
          <cell r="AG1445">
            <v>1</v>
          </cell>
          <cell r="AH1445">
            <v>1</v>
          </cell>
          <cell r="AI1445">
            <v>1</v>
          </cell>
          <cell r="AJ1445">
            <v>1</v>
          </cell>
          <cell r="AL1445">
            <v>40</v>
          </cell>
          <cell r="AM1445">
            <v>97</v>
          </cell>
          <cell r="AO1445" t="str">
            <v>DPU-91-60</v>
          </cell>
          <cell r="AP1445">
            <v>-256</v>
          </cell>
          <cell r="AQ1445" t="str">
            <v>MA</v>
          </cell>
          <cell r="AR1445" t="str">
            <v>NSTAR Gas Company</v>
          </cell>
          <cell r="AS1445" t="str">
            <v>ES</v>
          </cell>
          <cell r="AT1445" t="str">
            <v>Natural Gas</v>
          </cell>
          <cell r="AU1445">
            <v>33344</v>
          </cell>
          <cell r="AV1445">
            <v>27100</v>
          </cell>
          <cell r="AW1445">
            <v>11.65</v>
          </cell>
          <cell r="AX1445">
            <v>13.85</v>
          </cell>
          <cell r="AY1445">
            <v>51.36</v>
          </cell>
          <cell r="AZ1445" t="str">
            <v>NA</v>
          </cell>
          <cell r="BA1445">
            <v>33542</v>
          </cell>
          <cell r="BB1445">
            <v>22800</v>
          </cell>
          <cell r="BC1445" t="str">
            <v>NA</v>
          </cell>
          <cell r="BD1445" t="str">
            <v>NA</v>
          </cell>
          <cell r="BE1445" t="str">
            <v>NA</v>
          </cell>
          <cell r="BF1445">
            <v>33238</v>
          </cell>
          <cell r="BG1445" t="str">
            <v>NA</v>
          </cell>
          <cell r="BH1445" t="str">
            <v>Year-end</v>
          </cell>
          <cell r="BI1445" t="str">
            <v>Distribution</v>
          </cell>
          <cell r="BJ1445" t="str">
            <v>Settled</v>
          </cell>
          <cell r="BK1445" t="str">
            <v>No</v>
          </cell>
          <cell r="BL1445" t="str">
            <v>No</v>
          </cell>
        </row>
        <row r="1446">
          <cell r="AE1446">
            <v>146</v>
          </cell>
          <cell r="AF1446">
            <v>0</v>
          </cell>
          <cell r="AG1446">
            <v>1</v>
          </cell>
          <cell r="AH1446">
            <v>1</v>
          </cell>
          <cell r="AI1446">
            <v>1</v>
          </cell>
          <cell r="AJ1446">
            <v>0</v>
          </cell>
          <cell r="AL1446">
            <v>40</v>
          </cell>
          <cell r="AM1446">
            <v>97</v>
          </cell>
          <cell r="AO1446" t="str">
            <v>DPU-91-52</v>
          </cell>
          <cell r="AP1446">
            <v>-255</v>
          </cell>
          <cell r="AQ1446" t="str">
            <v>MA</v>
          </cell>
          <cell r="AR1446" t="str">
            <v>Massachusetts Electric Company</v>
          </cell>
          <cell r="AS1446" t="str">
            <v>NG.</v>
          </cell>
          <cell r="AT1446" t="str">
            <v>Electric</v>
          </cell>
          <cell r="AU1446">
            <v>33312</v>
          </cell>
          <cell r="AV1446">
            <v>35600</v>
          </cell>
          <cell r="AW1446">
            <v>10.65</v>
          </cell>
          <cell r="AX1446">
            <v>13.5</v>
          </cell>
          <cell r="AY1446">
            <v>46.54</v>
          </cell>
          <cell r="AZ1446" t="str">
            <v>NA</v>
          </cell>
          <cell r="BA1446">
            <v>33487</v>
          </cell>
          <cell r="BB1446">
            <v>17000</v>
          </cell>
          <cell r="BC1446" t="str">
            <v>NA</v>
          </cell>
          <cell r="BD1446" t="str">
            <v>NA</v>
          </cell>
          <cell r="BE1446" t="str">
            <v>NA</v>
          </cell>
          <cell r="BF1446">
            <v>33238</v>
          </cell>
          <cell r="BG1446" t="str">
            <v>NA</v>
          </cell>
          <cell r="BH1446" t="str">
            <v>Year-end</v>
          </cell>
          <cell r="BI1446" t="str">
            <v>Vertically Integrated</v>
          </cell>
          <cell r="BJ1446" t="str">
            <v>Settled</v>
          </cell>
          <cell r="BK1446" t="str">
            <v>No</v>
          </cell>
          <cell r="BL1446" t="str">
            <v>No</v>
          </cell>
        </row>
        <row r="1447">
          <cell r="AE1447">
            <v>146</v>
          </cell>
          <cell r="AF1447">
            <v>0</v>
          </cell>
          <cell r="AG1447">
            <v>1</v>
          </cell>
          <cell r="AH1447">
            <v>1</v>
          </cell>
          <cell r="AI1447">
            <v>1</v>
          </cell>
          <cell r="AJ1447">
            <v>1</v>
          </cell>
          <cell r="AL1447">
            <v>40</v>
          </cell>
          <cell r="AM1447">
            <v>97</v>
          </cell>
          <cell r="AO1447" t="str">
            <v>DPU-90-90</v>
          </cell>
          <cell r="AP1447">
            <v>-254</v>
          </cell>
          <cell r="AQ1447" t="str">
            <v>MA</v>
          </cell>
          <cell r="AR1447" t="str">
            <v>Colonial Gas Company</v>
          </cell>
          <cell r="AS1447" t="str">
            <v>NG.</v>
          </cell>
          <cell r="AT1447" t="str">
            <v>Natural Gas</v>
          </cell>
          <cell r="AU1447">
            <v>32976</v>
          </cell>
          <cell r="AV1447">
            <v>12800</v>
          </cell>
          <cell r="AW1447">
            <v>12.4</v>
          </cell>
          <cell r="AX1447">
            <v>13.75</v>
          </cell>
          <cell r="AY1447">
            <v>51.95</v>
          </cell>
          <cell r="AZ1447" t="str">
            <v>NA</v>
          </cell>
          <cell r="BA1447">
            <v>33105</v>
          </cell>
          <cell r="BB1447">
            <v>7900</v>
          </cell>
          <cell r="BC1447" t="str">
            <v>NA</v>
          </cell>
          <cell r="BD1447" t="str">
            <v>NA</v>
          </cell>
          <cell r="BE1447" t="str">
            <v>NA</v>
          </cell>
          <cell r="BF1447">
            <v>32873</v>
          </cell>
          <cell r="BG1447" t="str">
            <v>NA</v>
          </cell>
          <cell r="BH1447" t="str">
            <v>Year-end</v>
          </cell>
          <cell r="BI1447" t="str">
            <v>Distribution</v>
          </cell>
          <cell r="BJ1447" t="str">
            <v>Settled</v>
          </cell>
          <cell r="BK1447" t="str">
            <v>No</v>
          </cell>
          <cell r="BL1447" t="str">
            <v>No</v>
          </cell>
        </row>
        <row r="1448">
          <cell r="AE1448">
            <v>146</v>
          </cell>
          <cell r="AF1448">
            <v>0</v>
          </cell>
          <cell r="AG1448">
            <v>1</v>
          </cell>
          <cell r="AH1448">
            <v>1</v>
          </cell>
          <cell r="AI1448">
            <v>1</v>
          </cell>
          <cell r="AJ1448">
            <v>1</v>
          </cell>
          <cell r="AL1448">
            <v>40</v>
          </cell>
          <cell r="AM1448">
            <v>97</v>
          </cell>
          <cell r="AO1448" t="str">
            <v>DPU-90-55</v>
          </cell>
          <cell r="AP1448">
            <v>-253</v>
          </cell>
          <cell r="AQ1448" t="str">
            <v>MA</v>
          </cell>
          <cell r="AR1448" t="str">
            <v>Boston Gas Company</v>
          </cell>
          <cell r="AS1448" t="str">
            <v>NG.</v>
          </cell>
          <cell r="AT1448" t="str">
            <v>Natural Gas</v>
          </cell>
          <cell r="AU1448">
            <v>32948</v>
          </cell>
          <cell r="AV1448">
            <v>29600</v>
          </cell>
          <cell r="AW1448">
            <v>11.78</v>
          </cell>
          <cell r="AX1448">
            <v>14.25</v>
          </cell>
          <cell r="AY1448">
            <v>49.4</v>
          </cell>
          <cell r="AZ1448" t="str">
            <v>NA</v>
          </cell>
          <cell r="BA1448">
            <v>33087</v>
          </cell>
          <cell r="BB1448">
            <v>19300</v>
          </cell>
          <cell r="BC1448" t="str">
            <v>NA</v>
          </cell>
          <cell r="BD1448" t="str">
            <v>NA</v>
          </cell>
          <cell r="BE1448" t="str">
            <v>NA</v>
          </cell>
          <cell r="BF1448">
            <v>32873</v>
          </cell>
          <cell r="BG1448" t="str">
            <v>NA</v>
          </cell>
          <cell r="BH1448" t="str">
            <v>Year-end</v>
          </cell>
          <cell r="BI1448" t="str">
            <v>Distribution</v>
          </cell>
          <cell r="BJ1448" t="str">
            <v>Settled</v>
          </cell>
          <cell r="BK1448" t="str">
            <v>No</v>
          </cell>
          <cell r="BL1448" t="str">
            <v>No</v>
          </cell>
        </row>
        <row r="1449">
          <cell r="AE1449">
            <v>146</v>
          </cell>
          <cell r="AF1449">
            <v>0</v>
          </cell>
          <cell r="AG1449">
            <v>1</v>
          </cell>
          <cell r="AH1449">
            <v>1</v>
          </cell>
          <cell r="AI1449">
            <v>1</v>
          </cell>
          <cell r="AJ1449">
            <v>0</v>
          </cell>
          <cell r="AL1449">
            <v>40</v>
          </cell>
          <cell r="AM1449">
            <v>98</v>
          </cell>
          <cell r="AO1449" t="str">
            <v>DPU-90-31</v>
          </cell>
          <cell r="AP1449">
            <v>-252</v>
          </cell>
          <cell r="AQ1449" t="str">
            <v>MA</v>
          </cell>
          <cell r="AR1449" t="str">
            <v>Commonwealth Electric Company</v>
          </cell>
          <cell r="AT1449" t="str">
            <v>Electric</v>
          </cell>
          <cell r="AU1449">
            <v>33222</v>
          </cell>
          <cell r="AV1449">
            <v>17600</v>
          </cell>
          <cell r="AW1449">
            <v>11.48</v>
          </cell>
          <cell r="AX1449">
            <v>13.95</v>
          </cell>
          <cell r="AY1449">
            <v>49.1</v>
          </cell>
          <cell r="AZ1449" t="str">
            <v>NA</v>
          </cell>
          <cell r="BA1449">
            <v>33420</v>
          </cell>
          <cell r="BB1449">
            <v>10900</v>
          </cell>
          <cell r="BC1449">
            <v>10.49</v>
          </cell>
          <cell r="BD1449">
            <v>12</v>
          </cell>
          <cell r="BE1449">
            <v>49.89</v>
          </cell>
          <cell r="BF1449">
            <v>33054</v>
          </cell>
          <cell r="BG1449">
            <v>267500</v>
          </cell>
          <cell r="BH1449" t="str">
            <v>Year-end</v>
          </cell>
          <cell r="BI1449" t="str">
            <v>Vertically Integrated</v>
          </cell>
          <cell r="BJ1449" t="str">
            <v>Fully Litigated</v>
          </cell>
          <cell r="BK1449" t="str">
            <v>No</v>
          </cell>
          <cell r="BL1449" t="str">
            <v>No</v>
          </cell>
        </row>
        <row r="1450">
          <cell r="AE1450">
            <v>146</v>
          </cell>
          <cell r="AF1450">
            <v>0</v>
          </cell>
          <cell r="AG1450">
            <v>1</v>
          </cell>
          <cell r="AH1450">
            <v>1</v>
          </cell>
          <cell r="AI1450">
            <v>1</v>
          </cell>
          <cell r="AJ1450">
            <v>0</v>
          </cell>
          <cell r="AL1450">
            <v>40</v>
          </cell>
          <cell r="AM1450">
            <v>98</v>
          </cell>
          <cell r="AO1450" t="str">
            <v>DPU-90-300</v>
          </cell>
          <cell r="AP1450">
            <v>-251</v>
          </cell>
          <cell r="AQ1450" t="str">
            <v>MA</v>
          </cell>
          <cell r="AR1450" t="str">
            <v>Western Massachusetts Electric Company</v>
          </cell>
          <cell r="AS1450" t="str">
            <v>ES</v>
          </cell>
          <cell r="AT1450" t="str">
            <v>Electric</v>
          </cell>
          <cell r="AU1450">
            <v>33221</v>
          </cell>
          <cell r="AV1450">
            <v>54900</v>
          </cell>
          <cell r="AW1450">
            <v>10.67</v>
          </cell>
          <cell r="AX1450">
            <v>13.7</v>
          </cell>
          <cell r="AY1450">
            <v>37.450000000000003</v>
          </cell>
          <cell r="AZ1450" t="str">
            <v>NA</v>
          </cell>
          <cell r="BA1450">
            <v>33420</v>
          </cell>
          <cell r="BB1450">
            <v>32200</v>
          </cell>
          <cell r="BC1450" t="str">
            <v>NA</v>
          </cell>
          <cell r="BD1450" t="str">
            <v>NA</v>
          </cell>
          <cell r="BE1450" t="str">
            <v>NA</v>
          </cell>
          <cell r="BF1450">
            <v>33054</v>
          </cell>
          <cell r="BG1450" t="str">
            <v>NA</v>
          </cell>
          <cell r="BH1450" t="str">
            <v>Year-end</v>
          </cell>
          <cell r="BI1450" t="str">
            <v>Vertically Integrated</v>
          </cell>
          <cell r="BJ1450" t="str">
            <v>Settled</v>
          </cell>
          <cell r="BK1450" t="str">
            <v>No</v>
          </cell>
          <cell r="BL1450" t="str">
            <v>No</v>
          </cell>
        </row>
        <row r="1451">
          <cell r="AE1451">
            <v>146</v>
          </cell>
          <cell r="AF1451">
            <v>0</v>
          </cell>
          <cell r="AG1451">
            <v>1</v>
          </cell>
          <cell r="AH1451">
            <v>1</v>
          </cell>
          <cell r="AI1451">
            <v>1</v>
          </cell>
          <cell r="AJ1451">
            <v>0</v>
          </cell>
          <cell r="AL1451">
            <v>40</v>
          </cell>
          <cell r="AM1451">
            <v>98</v>
          </cell>
          <cell r="AO1451" t="str">
            <v>DPU-89-255</v>
          </cell>
          <cell r="AP1451">
            <v>-250</v>
          </cell>
          <cell r="AQ1451" t="str">
            <v>MA</v>
          </cell>
          <cell r="AR1451" t="str">
            <v>Western Massachusetts Electric Company</v>
          </cell>
          <cell r="AS1451" t="str">
            <v>ES</v>
          </cell>
          <cell r="AT1451" t="str">
            <v>Electric</v>
          </cell>
          <cell r="AU1451">
            <v>32857</v>
          </cell>
          <cell r="AV1451">
            <v>33700</v>
          </cell>
          <cell r="AW1451">
            <v>10.79</v>
          </cell>
          <cell r="AX1451">
            <v>14</v>
          </cell>
          <cell r="AY1451">
            <v>37.61</v>
          </cell>
          <cell r="AZ1451">
            <v>682800</v>
          </cell>
          <cell r="BA1451">
            <v>33053</v>
          </cell>
          <cell r="BB1451">
            <v>20000</v>
          </cell>
          <cell r="BC1451">
            <v>10.220000000000001</v>
          </cell>
          <cell r="BD1451">
            <v>12.5</v>
          </cell>
          <cell r="BE1451">
            <v>37.61</v>
          </cell>
          <cell r="BF1451">
            <v>32689</v>
          </cell>
          <cell r="BG1451" t="str">
            <v>NA</v>
          </cell>
          <cell r="BH1451" t="str">
            <v>Year-end</v>
          </cell>
          <cell r="BI1451" t="str">
            <v>Vertically Integrated</v>
          </cell>
          <cell r="BJ1451" t="str">
            <v>Fully Litigated</v>
          </cell>
          <cell r="BK1451" t="str">
            <v>No</v>
          </cell>
          <cell r="BL1451" t="str">
            <v>No</v>
          </cell>
        </row>
        <row r="1452">
          <cell r="AE1452">
            <v>146</v>
          </cell>
          <cell r="AF1452">
            <v>0</v>
          </cell>
          <cell r="AG1452">
            <v>1</v>
          </cell>
          <cell r="AH1452">
            <v>1</v>
          </cell>
          <cell r="AI1452">
            <v>1</v>
          </cell>
          <cell r="AJ1452">
            <v>0</v>
          </cell>
          <cell r="AL1452">
            <v>40</v>
          </cell>
          <cell r="AM1452">
            <v>98</v>
          </cell>
          <cell r="AO1452" t="str">
            <v>DPU-88-194</v>
          </cell>
          <cell r="AP1452">
            <v>-249</v>
          </cell>
          <cell r="AQ1452" t="str">
            <v>MA</v>
          </cell>
          <cell r="AR1452" t="str">
            <v>Massachusetts Electric Company</v>
          </cell>
          <cell r="AS1452" t="str">
            <v>NG.</v>
          </cell>
          <cell r="AT1452" t="str">
            <v>Electric</v>
          </cell>
          <cell r="AU1452">
            <v>32766</v>
          </cell>
          <cell r="AV1452">
            <v>51800</v>
          </cell>
          <cell r="AW1452">
            <v>10.18</v>
          </cell>
          <cell r="AX1452">
            <v>14</v>
          </cell>
          <cell r="AY1452">
            <v>41.35</v>
          </cell>
          <cell r="AZ1452">
            <v>631000</v>
          </cell>
          <cell r="BA1452">
            <v>32962</v>
          </cell>
          <cell r="BB1452">
            <v>40900</v>
          </cell>
          <cell r="BC1452">
            <v>9.73</v>
          </cell>
          <cell r="BD1452">
            <v>12.9</v>
          </cell>
          <cell r="BE1452">
            <v>41.35</v>
          </cell>
          <cell r="BF1452">
            <v>32689</v>
          </cell>
          <cell r="BG1452">
            <v>625600</v>
          </cell>
          <cell r="BH1452" t="str">
            <v>Year-end</v>
          </cell>
          <cell r="BI1452" t="str">
            <v>Vertically Integrated</v>
          </cell>
          <cell r="BJ1452" t="str">
            <v>Fully Litigated</v>
          </cell>
          <cell r="BK1452" t="str">
            <v>No</v>
          </cell>
          <cell r="BL1452" t="str">
            <v>No</v>
          </cell>
        </row>
        <row r="1453">
          <cell r="AE1453">
            <v>146</v>
          </cell>
          <cell r="AF1453">
            <v>0</v>
          </cell>
          <cell r="AG1453">
            <v>1</v>
          </cell>
          <cell r="AH1453">
            <v>1</v>
          </cell>
          <cell r="AI1453">
            <v>1</v>
          </cell>
          <cell r="AJ1453">
            <v>1</v>
          </cell>
          <cell r="AL1453">
            <v>40</v>
          </cell>
          <cell r="AM1453">
            <v>98</v>
          </cell>
          <cell r="AO1453" t="str">
            <v>D-DTE-05-85 (gas)</v>
          </cell>
          <cell r="AP1453">
            <v>42</v>
          </cell>
          <cell r="AQ1453" t="str">
            <v>MA</v>
          </cell>
          <cell r="AR1453" t="str">
            <v>NSTAR Gas Company</v>
          </cell>
          <cell r="AS1453" t="str">
            <v>ES</v>
          </cell>
          <cell r="AT1453" t="str">
            <v>Natural Gas</v>
          </cell>
          <cell r="AU1453">
            <v>38692</v>
          </cell>
          <cell r="AV1453">
            <v>1900</v>
          </cell>
          <cell r="AW1453" t="str">
            <v>NA</v>
          </cell>
          <cell r="AX1453" t="str">
            <v>NA</v>
          </cell>
          <cell r="AY1453" t="str">
            <v>NA</v>
          </cell>
          <cell r="AZ1453" t="str">
            <v>NA</v>
          </cell>
          <cell r="BA1453">
            <v>38716</v>
          </cell>
          <cell r="BB1453">
            <v>0</v>
          </cell>
          <cell r="BC1453" t="str">
            <v>NA</v>
          </cell>
          <cell r="BD1453" t="str">
            <v>NA</v>
          </cell>
          <cell r="BE1453" t="str">
            <v>NA</v>
          </cell>
          <cell r="BG1453" t="str">
            <v>NA</v>
          </cell>
          <cell r="BI1453" t="str">
            <v>Distribution</v>
          </cell>
          <cell r="BJ1453" t="str">
            <v>Settled</v>
          </cell>
          <cell r="BK1453" t="str">
            <v>No</v>
          </cell>
          <cell r="BL1453" t="str">
            <v>No</v>
          </cell>
        </row>
        <row r="1454">
          <cell r="AE1454">
            <v>146</v>
          </cell>
          <cell r="AF1454">
            <v>0</v>
          </cell>
          <cell r="AG1454">
            <v>1</v>
          </cell>
          <cell r="AH1454">
            <v>1</v>
          </cell>
          <cell r="AI1454">
            <v>1</v>
          </cell>
          <cell r="AJ1454">
            <v>1</v>
          </cell>
          <cell r="AL1454">
            <v>41</v>
          </cell>
          <cell r="AM1454">
            <v>99</v>
          </cell>
          <cell r="AO1454" t="str">
            <v>DTE 06-109</v>
          </cell>
          <cell r="AP1454">
            <v>47</v>
          </cell>
          <cell r="AQ1454" t="str">
            <v>MA</v>
          </cell>
          <cell r="AR1454" t="str">
            <v>Fitchburg Gas and Electric Light Company, Inc.</v>
          </cell>
          <cell r="AS1454" t="str">
            <v>UTL</v>
          </cell>
          <cell r="AT1454" t="str">
            <v>Natural Gas</v>
          </cell>
          <cell r="AU1454">
            <v>39028</v>
          </cell>
          <cell r="AV1454">
            <v>4000</v>
          </cell>
          <cell r="AW1454" t="str">
            <v>NA</v>
          </cell>
          <cell r="AX1454" t="str">
            <v>NA</v>
          </cell>
          <cell r="AY1454" t="str">
            <v>NA</v>
          </cell>
          <cell r="AZ1454" t="str">
            <v>NA</v>
          </cell>
          <cell r="BA1454">
            <v>39108</v>
          </cell>
          <cell r="BB1454">
            <v>2200</v>
          </cell>
          <cell r="BC1454" t="str">
            <v>NA</v>
          </cell>
          <cell r="BD1454">
            <v>10</v>
          </cell>
          <cell r="BE1454" t="str">
            <v>NA</v>
          </cell>
          <cell r="BG1454" t="str">
            <v>NA</v>
          </cell>
          <cell r="BI1454" t="str">
            <v>Distribution</v>
          </cell>
          <cell r="BJ1454" t="str">
            <v>Settled</v>
          </cell>
          <cell r="BK1454" t="str">
            <v>Yes</v>
          </cell>
          <cell r="BL1454" t="str">
            <v>No</v>
          </cell>
        </row>
        <row r="1455">
          <cell r="AE1455">
            <v>146</v>
          </cell>
          <cell r="AF1455">
            <v>0</v>
          </cell>
          <cell r="AG1455">
            <v>1</v>
          </cell>
          <cell r="AH1455">
            <v>1</v>
          </cell>
          <cell r="AI1455">
            <v>1</v>
          </cell>
          <cell r="AJ1455">
            <v>0</v>
          </cell>
          <cell r="AL1455">
            <v>41</v>
          </cell>
          <cell r="AM1455">
            <v>99</v>
          </cell>
          <cell r="AO1455" t="str">
            <v>DPU-07-71</v>
          </cell>
          <cell r="AP1455">
            <v>272</v>
          </cell>
          <cell r="AQ1455" t="str">
            <v>MA</v>
          </cell>
          <cell r="AR1455" t="str">
            <v>Fitchburg Gas and Electric Light Company, Inc.</v>
          </cell>
          <cell r="AS1455" t="str">
            <v>UTL</v>
          </cell>
          <cell r="AT1455" t="str">
            <v>Electric</v>
          </cell>
          <cell r="AU1455">
            <v>39311</v>
          </cell>
          <cell r="AV1455">
            <v>3308.6640000000002</v>
          </cell>
          <cell r="AW1455">
            <v>8.59</v>
          </cell>
          <cell r="AX1455">
            <v>10.75</v>
          </cell>
          <cell r="AY1455">
            <v>42.8</v>
          </cell>
          <cell r="AZ1455">
            <v>52055.724999999999</v>
          </cell>
          <cell r="BA1455">
            <v>39507</v>
          </cell>
          <cell r="BB1455">
            <v>2116.6019999999999</v>
          </cell>
          <cell r="BC1455">
            <v>8.3800000000000008</v>
          </cell>
          <cell r="BD1455">
            <v>10.25</v>
          </cell>
          <cell r="BE1455">
            <v>42.8</v>
          </cell>
          <cell r="BF1455">
            <v>39082</v>
          </cell>
          <cell r="BG1455">
            <v>50490.953000000001</v>
          </cell>
          <cell r="BH1455" t="str">
            <v>Year-end</v>
          </cell>
          <cell r="BI1455" t="str">
            <v>Distribution</v>
          </cell>
          <cell r="BJ1455" t="str">
            <v>Fully Litigated</v>
          </cell>
          <cell r="BK1455" t="str">
            <v>No</v>
          </cell>
          <cell r="BL1455" t="str">
            <v>No</v>
          </cell>
        </row>
        <row r="1456">
          <cell r="AE1456">
            <v>146</v>
          </cell>
          <cell r="AF1456">
            <v>0</v>
          </cell>
          <cell r="AG1456">
            <v>1</v>
          </cell>
          <cell r="AH1456">
            <v>1</v>
          </cell>
          <cell r="AI1456">
            <v>1</v>
          </cell>
          <cell r="AJ1456">
            <v>1</v>
          </cell>
          <cell r="AL1456">
            <v>41</v>
          </cell>
          <cell r="AM1456">
            <v>100</v>
          </cell>
          <cell r="AO1456" t="str">
            <v>DPU-96-60</v>
          </cell>
          <cell r="AP1456">
            <v>276</v>
          </cell>
          <cell r="AQ1456" t="str">
            <v>MA</v>
          </cell>
          <cell r="AR1456" t="str">
            <v>Liberty Utilities (New England Natural Gas Company) Corp.</v>
          </cell>
          <cell r="AS1456" t="str">
            <v>AQN</v>
          </cell>
          <cell r="AT1456" t="str">
            <v>Natural Gas</v>
          </cell>
          <cell r="AU1456">
            <v>35202</v>
          </cell>
          <cell r="AV1456">
            <v>5100</v>
          </cell>
          <cell r="AW1456">
            <v>10.62</v>
          </cell>
          <cell r="AX1456">
            <v>12.5</v>
          </cell>
          <cell r="AY1456">
            <v>49</v>
          </cell>
          <cell r="AZ1456" t="str">
            <v>NA</v>
          </cell>
          <cell r="BA1456">
            <v>35354</v>
          </cell>
          <cell r="BB1456">
            <v>3200</v>
          </cell>
          <cell r="BC1456" t="str">
            <v>NA</v>
          </cell>
          <cell r="BD1456" t="str">
            <v>NA</v>
          </cell>
          <cell r="BE1456" t="str">
            <v>NA</v>
          </cell>
          <cell r="BG1456" t="str">
            <v>NA</v>
          </cell>
          <cell r="BI1456" t="str">
            <v>Distribution</v>
          </cell>
          <cell r="BJ1456" t="str">
            <v>Settled</v>
          </cell>
          <cell r="BK1456" t="str">
            <v>No</v>
          </cell>
          <cell r="BL1456" t="str">
            <v>No</v>
          </cell>
        </row>
        <row r="1457">
          <cell r="AE1457">
            <v>146</v>
          </cell>
          <cell r="AF1457">
            <v>0</v>
          </cell>
          <cell r="AG1457">
            <v>1</v>
          </cell>
          <cell r="AH1457">
            <v>1</v>
          </cell>
          <cell r="AI1457">
            <v>1</v>
          </cell>
          <cell r="AJ1457">
            <v>0</v>
          </cell>
          <cell r="AL1457">
            <v>41</v>
          </cell>
          <cell r="AM1457">
            <v>100</v>
          </cell>
          <cell r="AO1457" t="str">
            <v>DTE-06-55</v>
          </cell>
          <cell r="AP1457">
            <v>278</v>
          </cell>
          <cell r="AQ1457" t="str">
            <v>MA</v>
          </cell>
          <cell r="AR1457" t="str">
            <v>Western Massachusetts Electric Company</v>
          </cell>
          <cell r="AS1457" t="str">
            <v>ES</v>
          </cell>
          <cell r="AT1457" t="str">
            <v>Electric</v>
          </cell>
          <cell r="AU1457">
            <v>39010</v>
          </cell>
          <cell r="AV1457">
            <v>4000</v>
          </cell>
          <cell r="AW1457" t="str">
            <v>NA</v>
          </cell>
          <cell r="AX1457" t="str">
            <v>NA</v>
          </cell>
          <cell r="AY1457" t="str">
            <v>NA</v>
          </cell>
          <cell r="AZ1457" t="str">
            <v>NA</v>
          </cell>
          <cell r="BA1457">
            <v>39065</v>
          </cell>
          <cell r="BB1457">
            <v>4000</v>
          </cell>
          <cell r="BC1457" t="str">
            <v>NA</v>
          </cell>
          <cell r="BD1457" t="str">
            <v>NA</v>
          </cell>
          <cell r="BE1457" t="str">
            <v>NA</v>
          </cell>
          <cell r="BG1457" t="str">
            <v>NA</v>
          </cell>
          <cell r="BI1457" t="str">
            <v>Distribution</v>
          </cell>
          <cell r="BJ1457" t="str">
            <v>Settled</v>
          </cell>
          <cell r="BK1457" t="str">
            <v>Yes</v>
          </cell>
          <cell r="BL1457" t="str">
            <v>No</v>
          </cell>
        </row>
        <row r="1458">
          <cell r="AE1458">
            <v>146</v>
          </cell>
          <cell r="AF1458">
            <v>0</v>
          </cell>
          <cell r="AG1458">
            <v>1</v>
          </cell>
          <cell r="AH1458">
            <v>1</v>
          </cell>
          <cell r="AI1458">
            <v>1</v>
          </cell>
          <cell r="AJ1458">
            <v>1</v>
          </cell>
          <cell r="AL1458">
            <v>41</v>
          </cell>
          <cell r="AM1458">
            <v>100</v>
          </cell>
          <cell r="AO1458" t="str">
            <v>DPU 08-35</v>
          </cell>
          <cell r="AP1458">
            <v>376</v>
          </cell>
          <cell r="AQ1458" t="str">
            <v>MA</v>
          </cell>
          <cell r="AR1458" t="str">
            <v>Liberty Utilities (New England Natural Gas Company) Corp.</v>
          </cell>
          <cell r="AS1458" t="str">
            <v>AQN</v>
          </cell>
          <cell r="AT1458" t="str">
            <v>Natural Gas</v>
          </cell>
          <cell r="AU1458">
            <v>39646</v>
          </cell>
          <cell r="AV1458">
            <v>5600</v>
          </cell>
          <cell r="AW1458">
            <v>8.73</v>
          </cell>
          <cell r="AX1458">
            <v>11.4</v>
          </cell>
          <cell r="AY1458">
            <v>47</v>
          </cell>
          <cell r="AZ1458">
            <v>51919.298999999999</v>
          </cell>
          <cell r="BA1458">
            <v>39846</v>
          </cell>
          <cell r="BB1458">
            <v>3700</v>
          </cell>
          <cell r="BC1458">
            <v>7.74</v>
          </cell>
          <cell r="BD1458">
            <v>10.050000000000001</v>
          </cell>
          <cell r="BE1458">
            <v>34.19</v>
          </cell>
          <cell r="BF1458">
            <v>39447</v>
          </cell>
          <cell r="BG1458">
            <v>50700</v>
          </cell>
          <cell r="BH1458" t="str">
            <v>Year-end</v>
          </cell>
          <cell r="BI1458" t="str">
            <v>Distribution</v>
          </cell>
          <cell r="BJ1458" t="str">
            <v>Fully Litigated</v>
          </cell>
          <cell r="BK1458" t="str">
            <v>No</v>
          </cell>
          <cell r="BL1458" t="str">
            <v>No</v>
          </cell>
        </row>
        <row r="1459">
          <cell r="AE1459">
            <v>146</v>
          </cell>
          <cell r="AF1459">
            <v>0</v>
          </cell>
          <cell r="AG1459">
            <v>1</v>
          </cell>
          <cell r="AH1459">
            <v>1</v>
          </cell>
          <cell r="AI1459">
            <v>1</v>
          </cell>
          <cell r="AJ1459">
            <v>1</v>
          </cell>
          <cell r="AL1459">
            <v>41</v>
          </cell>
          <cell r="AM1459">
            <v>100</v>
          </cell>
          <cell r="AO1459" t="str">
            <v>DPU 09-30</v>
          </cell>
          <cell r="AP1459">
            <v>459</v>
          </cell>
          <cell r="AQ1459" t="str">
            <v>MA</v>
          </cell>
          <cell r="AR1459" t="str">
            <v>Eversource Gas Company of Massachusetts</v>
          </cell>
          <cell r="AS1459" t="str">
            <v>ES</v>
          </cell>
          <cell r="AT1459" t="str">
            <v>Natural Gas</v>
          </cell>
          <cell r="AU1459">
            <v>39919</v>
          </cell>
          <cell r="AV1459">
            <v>34600</v>
          </cell>
          <cell r="AW1459">
            <v>9.41</v>
          </cell>
          <cell r="AX1459">
            <v>12.25</v>
          </cell>
          <cell r="AY1459">
            <v>53.57</v>
          </cell>
          <cell r="AZ1459">
            <v>468827.20199999999</v>
          </cell>
          <cell r="BA1459">
            <v>40116</v>
          </cell>
          <cell r="BB1459">
            <v>19054.659</v>
          </cell>
          <cell r="BC1459">
            <v>8.18</v>
          </cell>
          <cell r="BD1459">
            <v>9.9499999999999993</v>
          </cell>
          <cell r="BE1459">
            <v>53.57</v>
          </cell>
          <cell r="BF1459">
            <v>39813</v>
          </cell>
          <cell r="BG1459">
            <v>467082.97399999999</v>
          </cell>
          <cell r="BH1459" t="str">
            <v>Year-end</v>
          </cell>
          <cell r="BI1459" t="str">
            <v>Distribution</v>
          </cell>
          <cell r="BJ1459" t="str">
            <v>Fully Litigated</v>
          </cell>
          <cell r="BK1459" t="str">
            <v>No</v>
          </cell>
          <cell r="BL1459" t="str">
            <v>No</v>
          </cell>
        </row>
        <row r="1460">
          <cell r="AE1460">
            <v>146</v>
          </cell>
          <cell r="AF1460">
            <v>0</v>
          </cell>
          <cell r="AG1460">
            <v>1</v>
          </cell>
          <cell r="AH1460">
            <v>1</v>
          </cell>
          <cell r="AI1460">
            <v>1</v>
          </cell>
          <cell r="AJ1460">
            <v>0</v>
          </cell>
          <cell r="AL1460">
            <v>41</v>
          </cell>
          <cell r="AM1460">
            <v>100</v>
          </cell>
          <cell r="AO1460" t="str">
            <v>DPU 09-39</v>
          </cell>
          <cell r="AP1460">
            <v>530</v>
          </cell>
          <cell r="AQ1460" t="str">
            <v>MA</v>
          </cell>
          <cell r="AR1460" t="str">
            <v>Massachusetts Electric Company</v>
          </cell>
          <cell r="AS1460" t="str">
            <v>NG.</v>
          </cell>
          <cell r="AT1460" t="str">
            <v>Electric</v>
          </cell>
          <cell r="AU1460">
            <v>39948</v>
          </cell>
          <cell r="AV1460">
            <v>111289.704</v>
          </cell>
          <cell r="AW1460">
            <v>9.1999999999999993</v>
          </cell>
          <cell r="AX1460">
            <v>11.6</v>
          </cell>
          <cell r="AY1460">
            <v>50.36</v>
          </cell>
          <cell r="AZ1460">
            <v>1485661.4000000001</v>
          </cell>
          <cell r="BA1460">
            <v>40147</v>
          </cell>
          <cell r="BB1460">
            <v>42201.877</v>
          </cell>
          <cell r="BC1460">
            <v>8.14</v>
          </cell>
          <cell r="BD1460">
            <v>10.35</v>
          </cell>
          <cell r="BE1460">
            <v>49.99</v>
          </cell>
          <cell r="BF1460">
            <v>39813</v>
          </cell>
          <cell r="BG1460">
            <v>1420365.2150000001</v>
          </cell>
          <cell r="BH1460" t="str">
            <v>Year-end</v>
          </cell>
          <cell r="BI1460" t="str">
            <v>Distribution</v>
          </cell>
          <cell r="BJ1460" t="str">
            <v>Fully Litigated</v>
          </cell>
          <cell r="BK1460" t="str">
            <v>No</v>
          </cell>
          <cell r="BL1460" t="str">
            <v>No</v>
          </cell>
        </row>
        <row r="1461">
          <cell r="AE1461">
            <v>146</v>
          </cell>
          <cell r="AF1461">
            <v>0</v>
          </cell>
          <cell r="AG1461">
            <v>1</v>
          </cell>
          <cell r="AH1461">
            <v>1</v>
          </cell>
          <cell r="AI1461">
            <v>1</v>
          </cell>
          <cell r="AJ1461">
            <v>1</v>
          </cell>
          <cell r="AL1461">
            <v>41</v>
          </cell>
          <cell r="AM1461">
            <v>100</v>
          </cell>
          <cell r="AO1461" t="str">
            <v>D.P.U. 10-55 (BG)</v>
          </cell>
          <cell r="AP1461">
            <v>613</v>
          </cell>
          <cell r="AQ1461" t="str">
            <v>MA</v>
          </cell>
          <cell r="AR1461" t="str">
            <v>Boston Gas Company</v>
          </cell>
          <cell r="AS1461" t="str">
            <v>NG.</v>
          </cell>
          <cell r="AT1461" t="str">
            <v>Natural Gas</v>
          </cell>
          <cell r="AU1461">
            <v>40284</v>
          </cell>
          <cell r="AV1461">
            <v>79232.385999999999</v>
          </cell>
          <cell r="AW1461">
            <v>9.66</v>
          </cell>
          <cell r="AX1461">
            <v>11.3</v>
          </cell>
          <cell r="AY1461">
            <v>53.64</v>
          </cell>
          <cell r="AZ1461">
            <v>982651.87800000003</v>
          </cell>
          <cell r="BA1461">
            <v>40484</v>
          </cell>
          <cell r="BB1461">
            <v>44070.145000000004</v>
          </cell>
          <cell r="BC1461">
            <v>7.91</v>
          </cell>
          <cell r="BD1461">
            <v>9.75</v>
          </cell>
          <cell r="BE1461">
            <v>50</v>
          </cell>
          <cell r="BF1461">
            <v>40178</v>
          </cell>
          <cell r="BG1461">
            <v>970722.73900000006</v>
          </cell>
          <cell r="BH1461" t="str">
            <v>Year-end</v>
          </cell>
          <cell r="BI1461" t="str">
            <v>Distribution</v>
          </cell>
          <cell r="BJ1461" t="str">
            <v>Fully Litigated</v>
          </cell>
          <cell r="BK1461" t="str">
            <v>No</v>
          </cell>
          <cell r="BL1461" t="str">
            <v>No</v>
          </cell>
        </row>
        <row r="1462">
          <cell r="AE1462">
            <v>146</v>
          </cell>
          <cell r="AF1462">
            <v>0</v>
          </cell>
          <cell r="AG1462">
            <v>1</v>
          </cell>
          <cell r="AH1462">
            <v>1</v>
          </cell>
          <cell r="AI1462">
            <v>1</v>
          </cell>
          <cell r="AJ1462">
            <v>1</v>
          </cell>
          <cell r="AL1462">
            <v>41</v>
          </cell>
          <cell r="AM1462">
            <v>100</v>
          </cell>
          <cell r="AO1462" t="str">
            <v>D.P.U. 10-55 (CG)</v>
          </cell>
          <cell r="AP1462">
            <v>614</v>
          </cell>
          <cell r="AQ1462" t="str">
            <v>MA</v>
          </cell>
          <cell r="AR1462" t="str">
            <v>Colonial Gas Company</v>
          </cell>
          <cell r="AS1462" t="str">
            <v>NG.</v>
          </cell>
          <cell r="AT1462" t="str">
            <v>Natural Gas</v>
          </cell>
          <cell r="AU1462">
            <v>40284</v>
          </cell>
          <cell r="AV1462">
            <v>26811.061000000002</v>
          </cell>
          <cell r="AW1462">
            <v>9.65</v>
          </cell>
          <cell r="AX1462">
            <v>11.3</v>
          </cell>
          <cell r="AY1462">
            <v>53.96</v>
          </cell>
          <cell r="AZ1462">
            <v>242923.16099999999</v>
          </cell>
          <cell r="BA1462">
            <v>40484</v>
          </cell>
          <cell r="BB1462">
            <v>16651.397000000001</v>
          </cell>
          <cell r="BC1462">
            <v>8.16</v>
          </cell>
          <cell r="BD1462">
            <v>9.75</v>
          </cell>
          <cell r="BE1462">
            <v>50</v>
          </cell>
          <cell r="BF1462">
            <v>40178</v>
          </cell>
          <cell r="BG1462">
            <v>243489.399</v>
          </cell>
          <cell r="BH1462" t="str">
            <v>Year-end</v>
          </cell>
          <cell r="BI1462" t="str">
            <v>Distribution</v>
          </cell>
          <cell r="BJ1462" t="str">
            <v>Fully Litigated</v>
          </cell>
          <cell r="BK1462" t="str">
            <v>No</v>
          </cell>
          <cell r="BL1462" t="str">
            <v>No</v>
          </cell>
        </row>
        <row r="1463">
          <cell r="AE1463">
            <v>146</v>
          </cell>
          <cell r="AF1463">
            <v>0</v>
          </cell>
          <cell r="AG1463">
            <v>1</v>
          </cell>
          <cell r="AH1463">
            <v>1</v>
          </cell>
          <cell r="AI1463">
            <v>1</v>
          </cell>
          <cell r="AJ1463">
            <v>0</v>
          </cell>
          <cell r="AL1463">
            <v>41</v>
          </cell>
          <cell r="AM1463">
            <v>100</v>
          </cell>
          <cell r="AO1463" t="str">
            <v>DPU 10-70</v>
          </cell>
          <cell r="AP1463">
            <v>644</v>
          </cell>
          <cell r="AQ1463" t="str">
            <v>MA</v>
          </cell>
          <cell r="AR1463" t="str">
            <v>Western Massachusetts Electric Company</v>
          </cell>
          <cell r="AS1463" t="str">
            <v>ES</v>
          </cell>
          <cell r="AT1463" t="str">
            <v>Electric</v>
          </cell>
          <cell r="AU1463">
            <v>40375</v>
          </cell>
          <cell r="AV1463">
            <v>28400</v>
          </cell>
          <cell r="AW1463">
            <v>8.11</v>
          </cell>
          <cell r="AX1463">
            <v>10.5</v>
          </cell>
          <cell r="AY1463">
            <v>50.7</v>
          </cell>
          <cell r="AZ1463">
            <v>381600</v>
          </cell>
          <cell r="BA1463">
            <v>40574</v>
          </cell>
          <cell r="BB1463">
            <v>16802.364000000001</v>
          </cell>
          <cell r="BC1463">
            <v>7.63</v>
          </cell>
          <cell r="BD1463">
            <v>9.6</v>
          </cell>
          <cell r="BE1463">
            <v>50.7</v>
          </cell>
          <cell r="BF1463">
            <v>40178</v>
          </cell>
          <cell r="BG1463">
            <v>370436.701</v>
          </cell>
          <cell r="BH1463" t="str">
            <v>Year-end</v>
          </cell>
          <cell r="BI1463" t="str">
            <v>Distribution</v>
          </cell>
          <cell r="BJ1463" t="str">
            <v>Fully Litigated</v>
          </cell>
          <cell r="BK1463" t="str">
            <v>No</v>
          </cell>
          <cell r="BL1463" t="str">
            <v>No</v>
          </cell>
        </row>
        <row r="1464">
          <cell r="AE1464">
            <v>146</v>
          </cell>
          <cell r="AF1464">
            <v>0</v>
          </cell>
          <cell r="AG1464">
            <v>1</v>
          </cell>
          <cell r="AH1464">
            <v>1</v>
          </cell>
          <cell r="AI1464">
            <v>1</v>
          </cell>
          <cell r="AJ1464">
            <v>1</v>
          </cell>
          <cell r="AL1464">
            <v>41</v>
          </cell>
          <cell r="AM1464">
            <v>100</v>
          </cell>
          <cell r="AO1464" t="str">
            <v>DPU 10-114</v>
          </cell>
          <cell r="AP1464">
            <v>685</v>
          </cell>
          <cell r="AQ1464" t="str">
            <v>MA</v>
          </cell>
          <cell r="AR1464" t="str">
            <v>Liberty Utilities (New England Natural Gas Company) Corp.</v>
          </cell>
          <cell r="AS1464" t="str">
            <v>AQN</v>
          </cell>
          <cell r="AT1464" t="str">
            <v>Natural Gas</v>
          </cell>
          <cell r="AU1464">
            <v>40437</v>
          </cell>
          <cell r="AV1464">
            <v>6166.02</v>
          </cell>
          <cell r="AW1464">
            <v>9.08</v>
          </cell>
          <cell r="AX1464">
            <v>10.65</v>
          </cell>
          <cell r="AY1464">
            <v>50.17</v>
          </cell>
          <cell r="AZ1464">
            <v>50801.290999999997</v>
          </cell>
          <cell r="BA1464">
            <v>40633</v>
          </cell>
          <cell r="BB1464">
            <v>5072.6859999999997</v>
          </cell>
          <cell r="BC1464">
            <v>8.39</v>
          </cell>
          <cell r="BD1464">
            <v>9.4499999999999993</v>
          </cell>
          <cell r="BE1464">
            <v>50.17</v>
          </cell>
          <cell r="BF1464">
            <v>40178</v>
          </cell>
          <cell r="BG1464">
            <v>49678.339</v>
          </cell>
          <cell r="BH1464" t="str">
            <v>Year-end</v>
          </cell>
          <cell r="BI1464" t="str">
            <v>Distribution</v>
          </cell>
          <cell r="BJ1464" t="str">
            <v>Fully Litigated</v>
          </cell>
          <cell r="BK1464" t="str">
            <v>No</v>
          </cell>
          <cell r="BL1464" t="str">
            <v>No</v>
          </cell>
        </row>
        <row r="1465">
          <cell r="AE1465">
            <v>146</v>
          </cell>
          <cell r="AF1465">
            <v>0</v>
          </cell>
          <cell r="AG1465">
            <v>1</v>
          </cell>
          <cell r="AH1465">
            <v>1</v>
          </cell>
          <cell r="AI1465">
            <v>1</v>
          </cell>
          <cell r="AJ1465">
            <v>0</v>
          </cell>
          <cell r="AL1465">
            <v>41</v>
          </cell>
          <cell r="AM1465">
            <v>100</v>
          </cell>
          <cell r="AO1465" t="str">
            <v>DPU-160</v>
          </cell>
          <cell r="AP1465">
            <v>1107</v>
          </cell>
          <cell r="AQ1465" t="str">
            <v>MA</v>
          </cell>
          <cell r="AR1465" t="str">
            <v>NSTAR Electric Company</v>
          </cell>
          <cell r="AS1465" t="str">
            <v>ES</v>
          </cell>
          <cell r="AT1465" t="str">
            <v>Electric</v>
          </cell>
          <cell r="AU1465">
            <v>29294</v>
          </cell>
          <cell r="AV1465">
            <v>68900</v>
          </cell>
          <cell r="AW1465">
            <v>11.2</v>
          </cell>
          <cell r="AX1465">
            <v>16</v>
          </cell>
          <cell r="AY1465">
            <v>32.93</v>
          </cell>
          <cell r="AZ1465" t="str">
            <v>NA</v>
          </cell>
          <cell r="BA1465">
            <v>29494</v>
          </cell>
          <cell r="BB1465">
            <v>42700</v>
          </cell>
          <cell r="BC1465">
            <v>10.61</v>
          </cell>
          <cell r="BD1465">
            <v>14.2</v>
          </cell>
          <cell r="BE1465">
            <v>32.93</v>
          </cell>
          <cell r="BF1465">
            <v>29220</v>
          </cell>
          <cell r="BG1465" t="str">
            <v>NA</v>
          </cell>
          <cell r="BH1465" t="str">
            <v>Year-end</v>
          </cell>
          <cell r="BI1465" t="str">
            <v>Vertically Integrated</v>
          </cell>
          <cell r="BJ1465" t="str">
            <v>Fully Litigated</v>
          </cell>
          <cell r="BK1465" t="str">
            <v>No</v>
          </cell>
          <cell r="BL1465" t="str">
            <v>No</v>
          </cell>
        </row>
        <row r="1466">
          <cell r="AE1466">
            <v>146</v>
          </cell>
          <cell r="AF1466">
            <v>0</v>
          </cell>
          <cell r="AG1466">
            <v>1</v>
          </cell>
          <cell r="AH1466">
            <v>1</v>
          </cell>
          <cell r="AI1466">
            <v>1</v>
          </cell>
          <cell r="AJ1466">
            <v>0</v>
          </cell>
          <cell r="AL1466">
            <v>41</v>
          </cell>
          <cell r="AM1466">
            <v>100</v>
          </cell>
          <cell r="AO1466" t="str">
            <v>DPU-906</v>
          </cell>
          <cell r="AP1466">
            <v>1110</v>
          </cell>
          <cell r="AQ1466" t="str">
            <v>MA</v>
          </cell>
          <cell r="AR1466" t="str">
            <v>NSTAR Electric Company</v>
          </cell>
          <cell r="AS1466" t="str">
            <v>ES</v>
          </cell>
          <cell r="AT1466" t="str">
            <v>Electric</v>
          </cell>
          <cell r="AU1466">
            <v>29875</v>
          </cell>
          <cell r="AV1466">
            <v>91000</v>
          </cell>
          <cell r="AW1466">
            <v>12.52</v>
          </cell>
          <cell r="AX1466">
            <v>18</v>
          </cell>
          <cell r="AY1466">
            <v>31.16</v>
          </cell>
          <cell r="AZ1466" t="str">
            <v>NA</v>
          </cell>
          <cell r="BA1466">
            <v>30071</v>
          </cell>
          <cell r="BB1466">
            <v>31300</v>
          </cell>
          <cell r="BC1466">
            <v>11.37</v>
          </cell>
          <cell r="BD1466">
            <v>15.5</v>
          </cell>
          <cell r="BE1466">
            <v>33.82</v>
          </cell>
          <cell r="BF1466">
            <v>29586</v>
          </cell>
          <cell r="BG1466" t="str">
            <v>NA</v>
          </cell>
          <cell r="BI1466" t="str">
            <v>Vertically Integrated</v>
          </cell>
          <cell r="BJ1466" t="str">
            <v>Fully Litigated</v>
          </cell>
          <cell r="BK1466" t="str">
            <v>No</v>
          </cell>
          <cell r="BL1466" t="str">
            <v>No</v>
          </cell>
        </row>
        <row r="1467">
          <cell r="AE1467">
            <v>146</v>
          </cell>
          <cell r="AF1467">
            <v>0</v>
          </cell>
          <cell r="AG1467">
            <v>1</v>
          </cell>
          <cell r="AH1467">
            <v>1</v>
          </cell>
          <cell r="AI1467">
            <v>1</v>
          </cell>
          <cell r="AJ1467">
            <v>0</v>
          </cell>
          <cell r="AL1467">
            <v>41</v>
          </cell>
          <cell r="AM1467">
            <v>100</v>
          </cell>
          <cell r="AO1467" t="str">
            <v>DPU-1350</v>
          </cell>
          <cell r="AP1467">
            <v>1111</v>
          </cell>
          <cell r="AQ1467" t="str">
            <v>MA</v>
          </cell>
          <cell r="AR1467" t="str">
            <v>NSTAR Electric Company</v>
          </cell>
          <cell r="AS1467" t="str">
            <v>ES</v>
          </cell>
          <cell r="AT1467" t="str">
            <v>Electric</v>
          </cell>
          <cell r="AU1467">
            <v>30271</v>
          </cell>
          <cell r="AV1467">
            <v>74000</v>
          </cell>
          <cell r="AW1467">
            <v>11.85</v>
          </cell>
          <cell r="AX1467">
            <v>17</v>
          </cell>
          <cell r="AY1467">
            <v>35.729999999999997</v>
          </cell>
          <cell r="AZ1467">
            <v>1123300</v>
          </cell>
          <cell r="BA1467">
            <v>30467</v>
          </cell>
          <cell r="BB1467">
            <v>31100</v>
          </cell>
          <cell r="BC1467">
            <v>11.3</v>
          </cell>
          <cell r="BD1467">
            <v>15.5</v>
          </cell>
          <cell r="BE1467">
            <v>32.86</v>
          </cell>
          <cell r="BF1467">
            <v>30132</v>
          </cell>
          <cell r="BG1467">
            <v>1107000</v>
          </cell>
          <cell r="BH1467" t="str">
            <v>Year-end</v>
          </cell>
          <cell r="BI1467" t="str">
            <v>Vertically Integrated</v>
          </cell>
          <cell r="BJ1467" t="str">
            <v>Fully Litigated</v>
          </cell>
          <cell r="BK1467" t="str">
            <v>No</v>
          </cell>
          <cell r="BL1467" t="str">
            <v>No</v>
          </cell>
        </row>
        <row r="1468">
          <cell r="AE1468">
            <v>146</v>
          </cell>
          <cell r="AF1468">
            <v>0</v>
          </cell>
          <cell r="AG1468">
            <v>1</v>
          </cell>
          <cell r="AH1468">
            <v>1</v>
          </cell>
          <cell r="AI1468">
            <v>1</v>
          </cell>
          <cell r="AJ1468">
            <v>0</v>
          </cell>
          <cell r="AL1468">
            <v>41</v>
          </cell>
          <cell r="AM1468">
            <v>100</v>
          </cell>
          <cell r="AO1468" t="str">
            <v>DPU-1720</v>
          </cell>
          <cell r="AP1468">
            <v>1114</v>
          </cell>
          <cell r="AQ1468" t="str">
            <v>MA</v>
          </cell>
          <cell r="AR1468" t="str">
            <v>NSTAR Electric Company</v>
          </cell>
          <cell r="AS1468" t="str">
            <v>ES</v>
          </cell>
          <cell r="AT1468" t="str">
            <v>Electric</v>
          </cell>
          <cell r="AU1468">
            <v>30666</v>
          </cell>
          <cell r="AV1468">
            <v>40700</v>
          </cell>
          <cell r="AW1468">
            <v>11.46</v>
          </cell>
          <cell r="AX1468">
            <v>15.5</v>
          </cell>
          <cell r="AY1468">
            <v>35.520000000000003</v>
          </cell>
          <cell r="AZ1468">
            <v>1187700</v>
          </cell>
          <cell r="BA1468">
            <v>30862</v>
          </cell>
          <cell r="BB1468">
            <v>34100</v>
          </cell>
          <cell r="BC1468">
            <v>11.37</v>
          </cell>
          <cell r="BD1468">
            <v>15.25</v>
          </cell>
          <cell r="BE1468">
            <v>35.14</v>
          </cell>
          <cell r="BF1468">
            <v>30497</v>
          </cell>
          <cell r="BG1468">
            <v>1182600</v>
          </cell>
          <cell r="BH1468" t="str">
            <v>Year-end</v>
          </cell>
          <cell r="BI1468" t="str">
            <v>Vertically Integrated</v>
          </cell>
          <cell r="BJ1468" t="str">
            <v>Fully Litigated</v>
          </cell>
          <cell r="BK1468" t="str">
            <v>No</v>
          </cell>
          <cell r="BL1468" t="str">
            <v>No</v>
          </cell>
        </row>
        <row r="1469">
          <cell r="AE1469">
            <v>146</v>
          </cell>
          <cell r="AF1469">
            <v>0</v>
          </cell>
          <cell r="AG1469">
            <v>1</v>
          </cell>
          <cell r="AH1469">
            <v>1</v>
          </cell>
          <cell r="AI1469">
            <v>1</v>
          </cell>
          <cell r="AJ1469">
            <v>0</v>
          </cell>
          <cell r="AL1469">
            <v>41</v>
          </cell>
          <cell r="AM1469">
            <v>100</v>
          </cell>
          <cell r="AO1469" t="str">
            <v>DPU-85-271</v>
          </cell>
          <cell r="AP1469">
            <v>1115</v>
          </cell>
          <cell r="AQ1469" t="str">
            <v>MA</v>
          </cell>
          <cell r="AR1469" t="str">
            <v>NSTAR Electric Company</v>
          </cell>
          <cell r="AS1469" t="str">
            <v>ES</v>
          </cell>
          <cell r="AT1469" t="str">
            <v>Electric</v>
          </cell>
          <cell r="AU1469">
            <v>31398</v>
          </cell>
          <cell r="AV1469">
            <v>49900</v>
          </cell>
          <cell r="AW1469">
            <v>11.85</v>
          </cell>
          <cell r="AX1469">
            <v>15.25</v>
          </cell>
          <cell r="AY1469">
            <v>42.46</v>
          </cell>
          <cell r="AZ1469" t="str">
            <v>NA</v>
          </cell>
          <cell r="BA1469">
            <v>31589</v>
          </cell>
          <cell r="BB1469">
            <v>100</v>
          </cell>
          <cell r="BC1469">
            <v>10.46</v>
          </cell>
          <cell r="BD1469">
            <v>12</v>
          </cell>
          <cell r="BE1469">
            <v>42.4</v>
          </cell>
          <cell r="BF1469">
            <v>31228</v>
          </cell>
          <cell r="BG1469" t="str">
            <v>NA</v>
          </cell>
          <cell r="BI1469" t="str">
            <v>Vertically Integrated</v>
          </cell>
          <cell r="BJ1469" t="str">
            <v>Fully Litigated</v>
          </cell>
          <cell r="BK1469" t="str">
            <v>No</v>
          </cell>
          <cell r="BL1469" t="str">
            <v>No</v>
          </cell>
        </row>
        <row r="1470">
          <cell r="AE1470">
            <v>146</v>
          </cell>
          <cell r="AF1470">
            <v>0</v>
          </cell>
          <cell r="AG1470">
            <v>1</v>
          </cell>
          <cell r="AH1470">
            <v>1</v>
          </cell>
          <cell r="AI1470">
            <v>1</v>
          </cell>
          <cell r="AJ1470">
            <v>0</v>
          </cell>
          <cell r="AL1470">
            <v>41</v>
          </cell>
          <cell r="AM1470">
            <v>100</v>
          </cell>
          <cell r="AO1470" t="str">
            <v>DPU-89-100</v>
          </cell>
          <cell r="AP1470">
            <v>1116</v>
          </cell>
          <cell r="AQ1470" t="str">
            <v>MA</v>
          </cell>
          <cell r="AR1470" t="str">
            <v>NSTAR Electric Company</v>
          </cell>
          <cell r="AS1470" t="str">
            <v>ES</v>
          </cell>
          <cell r="AT1470" t="str">
            <v>Electric</v>
          </cell>
          <cell r="AU1470">
            <v>32612</v>
          </cell>
          <cell r="AV1470">
            <v>85800</v>
          </cell>
          <cell r="AW1470">
            <v>11.18</v>
          </cell>
          <cell r="AX1470">
            <v>13.75</v>
          </cell>
          <cell r="AY1470">
            <v>39.57</v>
          </cell>
          <cell r="AZ1470" t="str">
            <v>NA</v>
          </cell>
          <cell r="BA1470">
            <v>32812</v>
          </cell>
          <cell r="BB1470" t="str">
            <v>NA</v>
          </cell>
          <cell r="BC1470" t="str">
            <v>NA</v>
          </cell>
          <cell r="BD1470" t="str">
            <v>NA</v>
          </cell>
          <cell r="BE1470" t="str">
            <v>NA</v>
          </cell>
          <cell r="BG1470" t="str">
            <v>NA</v>
          </cell>
          <cell r="BI1470" t="str">
            <v>Vertically Integrated</v>
          </cell>
          <cell r="BJ1470" t="str">
            <v>Settled</v>
          </cell>
          <cell r="BK1470" t="str">
            <v>No</v>
          </cell>
          <cell r="BL1470" t="str">
            <v>No</v>
          </cell>
        </row>
        <row r="1471">
          <cell r="AE1471">
            <v>146</v>
          </cell>
          <cell r="AF1471">
            <v>0</v>
          </cell>
          <cell r="AG1471">
            <v>1</v>
          </cell>
          <cell r="AH1471">
            <v>1</v>
          </cell>
          <cell r="AI1471">
            <v>1</v>
          </cell>
          <cell r="AJ1471">
            <v>0</v>
          </cell>
          <cell r="AL1471">
            <v>41</v>
          </cell>
          <cell r="AM1471">
            <v>100</v>
          </cell>
          <cell r="AO1471" t="str">
            <v>DPU-89-109</v>
          </cell>
          <cell r="AP1471">
            <v>1117</v>
          </cell>
          <cell r="AQ1471" t="str">
            <v>MA</v>
          </cell>
          <cell r="AR1471" t="str">
            <v>Cambridge Electric Light Company</v>
          </cell>
          <cell r="AT1471" t="str">
            <v>Electric</v>
          </cell>
          <cell r="AU1471">
            <v>32645</v>
          </cell>
          <cell r="AV1471">
            <v>6100</v>
          </cell>
          <cell r="AW1471">
            <v>12.09</v>
          </cell>
          <cell r="AX1471">
            <v>15</v>
          </cell>
          <cell r="AY1471">
            <v>50.3</v>
          </cell>
          <cell r="AZ1471" t="str">
            <v>NA</v>
          </cell>
          <cell r="BA1471">
            <v>32860</v>
          </cell>
          <cell r="BB1471">
            <v>4400</v>
          </cell>
          <cell r="BC1471" t="str">
            <v>NA</v>
          </cell>
          <cell r="BD1471" t="str">
            <v>NA</v>
          </cell>
          <cell r="BE1471" t="str">
            <v>NA</v>
          </cell>
          <cell r="BF1471">
            <v>32508</v>
          </cell>
          <cell r="BG1471" t="str">
            <v>NA</v>
          </cell>
          <cell r="BI1471" t="str">
            <v>Vertically Integrated</v>
          </cell>
          <cell r="BJ1471" t="str">
            <v>Settled</v>
          </cell>
          <cell r="BK1471" t="str">
            <v>No</v>
          </cell>
          <cell r="BL1471" t="str">
            <v>No</v>
          </cell>
        </row>
        <row r="1472">
          <cell r="AE1472">
            <v>146</v>
          </cell>
          <cell r="AF1472">
            <v>0</v>
          </cell>
          <cell r="AG1472">
            <v>1</v>
          </cell>
          <cell r="AH1472">
            <v>1</v>
          </cell>
          <cell r="AI1472">
            <v>1</v>
          </cell>
          <cell r="AJ1472">
            <v>0</v>
          </cell>
          <cell r="AL1472">
            <v>41</v>
          </cell>
          <cell r="AM1472">
            <v>100</v>
          </cell>
          <cell r="AO1472" t="str">
            <v>DPU-20132-E</v>
          </cell>
          <cell r="AP1472">
            <v>1118</v>
          </cell>
          <cell r="AQ1472" t="str">
            <v>MA</v>
          </cell>
          <cell r="AR1472" t="str">
            <v>Commonwealth Electric Company</v>
          </cell>
          <cell r="AT1472" t="str">
            <v>Electric</v>
          </cell>
          <cell r="AU1472">
            <v>29053</v>
          </cell>
          <cell r="AV1472">
            <v>11200</v>
          </cell>
          <cell r="AW1472">
            <v>11.04</v>
          </cell>
          <cell r="AX1472">
            <v>14</v>
          </cell>
          <cell r="AY1472">
            <v>51.99</v>
          </cell>
          <cell r="AZ1472" t="str">
            <v>NA</v>
          </cell>
          <cell r="BA1472">
            <v>29251</v>
          </cell>
          <cell r="BB1472">
            <v>5600</v>
          </cell>
          <cell r="BC1472">
            <v>10.31</v>
          </cell>
          <cell r="BD1472">
            <v>12.61</v>
          </cell>
          <cell r="BE1472">
            <v>52</v>
          </cell>
          <cell r="BF1472">
            <v>28855</v>
          </cell>
          <cell r="BG1472" t="str">
            <v>NA</v>
          </cell>
          <cell r="BI1472" t="str">
            <v>Vertically Integrated</v>
          </cell>
          <cell r="BJ1472" t="str">
            <v>Fully Litigated</v>
          </cell>
          <cell r="BK1472" t="str">
            <v>No</v>
          </cell>
          <cell r="BL1472" t="str">
            <v>No</v>
          </cell>
        </row>
        <row r="1473">
          <cell r="AE1473">
            <v>146</v>
          </cell>
          <cell r="AF1473">
            <v>0</v>
          </cell>
          <cell r="AG1473">
            <v>1</v>
          </cell>
          <cell r="AH1473">
            <v>1</v>
          </cell>
          <cell r="AI1473">
            <v>1</v>
          </cell>
          <cell r="AJ1473">
            <v>0</v>
          </cell>
          <cell r="AL1473">
            <v>41</v>
          </cell>
          <cell r="AM1473">
            <v>100</v>
          </cell>
          <cell r="AO1473" t="str">
            <v>DPU-956</v>
          </cell>
          <cell r="AP1473">
            <v>1119</v>
          </cell>
          <cell r="AQ1473" t="str">
            <v>MA</v>
          </cell>
          <cell r="AR1473" t="str">
            <v>Commonwealth Electric Company</v>
          </cell>
          <cell r="AT1473" t="str">
            <v>Electric</v>
          </cell>
          <cell r="AU1473">
            <v>29906</v>
          </cell>
          <cell r="AV1473">
            <v>23000</v>
          </cell>
          <cell r="AW1473">
            <v>13.24</v>
          </cell>
          <cell r="AX1473">
            <v>18</v>
          </cell>
          <cell r="AY1473">
            <v>53.24</v>
          </cell>
          <cell r="AZ1473" t="str">
            <v>NA</v>
          </cell>
          <cell r="BA1473">
            <v>30099</v>
          </cell>
          <cell r="BB1473">
            <v>18300</v>
          </cell>
          <cell r="BC1473">
            <v>11.91</v>
          </cell>
          <cell r="BD1473">
            <v>15.5</v>
          </cell>
          <cell r="BE1473">
            <v>53.24</v>
          </cell>
          <cell r="BF1473">
            <v>29767</v>
          </cell>
          <cell r="BG1473">
            <v>128800</v>
          </cell>
          <cell r="BH1473" t="str">
            <v>Year-end</v>
          </cell>
          <cell r="BI1473" t="str">
            <v>Vertically Integrated</v>
          </cell>
          <cell r="BJ1473" t="str">
            <v>Fully Litigated</v>
          </cell>
          <cell r="BK1473" t="str">
            <v>No</v>
          </cell>
          <cell r="BL1473" t="str">
            <v>No</v>
          </cell>
        </row>
        <row r="1474">
          <cell r="AE1474">
            <v>146</v>
          </cell>
          <cell r="AF1474">
            <v>0</v>
          </cell>
          <cell r="AG1474">
            <v>1</v>
          </cell>
          <cell r="AH1474">
            <v>1</v>
          </cell>
          <cell r="AI1474">
            <v>1</v>
          </cell>
          <cell r="AJ1474">
            <v>0</v>
          </cell>
          <cell r="AL1474">
            <v>41</v>
          </cell>
          <cell r="AM1474">
            <v>100</v>
          </cell>
          <cell r="AO1474" t="str">
            <v>DPU-88-135/151</v>
          </cell>
          <cell r="AP1474">
            <v>1120</v>
          </cell>
          <cell r="AQ1474" t="str">
            <v>MA</v>
          </cell>
          <cell r="AR1474" t="str">
            <v>Commonwealth Electric Company</v>
          </cell>
          <cell r="AT1474" t="str">
            <v>Electric</v>
          </cell>
          <cell r="AU1474">
            <v>32339</v>
          </cell>
          <cell r="AV1474">
            <v>23300</v>
          </cell>
          <cell r="AW1474">
            <v>11.74</v>
          </cell>
          <cell r="AX1474">
            <v>14.65</v>
          </cell>
          <cell r="AY1474">
            <v>51.2</v>
          </cell>
          <cell r="AZ1474">
            <v>195700</v>
          </cell>
          <cell r="BA1474">
            <v>32539</v>
          </cell>
          <cell r="BB1474">
            <v>17300</v>
          </cell>
          <cell r="BC1474">
            <v>10.89</v>
          </cell>
          <cell r="BD1474">
            <v>13</v>
          </cell>
          <cell r="BE1474">
            <v>51.2</v>
          </cell>
          <cell r="BF1474">
            <v>32142</v>
          </cell>
          <cell r="BG1474">
            <v>190200</v>
          </cell>
          <cell r="BH1474" t="str">
            <v>Year-end</v>
          </cell>
          <cell r="BI1474" t="str">
            <v>Vertically Integrated</v>
          </cell>
          <cell r="BJ1474" t="str">
            <v>Fully Litigated</v>
          </cell>
          <cell r="BK1474" t="str">
            <v>No</v>
          </cell>
          <cell r="BL1474" t="str">
            <v>No</v>
          </cell>
        </row>
        <row r="1475">
          <cell r="AE1475">
            <v>146</v>
          </cell>
          <cell r="AF1475">
            <v>0</v>
          </cell>
          <cell r="AG1475">
            <v>1</v>
          </cell>
          <cell r="AH1475">
            <v>1</v>
          </cell>
          <cell r="AI1475">
            <v>1</v>
          </cell>
          <cell r="AJ1475">
            <v>0</v>
          </cell>
          <cell r="AL1475">
            <v>41</v>
          </cell>
          <cell r="AM1475">
            <v>100</v>
          </cell>
          <cell r="AO1475" t="str">
            <v>DPU-243</v>
          </cell>
          <cell r="AP1475">
            <v>1121</v>
          </cell>
          <cell r="AQ1475" t="str">
            <v>MA</v>
          </cell>
          <cell r="AR1475" t="str">
            <v>Eastern Edison Company</v>
          </cell>
          <cell r="AS1475" t="str">
            <v>NG.</v>
          </cell>
          <cell r="AT1475" t="str">
            <v>Electric</v>
          </cell>
          <cell r="AU1475">
            <v>29356</v>
          </cell>
          <cell r="AV1475">
            <v>9600</v>
          </cell>
          <cell r="AW1475">
            <v>12.44</v>
          </cell>
          <cell r="AX1475">
            <v>15.4</v>
          </cell>
          <cell r="AY1475">
            <v>46.1</v>
          </cell>
          <cell r="AZ1475" t="str">
            <v>NA</v>
          </cell>
          <cell r="BA1475">
            <v>29551</v>
          </cell>
          <cell r="BB1475">
            <v>5400</v>
          </cell>
          <cell r="BC1475">
            <v>11.81</v>
          </cell>
          <cell r="BD1475">
            <v>14</v>
          </cell>
          <cell r="BE1475">
            <v>41.3</v>
          </cell>
          <cell r="BF1475">
            <v>29220</v>
          </cell>
          <cell r="BG1475" t="str">
            <v>NA</v>
          </cell>
          <cell r="BI1475" t="str">
            <v>Vertically Integrated</v>
          </cell>
          <cell r="BJ1475" t="str">
            <v>Fully Litigated</v>
          </cell>
          <cell r="BK1475" t="str">
            <v>No</v>
          </cell>
          <cell r="BL1475" t="str">
            <v>No</v>
          </cell>
        </row>
        <row r="1476">
          <cell r="AE1476">
            <v>146</v>
          </cell>
          <cell r="AF1476">
            <v>0</v>
          </cell>
          <cell r="AG1476">
            <v>1</v>
          </cell>
          <cell r="AH1476">
            <v>1</v>
          </cell>
          <cell r="AI1476">
            <v>1</v>
          </cell>
          <cell r="AJ1476">
            <v>0</v>
          </cell>
          <cell r="AL1476">
            <v>41</v>
          </cell>
          <cell r="AM1476">
            <v>100</v>
          </cell>
          <cell r="AO1476" t="str">
            <v>DPU-837</v>
          </cell>
          <cell r="AP1476">
            <v>1122</v>
          </cell>
          <cell r="AQ1476" t="str">
            <v>MA</v>
          </cell>
          <cell r="AR1476" t="str">
            <v>Eastern Edison Company</v>
          </cell>
          <cell r="AS1476" t="str">
            <v>NG.</v>
          </cell>
          <cell r="AT1476" t="str">
            <v>Electric</v>
          </cell>
          <cell r="AU1476">
            <v>29812</v>
          </cell>
          <cell r="AV1476">
            <v>9600</v>
          </cell>
          <cell r="AW1476">
            <v>15.37</v>
          </cell>
          <cell r="AX1476">
            <v>18</v>
          </cell>
          <cell r="AY1476">
            <v>40.6</v>
          </cell>
          <cell r="AZ1476" t="str">
            <v>NA</v>
          </cell>
          <cell r="BA1476">
            <v>30008</v>
          </cell>
          <cell r="BB1476">
            <v>4300</v>
          </cell>
          <cell r="BC1476">
            <v>13.2</v>
          </cell>
          <cell r="BD1476">
            <v>15.25</v>
          </cell>
          <cell r="BE1476">
            <v>38.729999999999997</v>
          </cell>
          <cell r="BF1476">
            <v>29586</v>
          </cell>
          <cell r="BG1476" t="str">
            <v>NA</v>
          </cell>
          <cell r="BI1476" t="str">
            <v>Vertically Integrated</v>
          </cell>
          <cell r="BJ1476" t="str">
            <v>Fully Litigated</v>
          </cell>
          <cell r="BK1476" t="str">
            <v>No</v>
          </cell>
          <cell r="BL1476" t="str">
            <v>No</v>
          </cell>
        </row>
        <row r="1477">
          <cell r="AE1477">
            <v>146</v>
          </cell>
          <cell r="AF1477">
            <v>0</v>
          </cell>
          <cell r="AG1477">
            <v>1</v>
          </cell>
          <cell r="AH1477">
            <v>1</v>
          </cell>
          <cell r="AI1477">
            <v>1</v>
          </cell>
          <cell r="AJ1477">
            <v>0</v>
          </cell>
          <cell r="AL1477">
            <v>41</v>
          </cell>
          <cell r="AM1477">
            <v>100</v>
          </cell>
          <cell r="AO1477" t="str">
            <v>DPU-1130</v>
          </cell>
          <cell r="AP1477">
            <v>1123</v>
          </cell>
          <cell r="AQ1477" t="str">
            <v>MA</v>
          </cell>
          <cell r="AR1477" t="str">
            <v>Eastern Edison Company</v>
          </cell>
          <cell r="AS1477" t="str">
            <v>NG.</v>
          </cell>
          <cell r="AT1477" t="str">
            <v>Electric</v>
          </cell>
          <cell r="AU1477">
            <v>30085</v>
          </cell>
          <cell r="AV1477">
            <v>11200</v>
          </cell>
          <cell r="AW1477">
            <v>15.31</v>
          </cell>
          <cell r="AX1477">
            <v>18</v>
          </cell>
          <cell r="AY1477">
            <v>40.6</v>
          </cell>
          <cell r="AZ1477">
            <v>80400</v>
          </cell>
          <cell r="BA1477">
            <v>30264</v>
          </cell>
          <cell r="BB1477">
            <v>3600</v>
          </cell>
          <cell r="BC1477">
            <v>13.8</v>
          </cell>
          <cell r="BD1477">
            <v>16</v>
          </cell>
          <cell r="BE1477" t="str">
            <v>NA</v>
          </cell>
          <cell r="BF1477">
            <v>29951</v>
          </cell>
          <cell r="BG1477">
            <v>80800</v>
          </cell>
          <cell r="BH1477" t="str">
            <v>Year-end</v>
          </cell>
          <cell r="BI1477" t="str">
            <v>Vertically Integrated</v>
          </cell>
          <cell r="BJ1477" t="str">
            <v>Fully Litigated</v>
          </cell>
          <cell r="BK1477" t="str">
            <v>No</v>
          </cell>
          <cell r="BL1477" t="str">
            <v>No</v>
          </cell>
        </row>
        <row r="1478">
          <cell r="AE1478">
            <v>146</v>
          </cell>
          <cell r="AF1478">
            <v>0</v>
          </cell>
          <cell r="AG1478">
            <v>1</v>
          </cell>
          <cell r="AH1478">
            <v>1</v>
          </cell>
          <cell r="AI1478">
            <v>1</v>
          </cell>
          <cell r="AJ1478">
            <v>0</v>
          </cell>
          <cell r="AL1478">
            <v>41</v>
          </cell>
          <cell r="AM1478">
            <v>100</v>
          </cell>
          <cell r="AO1478" t="str">
            <v>DPU-1580</v>
          </cell>
          <cell r="AP1478">
            <v>1124</v>
          </cell>
          <cell r="AQ1478" t="str">
            <v>MA</v>
          </cell>
          <cell r="AR1478" t="str">
            <v>Eastern Edison Company</v>
          </cell>
          <cell r="AS1478" t="str">
            <v>NG.</v>
          </cell>
          <cell r="AT1478" t="str">
            <v>Electric</v>
          </cell>
          <cell r="AU1478">
            <v>30512</v>
          </cell>
          <cell r="AV1478">
            <v>6900</v>
          </cell>
          <cell r="AW1478">
            <v>14.08</v>
          </cell>
          <cell r="AX1478">
            <v>16.5</v>
          </cell>
          <cell r="AY1478">
            <v>37.799999999999997</v>
          </cell>
          <cell r="AZ1478">
            <v>85400</v>
          </cell>
          <cell r="BA1478">
            <v>30712</v>
          </cell>
          <cell r="BB1478">
            <v>100</v>
          </cell>
          <cell r="BC1478">
            <v>13.53</v>
          </cell>
          <cell r="BD1478">
            <v>15.25</v>
          </cell>
          <cell r="BE1478">
            <v>38.950000000000003</v>
          </cell>
          <cell r="BF1478">
            <v>30316</v>
          </cell>
          <cell r="BG1478">
            <v>85100</v>
          </cell>
          <cell r="BH1478" t="str">
            <v>Year-end</v>
          </cell>
          <cell r="BI1478" t="str">
            <v>Vertically Integrated</v>
          </cell>
          <cell r="BJ1478" t="str">
            <v>Fully Litigated</v>
          </cell>
          <cell r="BK1478" t="str">
            <v>No</v>
          </cell>
          <cell r="BL1478" t="str">
            <v>No</v>
          </cell>
        </row>
        <row r="1479">
          <cell r="AE1479">
            <v>146</v>
          </cell>
          <cell r="AF1479">
            <v>0</v>
          </cell>
          <cell r="AG1479">
            <v>1</v>
          </cell>
          <cell r="AH1479">
            <v>1</v>
          </cell>
          <cell r="AI1479">
            <v>1</v>
          </cell>
          <cell r="AJ1479">
            <v>0</v>
          </cell>
          <cell r="AL1479">
            <v>41</v>
          </cell>
          <cell r="AM1479">
            <v>100</v>
          </cell>
          <cell r="AO1479" t="str">
            <v>DPU-88-100</v>
          </cell>
          <cell r="AP1479">
            <v>1125</v>
          </cell>
          <cell r="AQ1479" t="str">
            <v>MA</v>
          </cell>
          <cell r="AR1479" t="str">
            <v>Eastern Edison Company</v>
          </cell>
          <cell r="AS1479" t="str">
            <v>NG.</v>
          </cell>
          <cell r="AT1479" t="str">
            <v>Electric</v>
          </cell>
          <cell r="AU1479">
            <v>32308</v>
          </cell>
          <cell r="AV1479">
            <v>11900</v>
          </cell>
          <cell r="AW1479">
            <v>11.55</v>
          </cell>
          <cell r="AX1479">
            <v>13.25</v>
          </cell>
          <cell r="AY1479">
            <v>41.5</v>
          </cell>
          <cell r="AZ1479" t="str">
            <v>NA</v>
          </cell>
          <cell r="BA1479">
            <v>32507</v>
          </cell>
          <cell r="BB1479">
            <v>7500</v>
          </cell>
          <cell r="BC1479" t="str">
            <v>NA</v>
          </cell>
          <cell r="BD1479" t="str">
            <v>NA</v>
          </cell>
          <cell r="BE1479" t="str">
            <v>NA</v>
          </cell>
          <cell r="BF1479">
            <v>32142</v>
          </cell>
          <cell r="BG1479" t="str">
            <v>NA</v>
          </cell>
          <cell r="BI1479" t="str">
            <v>Vertically Integrated</v>
          </cell>
          <cell r="BJ1479" t="str">
            <v>Settled</v>
          </cell>
          <cell r="BK1479" t="str">
            <v>No</v>
          </cell>
          <cell r="BL1479" t="str">
            <v>No</v>
          </cell>
        </row>
        <row r="1480">
          <cell r="AE1480">
            <v>146</v>
          </cell>
          <cell r="AF1480">
            <v>0</v>
          </cell>
          <cell r="AG1480">
            <v>1</v>
          </cell>
          <cell r="AH1480">
            <v>1</v>
          </cell>
          <cell r="AI1480">
            <v>1</v>
          </cell>
          <cell r="AJ1480">
            <v>0</v>
          </cell>
          <cell r="AL1480">
            <v>41</v>
          </cell>
          <cell r="AM1480">
            <v>100</v>
          </cell>
          <cell r="AO1480" t="str">
            <v>DPU-84-145-E</v>
          </cell>
          <cell r="AP1480">
            <v>1126</v>
          </cell>
          <cell r="AQ1480" t="str">
            <v>MA</v>
          </cell>
          <cell r="AR1480" t="str">
            <v>Fitchburg Gas and Electric Light Company, Inc.</v>
          </cell>
          <cell r="AS1480" t="str">
            <v>UTL</v>
          </cell>
          <cell r="AT1480" t="str">
            <v>Electric</v>
          </cell>
          <cell r="AU1480">
            <v>30879</v>
          </cell>
          <cell r="AV1480">
            <v>6900</v>
          </cell>
          <cell r="AW1480">
            <v>15.57</v>
          </cell>
          <cell r="AX1480">
            <v>18</v>
          </cell>
          <cell r="AY1480">
            <v>37.159999999999997</v>
          </cell>
          <cell r="AZ1480" t="str">
            <v>NA</v>
          </cell>
          <cell r="BA1480">
            <v>31078</v>
          </cell>
          <cell r="BB1480">
            <v>2200</v>
          </cell>
          <cell r="BC1480" t="str">
            <v>NA</v>
          </cell>
          <cell r="BD1480" t="str">
            <v>NA</v>
          </cell>
          <cell r="BE1480" t="str">
            <v>NA</v>
          </cell>
          <cell r="BF1480">
            <v>30681</v>
          </cell>
          <cell r="BG1480" t="str">
            <v>NA</v>
          </cell>
          <cell r="BI1480" t="str">
            <v>Vertically Integrated</v>
          </cell>
          <cell r="BJ1480" t="str">
            <v>Settled</v>
          </cell>
          <cell r="BK1480" t="str">
            <v>No</v>
          </cell>
          <cell r="BL1480" t="str">
            <v>No</v>
          </cell>
        </row>
        <row r="1481">
          <cell r="AE1481">
            <v>146</v>
          </cell>
          <cell r="AF1481">
            <v>0</v>
          </cell>
          <cell r="AG1481">
            <v>1</v>
          </cell>
          <cell r="AH1481">
            <v>1</v>
          </cell>
          <cell r="AI1481">
            <v>1</v>
          </cell>
          <cell r="AJ1481">
            <v>1</v>
          </cell>
          <cell r="AL1481">
            <v>41</v>
          </cell>
          <cell r="AM1481">
            <v>100</v>
          </cell>
          <cell r="AO1481" t="str">
            <v>DPU-84-145-G</v>
          </cell>
          <cell r="AP1481">
            <v>1128</v>
          </cell>
          <cell r="AQ1481" t="str">
            <v>MA</v>
          </cell>
          <cell r="AR1481" t="str">
            <v>Fitchburg Gas and Electric Light Company, Inc.</v>
          </cell>
          <cell r="AS1481" t="str">
            <v>UTL</v>
          </cell>
          <cell r="AT1481" t="str">
            <v>Natural Gas</v>
          </cell>
          <cell r="AU1481">
            <v>30879</v>
          </cell>
          <cell r="AV1481">
            <v>1500</v>
          </cell>
          <cell r="AW1481">
            <v>15.57</v>
          </cell>
          <cell r="AX1481">
            <v>18</v>
          </cell>
          <cell r="AY1481">
            <v>37.159999999999997</v>
          </cell>
          <cell r="AZ1481" t="str">
            <v>NA</v>
          </cell>
          <cell r="BA1481">
            <v>31078</v>
          </cell>
          <cell r="BB1481">
            <v>800</v>
          </cell>
          <cell r="BC1481" t="str">
            <v>NA</v>
          </cell>
          <cell r="BD1481" t="str">
            <v>NA</v>
          </cell>
          <cell r="BE1481" t="str">
            <v>NA</v>
          </cell>
          <cell r="BF1481">
            <v>30681</v>
          </cell>
          <cell r="BG1481" t="str">
            <v>NA</v>
          </cell>
          <cell r="BI1481" t="str">
            <v>Distribution</v>
          </cell>
          <cell r="BJ1481" t="str">
            <v>Settled</v>
          </cell>
          <cell r="BK1481" t="str">
            <v>No</v>
          </cell>
          <cell r="BL1481" t="str">
            <v>No</v>
          </cell>
        </row>
        <row r="1482">
          <cell r="AE1482">
            <v>146</v>
          </cell>
          <cell r="AF1482">
            <v>0</v>
          </cell>
          <cell r="AG1482">
            <v>1</v>
          </cell>
          <cell r="AH1482">
            <v>1</v>
          </cell>
          <cell r="AI1482">
            <v>1</v>
          </cell>
          <cell r="AJ1482">
            <v>0</v>
          </cell>
          <cell r="AL1482">
            <v>41</v>
          </cell>
          <cell r="AM1482">
            <v>100</v>
          </cell>
          <cell r="AO1482" t="str">
            <v>DPU-200</v>
          </cell>
          <cell r="AP1482">
            <v>1130</v>
          </cell>
          <cell r="AQ1482" t="str">
            <v>MA</v>
          </cell>
          <cell r="AR1482" t="str">
            <v>Massachusetts Electric Company</v>
          </cell>
          <cell r="AS1482" t="str">
            <v>NG.</v>
          </cell>
          <cell r="AT1482" t="str">
            <v>Electric</v>
          </cell>
          <cell r="AU1482">
            <v>29327</v>
          </cell>
          <cell r="AV1482">
            <v>33300</v>
          </cell>
          <cell r="AW1482">
            <v>9.86</v>
          </cell>
          <cell r="AX1482">
            <v>16.5</v>
          </cell>
          <cell r="AY1482">
            <v>35.119999999999997</v>
          </cell>
          <cell r="AZ1482" t="str">
            <v>NA</v>
          </cell>
          <cell r="BA1482">
            <v>29525</v>
          </cell>
          <cell r="BB1482">
            <v>16900</v>
          </cell>
          <cell r="BC1482">
            <v>9.07</v>
          </cell>
          <cell r="BD1482">
            <v>14.25</v>
          </cell>
          <cell r="BE1482">
            <v>35.119999999999997</v>
          </cell>
          <cell r="BF1482">
            <v>29220</v>
          </cell>
          <cell r="BG1482" t="str">
            <v>NA</v>
          </cell>
          <cell r="BI1482" t="str">
            <v>Vertically Integrated</v>
          </cell>
          <cell r="BJ1482" t="str">
            <v>Fully Litigated</v>
          </cell>
          <cell r="BK1482" t="str">
            <v>No</v>
          </cell>
          <cell r="BL1482" t="str">
            <v>No</v>
          </cell>
        </row>
        <row r="1483">
          <cell r="AE1483">
            <v>146</v>
          </cell>
          <cell r="AF1483">
            <v>0</v>
          </cell>
          <cell r="AG1483">
            <v>1</v>
          </cell>
          <cell r="AH1483">
            <v>1</v>
          </cell>
          <cell r="AI1483">
            <v>1</v>
          </cell>
          <cell r="AJ1483">
            <v>0</v>
          </cell>
          <cell r="AL1483">
            <v>41</v>
          </cell>
          <cell r="AM1483">
            <v>100</v>
          </cell>
          <cell r="AO1483" t="str">
            <v>DPU-800</v>
          </cell>
          <cell r="AP1483">
            <v>1132</v>
          </cell>
          <cell r="AQ1483" t="str">
            <v>MA</v>
          </cell>
          <cell r="AR1483" t="str">
            <v>Massachusetts Electric Company</v>
          </cell>
          <cell r="AS1483" t="str">
            <v>NG.</v>
          </cell>
          <cell r="AT1483" t="str">
            <v>Electric</v>
          </cell>
          <cell r="AU1483">
            <v>29784</v>
          </cell>
          <cell r="AV1483">
            <v>29400</v>
          </cell>
          <cell r="AW1483">
            <v>10.97</v>
          </cell>
          <cell r="AX1483">
            <v>18</v>
          </cell>
          <cell r="AY1483">
            <v>34.43</v>
          </cell>
          <cell r="AZ1483" t="str">
            <v>NA</v>
          </cell>
          <cell r="BA1483">
            <v>29980</v>
          </cell>
          <cell r="BB1483">
            <v>12600</v>
          </cell>
          <cell r="BC1483">
            <v>9.52</v>
          </cell>
          <cell r="BD1483">
            <v>15.5</v>
          </cell>
          <cell r="BE1483">
            <v>35.18</v>
          </cell>
          <cell r="BF1483">
            <v>29586</v>
          </cell>
          <cell r="BG1483" t="str">
            <v>NA</v>
          </cell>
          <cell r="BI1483" t="str">
            <v>Vertically Integrated</v>
          </cell>
          <cell r="BJ1483" t="str">
            <v>Fully Litigated</v>
          </cell>
          <cell r="BK1483" t="str">
            <v>No</v>
          </cell>
          <cell r="BL1483" t="str">
            <v>No</v>
          </cell>
        </row>
        <row r="1484">
          <cell r="AE1484">
            <v>146</v>
          </cell>
          <cell r="AF1484">
            <v>0</v>
          </cell>
          <cell r="AG1484">
            <v>1</v>
          </cell>
          <cell r="AH1484">
            <v>1</v>
          </cell>
          <cell r="AI1484">
            <v>1</v>
          </cell>
          <cell r="AJ1484">
            <v>0</v>
          </cell>
          <cell r="AL1484">
            <v>41</v>
          </cell>
          <cell r="AM1484">
            <v>100</v>
          </cell>
          <cell r="AO1484" t="str">
            <v>DPU-1133</v>
          </cell>
          <cell r="AP1484">
            <v>1134</v>
          </cell>
          <cell r="AQ1484" t="str">
            <v>MA</v>
          </cell>
          <cell r="AR1484" t="str">
            <v>Massachusetts Electric Company</v>
          </cell>
          <cell r="AS1484" t="str">
            <v>NG.</v>
          </cell>
          <cell r="AT1484" t="str">
            <v>Electric</v>
          </cell>
          <cell r="AU1484">
            <v>30103</v>
          </cell>
          <cell r="AV1484">
            <v>17000</v>
          </cell>
          <cell r="AW1484">
            <v>10.98</v>
          </cell>
          <cell r="AX1484">
            <v>18</v>
          </cell>
          <cell r="AY1484">
            <v>36.69</v>
          </cell>
          <cell r="AZ1484">
            <v>417900</v>
          </cell>
          <cell r="BA1484">
            <v>30299</v>
          </cell>
          <cell r="BB1484">
            <v>1200</v>
          </cell>
          <cell r="BC1484">
            <v>9.74</v>
          </cell>
          <cell r="BD1484">
            <v>15.3</v>
          </cell>
          <cell r="BE1484">
            <v>36.35</v>
          </cell>
          <cell r="BF1484">
            <v>29951</v>
          </cell>
          <cell r="BG1484">
            <v>417700</v>
          </cell>
          <cell r="BH1484" t="str">
            <v>Year-end</v>
          </cell>
          <cell r="BI1484" t="str">
            <v>Vertically Integrated</v>
          </cell>
          <cell r="BJ1484" t="str">
            <v>Fully Litigated</v>
          </cell>
          <cell r="BK1484" t="str">
            <v>No</v>
          </cell>
          <cell r="BL1484" t="str">
            <v>No</v>
          </cell>
        </row>
        <row r="1485">
          <cell r="AE1485">
            <v>146</v>
          </cell>
          <cell r="AF1485">
            <v>0</v>
          </cell>
          <cell r="AG1485">
            <v>1</v>
          </cell>
          <cell r="AH1485">
            <v>1</v>
          </cell>
          <cell r="AI1485">
            <v>1</v>
          </cell>
          <cell r="AJ1485">
            <v>0</v>
          </cell>
          <cell r="AL1485">
            <v>41</v>
          </cell>
          <cell r="AM1485">
            <v>100</v>
          </cell>
          <cell r="AO1485" t="str">
            <v>DPU-84-240</v>
          </cell>
          <cell r="AP1485">
            <v>1135</v>
          </cell>
          <cell r="AQ1485" t="str">
            <v>MA</v>
          </cell>
          <cell r="AR1485" t="str">
            <v>Massachusetts Electric Company</v>
          </cell>
          <cell r="AS1485" t="str">
            <v>NG.</v>
          </cell>
          <cell r="AT1485" t="str">
            <v>Electric</v>
          </cell>
          <cell r="AU1485">
            <v>31001</v>
          </cell>
          <cell r="AV1485">
            <v>-10000</v>
          </cell>
          <cell r="AW1485" t="str">
            <v>NA</v>
          </cell>
          <cell r="AX1485" t="str">
            <v>NA</v>
          </cell>
          <cell r="AY1485" t="str">
            <v>NA</v>
          </cell>
          <cell r="AZ1485" t="str">
            <v>NA</v>
          </cell>
          <cell r="BA1485">
            <v>31002</v>
          </cell>
          <cell r="BB1485">
            <v>-10000</v>
          </cell>
          <cell r="BC1485" t="str">
            <v>NA</v>
          </cell>
          <cell r="BD1485" t="str">
            <v>NA</v>
          </cell>
          <cell r="BE1485" t="str">
            <v>NA</v>
          </cell>
          <cell r="BG1485" t="str">
            <v>NA</v>
          </cell>
          <cell r="BI1485" t="str">
            <v>Vertically Integrated</v>
          </cell>
          <cell r="BJ1485" t="str">
            <v>Settled</v>
          </cell>
          <cell r="BK1485" t="str">
            <v>Yes</v>
          </cell>
          <cell r="BL1485" t="str">
            <v>No</v>
          </cell>
        </row>
        <row r="1486">
          <cell r="AE1486">
            <v>146</v>
          </cell>
          <cell r="AF1486">
            <v>0</v>
          </cell>
          <cell r="AG1486">
            <v>1</v>
          </cell>
          <cell r="AH1486">
            <v>1</v>
          </cell>
          <cell r="AI1486">
            <v>1</v>
          </cell>
          <cell r="AJ1486">
            <v>0</v>
          </cell>
          <cell r="AL1486">
            <v>41</v>
          </cell>
          <cell r="AM1486">
            <v>100</v>
          </cell>
          <cell r="AO1486" t="str">
            <v>DPU-20279</v>
          </cell>
          <cell r="AP1486">
            <v>1138</v>
          </cell>
          <cell r="AQ1486" t="str">
            <v>MA</v>
          </cell>
          <cell r="AR1486" t="str">
            <v>Western Massachusetts Electric Company</v>
          </cell>
          <cell r="AS1486" t="str">
            <v>ES</v>
          </cell>
          <cell r="AT1486" t="str">
            <v>Electric</v>
          </cell>
          <cell r="AU1486">
            <v>29175</v>
          </cell>
          <cell r="AV1486">
            <v>29200</v>
          </cell>
          <cell r="AW1486">
            <v>11.17</v>
          </cell>
          <cell r="AX1486">
            <v>16.25</v>
          </cell>
          <cell r="AY1486">
            <v>35.450000000000003</v>
          </cell>
          <cell r="AZ1486" t="str">
            <v>NA</v>
          </cell>
          <cell r="BA1486">
            <v>29371</v>
          </cell>
          <cell r="BB1486">
            <v>13900</v>
          </cell>
          <cell r="BC1486">
            <v>10.3</v>
          </cell>
          <cell r="BD1486">
            <v>13.8</v>
          </cell>
          <cell r="BE1486">
            <v>35.450000000000003</v>
          </cell>
          <cell r="BF1486">
            <v>29036</v>
          </cell>
          <cell r="BG1486" t="str">
            <v>NA</v>
          </cell>
          <cell r="BI1486" t="str">
            <v>Vertically Integrated</v>
          </cell>
          <cell r="BJ1486" t="str">
            <v>Fully Litigated</v>
          </cell>
          <cell r="BK1486" t="str">
            <v>No</v>
          </cell>
          <cell r="BL1486" t="str">
            <v>No</v>
          </cell>
        </row>
        <row r="1487">
          <cell r="AE1487">
            <v>146</v>
          </cell>
          <cell r="AF1487">
            <v>0</v>
          </cell>
          <cell r="AG1487">
            <v>1</v>
          </cell>
          <cell r="AH1487">
            <v>1</v>
          </cell>
          <cell r="AI1487">
            <v>1</v>
          </cell>
          <cell r="AJ1487">
            <v>0</v>
          </cell>
          <cell r="AL1487">
            <v>41</v>
          </cell>
          <cell r="AM1487">
            <v>100</v>
          </cell>
          <cell r="AO1487" t="str">
            <v>DPU-558</v>
          </cell>
          <cell r="AP1487">
            <v>1139</v>
          </cell>
          <cell r="AQ1487" t="str">
            <v>MA</v>
          </cell>
          <cell r="AR1487" t="str">
            <v>Western Massachusetts Electric Company</v>
          </cell>
          <cell r="AS1487" t="str">
            <v>ES</v>
          </cell>
          <cell r="AT1487" t="str">
            <v>Electric</v>
          </cell>
          <cell r="AU1487">
            <v>29602</v>
          </cell>
          <cell r="AV1487">
            <v>42200</v>
          </cell>
          <cell r="AW1487">
            <v>12.99</v>
          </cell>
          <cell r="AX1487">
            <v>19</v>
          </cell>
          <cell r="AY1487">
            <v>33.11</v>
          </cell>
          <cell r="AZ1487" t="str">
            <v>NA</v>
          </cell>
          <cell r="BA1487">
            <v>29798</v>
          </cell>
          <cell r="BB1487">
            <v>24300</v>
          </cell>
          <cell r="BC1487">
            <v>12</v>
          </cell>
          <cell r="BD1487">
            <v>16</v>
          </cell>
          <cell r="BE1487">
            <v>33.11</v>
          </cell>
          <cell r="BF1487">
            <v>29402</v>
          </cell>
          <cell r="BG1487" t="str">
            <v>NA</v>
          </cell>
          <cell r="BI1487" t="str">
            <v>Vertically Integrated</v>
          </cell>
          <cell r="BJ1487" t="str">
            <v>Fully Litigated</v>
          </cell>
          <cell r="BK1487" t="str">
            <v>No</v>
          </cell>
          <cell r="BL1487" t="str">
            <v>Yes</v>
          </cell>
        </row>
        <row r="1488">
          <cell r="AE1488">
            <v>146</v>
          </cell>
          <cell r="AF1488">
            <v>0</v>
          </cell>
          <cell r="AG1488">
            <v>1</v>
          </cell>
          <cell r="AH1488">
            <v>1</v>
          </cell>
          <cell r="AI1488">
            <v>1</v>
          </cell>
          <cell r="AJ1488">
            <v>0</v>
          </cell>
          <cell r="AL1488">
            <v>41</v>
          </cell>
          <cell r="AM1488">
            <v>100</v>
          </cell>
          <cell r="AO1488" t="str">
            <v>DPU-957</v>
          </cell>
          <cell r="AP1488">
            <v>1141</v>
          </cell>
          <cell r="AQ1488" t="str">
            <v>MA</v>
          </cell>
          <cell r="AR1488" t="str">
            <v>Western Massachusetts Electric Company</v>
          </cell>
          <cell r="AS1488" t="str">
            <v>ES</v>
          </cell>
          <cell r="AT1488" t="str">
            <v>Electric</v>
          </cell>
          <cell r="AU1488">
            <v>29903</v>
          </cell>
          <cell r="AV1488">
            <v>24000</v>
          </cell>
          <cell r="AW1488">
            <v>13.31</v>
          </cell>
          <cell r="AX1488">
            <v>19</v>
          </cell>
          <cell r="AY1488">
            <v>35.64</v>
          </cell>
          <cell r="AZ1488">
            <v>333400</v>
          </cell>
          <cell r="BA1488">
            <v>30099</v>
          </cell>
          <cell r="BB1488">
            <v>4300</v>
          </cell>
          <cell r="BC1488">
            <v>12.56</v>
          </cell>
          <cell r="BD1488">
            <v>17</v>
          </cell>
          <cell r="BE1488">
            <v>33.450000000000003</v>
          </cell>
          <cell r="BF1488">
            <v>29767</v>
          </cell>
          <cell r="BG1488">
            <v>325500</v>
          </cell>
          <cell r="BH1488" t="str">
            <v>Year-end</v>
          </cell>
          <cell r="BI1488" t="str">
            <v>Vertically Integrated</v>
          </cell>
          <cell r="BJ1488" t="str">
            <v>Fully Litigated</v>
          </cell>
          <cell r="BK1488" t="str">
            <v>No</v>
          </cell>
          <cell r="BL1488" t="str">
            <v>No</v>
          </cell>
        </row>
        <row r="1489">
          <cell r="AE1489">
            <v>146</v>
          </cell>
          <cell r="AF1489">
            <v>0</v>
          </cell>
          <cell r="AG1489">
            <v>1</v>
          </cell>
          <cell r="AH1489">
            <v>1</v>
          </cell>
          <cell r="AI1489">
            <v>1</v>
          </cell>
          <cell r="AJ1489">
            <v>0</v>
          </cell>
          <cell r="AL1489">
            <v>41</v>
          </cell>
          <cell r="AM1489">
            <v>100</v>
          </cell>
          <cell r="AO1489" t="str">
            <v>DPU-1300</v>
          </cell>
          <cell r="AP1489">
            <v>1143</v>
          </cell>
          <cell r="AQ1489" t="str">
            <v>MA</v>
          </cell>
          <cell r="AR1489" t="str">
            <v>Western Massachusetts Electric Company</v>
          </cell>
          <cell r="AS1489" t="str">
            <v>ES</v>
          </cell>
          <cell r="AT1489" t="str">
            <v>Electric</v>
          </cell>
          <cell r="AU1489">
            <v>30239</v>
          </cell>
          <cell r="AV1489">
            <v>21400</v>
          </cell>
          <cell r="AW1489">
            <v>12.74</v>
          </cell>
          <cell r="AX1489">
            <v>17.5</v>
          </cell>
          <cell r="AY1489">
            <v>32.979999999999997</v>
          </cell>
          <cell r="AZ1489">
            <v>332500</v>
          </cell>
          <cell r="BA1489">
            <v>30435</v>
          </cell>
          <cell r="BB1489">
            <v>12000</v>
          </cell>
          <cell r="BC1489">
            <v>12.07</v>
          </cell>
          <cell r="BD1489">
            <v>16</v>
          </cell>
          <cell r="BE1489">
            <v>32.979999999999997</v>
          </cell>
          <cell r="BF1489">
            <v>30132</v>
          </cell>
          <cell r="BG1489">
            <v>321700</v>
          </cell>
          <cell r="BH1489" t="str">
            <v>Year-end</v>
          </cell>
          <cell r="BI1489" t="str">
            <v>Vertically Integrated</v>
          </cell>
          <cell r="BJ1489" t="str">
            <v>Fully Litigated</v>
          </cell>
          <cell r="BK1489" t="str">
            <v>No</v>
          </cell>
          <cell r="BL1489" t="str">
            <v>No</v>
          </cell>
        </row>
        <row r="1490">
          <cell r="AE1490">
            <v>146</v>
          </cell>
          <cell r="AF1490">
            <v>0</v>
          </cell>
          <cell r="AG1490">
            <v>1</v>
          </cell>
          <cell r="AH1490">
            <v>1</v>
          </cell>
          <cell r="AI1490">
            <v>1</v>
          </cell>
          <cell r="AJ1490">
            <v>0</v>
          </cell>
          <cell r="AL1490">
            <v>41</v>
          </cell>
          <cell r="AM1490">
            <v>100</v>
          </cell>
          <cell r="AO1490" t="str">
            <v>DPU-84-25</v>
          </cell>
          <cell r="AP1490">
            <v>1144</v>
          </cell>
          <cell r="AQ1490" t="str">
            <v>MA</v>
          </cell>
          <cell r="AR1490" t="str">
            <v>Western Massachusetts Electric Company</v>
          </cell>
          <cell r="AS1490" t="str">
            <v>ES</v>
          </cell>
          <cell r="AT1490" t="str">
            <v>Electric</v>
          </cell>
          <cell r="AU1490">
            <v>30698</v>
          </cell>
          <cell r="AV1490">
            <v>33900</v>
          </cell>
          <cell r="AW1490">
            <v>12.88</v>
          </cell>
          <cell r="AX1490">
            <v>16.600000000000001</v>
          </cell>
          <cell r="AY1490">
            <v>36.04</v>
          </cell>
          <cell r="AZ1490">
            <v>389600</v>
          </cell>
          <cell r="BA1490">
            <v>30894</v>
          </cell>
          <cell r="BB1490">
            <v>14300</v>
          </cell>
          <cell r="BC1490">
            <v>12.67</v>
          </cell>
          <cell r="BD1490">
            <v>16</v>
          </cell>
          <cell r="BE1490">
            <v>36.04</v>
          </cell>
          <cell r="BF1490">
            <v>30497</v>
          </cell>
          <cell r="BG1490">
            <v>314400</v>
          </cell>
          <cell r="BH1490" t="str">
            <v>Year-end</v>
          </cell>
          <cell r="BI1490" t="str">
            <v>Vertically Integrated</v>
          </cell>
          <cell r="BJ1490" t="str">
            <v>Fully Litigated</v>
          </cell>
          <cell r="BK1490" t="str">
            <v>No</v>
          </cell>
          <cell r="BL1490" t="str">
            <v>No</v>
          </cell>
        </row>
        <row r="1491">
          <cell r="AE1491">
            <v>146</v>
          </cell>
          <cell r="AF1491">
            <v>0</v>
          </cell>
          <cell r="AG1491">
            <v>1</v>
          </cell>
          <cell r="AH1491">
            <v>1</v>
          </cell>
          <cell r="AI1491">
            <v>1</v>
          </cell>
          <cell r="AJ1491">
            <v>0</v>
          </cell>
          <cell r="AL1491">
            <v>41</v>
          </cell>
          <cell r="AM1491">
            <v>100</v>
          </cell>
          <cell r="AO1491" t="str">
            <v>DPU-85-270</v>
          </cell>
          <cell r="AP1491">
            <v>1146</v>
          </cell>
          <cell r="AQ1491" t="str">
            <v>MA</v>
          </cell>
          <cell r="AR1491" t="str">
            <v>Western Massachusetts Electric Company</v>
          </cell>
          <cell r="AS1491" t="str">
            <v>ES</v>
          </cell>
          <cell r="AT1491" t="str">
            <v>Electric</v>
          </cell>
          <cell r="AU1491">
            <v>31398</v>
          </cell>
          <cell r="AV1491">
            <v>29400</v>
          </cell>
          <cell r="AW1491">
            <v>12.29</v>
          </cell>
          <cell r="AX1491">
            <v>16</v>
          </cell>
          <cell r="AY1491">
            <v>37.15</v>
          </cell>
          <cell r="AZ1491">
            <v>464100</v>
          </cell>
          <cell r="BA1491">
            <v>31593</v>
          </cell>
          <cell r="BB1491">
            <v>-5800</v>
          </cell>
          <cell r="BC1491">
            <v>11.18</v>
          </cell>
          <cell r="BD1491">
            <v>13</v>
          </cell>
          <cell r="BE1491">
            <v>37.15</v>
          </cell>
          <cell r="BF1491">
            <v>31228</v>
          </cell>
          <cell r="BG1491">
            <v>347200</v>
          </cell>
          <cell r="BH1491" t="str">
            <v>Year-end</v>
          </cell>
          <cell r="BI1491" t="str">
            <v>Vertically Integrated</v>
          </cell>
          <cell r="BJ1491" t="str">
            <v>Fully Litigated</v>
          </cell>
          <cell r="BK1491" t="str">
            <v>Yes</v>
          </cell>
          <cell r="BL1491" t="str">
            <v>No</v>
          </cell>
        </row>
        <row r="1492">
          <cell r="AE1492">
            <v>146</v>
          </cell>
          <cell r="AF1492">
            <v>0</v>
          </cell>
          <cell r="AG1492">
            <v>1</v>
          </cell>
          <cell r="AH1492">
            <v>1</v>
          </cell>
          <cell r="AI1492">
            <v>1</v>
          </cell>
          <cell r="AJ1492">
            <v>0</v>
          </cell>
          <cell r="AL1492">
            <v>41</v>
          </cell>
          <cell r="AM1492">
            <v>100</v>
          </cell>
          <cell r="AO1492" t="str">
            <v>DPU-86-280</v>
          </cell>
          <cell r="AP1492">
            <v>1148</v>
          </cell>
          <cell r="AQ1492" t="str">
            <v>MA</v>
          </cell>
          <cell r="AR1492" t="str">
            <v>Western Massachusetts Electric Company</v>
          </cell>
          <cell r="AS1492" t="str">
            <v>ES</v>
          </cell>
          <cell r="AT1492" t="str">
            <v>Electric</v>
          </cell>
          <cell r="AU1492">
            <v>31763</v>
          </cell>
          <cell r="AV1492">
            <v>23200</v>
          </cell>
          <cell r="AW1492">
            <v>10.88</v>
          </cell>
          <cell r="AX1492">
            <v>14</v>
          </cell>
          <cell r="AY1492">
            <v>37.369999999999997</v>
          </cell>
          <cell r="AZ1492">
            <v>429100</v>
          </cell>
          <cell r="BA1492">
            <v>31958</v>
          </cell>
          <cell r="BB1492">
            <v>11600</v>
          </cell>
          <cell r="BC1492">
            <v>10.32</v>
          </cell>
          <cell r="BD1492">
            <v>12.5</v>
          </cell>
          <cell r="BE1492">
            <v>37.369999999999997</v>
          </cell>
          <cell r="BF1492">
            <v>31593</v>
          </cell>
          <cell r="BG1492">
            <v>431600</v>
          </cell>
          <cell r="BH1492" t="str">
            <v>Year-end</v>
          </cell>
          <cell r="BI1492" t="str">
            <v>Vertically Integrated</v>
          </cell>
          <cell r="BJ1492" t="str">
            <v>Fully Litigated</v>
          </cell>
          <cell r="BK1492" t="str">
            <v>No</v>
          </cell>
          <cell r="BL1492" t="str">
            <v>No</v>
          </cell>
        </row>
        <row r="1493">
          <cell r="AE1493">
            <v>146</v>
          </cell>
          <cell r="AF1493">
            <v>0</v>
          </cell>
          <cell r="AG1493">
            <v>1</v>
          </cell>
          <cell r="AH1493">
            <v>1</v>
          </cell>
          <cell r="AI1493">
            <v>1</v>
          </cell>
          <cell r="AJ1493">
            <v>0</v>
          </cell>
          <cell r="AL1493">
            <v>41</v>
          </cell>
          <cell r="AM1493">
            <v>100</v>
          </cell>
          <cell r="AO1493" t="str">
            <v>DPU-87-260</v>
          </cell>
          <cell r="AP1493">
            <v>1150</v>
          </cell>
          <cell r="AQ1493" t="str">
            <v>MA</v>
          </cell>
          <cell r="AR1493" t="str">
            <v>Western Massachusetts Electric Company</v>
          </cell>
          <cell r="AS1493" t="str">
            <v>ES</v>
          </cell>
          <cell r="AT1493" t="str">
            <v>Electric</v>
          </cell>
          <cell r="AU1493">
            <v>32128</v>
          </cell>
          <cell r="AV1493">
            <v>22500</v>
          </cell>
          <cell r="AW1493">
            <v>10.71</v>
          </cell>
          <cell r="AX1493">
            <v>14.75</v>
          </cell>
          <cell r="AY1493">
            <v>35.090000000000003</v>
          </cell>
          <cell r="AZ1493">
            <v>512300</v>
          </cell>
          <cell r="BA1493">
            <v>32324</v>
          </cell>
          <cell r="BB1493">
            <v>8600</v>
          </cell>
          <cell r="BC1493">
            <v>10.01</v>
          </cell>
          <cell r="BD1493">
            <v>12.75</v>
          </cell>
          <cell r="BE1493">
            <v>35.090000000000003</v>
          </cell>
          <cell r="BF1493">
            <v>31958</v>
          </cell>
          <cell r="BG1493">
            <v>495100</v>
          </cell>
          <cell r="BH1493" t="str">
            <v>Year-end</v>
          </cell>
          <cell r="BI1493" t="str">
            <v>Vertically Integrated</v>
          </cell>
          <cell r="BJ1493" t="str">
            <v>Fully Litigated</v>
          </cell>
          <cell r="BK1493" t="str">
            <v>No</v>
          </cell>
          <cell r="BL1493" t="str">
            <v>No</v>
          </cell>
        </row>
        <row r="1494">
          <cell r="AE1494">
            <v>146</v>
          </cell>
          <cell r="AF1494">
            <v>0</v>
          </cell>
          <cell r="AG1494">
            <v>1</v>
          </cell>
          <cell r="AH1494">
            <v>1</v>
          </cell>
          <cell r="AI1494">
            <v>1</v>
          </cell>
          <cell r="AJ1494">
            <v>0</v>
          </cell>
          <cell r="AL1494">
            <v>41</v>
          </cell>
          <cell r="AM1494">
            <v>100</v>
          </cell>
          <cell r="AO1494" t="str">
            <v>DPU-88-250</v>
          </cell>
          <cell r="AP1494">
            <v>1153</v>
          </cell>
          <cell r="AQ1494" t="str">
            <v>MA</v>
          </cell>
          <cell r="AR1494" t="str">
            <v>Western Massachusetts Electric Company</v>
          </cell>
          <cell r="AS1494" t="str">
            <v>ES</v>
          </cell>
          <cell r="AT1494" t="str">
            <v>Electric</v>
          </cell>
          <cell r="AU1494">
            <v>32493</v>
          </cell>
          <cell r="AV1494">
            <v>28200</v>
          </cell>
          <cell r="AW1494">
            <v>10.6</v>
          </cell>
          <cell r="AX1494">
            <v>13.75</v>
          </cell>
          <cell r="AY1494">
            <v>36.58</v>
          </cell>
          <cell r="AZ1494">
            <v>589100</v>
          </cell>
          <cell r="BA1494">
            <v>32689</v>
          </cell>
          <cell r="BB1494">
            <v>17500</v>
          </cell>
          <cell r="BC1494">
            <v>10.38</v>
          </cell>
          <cell r="BD1494">
            <v>13</v>
          </cell>
          <cell r="BE1494">
            <v>36.58</v>
          </cell>
          <cell r="BF1494">
            <v>32324</v>
          </cell>
          <cell r="BG1494">
            <v>557800</v>
          </cell>
          <cell r="BH1494" t="str">
            <v>Year-end</v>
          </cell>
          <cell r="BI1494" t="str">
            <v>Vertically Integrated</v>
          </cell>
          <cell r="BJ1494" t="str">
            <v>Fully Litigated</v>
          </cell>
          <cell r="BK1494" t="str">
            <v>No</v>
          </cell>
          <cell r="BL1494" t="str">
            <v>No</v>
          </cell>
        </row>
        <row r="1495">
          <cell r="AE1495">
            <v>146</v>
          </cell>
          <cell r="AF1495">
            <v>0</v>
          </cell>
          <cell r="AG1495">
            <v>1</v>
          </cell>
          <cell r="AH1495">
            <v>1</v>
          </cell>
          <cell r="AI1495">
            <v>1</v>
          </cell>
          <cell r="AJ1495">
            <v>1</v>
          </cell>
          <cell r="AL1495">
            <v>41</v>
          </cell>
          <cell r="AM1495">
            <v>101</v>
          </cell>
          <cell r="AO1495" t="str">
            <v>DPU-89-112</v>
          </cell>
          <cell r="AP1495">
            <v>1155</v>
          </cell>
          <cell r="AQ1495" t="str">
            <v>MA</v>
          </cell>
          <cell r="AR1495" t="str">
            <v>The Berkshire Gas Company</v>
          </cell>
          <cell r="AS1495" t="str">
            <v>IBE</v>
          </cell>
          <cell r="AT1495" t="str">
            <v>Natural Gas</v>
          </cell>
          <cell r="AU1495">
            <v>32645</v>
          </cell>
          <cell r="AV1495">
            <v>5700</v>
          </cell>
          <cell r="AW1495">
            <v>12.47</v>
          </cell>
          <cell r="AX1495">
            <v>15.6</v>
          </cell>
          <cell r="AY1495">
            <v>43.6</v>
          </cell>
          <cell r="AZ1495" t="str">
            <v>NA</v>
          </cell>
          <cell r="BA1495">
            <v>32842</v>
          </cell>
          <cell r="BB1495">
            <v>3400</v>
          </cell>
          <cell r="BC1495" t="str">
            <v>NA</v>
          </cell>
          <cell r="BD1495" t="str">
            <v>NA</v>
          </cell>
          <cell r="BE1495" t="str">
            <v>NA</v>
          </cell>
          <cell r="BF1495">
            <v>32508</v>
          </cell>
          <cell r="BG1495" t="str">
            <v>NA</v>
          </cell>
          <cell r="BI1495" t="str">
            <v>Distribution</v>
          </cell>
          <cell r="BJ1495" t="str">
            <v>Settled</v>
          </cell>
          <cell r="BK1495" t="str">
            <v>No</v>
          </cell>
          <cell r="BL1495" t="str">
            <v>No</v>
          </cell>
        </row>
        <row r="1496">
          <cell r="AE1496">
            <v>146</v>
          </cell>
          <cell r="AF1496">
            <v>0</v>
          </cell>
          <cell r="AG1496">
            <v>1</v>
          </cell>
          <cell r="AH1496">
            <v>1</v>
          </cell>
          <cell r="AI1496">
            <v>1</v>
          </cell>
          <cell r="AJ1496">
            <v>1</v>
          </cell>
          <cell r="AL1496">
            <v>41</v>
          </cell>
          <cell r="AM1496">
            <v>101</v>
          </cell>
          <cell r="AO1496" t="str">
            <v>DPU-1100</v>
          </cell>
          <cell r="AP1496">
            <v>1156</v>
          </cell>
          <cell r="AQ1496" t="str">
            <v>MA</v>
          </cell>
          <cell r="AR1496" t="str">
            <v>Boston Gas Company</v>
          </cell>
          <cell r="AS1496" t="str">
            <v>NG.</v>
          </cell>
          <cell r="AT1496" t="str">
            <v>Natural Gas</v>
          </cell>
          <cell r="AU1496">
            <v>30026</v>
          </cell>
          <cell r="AV1496">
            <v>66600</v>
          </cell>
          <cell r="AW1496">
            <v>15.37</v>
          </cell>
          <cell r="AX1496">
            <v>19.5</v>
          </cell>
          <cell r="AY1496">
            <v>51.82</v>
          </cell>
          <cell r="AZ1496">
            <v>262900</v>
          </cell>
          <cell r="BA1496">
            <v>30224</v>
          </cell>
          <cell r="BB1496">
            <v>53500</v>
          </cell>
          <cell r="BC1496">
            <v>13.81</v>
          </cell>
          <cell r="BD1496">
            <v>15.5</v>
          </cell>
          <cell r="BE1496">
            <v>52</v>
          </cell>
          <cell r="BF1496">
            <v>29951</v>
          </cell>
          <cell r="BG1496">
            <v>258900</v>
          </cell>
          <cell r="BH1496" t="str">
            <v>Year-end</v>
          </cell>
          <cell r="BI1496" t="str">
            <v>Distribution</v>
          </cell>
          <cell r="BJ1496" t="str">
            <v>Fully Litigated</v>
          </cell>
          <cell r="BK1496" t="str">
            <v>No</v>
          </cell>
          <cell r="BL1496" t="str">
            <v>No</v>
          </cell>
        </row>
        <row r="1497">
          <cell r="AE1497">
            <v>146</v>
          </cell>
          <cell r="AF1497">
            <v>0</v>
          </cell>
          <cell r="AG1497">
            <v>1</v>
          </cell>
          <cell r="AH1497">
            <v>1</v>
          </cell>
          <cell r="AI1497">
            <v>1</v>
          </cell>
          <cell r="AJ1497">
            <v>1</v>
          </cell>
          <cell r="AL1497">
            <v>41</v>
          </cell>
          <cell r="AM1497">
            <v>101</v>
          </cell>
          <cell r="AO1497" t="str">
            <v>DPU-88-67</v>
          </cell>
          <cell r="AP1497">
            <v>1157</v>
          </cell>
          <cell r="AQ1497" t="str">
            <v>MA</v>
          </cell>
          <cell r="AR1497" t="str">
            <v>Boston Gas Company</v>
          </cell>
          <cell r="AS1497" t="str">
            <v>NG.</v>
          </cell>
          <cell r="AT1497" t="str">
            <v>Natural Gas</v>
          </cell>
          <cell r="AU1497">
            <v>32318</v>
          </cell>
          <cell r="AV1497">
            <v>10500</v>
          </cell>
          <cell r="AW1497">
            <v>11.84</v>
          </cell>
          <cell r="AX1497">
            <v>14.88</v>
          </cell>
          <cell r="AY1497">
            <v>50.2</v>
          </cell>
          <cell r="AZ1497">
            <v>266900</v>
          </cell>
          <cell r="BA1497">
            <v>32416</v>
          </cell>
          <cell r="BB1497">
            <v>-1500</v>
          </cell>
          <cell r="BC1497">
            <v>11.02</v>
          </cell>
          <cell r="BD1497">
            <v>13.25</v>
          </cell>
          <cell r="BE1497">
            <v>50.2</v>
          </cell>
          <cell r="BF1497">
            <v>32142</v>
          </cell>
          <cell r="BG1497">
            <v>236400</v>
          </cell>
          <cell r="BH1497" t="str">
            <v>Year-end</v>
          </cell>
          <cell r="BI1497" t="str">
            <v>Distribution</v>
          </cell>
          <cell r="BJ1497" t="str">
            <v>Fully Litigated</v>
          </cell>
          <cell r="BK1497" t="str">
            <v>No</v>
          </cell>
          <cell r="BL1497" t="str">
            <v>No</v>
          </cell>
        </row>
        <row r="1498">
          <cell r="AE1498">
            <v>146</v>
          </cell>
          <cell r="AF1498">
            <v>0</v>
          </cell>
          <cell r="AG1498">
            <v>1</v>
          </cell>
          <cell r="AH1498">
            <v>1</v>
          </cell>
          <cell r="AI1498">
            <v>1</v>
          </cell>
          <cell r="AJ1498">
            <v>1</v>
          </cell>
          <cell r="AL1498">
            <v>41</v>
          </cell>
          <cell r="AM1498">
            <v>101</v>
          </cell>
          <cell r="AO1498" t="str">
            <v>DPU-1125</v>
          </cell>
          <cell r="AP1498">
            <v>1158</v>
          </cell>
          <cell r="AQ1498" t="str">
            <v>MA</v>
          </cell>
          <cell r="AR1498" t="str">
            <v>Colonial Gas Company</v>
          </cell>
          <cell r="AS1498" t="str">
            <v>NG.</v>
          </cell>
          <cell r="AT1498" t="str">
            <v>Natural Gas</v>
          </cell>
          <cell r="AU1498">
            <v>30088</v>
          </cell>
          <cell r="AV1498">
            <v>14300</v>
          </cell>
          <cell r="AW1498">
            <v>14.02</v>
          </cell>
          <cell r="AX1498">
            <v>18.5</v>
          </cell>
          <cell r="AY1498">
            <v>35.4</v>
          </cell>
          <cell r="AZ1498" t="str">
            <v>NA</v>
          </cell>
          <cell r="BA1498">
            <v>30285</v>
          </cell>
          <cell r="BB1498">
            <v>7400</v>
          </cell>
          <cell r="BC1498">
            <v>12.99</v>
          </cell>
          <cell r="BD1498">
            <v>16.100000000000001</v>
          </cell>
          <cell r="BE1498">
            <v>32.92</v>
          </cell>
          <cell r="BF1498">
            <v>29951</v>
          </cell>
          <cell r="BG1498" t="str">
            <v>NA</v>
          </cell>
          <cell r="BI1498" t="str">
            <v>Distribution</v>
          </cell>
          <cell r="BJ1498" t="str">
            <v>Fully Litigated</v>
          </cell>
          <cell r="BK1498" t="str">
            <v>No</v>
          </cell>
          <cell r="BL1498" t="str">
            <v>No</v>
          </cell>
        </row>
        <row r="1499">
          <cell r="AE1499">
            <v>146</v>
          </cell>
          <cell r="AF1499">
            <v>0</v>
          </cell>
          <cell r="AG1499">
            <v>1</v>
          </cell>
          <cell r="AH1499">
            <v>1</v>
          </cell>
          <cell r="AI1499">
            <v>1</v>
          </cell>
          <cell r="AJ1499">
            <v>1</v>
          </cell>
          <cell r="AL1499">
            <v>41</v>
          </cell>
          <cell r="AM1499">
            <v>101</v>
          </cell>
          <cell r="AO1499" t="str">
            <v>DPU-20132-G</v>
          </cell>
          <cell r="AP1499">
            <v>1723</v>
          </cell>
          <cell r="AQ1499" t="str">
            <v>MA</v>
          </cell>
          <cell r="AR1499" t="str">
            <v>NSTAR Gas Company</v>
          </cell>
          <cell r="AS1499" t="str">
            <v>ES</v>
          </cell>
          <cell r="AT1499" t="str">
            <v>Natural Gas</v>
          </cell>
          <cell r="AU1499">
            <v>29053</v>
          </cell>
          <cell r="AV1499">
            <v>3400</v>
          </cell>
          <cell r="AW1499">
            <v>11.04</v>
          </cell>
          <cell r="AX1499">
            <v>14</v>
          </cell>
          <cell r="AY1499">
            <v>51.99</v>
          </cell>
          <cell r="AZ1499" t="str">
            <v>NA</v>
          </cell>
          <cell r="BA1499">
            <v>29251</v>
          </cell>
          <cell r="BB1499">
            <v>2500</v>
          </cell>
          <cell r="BC1499">
            <v>10.31</v>
          </cell>
          <cell r="BD1499">
            <v>12.61</v>
          </cell>
          <cell r="BE1499">
            <v>52</v>
          </cell>
          <cell r="BF1499">
            <v>28855</v>
          </cell>
          <cell r="BG1499" t="str">
            <v>NA</v>
          </cell>
          <cell r="BI1499" t="str">
            <v>Distribution</v>
          </cell>
          <cell r="BJ1499" t="str">
            <v>Fully Litigated</v>
          </cell>
          <cell r="BK1499" t="str">
            <v>No</v>
          </cell>
          <cell r="BL1499" t="str">
            <v>No</v>
          </cell>
        </row>
        <row r="1500">
          <cell r="AE1500">
            <v>146</v>
          </cell>
          <cell r="AF1500">
            <v>0</v>
          </cell>
          <cell r="AG1500">
            <v>1</v>
          </cell>
          <cell r="AH1500">
            <v>1</v>
          </cell>
          <cell r="AI1500">
            <v>1</v>
          </cell>
          <cell r="AJ1500">
            <v>1</v>
          </cell>
          <cell r="AL1500">
            <v>41</v>
          </cell>
          <cell r="AM1500">
            <v>101</v>
          </cell>
          <cell r="AO1500" t="str">
            <v>DPU-1120</v>
          </cell>
          <cell r="AP1500">
            <v>1729</v>
          </cell>
          <cell r="AQ1500" t="str">
            <v>MA</v>
          </cell>
          <cell r="AR1500" t="str">
            <v>NSTAR Gas Company</v>
          </cell>
          <cell r="AS1500" t="str">
            <v>ES</v>
          </cell>
          <cell r="AT1500" t="str">
            <v>Natural Gas</v>
          </cell>
          <cell r="AU1500">
            <v>30088</v>
          </cell>
          <cell r="AV1500">
            <v>35800</v>
          </cell>
          <cell r="AW1500">
            <v>15.81</v>
          </cell>
          <cell r="AX1500">
            <v>19</v>
          </cell>
          <cell r="AY1500">
            <v>51.72</v>
          </cell>
          <cell r="AZ1500">
            <v>125700</v>
          </cell>
          <cell r="BA1500">
            <v>30285</v>
          </cell>
          <cell r="BB1500">
            <v>27400</v>
          </cell>
          <cell r="BC1500">
            <v>13.59</v>
          </cell>
          <cell r="BD1500">
            <v>15.5</v>
          </cell>
          <cell r="BE1500">
            <v>51.72</v>
          </cell>
          <cell r="BF1500">
            <v>29951</v>
          </cell>
          <cell r="BG1500">
            <v>113900</v>
          </cell>
          <cell r="BH1500" t="str">
            <v>Year-end</v>
          </cell>
          <cell r="BI1500" t="str">
            <v>Distribution</v>
          </cell>
          <cell r="BJ1500" t="str">
            <v>Fully Litigated</v>
          </cell>
          <cell r="BK1500" t="str">
            <v>No</v>
          </cell>
          <cell r="BL1500" t="str">
            <v>No</v>
          </cell>
        </row>
        <row r="1501">
          <cell r="AE1501">
            <v>146</v>
          </cell>
          <cell r="AF1501">
            <v>0</v>
          </cell>
          <cell r="AG1501">
            <v>1</v>
          </cell>
          <cell r="AH1501">
            <v>1</v>
          </cell>
          <cell r="AI1501">
            <v>1</v>
          </cell>
          <cell r="AJ1501">
            <v>1</v>
          </cell>
          <cell r="AL1501">
            <v>41</v>
          </cell>
          <cell r="AM1501">
            <v>101</v>
          </cell>
          <cell r="AO1501" t="str">
            <v>DPU-87-122</v>
          </cell>
          <cell r="AP1501">
            <v>1731</v>
          </cell>
          <cell r="AQ1501" t="str">
            <v>MA</v>
          </cell>
          <cell r="AR1501" t="str">
            <v>NSTAR Gas Company</v>
          </cell>
          <cell r="AS1501" t="str">
            <v>ES</v>
          </cell>
          <cell r="AT1501" t="str">
            <v>Natural Gas</v>
          </cell>
          <cell r="AU1501">
            <v>31944</v>
          </cell>
          <cell r="AV1501">
            <v>15700</v>
          </cell>
          <cell r="AW1501">
            <v>12.02</v>
          </cell>
          <cell r="AX1501">
            <v>14.85</v>
          </cell>
          <cell r="AY1501">
            <v>51.09</v>
          </cell>
          <cell r="AZ1501" t="str">
            <v>NA</v>
          </cell>
          <cell r="BA1501">
            <v>32142</v>
          </cell>
          <cell r="BB1501">
            <v>15600</v>
          </cell>
          <cell r="BC1501">
            <v>11.2</v>
          </cell>
          <cell r="BD1501">
            <v>13.25</v>
          </cell>
          <cell r="BE1501">
            <v>51.09</v>
          </cell>
          <cell r="BF1501">
            <v>31777</v>
          </cell>
          <cell r="BG1501" t="str">
            <v>NA</v>
          </cell>
          <cell r="BI1501" t="str">
            <v>Distribution</v>
          </cell>
          <cell r="BJ1501" t="str">
            <v>Fully Litigated</v>
          </cell>
          <cell r="BK1501" t="str">
            <v>No</v>
          </cell>
          <cell r="BL1501" t="str">
            <v>No</v>
          </cell>
        </row>
        <row r="1502">
          <cell r="AE1502">
            <v>146</v>
          </cell>
          <cell r="AF1502">
            <v>0</v>
          </cell>
          <cell r="AG1502">
            <v>1</v>
          </cell>
          <cell r="AH1502">
            <v>1</v>
          </cell>
          <cell r="AI1502">
            <v>1</v>
          </cell>
          <cell r="AJ1502">
            <v>1</v>
          </cell>
          <cell r="AL1502">
            <v>41</v>
          </cell>
          <cell r="AM1502">
            <v>101</v>
          </cell>
          <cell r="AO1502" t="str">
            <v>DPU-777</v>
          </cell>
          <cell r="AP1502">
            <v>1732</v>
          </cell>
          <cell r="AQ1502" t="str">
            <v>MA</v>
          </cell>
          <cell r="AR1502" t="str">
            <v>Eversource Gas Company of Massachusetts</v>
          </cell>
          <cell r="AS1502" t="str">
            <v>ES</v>
          </cell>
          <cell r="AT1502" t="str">
            <v>Natural Gas</v>
          </cell>
          <cell r="AU1502">
            <v>29784</v>
          </cell>
          <cell r="AV1502">
            <v>15400</v>
          </cell>
          <cell r="AW1502">
            <v>12.97</v>
          </cell>
          <cell r="AX1502">
            <v>17.5</v>
          </cell>
          <cell r="AY1502">
            <v>34.700000000000003</v>
          </cell>
          <cell r="AZ1502" t="str">
            <v>NA</v>
          </cell>
          <cell r="BA1502">
            <v>29982</v>
          </cell>
          <cell r="BB1502">
            <v>7100</v>
          </cell>
          <cell r="BC1502">
            <v>11.35</v>
          </cell>
          <cell r="BD1502">
            <v>14</v>
          </cell>
          <cell r="BE1502">
            <v>38.29</v>
          </cell>
          <cell r="BF1502">
            <v>29586</v>
          </cell>
          <cell r="BG1502" t="str">
            <v>NA</v>
          </cell>
          <cell r="BI1502" t="str">
            <v>Distribution</v>
          </cell>
          <cell r="BJ1502" t="str">
            <v>Fully Litigated</v>
          </cell>
          <cell r="BK1502" t="str">
            <v>No</v>
          </cell>
          <cell r="BL1502" t="str">
            <v>No</v>
          </cell>
        </row>
        <row r="1503">
          <cell r="AE1503">
            <v>146</v>
          </cell>
          <cell r="AF1503">
            <v>0</v>
          </cell>
          <cell r="AG1503">
            <v>1</v>
          </cell>
          <cell r="AH1503">
            <v>1</v>
          </cell>
          <cell r="AI1503">
            <v>1</v>
          </cell>
          <cell r="AJ1503">
            <v>1</v>
          </cell>
          <cell r="AL1503">
            <v>41</v>
          </cell>
          <cell r="AM1503">
            <v>101</v>
          </cell>
          <cell r="AO1503" t="str">
            <v>DPU-1122</v>
          </cell>
          <cell r="AP1503">
            <v>1733</v>
          </cell>
          <cell r="AQ1503" t="str">
            <v>MA</v>
          </cell>
          <cell r="AR1503" t="str">
            <v>Eversource Gas Company of Massachusetts</v>
          </cell>
          <cell r="AS1503" t="str">
            <v>ES</v>
          </cell>
          <cell r="AT1503" t="str">
            <v>Natural Gas</v>
          </cell>
          <cell r="AU1503">
            <v>30088</v>
          </cell>
          <cell r="AV1503">
            <v>15900</v>
          </cell>
          <cell r="AW1503">
            <v>13.84</v>
          </cell>
          <cell r="AX1503">
            <v>18.5</v>
          </cell>
          <cell r="AY1503">
            <v>42.78</v>
          </cell>
          <cell r="AZ1503" t="str">
            <v>NA</v>
          </cell>
          <cell r="BA1503">
            <v>30285</v>
          </cell>
          <cell r="BB1503">
            <v>2200</v>
          </cell>
          <cell r="BC1503">
            <v>11.99</v>
          </cell>
          <cell r="BD1503">
            <v>15.5</v>
          </cell>
          <cell r="BE1503">
            <v>33.200000000000003</v>
          </cell>
          <cell r="BF1503">
            <v>29951</v>
          </cell>
          <cell r="BG1503" t="str">
            <v>NA</v>
          </cell>
          <cell r="BI1503" t="str">
            <v>Distribution</v>
          </cell>
          <cell r="BJ1503" t="str">
            <v>Fully Litigated</v>
          </cell>
          <cell r="BK1503" t="str">
            <v>No</v>
          </cell>
          <cell r="BL1503" t="str">
            <v>No</v>
          </cell>
        </row>
        <row r="1504">
          <cell r="AE1504">
            <v>146</v>
          </cell>
          <cell r="AF1504">
            <v>0</v>
          </cell>
          <cell r="AG1504">
            <v>1</v>
          </cell>
          <cell r="AH1504">
            <v>1</v>
          </cell>
          <cell r="AI1504">
            <v>1</v>
          </cell>
          <cell r="AJ1504">
            <v>1</v>
          </cell>
          <cell r="AL1504">
            <v>41</v>
          </cell>
          <cell r="AM1504">
            <v>101</v>
          </cell>
          <cell r="AO1504" t="str">
            <v>DPU-1535</v>
          </cell>
          <cell r="AP1504">
            <v>1734</v>
          </cell>
          <cell r="AQ1504" t="str">
            <v>MA</v>
          </cell>
          <cell r="AR1504" t="str">
            <v>Eversource Gas Company of Massachusetts</v>
          </cell>
          <cell r="AS1504" t="str">
            <v>ES</v>
          </cell>
          <cell r="AT1504" t="str">
            <v>Natural Gas</v>
          </cell>
          <cell r="AU1504">
            <v>30453</v>
          </cell>
          <cell r="AV1504">
            <v>12800</v>
          </cell>
          <cell r="AW1504">
            <v>13.65</v>
          </cell>
          <cell r="AX1504">
            <v>18.25</v>
          </cell>
          <cell r="AY1504">
            <v>41.3</v>
          </cell>
          <cell r="AZ1504" t="str">
            <v>NA</v>
          </cell>
          <cell r="BA1504">
            <v>30559</v>
          </cell>
          <cell r="BB1504">
            <v>5500</v>
          </cell>
          <cell r="BC1504" t="str">
            <v>NA</v>
          </cell>
          <cell r="BD1504">
            <v>15.25</v>
          </cell>
          <cell r="BE1504" t="str">
            <v>NA</v>
          </cell>
          <cell r="BF1504">
            <v>30316</v>
          </cell>
          <cell r="BG1504" t="str">
            <v>NA</v>
          </cell>
          <cell r="BH1504" t="str">
            <v>Year-end</v>
          </cell>
          <cell r="BI1504" t="str">
            <v>Distribution</v>
          </cell>
          <cell r="BJ1504" t="str">
            <v>Settled</v>
          </cell>
          <cell r="BK1504" t="str">
            <v>No</v>
          </cell>
          <cell r="BL1504" t="str">
            <v>No</v>
          </cell>
        </row>
        <row r="1505">
          <cell r="AE1505">
            <v>146</v>
          </cell>
          <cell r="AF1505">
            <v>0</v>
          </cell>
          <cell r="AG1505">
            <v>1</v>
          </cell>
          <cell r="AH1505">
            <v>1</v>
          </cell>
          <cell r="AI1505">
            <v>1</v>
          </cell>
          <cell r="AJ1505">
            <v>1</v>
          </cell>
          <cell r="AL1505">
            <v>41</v>
          </cell>
          <cell r="AM1505">
            <v>101</v>
          </cell>
          <cell r="AO1505" t="str">
            <v>DPU-89-81</v>
          </cell>
          <cell r="AP1505">
            <v>1735</v>
          </cell>
          <cell r="AQ1505" t="str">
            <v>MA</v>
          </cell>
          <cell r="AR1505" t="str">
            <v>Eversource Gas Company of Massachusetts</v>
          </cell>
          <cell r="AS1505" t="str">
            <v>ES</v>
          </cell>
          <cell r="AT1505" t="str">
            <v>Natural Gas</v>
          </cell>
          <cell r="AU1505">
            <v>32612</v>
          </cell>
          <cell r="AV1505">
            <v>15900</v>
          </cell>
          <cell r="AW1505">
            <v>12.51</v>
          </cell>
          <cell r="AX1505">
            <v>15.25</v>
          </cell>
          <cell r="AY1505">
            <v>52</v>
          </cell>
          <cell r="AZ1505" t="str">
            <v>NA</v>
          </cell>
          <cell r="BA1505">
            <v>32812</v>
          </cell>
          <cell r="BB1505">
            <v>11100</v>
          </cell>
          <cell r="BC1505" t="str">
            <v>NA</v>
          </cell>
          <cell r="BD1505" t="str">
            <v>NA</v>
          </cell>
          <cell r="BE1505" t="str">
            <v>NA</v>
          </cell>
          <cell r="BF1505">
            <v>32447</v>
          </cell>
          <cell r="BG1505" t="str">
            <v>NA</v>
          </cell>
          <cell r="BI1505" t="str">
            <v>Distribution</v>
          </cell>
          <cell r="BJ1505" t="str">
            <v>Settled</v>
          </cell>
          <cell r="BK1505" t="str">
            <v>No</v>
          </cell>
          <cell r="BL1505" t="str">
            <v>No</v>
          </cell>
        </row>
        <row r="1506">
          <cell r="AE1506">
            <v>146</v>
          </cell>
          <cell r="AF1506">
            <v>0</v>
          </cell>
          <cell r="AG1506">
            <v>1</v>
          </cell>
          <cell r="AH1506">
            <v>1</v>
          </cell>
          <cell r="AI1506">
            <v>1</v>
          </cell>
          <cell r="AJ1506">
            <v>0</v>
          </cell>
          <cell r="AL1506">
            <v>41</v>
          </cell>
          <cell r="AM1506">
            <v>101</v>
          </cell>
          <cell r="AO1506" t="str">
            <v>DPU 11-01</v>
          </cell>
          <cell r="AP1506">
            <v>2125</v>
          </cell>
          <cell r="AQ1506" t="str">
            <v>MA</v>
          </cell>
          <cell r="AR1506" t="str">
            <v>Fitchburg Gas and Electric Light Company, Inc.</v>
          </cell>
          <cell r="AS1506" t="str">
            <v>UTL</v>
          </cell>
          <cell r="AT1506" t="str">
            <v>Electric</v>
          </cell>
          <cell r="AU1506">
            <v>40557</v>
          </cell>
          <cell r="AV1506">
            <v>7149.6289999999999</v>
          </cell>
          <cell r="AW1506">
            <v>8.58</v>
          </cell>
          <cell r="AX1506">
            <v>10.7</v>
          </cell>
          <cell r="AY1506">
            <v>42.88</v>
          </cell>
          <cell r="AZ1506">
            <v>57513.095999999998</v>
          </cell>
          <cell r="BA1506">
            <v>40756</v>
          </cell>
          <cell r="BB1506">
            <v>3275.8710000000001</v>
          </cell>
          <cell r="BC1506">
            <v>7.93</v>
          </cell>
          <cell r="BD1506">
            <v>9.1999999999999993</v>
          </cell>
          <cell r="BE1506">
            <v>42.88</v>
          </cell>
          <cell r="BF1506">
            <v>40178</v>
          </cell>
          <cell r="BG1506">
            <v>56326.789000000004</v>
          </cell>
          <cell r="BH1506" t="str">
            <v>Year-end</v>
          </cell>
          <cell r="BI1506" t="str">
            <v>Distribution</v>
          </cell>
          <cell r="BJ1506" t="str">
            <v>Fully Litigated</v>
          </cell>
          <cell r="BK1506" t="str">
            <v>No</v>
          </cell>
          <cell r="BL1506" t="str">
            <v>No</v>
          </cell>
        </row>
        <row r="1507">
          <cell r="AE1507">
            <v>146</v>
          </cell>
          <cell r="AF1507">
            <v>0</v>
          </cell>
          <cell r="AG1507">
            <v>1</v>
          </cell>
          <cell r="AH1507">
            <v>1</v>
          </cell>
          <cell r="AI1507">
            <v>1</v>
          </cell>
          <cell r="AJ1507">
            <v>1</v>
          </cell>
          <cell r="AL1507">
            <v>41</v>
          </cell>
          <cell r="AM1507">
            <v>101</v>
          </cell>
          <cell r="AO1507" t="str">
            <v>DPU 11-02</v>
          </cell>
          <cell r="AP1507">
            <v>2126</v>
          </cell>
          <cell r="AQ1507" t="str">
            <v>MA</v>
          </cell>
          <cell r="AR1507" t="str">
            <v>Fitchburg Gas and Electric Light Company, Inc.</v>
          </cell>
          <cell r="AS1507" t="str">
            <v>UTL</v>
          </cell>
          <cell r="AT1507" t="str">
            <v>Natural Gas</v>
          </cell>
          <cell r="AU1507">
            <v>40557</v>
          </cell>
          <cell r="AV1507">
            <v>4447.5</v>
          </cell>
          <cell r="AW1507">
            <v>8.58</v>
          </cell>
          <cell r="AX1507">
            <v>10.7</v>
          </cell>
          <cell r="AY1507">
            <v>42.88</v>
          </cell>
          <cell r="AZ1507">
            <v>51364.642</v>
          </cell>
          <cell r="BA1507">
            <v>40756</v>
          </cell>
          <cell r="BB1507">
            <v>3723.5349999999999</v>
          </cell>
          <cell r="BC1507">
            <v>7.93</v>
          </cell>
          <cell r="BD1507">
            <v>9.1999999999999993</v>
          </cell>
          <cell r="BE1507">
            <v>42.88</v>
          </cell>
          <cell r="BF1507">
            <v>40178</v>
          </cell>
          <cell r="BG1507">
            <v>50726.025999999998</v>
          </cell>
          <cell r="BH1507" t="str">
            <v>Year-end</v>
          </cell>
          <cell r="BI1507" t="str">
            <v>Distribution</v>
          </cell>
          <cell r="BJ1507" t="str">
            <v>Fully Litigated</v>
          </cell>
          <cell r="BK1507" t="str">
            <v>No</v>
          </cell>
          <cell r="BL1507" t="str">
            <v>No</v>
          </cell>
        </row>
        <row r="1508">
          <cell r="AE1508">
            <v>146</v>
          </cell>
          <cell r="AF1508">
            <v>0</v>
          </cell>
          <cell r="AG1508">
            <v>1</v>
          </cell>
          <cell r="AH1508">
            <v>1</v>
          </cell>
          <cell r="AI1508">
            <v>1</v>
          </cell>
          <cell r="AJ1508">
            <v>1</v>
          </cell>
          <cell r="AL1508">
            <v>41</v>
          </cell>
          <cell r="AM1508">
            <v>101</v>
          </cell>
          <cell r="AO1508" t="str">
            <v>DPU 12-25</v>
          </cell>
          <cell r="AP1508">
            <v>2340</v>
          </cell>
          <cell r="AQ1508" t="str">
            <v>MA</v>
          </cell>
          <cell r="AR1508" t="str">
            <v>Eversource Gas Company of Massachusetts</v>
          </cell>
          <cell r="AS1508" t="str">
            <v>ES</v>
          </cell>
          <cell r="AT1508" t="str">
            <v>Natural Gas</v>
          </cell>
          <cell r="AU1508">
            <v>41012</v>
          </cell>
          <cell r="AV1508">
            <v>27434.073</v>
          </cell>
          <cell r="AW1508">
            <v>9.08</v>
          </cell>
          <cell r="AX1508">
            <v>11.75</v>
          </cell>
          <cell r="AY1508">
            <v>53.7</v>
          </cell>
          <cell r="AZ1508">
            <v>487852.12900000002</v>
          </cell>
          <cell r="BA1508">
            <v>41214</v>
          </cell>
          <cell r="BB1508">
            <v>7853.1630000000005</v>
          </cell>
          <cell r="BC1508">
            <v>7.84</v>
          </cell>
          <cell r="BD1508">
            <v>9.4499999999999993</v>
          </cell>
          <cell r="BE1508">
            <v>53.7</v>
          </cell>
          <cell r="BF1508">
            <v>40908</v>
          </cell>
          <cell r="BG1508">
            <v>466383.91200000001</v>
          </cell>
          <cell r="BH1508" t="str">
            <v>Year-end</v>
          </cell>
          <cell r="BI1508" t="str">
            <v>Distribution</v>
          </cell>
          <cell r="BJ1508" t="str">
            <v>Fully Litigated</v>
          </cell>
          <cell r="BK1508" t="str">
            <v>No</v>
          </cell>
          <cell r="BL1508" t="str">
            <v>No</v>
          </cell>
        </row>
        <row r="1509">
          <cell r="AE1509">
            <v>146</v>
          </cell>
          <cell r="AF1509">
            <v>0</v>
          </cell>
          <cell r="AG1509">
            <v>1</v>
          </cell>
          <cell r="AH1509">
            <v>1</v>
          </cell>
          <cell r="AI1509">
            <v>1</v>
          </cell>
          <cell r="AJ1509">
            <v>1</v>
          </cell>
          <cell r="AL1509">
            <v>41</v>
          </cell>
          <cell r="AM1509">
            <v>101</v>
          </cell>
          <cell r="AO1509" t="str">
            <v>DPU 13-75</v>
          </cell>
          <cell r="AP1509">
            <v>2514</v>
          </cell>
          <cell r="AQ1509" t="str">
            <v>MA</v>
          </cell>
          <cell r="AR1509" t="str">
            <v>Eversource Gas Company of Massachusetts</v>
          </cell>
          <cell r="AS1509" t="str">
            <v>ES</v>
          </cell>
          <cell r="AT1509" t="str">
            <v>Natural Gas</v>
          </cell>
          <cell r="AU1509">
            <v>41380</v>
          </cell>
          <cell r="AV1509">
            <v>29911.284</v>
          </cell>
          <cell r="AW1509">
            <v>8.85</v>
          </cell>
          <cell r="AX1509">
            <v>11.45</v>
          </cell>
          <cell r="AY1509">
            <v>53.68</v>
          </cell>
          <cell r="AZ1509">
            <v>476523.68599999999</v>
          </cell>
          <cell r="BA1509">
            <v>41698</v>
          </cell>
          <cell r="BB1509">
            <v>19283.723000000002</v>
          </cell>
          <cell r="BC1509">
            <v>7.83</v>
          </cell>
          <cell r="BD1509">
            <v>9.5500000000000007</v>
          </cell>
          <cell r="BE1509">
            <v>53.68</v>
          </cell>
          <cell r="BF1509">
            <v>41274</v>
          </cell>
          <cell r="BG1509">
            <v>468716.31599999999</v>
          </cell>
          <cell r="BH1509" t="str">
            <v>Year-end</v>
          </cell>
          <cell r="BI1509" t="str">
            <v>Distribution</v>
          </cell>
          <cell r="BJ1509" t="str">
            <v>Fully Litigated</v>
          </cell>
          <cell r="BK1509" t="str">
            <v>No</v>
          </cell>
          <cell r="BL1509" t="str">
            <v>No</v>
          </cell>
        </row>
        <row r="1510">
          <cell r="AE1510">
            <v>146</v>
          </cell>
          <cell r="AF1510">
            <v>0</v>
          </cell>
          <cell r="AG1510">
            <v>1</v>
          </cell>
          <cell r="AH1510">
            <v>1</v>
          </cell>
          <cell r="AI1510">
            <v>1</v>
          </cell>
          <cell r="AJ1510">
            <v>0</v>
          </cell>
          <cell r="AL1510">
            <v>41</v>
          </cell>
          <cell r="AM1510">
            <v>101</v>
          </cell>
          <cell r="AO1510" t="str">
            <v>DPU 13-90</v>
          </cell>
          <cell r="AP1510">
            <v>2541</v>
          </cell>
          <cell r="AQ1510" t="str">
            <v>MA</v>
          </cell>
          <cell r="AR1510" t="str">
            <v>Fitchburg Gas and Electric Light Company, Inc.</v>
          </cell>
          <cell r="AS1510" t="str">
            <v>UTL</v>
          </cell>
          <cell r="AT1510" t="str">
            <v>Electric</v>
          </cell>
          <cell r="AU1510">
            <v>41470</v>
          </cell>
          <cell r="AV1510">
            <v>6880.5510000000004</v>
          </cell>
          <cell r="AW1510">
            <v>8.5500000000000007</v>
          </cell>
          <cell r="AX1510">
            <v>10.25</v>
          </cell>
          <cell r="AY1510">
            <v>47.78</v>
          </cell>
          <cell r="AZ1510">
            <v>52000.078999999998</v>
          </cell>
          <cell r="BA1510">
            <v>41789</v>
          </cell>
          <cell r="BB1510">
            <v>5592.39</v>
          </cell>
          <cell r="BC1510">
            <v>8.2799999999999994</v>
          </cell>
          <cell r="BD1510">
            <v>9.6999999999999993</v>
          </cell>
          <cell r="BE1510">
            <v>47.78</v>
          </cell>
          <cell r="BF1510">
            <v>41274</v>
          </cell>
          <cell r="BG1510">
            <v>51903.737999999998</v>
          </cell>
          <cell r="BH1510" t="str">
            <v>Year-end</v>
          </cell>
          <cell r="BI1510" t="str">
            <v>Distribution</v>
          </cell>
          <cell r="BJ1510" t="str">
            <v>Fully Litigated</v>
          </cell>
          <cell r="BK1510" t="str">
            <v>No</v>
          </cell>
          <cell r="BL1510" t="str">
            <v>No</v>
          </cell>
        </row>
        <row r="1511">
          <cell r="AE1511">
            <v>146</v>
          </cell>
          <cell r="AF1511">
            <v>0</v>
          </cell>
          <cell r="AG1511">
            <v>1</v>
          </cell>
          <cell r="AH1511">
            <v>1</v>
          </cell>
          <cell r="AI1511">
            <v>1</v>
          </cell>
          <cell r="AJ1511">
            <v>1</v>
          </cell>
          <cell r="AL1511">
            <v>41</v>
          </cell>
          <cell r="AM1511">
            <v>101</v>
          </cell>
          <cell r="AO1511" t="str">
            <v>DPU 14-150</v>
          </cell>
          <cell r="AP1511">
            <v>2748</v>
          </cell>
          <cell r="AQ1511" t="str">
            <v>MA</v>
          </cell>
          <cell r="AR1511" t="str">
            <v>NSTAR Gas Company</v>
          </cell>
          <cell r="AS1511" t="str">
            <v>ES</v>
          </cell>
          <cell r="AT1511" t="str">
            <v>Natural Gas</v>
          </cell>
          <cell r="AU1511">
            <v>41990</v>
          </cell>
          <cell r="AV1511">
            <v>23195.466</v>
          </cell>
          <cell r="AW1511">
            <v>7.99</v>
          </cell>
          <cell r="AX1511">
            <v>10.25</v>
          </cell>
          <cell r="AY1511">
            <v>52.8</v>
          </cell>
          <cell r="AZ1511">
            <v>480059.28200000001</v>
          </cell>
          <cell r="BA1511">
            <v>42307</v>
          </cell>
          <cell r="BB1511">
            <v>15831.322</v>
          </cell>
          <cell r="BC1511">
            <v>7.72</v>
          </cell>
          <cell r="BD1511">
            <v>9.8000000000000007</v>
          </cell>
          <cell r="BE1511">
            <v>52.1</v>
          </cell>
          <cell r="BF1511">
            <v>41639</v>
          </cell>
          <cell r="BG1511">
            <v>475316.15500000003</v>
          </cell>
          <cell r="BH1511" t="str">
            <v>Year-end</v>
          </cell>
          <cell r="BI1511" t="str">
            <v>Distribution</v>
          </cell>
          <cell r="BJ1511" t="str">
            <v>Fully Litigated</v>
          </cell>
          <cell r="BK1511" t="str">
            <v>No</v>
          </cell>
          <cell r="BL1511" t="str">
            <v>No</v>
          </cell>
        </row>
        <row r="1512">
          <cell r="AE1512">
            <v>146</v>
          </cell>
          <cell r="AF1512">
            <v>0</v>
          </cell>
          <cell r="AG1512">
            <v>1</v>
          </cell>
          <cell r="AH1512">
            <v>1</v>
          </cell>
          <cell r="AI1512">
            <v>1</v>
          </cell>
          <cell r="AJ1512">
            <v>1</v>
          </cell>
          <cell r="AL1512">
            <v>41</v>
          </cell>
          <cell r="AM1512">
            <v>101</v>
          </cell>
          <cell r="AO1512" t="str">
            <v>DPU 15-50</v>
          </cell>
          <cell r="AP1512">
            <v>2789</v>
          </cell>
          <cell r="AQ1512" t="str">
            <v>MA</v>
          </cell>
          <cell r="AR1512" t="str">
            <v>Eversource Gas Company of Massachusetts</v>
          </cell>
          <cell r="AS1512" t="str">
            <v>ES</v>
          </cell>
          <cell r="AT1512" t="str">
            <v>Natural Gas</v>
          </cell>
          <cell r="AU1512">
            <v>42110</v>
          </cell>
          <cell r="AV1512">
            <v>49700</v>
          </cell>
          <cell r="AW1512">
            <v>8.5</v>
          </cell>
          <cell r="AX1512">
            <v>10.95</v>
          </cell>
          <cell r="AY1512">
            <v>53.54</v>
          </cell>
          <cell r="AZ1512">
            <v>590143.04599999997</v>
          </cell>
          <cell r="BA1512">
            <v>42284</v>
          </cell>
          <cell r="BB1512">
            <v>32800</v>
          </cell>
          <cell r="BC1512">
            <v>7.75</v>
          </cell>
          <cell r="BD1512">
            <v>9.5500000000000007</v>
          </cell>
          <cell r="BE1512">
            <v>53.54</v>
          </cell>
          <cell r="BF1512">
            <v>42004</v>
          </cell>
          <cell r="BG1512">
            <v>580400</v>
          </cell>
          <cell r="BH1512" t="str">
            <v>Year-end</v>
          </cell>
          <cell r="BI1512" t="str">
            <v>Distribution</v>
          </cell>
          <cell r="BJ1512" t="str">
            <v>Settled</v>
          </cell>
          <cell r="BK1512" t="str">
            <v>Yes</v>
          </cell>
          <cell r="BL1512" t="str">
            <v>No</v>
          </cell>
        </row>
        <row r="1513">
          <cell r="AE1513">
            <v>146</v>
          </cell>
          <cell r="AF1513">
            <v>0</v>
          </cell>
          <cell r="AG1513">
            <v>1</v>
          </cell>
          <cell r="AH1513">
            <v>1</v>
          </cell>
          <cell r="AI1513">
            <v>1</v>
          </cell>
          <cell r="AJ1513">
            <v>1</v>
          </cell>
          <cell r="AL1513">
            <v>41</v>
          </cell>
          <cell r="AM1513">
            <v>101</v>
          </cell>
          <cell r="AO1513" t="str">
            <v>DPU 15-75</v>
          </cell>
          <cell r="AP1513">
            <v>2804</v>
          </cell>
          <cell r="AQ1513" t="str">
            <v>MA</v>
          </cell>
          <cell r="AR1513" t="str">
            <v>Liberty Utilities (New England Natural Gas Company) Corp.</v>
          </cell>
          <cell r="AS1513" t="str">
            <v>AQN</v>
          </cell>
          <cell r="AT1513" t="str">
            <v>Natural Gas</v>
          </cell>
          <cell r="AU1513">
            <v>42200</v>
          </cell>
          <cell r="AV1513">
            <v>11778.728999999999</v>
          </cell>
          <cell r="AW1513">
            <v>8.59</v>
          </cell>
          <cell r="AX1513">
            <v>10.4</v>
          </cell>
          <cell r="AY1513">
            <v>55</v>
          </cell>
          <cell r="AZ1513">
            <v>70713.445999999996</v>
          </cell>
          <cell r="BA1513">
            <v>42410</v>
          </cell>
          <cell r="BB1513">
            <v>7800</v>
          </cell>
          <cell r="BC1513">
            <v>7.99</v>
          </cell>
          <cell r="BD1513">
            <v>9.6</v>
          </cell>
          <cell r="BE1513">
            <v>50</v>
          </cell>
          <cell r="BF1513">
            <v>42004</v>
          </cell>
          <cell r="BG1513">
            <v>69900</v>
          </cell>
          <cell r="BH1513" t="str">
            <v>Year-end</v>
          </cell>
          <cell r="BI1513" t="str">
            <v>Distribution</v>
          </cell>
          <cell r="BJ1513" t="str">
            <v>Settled</v>
          </cell>
          <cell r="BK1513" t="str">
            <v>Yes</v>
          </cell>
          <cell r="BL1513" t="str">
            <v>No</v>
          </cell>
        </row>
        <row r="1514">
          <cell r="AE1514">
            <v>146</v>
          </cell>
          <cell r="AF1514">
            <v>0</v>
          </cell>
          <cell r="AG1514">
            <v>1</v>
          </cell>
          <cell r="AH1514">
            <v>1</v>
          </cell>
          <cell r="AI1514">
            <v>1</v>
          </cell>
          <cell r="AJ1514">
            <v>1</v>
          </cell>
          <cell r="AL1514">
            <v>41</v>
          </cell>
          <cell r="AM1514">
            <v>101</v>
          </cell>
          <cell r="AO1514" t="str">
            <v>DPU 15-81</v>
          </cell>
          <cell r="AP1514">
            <v>2805</v>
          </cell>
          <cell r="AQ1514" t="str">
            <v>MA</v>
          </cell>
          <cell r="AR1514" t="str">
            <v>Fitchburg Gas and Electric Light Company, Inc.</v>
          </cell>
          <cell r="AS1514" t="str">
            <v>UTL</v>
          </cell>
          <cell r="AT1514" t="str">
            <v>Natural Gas</v>
          </cell>
          <cell r="AU1514">
            <v>42171</v>
          </cell>
          <cell r="AV1514">
            <v>2985.0320000000002</v>
          </cell>
          <cell r="AW1514">
            <v>8.7200000000000006</v>
          </cell>
          <cell r="AX1514">
            <v>10.25</v>
          </cell>
          <cell r="AY1514">
            <v>52.92</v>
          </cell>
          <cell r="AZ1514">
            <v>57541.523999999998</v>
          </cell>
          <cell r="BA1514">
            <v>42489</v>
          </cell>
          <cell r="BB1514">
            <v>1634.6880000000001</v>
          </cell>
          <cell r="BC1514">
            <v>8.4600000000000009</v>
          </cell>
          <cell r="BD1514">
            <v>9.8000000000000007</v>
          </cell>
          <cell r="BE1514">
            <v>52.17</v>
          </cell>
          <cell r="BF1514">
            <v>42004</v>
          </cell>
          <cell r="BG1514">
            <v>57151.448000000004</v>
          </cell>
          <cell r="BH1514" t="str">
            <v>Year-end</v>
          </cell>
          <cell r="BI1514" t="str">
            <v>Distribution</v>
          </cell>
          <cell r="BJ1514" t="str">
            <v>Fully Litigated</v>
          </cell>
          <cell r="BK1514" t="str">
            <v>No</v>
          </cell>
          <cell r="BL1514" t="str">
            <v>No</v>
          </cell>
        </row>
        <row r="1515">
          <cell r="AE1515">
            <v>146</v>
          </cell>
          <cell r="AF1515">
            <v>0</v>
          </cell>
          <cell r="AG1515">
            <v>1</v>
          </cell>
          <cell r="AH1515">
            <v>1</v>
          </cell>
          <cell r="AI1515">
            <v>1</v>
          </cell>
          <cell r="AJ1515">
            <v>0</v>
          </cell>
          <cell r="AL1515">
            <v>41</v>
          </cell>
          <cell r="AM1515">
            <v>101</v>
          </cell>
          <cell r="AO1515" t="str">
            <v>DPU 15-80</v>
          </cell>
          <cell r="AP1515">
            <v>2806</v>
          </cell>
          <cell r="AQ1515" t="str">
            <v>MA</v>
          </cell>
          <cell r="AR1515" t="str">
            <v>Fitchburg Gas and Electric Light Company, Inc.</v>
          </cell>
          <cell r="AS1515" t="str">
            <v>UTL</v>
          </cell>
          <cell r="AT1515" t="str">
            <v>Electric</v>
          </cell>
          <cell r="AU1515">
            <v>42171</v>
          </cell>
          <cell r="AV1515">
            <v>3812.1210000000001</v>
          </cell>
          <cell r="AW1515">
            <v>8.7200000000000006</v>
          </cell>
          <cell r="AX1515">
            <v>10.25</v>
          </cell>
          <cell r="AY1515">
            <v>52.92</v>
          </cell>
          <cell r="AZ1515">
            <v>57252.286</v>
          </cell>
          <cell r="BA1515">
            <v>42489</v>
          </cell>
          <cell r="BB1515">
            <v>2134.8530000000001</v>
          </cell>
          <cell r="BC1515">
            <v>8.4600000000000009</v>
          </cell>
          <cell r="BD1515">
            <v>9.8000000000000007</v>
          </cell>
          <cell r="BE1515">
            <v>52.17</v>
          </cell>
          <cell r="BF1515">
            <v>42004</v>
          </cell>
          <cell r="BG1515">
            <v>57158.872000000003</v>
          </cell>
          <cell r="BH1515" t="str">
            <v>Year-end</v>
          </cell>
          <cell r="BI1515" t="str">
            <v>Distribution</v>
          </cell>
          <cell r="BJ1515" t="str">
            <v>Fully Litigated</v>
          </cell>
          <cell r="BK1515" t="str">
            <v>No</v>
          </cell>
          <cell r="BL1515" t="str">
            <v>No</v>
          </cell>
        </row>
        <row r="1516">
          <cell r="AE1516">
            <v>146</v>
          </cell>
          <cell r="AF1516">
            <v>0</v>
          </cell>
          <cell r="AG1516">
            <v>1</v>
          </cell>
          <cell r="AH1516">
            <v>1</v>
          </cell>
          <cell r="AI1516">
            <v>1</v>
          </cell>
          <cell r="AJ1516">
            <v>0</v>
          </cell>
          <cell r="AL1516">
            <v>41</v>
          </cell>
          <cell r="AM1516">
            <v>101</v>
          </cell>
          <cell r="AO1516" t="str">
            <v>DPU-15-155</v>
          </cell>
          <cell r="AP1516">
            <v>2868</v>
          </cell>
          <cell r="AQ1516" t="str">
            <v>MA</v>
          </cell>
          <cell r="AR1516" t="str">
            <v>Massachusetts Electric Company</v>
          </cell>
          <cell r="AS1516" t="str">
            <v>NG.</v>
          </cell>
          <cell r="AT1516" t="str">
            <v>Electric</v>
          </cell>
          <cell r="AU1516">
            <v>42314</v>
          </cell>
          <cell r="AV1516">
            <v>201900.24900000001</v>
          </cell>
          <cell r="AW1516">
            <v>8.1300000000000008</v>
          </cell>
          <cell r="AX1516">
            <v>10.5</v>
          </cell>
          <cell r="AY1516">
            <v>51.98</v>
          </cell>
          <cell r="AZ1516">
            <v>1799527.297</v>
          </cell>
          <cell r="BA1516">
            <v>42643</v>
          </cell>
          <cell r="BB1516">
            <v>169670.239</v>
          </cell>
          <cell r="BC1516">
            <v>7.58</v>
          </cell>
          <cell r="BD1516">
            <v>9.9</v>
          </cell>
          <cell r="BE1516">
            <v>50.7</v>
          </cell>
          <cell r="BF1516">
            <v>42185</v>
          </cell>
          <cell r="BG1516">
            <v>1783120.6470000001</v>
          </cell>
          <cell r="BH1516" t="str">
            <v>Year-end</v>
          </cell>
          <cell r="BI1516" t="str">
            <v>Distribution</v>
          </cell>
          <cell r="BJ1516" t="str">
            <v>Fully Litigated</v>
          </cell>
          <cell r="BK1516" t="str">
            <v>No</v>
          </cell>
          <cell r="BL1516" t="str">
            <v>No</v>
          </cell>
        </row>
        <row r="1517">
          <cell r="AE1517">
            <v>146</v>
          </cell>
          <cell r="AF1517">
            <v>0</v>
          </cell>
          <cell r="AG1517">
            <v>1</v>
          </cell>
          <cell r="AH1517">
            <v>1</v>
          </cell>
          <cell r="AI1517">
            <v>1</v>
          </cell>
          <cell r="AJ1517">
            <v>0</v>
          </cell>
          <cell r="AL1517">
            <v>41</v>
          </cell>
          <cell r="AM1517">
            <v>101</v>
          </cell>
          <cell r="AO1517" t="str">
            <v>DPU 17-05 (NSTAR)</v>
          </cell>
          <cell r="AP1517">
            <v>3070</v>
          </cell>
          <cell r="AQ1517" t="str">
            <v>MA</v>
          </cell>
          <cell r="AR1517" t="str">
            <v>NSTAR Electric Company</v>
          </cell>
          <cell r="AS1517" t="str">
            <v>ES</v>
          </cell>
          <cell r="AT1517" t="str">
            <v>Electric</v>
          </cell>
          <cell r="AU1517">
            <v>42752</v>
          </cell>
          <cell r="AV1517">
            <v>60194.385999999999</v>
          </cell>
          <cell r="AW1517">
            <v>7.61</v>
          </cell>
          <cell r="AX1517">
            <v>10.5</v>
          </cell>
          <cell r="AY1517">
            <v>53.37</v>
          </cell>
          <cell r="AZ1517">
            <v>2734402.7710000002</v>
          </cell>
          <cell r="BA1517">
            <v>43069</v>
          </cell>
          <cell r="BB1517">
            <v>-26038.717000000001</v>
          </cell>
          <cell r="BC1517">
            <v>7.33</v>
          </cell>
          <cell r="BD1517">
            <v>10</v>
          </cell>
          <cell r="BE1517">
            <v>53.34</v>
          </cell>
          <cell r="BF1517">
            <v>42551</v>
          </cell>
          <cell r="BG1517">
            <v>2733106.7540000002</v>
          </cell>
          <cell r="BH1517" t="str">
            <v>Year-end</v>
          </cell>
          <cell r="BI1517" t="str">
            <v>Distribution</v>
          </cell>
          <cell r="BJ1517" t="str">
            <v>Fully Litigated</v>
          </cell>
          <cell r="BK1517" t="str">
            <v>Yes</v>
          </cell>
          <cell r="BL1517" t="str">
            <v>No</v>
          </cell>
        </row>
        <row r="1518">
          <cell r="AE1518">
            <v>146</v>
          </cell>
          <cell r="AF1518">
            <v>0</v>
          </cell>
          <cell r="AG1518">
            <v>1</v>
          </cell>
          <cell r="AH1518">
            <v>1</v>
          </cell>
          <cell r="AI1518">
            <v>1</v>
          </cell>
          <cell r="AJ1518">
            <v>0</v>
          </cell>
          <cell r="AL1518">
            <v>41</v>
          </cell>
          <cell r="AM1518">
            <v>101</v>
          </cell>
          <cell r="AO1518" t="str">
            <v>DPU 17-05 (WMECO)</v>
          </cell>
          <cell r="AP1518">
            <v>3071</v>
          </cell>
          <cell r="AQ1518" t="str">
            <v>MA</v>
          </cell>
          <cell r="AR1518" t="str">
            <v>Western Massachusetts Electric Company</v>
          </cell>
          <cell r="AS1518" t="str">
            <v>ES</v>
          </cell>
          <cell r="AT1518" t="str">
            <v>Electric</v>
          </cell>
          <cell r="AU1518">
            <v>42752</v>
          </cell>
          <cell r="AV1518">
            <v>35663.044999999998</v>
          </cell>
          <cell r="AW1518">
            <v>7.62</v>
          </cell>
          <cell r="AX1518">
            <v>10.5</v>
          </cell>
          <cell r="AY1518">
            <v>53.34</v>
          </cell>
          <cell r="AZ1518">
            <v>440871.52799999999</v>
          </cell>
          <cell r="BA1518">
            <v>43069</v>
          </cell>
          <cell r="BB1518">
            <v>19724.315999999999</v>
          </cell>
          <cell r="BC1518">
            <v>7.26</v>
          </cell>
          <cell r="BD1518">
            <v>10</v>
          </cell>
          <cell r="BE1518">
            <v>54.51</v>
          </cell>
          <cell r="BF1518">
            <v>42551</v>
          </cell>
          <cell r="BG1518">
            <v>436418.04200000002</v>
          </cell>
          <cell r="BH1518" t="str">
            <v>Year-end</v>
          </cell>
          <cell r="BI1518" t="str">
            <v>Distribution</v>
          </cell>
          <cell r="BJ1518" t="str">
            <v>Fully Litigated</v>
          </cell>
          <cell r="BK1518" t="str">
            <v>Yes</v>
          </cell>
          <cell r="BL1518" t="str">
            <v>No</v>
          </cell>
        </row>
        <row r="1519">
          <cell r="AE1519">
            <v>146</v>
          </cell>
          <cell r="AF1519">
            <v>0</v>
          </cell>
          <cell r="AG1519">
            <v>1</v>
          </cell>
          <cell r="AH1519">
            <v>1</v>
          </cell>
          <cell r="AI1519">
            <v>1</v>
          </cell>
          <cell r="AJ1519">
            <v>1</v>
          </cell>
          <cell r="AL1519">
            <v>41</v>
          </cell>
          <cell r="AM1519">
            <v>101</v>
          </cell>
          <cell r="AO1519" t="str">
            <v>DPU-17-170 (Boston Gas)</v>
          </cell>
          <cell r="AP1519">
            <v>3225</v>
          </cell>
          <cell r="AQ1519" t="str">
            <v>MA</v>
          </cell>
          <cell r="AR1519" t="str">
            <v>Boston Gas Company</v>
          </cell>
          <cell r="AS1519" t="str">
            <v>NG.</v>
          </cell>
          <cell r="AT1519" t="str">
            <v>Natural Gas</v>
          </cell>
          <cell r="AU1519">
            <v>43054</v>
          </cell>
          <cell r="AV1519">
            <v>136520.614</v>
          </cell>
          <cell r="AW1519">
            <v>7.54</v>
          </cell>
          <cell r="AX1519">
            <v>10.5</v>
          </cell>
          <cell r="AY1519">
            <v>53.04</v>
          </cell>
          <cell r="AZ1519">
            <v>1733498.33</v>
          </cell>
          <cell r="BA1519">
            <v>43371</v>
          </cell>
          <cell r="BB1519">
            <v>100826.014</v>
          </cell>
          <cell r="BC1519">
            <v>7.01</v>
          </cell>
          <cell r="BD1519">
            <v>9.5</v>
          </cell>
          <cell r="BE1519">
            <v>53.04</v>
          </cell>
          <cell r="BF1519">
            <v>42735</v>
          </cell>
          <cell r="BG1519">
            <v>1727443.5090000001</v>
          </cell>
          <cell r="BH1519" t="str">
            <v>Year-end</v>
          </cell>
          <cell r="BI1519" t="str">
            <v>Distribution</v>
          </cell>
          <cell r="BJ1519" t="str">
            <v>Fully Litigated</v>
          </cell>
          <cell r="BK1519" t="str">
            <v>No</v>
          </cell>
          <cell r="BL1519" t="str">
            <v>No</v>
          </cell>
        </row>
        <row r="1520">
          <cell r="AE1520">
            <v>146</v>
          </cell>
          <cell r="AF1520">
            <v>0</v>
          </cell>
          <cell r="AG1520">
            <v>1</v>
          </cell>
          <cell r="AH1520">
            <v>1</v>
          </cell>
          <cell r="AI1520">
            <v>1</v>
          </cell>
          <cell r="AJ1520">
            <v>1</v>
          </cell>
          <cell r="AL1520">
            <v>41</v>
          </cell>
          <cell r="AM1520">
            <v>101</v>
          </cell>
          <cell r="AO1520" t="str">
            <v>DPU-17-170 (Colonial Gas)</v>
          </cell>
          <cell r="AP1520">
            <v>3226</v>
          </cell>
          <cell r="AQ1520" t="str">
            <v>MA</v>
          </cell>
          <cell r="AR1520" t="str">
            <v>Colonial Gas Company</v>
          </cell>
          <cell r="AS1520" t="str">
            <v>NG.</v>
          </cell>
          <cell r="AT1520" t="str">
            <v>Natural Gas</v>
          </cell>
          <cell r="AU1520">
            <v>43054</v>
          </cell>
          <cell r="AV1520">
            <v>25636.58</v>
          </cell>
          <cell r="AW1520">
            <v>7.71</v>
          </cell>
          <cell r="AX1520">
            <v>10.5</v>
          </cell>
          <cell r="AY1520">
            <v>53.04</v>
          </cell>
          <cell r="AZ1520">
            <v>411478.712</v>
          </cell>
          <cell r="BA1520">
            <v>43371</v>
          </cell>
          <cell r="BB1520">
            <v>17836.817999999999</v>
          </cell>
          <cell r="BC1520">
            <v>7.18</v>
          </cell>
          <cell r="BD1520">
            <v>9.5</v>
          </cell>
          <cell r="BE1520">
            <v>53.04</v>
          </cell>
          <cell r="BF1520">
            <v>42735</v>
          </cell>
          <cell r="BG1520">
            <v>410441.65100000001</v>
          </cell>
          <cell r="BH1520" t="str">
            <v>Year-end</v>
          </cell>
          <cell r="BI1520" t="str">
            <v>Distribution</v>
          </cell>
          <cell r="BJ1520" t="str">
            <v>Fully Litigated</v>
          </cell>
          <cell r="BK1520" t="str">
            <v>No</v>
          </cell>
          <cell r="BL1520" t="str">
            <v>No</v>
          </cell>
        </row>
        <row r="1521">
          <cell r="AE1521">
            <v>146</v>
          </cell>
          <cell r="AF1521">
            <v>0</v>
          </cell>
          <cell r="AG1521">
            <v>1</v>
          </cell>
          <cell r="AH1521">
            <v>1</v>
          </cell>
          <cell r="AI1521">
            <v>1</v>
          </cell>
          <cell r="AJ1521">
            <v>1</v>
          </cell>
          <cell r="AL1521">
            <v>41</v>
          </cell>
          <cell r="AM1521">
            <v>101</v>
          </cell>
          <cell r="AO1521" t="str">
            <v>DPU-18-45</v>
          </cell>
          <cell r="AP1521">
            <v>3293</v>
          </cell>
          <cell r="AQ1521" t="str">
            <v>MA</v>
          </cell>
          <cell r="AR1521" t="str">
            <v>Eversource Gas Company of Massachusetts</v>
          </cell>
          <cell r="AS1521" t="str">
            <v>ES</v>
          </cell>
          <cell r="AT1521" t="str">
            <v>Natural Gas</v>
          </cell>
          <cell r="AU1521">
            <v>43203</v>
          </cell>
          <cell r="AV1521">
            <v>43753.152999999998</v>
          </cell>
          <cell r="AW1521">
            <v>8.17</v>
          </cell>
          <cell r="AX1521">
            <v>10.95</v>
          </cell>
          <cell r="AY1521">
            <v>53.25</v>
          </cell>
          <cell r="AZ1521">
            <v>769781.44299999997</v>
          </cell>
          <cell r="BA1521">
            <v>43362</v>
          </cell>
          <cell r="BB1521" t="str">
            <v>NA</v>
          </cell>
          <cell r="BC1521" t="str">
            <v>NA</v>
          </cell>
          <cell r="BD1521" t="str">
            <v>NA</v>
          </cell>
          <cell r="BE1521" t="str">
            <v>NA</v>
          </cell>
          <cell r="BG1521" t="str">
            <v>NA</v>
          </cell>
          <cell r="BI1521" t="str">
            <v>Distribution</v>
          </cell>
          <cell r="BK1521" t="str">
            <v>No</v>
          </cell>
          <cell r="BL1521" t="str">
            <v>No</v>
          </cell>
        </row>
        <row r="1522">
          <cell r="AE1522">
            <v>147</v>
          </cell>
          <cell r="AF1522">
            <v>1</v>
          </cell>
          <cell r="AG1522">
            <v>1</v>
          </cell>
          <cell r="AH1522">
            <v>1</v>
          </cell>
          <cell r="AI1522">
            <v>1</v>
          </cell>
          <cell r="AJ1522">
            <v>1</v>
          </cell>
          <cell r="AL1522">
            <v>41</v>
          </cell>
          <cell r="AM1522">
            <v>101</v>
          </cell>
          <cell r="AO1522" t="str">
            <v>DPU 18-40</v>
          </cell>
          <cell r="AP1522">
            <v>3319</v>
          </cell>
          <cell r="AQ1522" t="str">
            <v>MA</v>
          </cell>
          <cell r="AR1522" t="str">
            <v>The Berkshire Gas Company</v>
          </cell>
          <cell r="AS1522" t="str">
            <v>IBE</v>
          </cell>
          <cell r="AT1522" t="str">
            <v>Natural Gas</v>
          </cell>
          <cell r="AU1522">
            <v>43237</v>
          </cell>
          <cell r="AV1522">
            <v>4065.4859999999999</v>
          </cell>
          <cell r="AW1522">
            <v>8.94</v>
          </cell>
          <cell r="AX1522">
            <v>10.35</v>
          </cell>
          <cell r="AY1522">
            <v>61.48</v>
          </cell>
          <cell r="AZ1522">
            <v>95831.207999999999</v>
          </cell>
          <cell r="BA1522">
            <v>43483</v>
          </cell>
          <cell r="BB1522">
            <v>2390</v>
          </cell>
          <cell r="BC1522">
            <v>8.33</v>
          </cell>
          <cell r="BD1522">
            <v>9.6999999999999993</v>
          </cell>
          <cell r="BE1522">
            <v>54</v>
          </cell>
          <cell r="BF1522">
            <v>43100</v>
          </cell>
          <cell r="BG1522" t="str">
            <v>NA</v>
          </cell>
          <cell r="BI1522" t="str">
            <v>Distribution</v>
          </cell>
          <cell r="BJ1522" t="str">
            <v>Settled</v>
          </cell>
          <cell r="BK1522" t="str">
            <v>No</v>
          </cell>
          <cell r="BL1522" t="str">
            <v>No</v>
          </cell>
        </row>
        <row r="1523">
          <cell r="AE1523">
            <v>147</v>
          </cell>
          <cell r="AF1523">
            <v>0</v>
          </cell>
          <cell r="AG1523">
            <v>1</v>
          </cell>
          <cell r="AH1523">
            <v>1</v>
          </cell>
          <cell r="AI1523">
            <v>1</v>
          </cell>
          <cell r="AJ1523">
            <v>0</v>
          </cell>
          <cell r="AL1523">
            <v>41</v>
          </cell>
          <cell r="AM1523">
            <v>101</v>
          </cell>
          <cell r="AO1523" t="str">
            <v>DPU 18-101</v>
          </cell>
          <cell r="AP1523">
            <v>3390</v>
          </cell>
          <cell r="AQ1523" t="str">
            <v>MA</v>
          </cell>
          <cell r="AR1523" t="str">
            <v>NSTAR Electric Company</v>
          </cell>
          <cell r="AS1523" t="str">
            <v>ES</v>
          </cell>
          <cell r="AT1523" t="str">
            <v>Electric</v>
          </cell>
          <cell r="AU1523">
            <v>43362</v>
          </cell>
          <cell r="AV1523">
            <v>4805.4859999999999</v>
          </cell>
          <cell r="AW1523" t="str">
            <v>NA</v>
          </cell>
          <cell r="AX1523" t="str">
            <v>NA</v>
          </cell>
          <cell r="AY1523" t="str">
            <v>NA</v>
          </cell>
          <cell r="AZ1523" t="str">
            <v>NA</v>
          </cell>
          <cell r="BA1523">
            <v>43461</v>
          </cell>
          <cell r="BB1523">
            <v>31857.378000000001</v>
          </cell>
          <cell r="BC1523" t="str">
            <v>NA</v>
          </cell>
          <cell r="BD1523" t="str">
            <v>NA</v>
          </cell>
          <cell r="BE1523" t="str">
            <v>NA</v>
          </cell>
          <cell r="BG1523" t="str">
            <v>NA</v>
          </cell>
          <cell r="BI1523" t="str">
            <v>Distribution</v>
          </cell>
          <cell r="BJ1523" t="str">
            <v>Fully Litigated</v>
          </cell>
          <cell r="BK1523" t="str">
            <v>No</v>
          </cell>
          <cell r="BL1523" t="str">
            <v>No</v>
          </cell>
        </row>
        <row r="1524">
          <cell r="AE1524">
            <v>147</v>
          </cell>
          <cell r="AF1524">
            <v>1</v>
          </cell>
          <cell r="AG1524">
            <v>1</v>
          </cell>
          <cell r="AH1524">
            <v>1</v>
          </cell>
          <cell r="AI1524">
            <v>1</v>
          </cell>
          <cell r="AJ1524">
            <v>0</v>
          </cell>
          <cell r="AL1524">
            <v>41</v>
          </cell>
          <cell r="AM1524">
            <v>101</v>
          </cell>
          <cell r="AO1524" t="str">
            <v>DPU-18-150</v>
          </cell>
          <cell r="AP1524">
            <v>3405</v>
          </cell>
          <cell r="AQ1524" t="str">
            <v>MA</v>
          </cell>
          <cell r="AR1524" t="str">
            <v>Massachusetts Electric Company</v>
          </cell>
          <cell r="AS1524" t="str">
            <v>NG.</v>
          </cell>
          <cell r="AT1524" t="str">
            <v>Electric</v>
          </cell>
          <cell r="AU1524">
            <v>43419</v>
          </cell>
          <cell r="AV1524">
            <v>115953.077</v>
          </cell>
          <cell r="AW1524">
            <v>8.0399999999999991</v>
          </cell>
          <cell r="AX1524">
            <v>10.5</v>
          </cell>
          <cell r="AY1524">
            <v>53.49</v>
          </cell>
          <cell r="AZ1524">
            <v>2218491.3029999998</v>
          </cell>
          <cell r="BA1524">
            <v>43738</v>
          </cell>
          <cell r="BB1524">
            <v>90124.561000000002</v>
          </cell>
          <cell r="BC1524">
            <v>7.56</v>
          </cell>
          <cell r="BD1524">
            <v>9.6</v>
          </cell>
          <cell r="BE1524">
            <v>53.49</v>
          </cell>
          <cell r="BF1524">
            <v>43100</v>
          </cell>
          <cell r="BG1524">
            <v>2151480.5830000001</v>
          </cell>
          <cell r="BH1524" t="str">
            <v>Year-end</v>
          </cell>
          <cell r="BI1524" t="str">
            <v>Distribution</v>
          </cell>
          <cell r="BJ1524" t="str">
            <v>Fully Litigated</v>
          </cell>
          <cell r="BK1524" t="str">
            <v>Yes</v>
          </cell>
          <cell r="BL1524" t="str">
            <v>No</v>
          </cell>
        </row>
        <row r="1525">
          <cell r="AE1525">
            <v>147</v>
          </cell>
          <cell r="AF1525">
            <v>1</v>
          </cell>
          <cell r="AG1525">
            <v>1</v>
          </cell>
          <cell r="AH1525">
            <v>1</v>
          </cell>
          <cell r="AI1525">
            <v>1</v>
          </cell>
          <cell r="AJ1525">
            <v>0</v>
          </cell>
          <cell r="AL1525">
            <v>41</v>
          </cell>
          <cell r="AM1525">
            <v>101</v>
          </cell>
          <cell r="AO1525" t="str">
            <v>DPU 19-130</v>
          </cell>
          <cell r="AP1525">
            <v>3554</v>
          </cell>
          <cell r="AQ1525" t="str">
            <v>MA</v>
          </cell>
          <cell r="AR1525" t="str">
            <v>Fitchburg Gas and Electric Light Company, Inc.</v>
          </cell>
          <cell r="AS1525" t="str">
            <v>UTL</v>
          </cell>
          <cell r="AT1525" t="str">
            <v>Electric</v>
          </cell>
          <cell r="AU1525">
            <v>43816</v>
          </cell>
          <cell r="AV1525">
            <v>2655.9520000000002</v>
          </cell>
          <cell r="AW1525">
            <v>8.41</v>
          </cell>
          <cell r="AX1525">
            <v>10.5</v>
          </cell>
          <cell r="AY1525">
            <v>52.45</v>
          </cell>
          <cell r="AZ1525">
            <v>77448.138999999996</v>
          </cell>
          <cell r="BA1525">
            <v>43938</v>
          </cell>
          <cell r="BB1525">
            <v>1067.0940000000001</v>
          </cell>
          <cell r="BC1525">
            <v>7.99</v>
          </cell>
          <cell r="BD1525">
            <v>9.6999999999999993</v>
          </cell>
          <cell r="BE1525">
            <v>52.45</v>
          </cell>
          <cell r="BF1525">
            <v>43465</v>
          </cell>
          <cell r="BG1525">
            <v>72206.773000000001</v>
          </cell>
          <cell r="BH1525" t="str">
            <v>Year-end</v>
          </cell>
          <cell r="BI1525" t="str">
            <v>Distribution</v>
          </cell>
          <cell r="BJ1525" t="str">
            <v>Settled</v>
          </cell>
          <cell r="BK1525" t="str">
            <v>No</v>
          </cell>
          <cell r="BL1525" t="str">
            <v>No</v>
          </cell>
        </row>
        <row r="1526">
          <cell r="AE1526">
            <v>148</v>
          </cell>
          <cell r="AF1526">
            <v>1</v>
          </cell>
          <cell r="AG1526">
            <v>1</v>
          </cell>
          <cell r="AH1526">
            <v>1</v>
          </cell>
          <cell r="AI1526">
            <v>1</v>
          </cell>
          <cell r="AJ1526">
            <v>1</v>
          </cell>
          <cell r="AL1526">
            <v>41</v>
          </cell>
          <cell r="AM1526">
            <v>101</v>
          </cell>
          <cell r="AO1526" t="str">
            <v>DPU 19-131</v>
          </cell>
          <cell r="AP1526">
            <v>3555</v>
          </cell>
          <cell r="AQ1526" t="str">
            <v>MA</v>
          </cell>
          <cell r="AR1526" t="str">
            <v>Fitchburg Gas and Electric Light Company, Inc.</v>
          </cell>
          <cell r="AS1526" t="str">
            <v>UTL</v>
          </cell>
          <cell r="AT1526" t="str">
            <v>Natural Gas</v>
          </cell>
          <cell r="AU1526">
            <v>43816</v>
          </cell>
          <cell r="AV1526">
            <v>7290.06</v>
          </cell>
          <cell r="AW1526">
            <v>8.41</v>
          </cell>
          <cell r="AX1526">
            <v>10.5</v>
          </cell>
          <cell r="AY1526">
            <v>52.45</v>
          </cell>
          <cell r="AZ1526">
            <v>95035.498999999996</v>
          </cell>
          <cell r="BA1526">
            <v>43889</v>
          </cell>
          <cell r="BB1526">
            <v>4595.76</v>
          </cell>
          <cell r="BC1526">
            <v>7.99</v>
          </cell>
          <cell r="BD1526">
            <v>9.6999999999999993</v>
          </cell>
          <cell r="BE1526">
            <v>52.45</v>
          </cell>
          <cell r="BF1526">
            <v>43465</v>
          </cell>
          <cell r="BG1526">
            <v>88133.201000000001</v>
          </cell>
          <cell r="BH1526" t="str">
            <v>Year-end</v>
          </cell>
          <cell r="BI1526" t="str">
            <v>Distribution</v>
          </cell>
          <cell r="BJ1526" t="str">
            <v>Settled</v>
          </cell>
          <cell r="BK1526" t="str">
            <v>Yes</v>
          </cell>
          <cell r="BL1526" t="str">
            <v>No</v>
          </cell>
        </row>
        <row r="1527">
          <cell r="AE1527">
            <v>148</v>
          </cell>
          <cell r="AF1527">
            <v>1</v>
          </cell>
          <cell r="AG1527">
            <v>1</v>
          </cell>
          <cell r="AH1527">
            <v>1</v>
          </cell>
          <cell r="AI1527">
            <v>1</v>
          </cell>
          <cell r="AJ1527">
            <v>0</v>
          </cell>
          <cell r="AL1527">
            <v>41</v>
          </cell>
          <cell r="AM1527">
            <v>101</v>
          </cell>
          <cell r="AO1527" t="str">
            <v>DPU 19-115</v>
          </cell>
          <cell r="AP1527">
            <v>3556</v>
          </cell>
          <cell r="AQ1527" t="str">
            <v>MA</v>
          </cell>
          <cell r="AR1527" t="str">
            <v>NSTAR Electric Company</v>
          </cell>
          <cell r="AS1527" t="str">
            <v>ES</v>
          </cell>
          <cell r="AT1527" t="str">
            <v>Electric</v>
          </cell>
          <cell r="AU1527">
            <v>43724</v>
          </cell>
          <cell r="AV1527">
            <v>33616.226000000002</v>
          </cell>
          <cell r="AW1527" t="str">
            <v>NA</v>
          </cell>
          <cell r="AX1527" t="str">
            <v>NA</v>
          </cell>
          <cell r="AY1527" t="str">
            <v>NA</v>
          </cell>
          <cell r="AZ1527" t="str">
            <v>NA</v>
          </cell>
          <cell r="BA1527">
            <v>43818</v>
          </cell>
          <cell r="BB1527">
            <v>33616.226000000002</v>
          </cell>
          <cell r="BC1527" t="str">
            <v>NA</v>
          </cell>
          <cell r="BD1527" t="str">
            <v>NA</v>
          </cell>
          <cell r="BE1527" t="str">
            <v>NA</v>
          </cell>
          <cell r="BG1527" t="str">
            <v>NA</v>
          </cell>
          <cell r="BI1527" t="str">
            <v>Distribution</v>
          </cell>
          <cell r="BJ1527" t="str">
            <v>Fully Litigated</v>
          </cell>
          <cell r="BK1527" t="str">
            <v>No</v>
          </cell>
          <cell r="BL1527" t="str">
            <v>No</v>
          </cell>
        </row>
        <row r="1528">
          <cell r="AE1528">
            <v>149</v>
          </cell>
          <cell r="AF1528">
            <v>1</v>
          </cell>
          <cell r="AG1528">
            <v>1</v>
          </cell>
          <cell r="AH1528">
            <v>1</v>
          </cell>
          <cell r="AI1528">
            <v>1</v>
          </cell>
          <cell r="AJ1528">
            <v>1</v>
          </cell>
          <cell r="AL1528">
            <v>41</v>
          </cell>
          <cell r="AM1528">
            <v>101</v>
          </cell>
          <cell r="AO1528" t="str">
            <v>DPU 19-120</v>
          </cell>
          <cell r="AP1528">
            <v>3557</v>
          </cell>
          <cell r="AQ1528" t="str">
            <v>MA</v>
          </cell>
          <cell r="AR1528" t="str">
            <v>NSTAR Gas Company</v>
          </cell>
          <cell r="AS1528" t="str">
            <v>ES</v>
          </cell>
          <cell r="AT1528" t="str">
            <v>Natural Gas</v>
          </cell>
          <cell r="AU1528">
            <v>43777</v>
          </cell>
          <cell r="AV1528">
            <v>34970.915999999997</v>
          </cell>
          <cell r="AW1528">
            <v>7.6</v>
          </cell>
          <cell r="AX1528">
            <v>10.45</v>
          </cell>
          <cell r="AY1528">
            <v>54.84</v>
          </cell>
          <cell r="AZ1528">
            <v>809579.31</v>
          </cell>
          <cell r="BA1528">
            <v>44134</v>
          </cell>
          <cell r="BB1528">
            <v>22771.124</v>
          </cell>
          <cell r="BC1528">
            <v>7.29</v>
          </cell>
          <cell r="BD1528">
            <v>9.9</v>
          </cell>
          <cell r="BE1528">
            <v>54.77</v>
          </cell>
          <cell r="BF1528">
            <v>43465</v>
          </cell>
          <cell r="BG1528">
            <v>780121.05300000007</v>
          </cell>
          <cell r="BH1528" t="str">
            <v>Year-end</v>
          </cell>
          <cell r="BI1528" t="str">
            <v>Distribution</v>
          </cell>
          <cell r="BJ1528" t="str">
            <v>Fully Litigated</v>
          </cell>
          <cell r="BK1528" t="str">
            <v>Yes</v>
          </cell>
          <cell r="BL1528" t="str">
            <v>No</v>
          </cell>
        </row>
        <row r="1529">
          <cell r="AE1529">
            <v>150</v>
          </cell>
          <cell r="AF1529">
            <v>1</v>
          </cell>
          <cell r="AG1529">
            <v>1</v>
          </cell>
          <cell r="AH1529">
            <v>1</v>
          </cell>
          <cell r="AI1529">
            <v>1</v>
          </cell>
          <cell r="AJ1529">
            <v>1</v>
          </cell>
          <cell r="AL1529">
            <v>41</v>
          </cell>
          <cell r="AM1529">
            <v>101</v>
          </cell>
          <cell r="AO1529" t="str">
            <v>DPU 20-59</v>
          </cell>
          <cell r="AP1529">
            <v>3682</v>
          </cell>
          <cell r="AQ1529" t="str">
            <v>MA</v>
          </cell>
          <cell r="AR1529" t="str">
            <v>Eversource Gas Company of Massachusetts</v>
          </cell>
          <cell r="AS1529" t="str">
            <v>ES</v>
          </cell>
          <cell r="AT1529" t="str">
            <v>Natural Gas</v>
          </cell>
          <cell r="AU1529">
            <v>44014</v>
          </cell>
          <cell r="AV1529">
            <v>42800</v>
          </cell>
          <cell r="AW1529">
            <v>7.5</v>
          </cell>
          <cell r="AX1529">
            <v>9.6999999999999993</v>
          </cell>
          <cell r="AY1529">
            <v>53.25</v>
          </cell>
          <cell r="AZ1529" t="str">
            <v>NA</v>
          </cell>
          <cell r="BA1529">
            <v>44111</v>
          </cell>
          <cell r="BB1529">
            <v>42800</v>
          </cell>
          <cell r="BC1529">
            <v>7.5</v>
          </cell>
          <cell r="BD1529">
            <v>9.6999999999999993</v>
          </cell>
          <cell r="BE1529">
            <v>53.25</v>
          </cell>
          <cell r="BG1529" t="str">
            <v>NA</v>
          </cell>
          <cell r="BI1529" t="str">
            <v>Distribution</v>
          </cell>
          <cell r="BJ1529" t="str">
            <v>Settled</v>
          </cell>
          <cell r="BK1529" t="str">
            <v>Yes</v>
          </cell>
          <cell r="BL1529" t="str">
            <v>No</v>
          </cell>
        </row>
        <row r="1530">
          <cell r="AE1530">
            <v>150</v>
          </cell>
          <cell r="AF1530">
            <v>1</v>
          </cell>
          <cell r="AG1530">
            <v>1</v>
          </cell>
          <cell r="AH1530">
            <v>1</v>
          </cell>
          <cell r="AI1530">
            <v>1</v>
          </cell>
          <cell r="AJ1530">
            <v>0</v>
          </cell>
          <cell r="AL1530">
            <v>41</v>
          </cell>
          <cell r="AM1530">
            <v>101</v>
          </cell>
          <cell r="AO1530" t="str">
            <v>DPU-20-68</v>
          </cell>
          <cell r="AP1530">
            <v>3693</v>
          </cell>
          <cell r="AQ1530" t="str">
            <v>MA</v>
          </cell>
          <cell r="AR1530" t="str">
            <v>Massachusetts Electric Company</v>
          </cell>
          <cell r="AS1530" t="str">
            <v>NG.</v>
          </cell>
          <cell r="AT1530" t="str">
            <v>Electric</v>
          </cell>
          <cell r="AU1530">
            <v>43997</v>
          </cell>
          <cell r="AV1530">
            <v>46134.592000000004</v>
          </cell>
          <cell r="AW1530" t="str">
            <v>NA</v>
          </cell>
          <cell r="AX1530" t="str">
            <v>NA</v>
          </cell>
          <cell r="AY1530" t="str">
            <v>NA</v>
          </cell>
          <cell r="AZ1530" t="str">
            <v>NA</v>
          </cell>
          <cell r="BA1530">
            <v>44097</v>
          </cell>
          <cell r="BB1530">
            <v>46134.592000000004</v>
          </cell>
          <cell r="BC1530" t="str">
            <v>NA</v>
          </cell>
          <cell r="BD1530" t="str">
            <v>NA</v>
          </cell>
          <cell r="BE1530" t="str">
            <v>NA</v>
          </cell>
          <cell r="BG1530" t="str">
            <v>NA</v>
          </cell>
          <cell r="BI1530" t="str">
            <v>Distribution</v>
          </cell>
          <cell r="BJ1530" t="str">
            <v>Fully Litigated</v>
          </cell>
          <cell r="BK1530" t="str">
            <v>No</v>
          </cell>
          <cell r="BL1530" t="str">
            <v>No</v>
          </cell>
        </row>
        <row r="1531">
          <cell r="AE1531">
            <v>150</v>
          </cell>
          <cell r="AF1531">
            <v>1</v>
          </cell>
          <cell r="AG1531">
            <v>1</v>
          </cell>
          <cell r="AH1531">
            <v>1</v>
          </cell>
          <cell r="AI1531">
            <v>1</v>
          </cell>
          <cell r="AJ1531">
            <v>0</v>
          </cell>
          <cell r="AL1531">
            <v>41</v>
          </cell>
          <cell r="AM1531">
            <v>101</v>
          </cell>
          <cell r="AO1531" t="str">
            <v>DPU 20-96</v>
          </cell>
          <cell r="AP1531">
            <v>3704</v>
          </cell>
          <cell r="AQ1531" t="str">
            <v>MA</v>
          </cell>
          <cell r="AR1531" t="str">
            <v>NSTAR Electric Company</v>
          </cell>
          <cell r="AS1531" t="str">
            <v>ES</v>
          </cell>
          <cell r="AT1531" t="str">
            <v>Electric</v>
          </cell>
          <cell r="AU1531">
            <v>44089</v>
          </cell>
          <cell r="AV1531">
            <v>29937.587</v>
          </cell>
          <cell r="AW1531" t="str">
            <v>NA</v>
          </cell>
          <cell r="AX1531" t="str">
            <v>NA</v>
          </cell>
          <cell r="AY1531" t="str">
            <v>NA</v>
          </cell>
          <cell r="AZ1531" t="str">
            <v>NA</v>
          </cell>
          <cell r="BA1531">
            <v>44195</v>
          </cell>
          <cell r="BB1531">
            <v>29937.587</v>
          </cell>
          <cell r="BC1531" t="str">
            <v>NA</v>
          </cell>
          <cell r="BD1531" t="str">
            <v>NA</v>
          </cell>
          <cell r="BE1531" t="str">
            <v>NA</v>
          </cell>
          <cell r="BG1531" t="str">
            <v>NA</v>
          </cell>
          <cell r="BI1531" t="str">
            <v>Distribution</v>
          </cell>
          <cell r="BJ1531" t="str">
            <v>Fully Litigated</v>
          </cell>
          <cell r="BK1531" t="str">
            <v>No</v>
          </cell>
          <cell r="BL1531" t="str">
            <v>No</v>
          </cell>
        </row>
        <row r="1532">
          <cell r="AE1532">
            <v>151</v>
          </cell>
          <cell r="AF1532">
            <v>1</v>
          </cell>
          <cell r="AG1532">
            <v>1</v>
          </cell>
          <cell r="AH1532">
            <v>1</v>
          </cell>
          <cell r="AI1532">
            <v>1</v>
          </cell>
          <cell r="AJ1532">
            <v>1</v>
          </cell>
          <cell r="AL1532">
            <v>41</v>
          </cell>
          <cell r="AM1532">
            <v>101</v>
          </cell>
          <cell r="AO1532" t="str">
            <v>DPU 20-120</v>
          </cell>
          <cell r="AP1532">
            <v>3734</v>
          </cell>
          <cell r="AQ1532" t="str">
            <v>MA</v>
          </cell>
          <cell r="AR1532" t="str">
            <v>Boston Gas Company</v>
          </cell>
          <cell r="AS1532" t="str">
            <v>NG.</v>
          </cell>
          <cell r="AT1532" t="str">
            <v>Natural Gas</v>
          </cell>
          <cell r="AU1532">
            <v>44148</v>
          </cell>
          <cell r="AV1532">
            <v>219007.76</v>
          </cell>
          <cell r="AW1532">
            <v>7.41</v>
          </cell>
          <cell r="AX1532">
            <v>10.5</v>
          </cell>
          <cell r="AY1532">
            <v>53.44</v>
          </cell>
          <cell r="AZ1532">
            <v>3019434.682</v>
          </cell>
          <cell r="BA1532">
            <v>44469</v>
          </cell>
          <cell r="BB1532">
            <v>142011.891</v>
          </cell>
          <cell r="BC1532">
            <v>6.98</v>
          </cell>
          <cell r="BD1532">
            <v>9.6999999999999993</v>
          </cell>
          <cell r="BE1532">
            <v>53.44</v>
          </cell>
          <cell r="BF1532">
            <v>43921</v>
          </cell>
          <cell r="BG1532">
            <v>2898874.0989999999</v>
          </cell>
          <cell r="BH1532" t="str">
            <v>Year-end</v>
          </cell>
          <cell r="BI1532" t="str">
            <v>Distribution</v>
          </cell>
          <cell r="BJ1532" t="str">
            <v>Fully Litigated</v>
          </cell>
          <cell r="BK1532" t="str">
            <v>Yes</v>
          </cell>
          <cell r="BL1532" t="str">
            <v>No</v>
          </cell>
        </row>
        <row r="1533">
          <cell r="AE1533">
            <v>151</v>
          </cell>
          <cell r="AF1533">
            <v>1</v>
          </cell>
          <cell r="AG1533">
            <v>1</v>
          </cell>
          <cell r="AH1533">
            <v>1</v>
          </cell>
          <cell r="AI1533">
            <v>1</v>
          </cell>
          <cell r="AJ1533">
            <v>0</v>
          </cell>
          <cell r="AL1533">
            <v>41</v>
          </cell>
          <cell r="AM1533">
            <v>101</v>
          </cell>
          <cell r="AO1533" t="str">
            <v>DPU 21-74</v>
          </cell>
          <cell r="AP1533">
            <v>3844</v>
          </cell>
          <cell r="AQ1533" t="str">
            <v>MA</v>
          </cell>
          <cell r="AR1533" t="str">
            <v>Massachusetts Electric Company</v>
          </cell>
          <cell r="AS1533" t="str">
            <v>NG.</v>
          </cell>
          <cell r="AT1533" t="str">
            <v>Electric</v>
          </cell>
          <cell r="AU1533">
            <v>44362</v>
          </cell>
          <cell r="AV1533">
            <v>51464.514999999999</v>
          </cell>
          <cell r="AW1533" t="str">
            <v>NA</v>
          </cell>
          <cell r="AX1533" t="str">
            <v>NA</v>
          </cell>
          <cell r="AY1533" t="str">
            <v>NA</v>
          </cell>
          <cell r="AZ1533" t="str">
            <v>NA</v>
          </cell>
          <cell r="BA1533">
            <v>44447</v>
          </cell>
          <cell r="BB1533">
            <v>51464.514999999999</v>
          </cell>
          <cell r="BC1533" t="str">
            <v>NA</v>
          </cell>
          <cell r="BD1533" t="str">
            <v>NA</v>
          </cell>
          <cell r="BE1533" t="str">
            <v>NA</v>
          </cell>
          <cell r="BG1533" t="str">
            <v>NA</v>
          </cell>
          <cell r="BI1533" t="str">
            <v>Distribution</v>
          </cell>
          <cell r="BJ1533" t="str">
            <v>Fully Litigated</v>
          </cell>
          <cell r="BK1533" t="str">
            <v>No</v>
          </cell>
          <cell r="BL1533" t="str">
            <v>No</v>
          </cell>
        </row>
        <row r="1534">
          <cell r="AE1534">
            <v>151</v>
          </cell>
          <cell r="AF1534">
            <v>1</v>
          </cell>
          <cell r="AG1534">
            <v>1</v>
          </cell>
          <cell r="AH1534">
            <v>1</v>
          </cell>
          <cell r="AI1534">
            <v>1</v>
          </cell>
          <cell r="AJ1534">
            <v>0</v>
          </cell>
          <cell r="AL1534">
            <v>41</v>
          </cell>
          <cell r="AM1534">
            <v>101</v>
          </cell>
          <cell r="AO1534" t="str">
            <v>DPU 21-106</v>
          </cell>
          <cell r="AP1534">
            <v>3887</v>
          </cell>
          <cell r="AQ1534" t="str">
            <v>MA</v>
          </cell>
          <cell r="AR1534" t="str">
            <v>NSTAR Electric Company</v>
          </cell>
          <cell r="AS1534" t="str">
            <v>ES</v>
          </cell>
          <cell r="AT1534" t="str">
            <v>Electric</v>
          </cell>
          <cell r="AU1534">
            <v>44454</v>
          </cell>
          <cell r="AV1534">
            <v>36846.769</v>
          </cell>
          <cell r="AW1534" t="str">
            <v>NA</v>
          </cell>
          <cell r="AX1534" t="str">
            <v>NA</v>
          </cell>
          <cell r="AY1534" t="str">
            <v>NA</v>
          </cell>
          <cell r="AZ1534" t="str">
            <v>NA</v>
          </cell>
          <cell r="BA1534">
            <v>44552</v>
          </cell>
          <cell r="BB1534">
            <v>36846.769</v>
          </cell>
          <cell r="BC1534" t="str">
            <v>NA</v>
          </cell>
          <cell r="BD1534" t="str">
            <v>NA</v>
          </cell>
          <cell r="BE1534" t="str">
            <v>NA</v>
          </cell>
          <cell r="BG1534" t="str">
            <v>NA</v>
          </cell>
          <cell r="BI1534" t="str">
            <v>Distribution</v>
          </cell>
          <cell r="BJ1534" t="str">
            <v>Fully Litigated</v>
          </cell>
          <cell r="BK1534" t="str">
            <v>No</v>
          </cell>
          <cell r="BL1534" t="str">
            <v>No</v>
          </cell>
        </row>
        <row r="1535">
          <cell r="AE1535">
            <v>152</v>
          </cell>
          <cell r="AF1535">
            <v>1</v>
          </cell>
          <cell r="AG1535">
            <v>1</v>
          </cell>
          <cell r="AH1535">
            <v>1</v>
          </cell>
          <cell r="AI1535">
            <v>1</v>
          </cell>
          <cell r="AJ1535">
            <v>1</v>
          </cell>
          <cell r="AL1535">
            <v>41</v>
          </cell>
          <cell r="AM1535">
            <v>101</v>
          </cell>
          <cell r="AO1535" t="str">
            <v>DPU 21-107</v>
          </cell>
          <cell r="AP1535">
            <v>3894</v>
          </cell>
          <cell r="AQ1535" t="str">
            <v>MA</v>
          </cell>
          <cell r="AR1535" t="str">
            <v>NSTAR Gas Company</v>
          </cell>
          <cell r="AS1535" t="str">
            <v>ES</v>
          </cell>
          <cell r="AT1535" t="str">
            <v>Natural Gas</v>
          </cell>
          <cell r="AU1535">
            <v>44454</v>
          </cell>
          <cell r="AV1535">
            <v>13616.321</v>
          </cell>
          <cell r="AW1535" t="str">
            <v>NA</v>
          </cell>
          <cell r="AX1535" t="str">
            <v>NA</v>
          </cell>
          <cell r="AY1535" t="str">
            <v>NA</v>
          </cell>
          <cell r="AZ1535" t="str">
            <v>NA</v>
          </cell>
          <cell r="BA1535">
            <v>44498</v>
          </cell>
          <cell r="BB1535">
            <v>13616.321</v>
          </cell>
          <cell r="BC1535" t="str">
            <v>NA</v>
          </cell>
          <cell r="BD1535" t="str">
            <v>NA</v>
          </cell>
          <cell r="BE1535" t="str">
            <v>NA</v>
          </cell>
          <cell r="BG1535" t="str">
            <v>NA</v>
          </cell>
          <cell r="BI1535" t="str">
            <v>Distribution</v>
          </cell>
          <cell r="BJ1535" t="str">
            <v>Fully Litigated</v>
          </cell>
          <cell r="BK1535" t="str">
            <v>No</v>
          </cell>
          <cell r="BL1535" t="str">
            <v>No</v>
          </cell>
        </row>
        <row r="1536">
          <cell r="AE1536">
            <v>152</v>
          </cell>
          <cell r="AF1536">
            <v>1</v>
          </cell>
          <cell r="AG1536">
            <v>1</v>
          </cell>
          <cell r="AH1536">
            <v>1</v>
          </cell>
          <cell r="AI1536">
            <v>1</v>
          </cell>
          <cell r="AJ1536">
            <v>0</v>
          </cell>
          <cell r="AL1536">
            <v>41</v>
          </cell>
          <cell r="AM1536">
            <v>101</v>
          </cell>
          <cell r="AO1536" t="str">
            <v>DPU 22-22</v>
          </cell>
          <cell r="AP1536">
            <v>3933</v>
          </cell>
          <cell r="AQ1536" t="str">
            <v>MA</v>
          </cell>
          <cell r="AR1536" t="str">
            <v>NSTAR Electric Company</v>
          </cell>
          <cell r="AS1536" t="str">
            <v>ES</v>
          </cell>
          <cell r="AT1536" t="str">
            <v>Electric</v>
          </cell>
          <cell r="AU1536">
            <v>44575</v>
          </cell>
          <cell r="AV1536">
            <v>93443.489000000001</v>
          </cell>
          <cell r="AW1536">
            <v>7.43</v>
          </cell>
          <cell r="AX1536">
            <v>10.5</v>
          </cell>
          <cell r="AY1536">
            <v>53.21</v>
          </cell>
          <cell r="AZ1536">
            <v>4095188.2860000003</v>
          </cell>
          <cell r="BA1536">
            <v>44895</v>
          </cell>
          <cell r="BB1536">
            <v>64255.303</v>
          </cell>
          <cell r="BC1536">
            <v>7.06</v>
          </cell>
          <cell r="BD1536">
            <v>9.8000000000000007</v>
          </cell>
          <cell r="BE1536">
            <v>53.21</v>
          </cell>
          <cell r="BF1536">
            <v>44196</v>
          </cell>
          <cell r="BG1536">
            <v>3930069.1869999999</v>
          </cell>
          <cell r="BH1536" t="str">
            <v>Year-end</v>
          </cell>
          <cell r="BI1536" t="str">
            <v>Distribution</v>
          </cell>
          <cell r="BJ1536" t="str">
            <v>Fully Litigated</v>
          </cell>
          <cell r="BK1536" t="str">
            <v>Yes</v>
          </cell>
          <cell r="BL1536" t="str">
            <v>No</v>
          </cell>
        </row>
        <row r="1537">
          <cell r="AE1537">
            <v>153</v>
          </cell>
          <cell r="AF1537">
            <v>1</v>
          </cell>
          <cell r="AG1537">
            <v>1</v>
          </cell>
          <cell r="AH1537">
            <v>1</v>
          </cell>
          <cell r="AI1537">
            <v>1</v>
          </cell>
          <cell r="AJ1537">
            <v>1</v>
          </cell>
          <cell r="AL1537">
            <v>41</v>
          </cell>
          <cell r="AM1537">
            <v>101</v>
          </cell>
          <cell r="AO1537" t="str">
            <v>DPU 22-74</v>
          </cell>
          <cell r="AP1537">
            <v>4027</v>
          </cell>
          <cell r="AQ1537" t="str">
            <v>MA</v>
          </cell>
          <cell r="AR1537" t="str">
            <v>Boston Gas Company</v>
          </cell>
          <cell r="AS1537" t="str">
            <v>NG.</v>
          </cell>
          <cell r="AT1537" t="str">
            <v>Natural Gas</v>
          </cell>
          <cell r="AU1537">
            <v>44729</v>
          </cell>
          <cell r="AV1537">
            <v>63958.828999999998</v>
          </cell>
          <cell r="AW1537" t="str">
            <v>NA</v>
          </cell>
          <cell r="AX1537" t="str">
            <v>NA</v>
          </cell>
          <cell r="AY1537" t="str">
            <v>NA</v>
          </cell>
          <cell r="AZ1537" t="str">
            <v>NA</v>
          </cell>
          <cell r="BA1537">
            <v>44830</v>
          </cell>
          <cell r="BB1537">
            <v>63958.828999999998</v>
          </cell>
          <cell r="BC1537" t="str">
            <v>NA</v>
          </cell>
          <cell r="BD1537" t="str">
            <v>NA</v>
          </cell>
          <cell r="BE1537" t="str">
            <v>NA</v>
          </cell>
          <cell r="BG1537" t="str">
            <v>NA</v>
          </cell>
          <cell r="BI1537" t="str">
            <v>Distribution</v>
          </cell>
          <cell r="BJ1537" t="str">
            <v>Fully Litigated</v>
          </cell>
          <cell r="BK1537" t="str">
            <v>No</v>
          </cell>
          <cell r="BL1537" t="str">
            <v>No</v>
          </cell>
        </row>
        <row r="1538">
          <cell r="AE1538">
            <v>153</v>
          </cell>
          <cell r="AF1538">
            <v>1</v>
          </cell>
          <cell r="AG1538">
            <v>1</v>
          </cell>
          <cell r="AH1538">
            <v>1</v>
          </cell>
          <cell r="AI1538">
            <v>1</v>
          </cell>
          <cell r="AJ1538">
            <v>0</v>
          </cell>
          <cell r="AL1538">
            <v>41</v>
          </cell>
          <cell r="AM1538">
            <v>101</v>
          </cell>
          <cell r="AO1538" t="str">
            <v>DPU 22-73</v>
          </cell>
          <cell r="AP1538">
            <v>4028</v>
          </cell>
          <cell r="AQ1538" t="str">
            <v>MA</v>
          </cell>
          <cell r="AR1538" t="str">
            <v>Massachusetts Electric Company</v>
          </cell>
          <cell r="AS1538" t="str">
            <v>NG.</v>
          </cell>
          <cell r="AT1538" t="str">
            <v>Electric</v>
          </cell>
          <cell r="AU1538">
            <v>44729</v>
          </cell>
          <cell r="AV1538">
            <v>43940.277999999998</v>
          </cell>
          <cell r="AW1538" t="str">
            <v>NA</v>
          </cell>
          <cell r="AX1538" t="str">
            <v>NA</v>
          </cell>
          <cell r="AY1538" t="str">
            <v>NA</v>
          </cell>
          <cell r="AZ1538" t="str">
            <v>NA</v>
          </cell>
          <cell r="BA1538">
            <v>44830</v>
          </cell>
          <cell r="BB1538">
            <v>43940.277999999998</v>
          </cell>
          <cell r="BC1538" t="str">
            <v>NA</v>
          </cell>
          <cell r="BD1538" t="str">
            <v>NA</v>
          </cell>
          <cell r="BE1538" t="str">
            <v>NA</v>
          </cell>
          <cell r="BG1538" t="str">
            <v>NA</v>
          </cell>
          <cell r="BI1538" t="str">
            <v>Distribution</v>
          </cell>
          <cell r="BJ1538" t="str">
            <v>Fully Litigated</v>
          </cell>
          <cell r="BK1538" t="str">
            <v>No</v>
          </cell>
          <cell r="BL1538" t="str">
            <v>No</v>
          </cell>
        </row>
        <row r="1539">
          <cell r="AE1539">
            <v>154</v>
          </cell>
          <cell r="AF1539">
            <v>1</v>
          </cell>
          <cell r="AG1539">
            <v>1</v>
          </cell>
          <cell r="AH1539">
            <v>1</v>
          </cell>
          <cell r="AI1539">
            <v>1</v>
          </cell>
          <cell r="AJ1539">
            <v>1</v>
          </cell>
          <cell r="AL1539">
            <v>41</v>
          </cell>
          <cell r="AM1539">
            <v>101</v>
          </cell>
          <cell r="AO1539" t="str">
            <v>DPU 22-20</v>
          </cell>
          <cell r="AP1539">
            <v>4030</v>
          </cell>
          <cell r="AQ1539" t="str">
            <v>MA</v>
          </cell>
          <cell r="AR1539" t="str">
            <v>The Berkshire Gas Company</v>
          </cell>
          <cell r="AS1539" t="str">
            <v>IBE</v>
          </cell>
          <cell r="AT1539" t="str">
            <v>Natural Gas</v>
          </cell>
          <cell r="AU1539">
            <v>44736</v>
          </cell>
          <cell r="AV1539">
            <v>10745</v>
          </cell>
          <cell r="AW1539">
            <v>7.91</v>
          </cell>
          <cell r="AX1539">
            <v>10.5</v>
          </cell>
          <cell r="AY1539">
            <v>58.35</v>
          </cell>
          <cell r="AZ1539">
            <v>117616.7</v>
          </cell>
          <cell r="BA1539">
            <v>44861</v>
          </cell>
          <cell r="BB1539">
            <v>5668</v>
          </cell>
          <cell r="BC1539">
            <v>7.2</v>
          </cell>
          <cell r="BD1539">
            <v>9.6999999999999993</v>
          </cell>
          <cell r="BE1539">
            <v>54</v>
          </cell>
          <cell r="BF1539">
            <v>44196</v>
          </cell>
          <cell r="BG1539" t="str">
            <v>NA</v>
          </cell>
          <cell r="BI1539" t="str">
            <v>Distribution</v>
          </cell>
          <cell r="BJ1539" t="str">
            <v>Settled</v>
          </cell>
          <cell r="BK1539" t="str">
            <v>Yes</v>
          </cell>
          <cell r="BL1539" t="str">
            <v>No</v>
          </cell>
        </row>
        <row r="1540">
          <cell r="AE1540">
            <v>155</v>
          </cell>
          <cell r="AF1540">
            <v>1</v>
          </cell>
          <cell r="AG1540">
            <v>1</v>
          </cell>
          <cell r="AH1540">
            <v>1</v>
          </cell>
          <cell r="AI1540">
            <v>1</v>
          </cell>
          <cell r="AJ1540">
            <v>1</v>
          </cell>
          <cell r="AL1540">
            <v>41</v>
          </cell>
          <cell r="AM1540">
            <v>101</v>
          </cell>
          <cell r="AO1540" t="str">
            <v>DPU 23-56</v>
          </cell>
          <cell r="AP1540">
            <v>4206</v>
          </cell>
          <cell r="AQ1540" t="str">
            <v>MA</v>
          </cell>
          <cell r="AR1540" t="str">
            <v>Boston Gas Company</v>
          </cell>
          <cell r="AS1540" t="str">
            <v>NG.</v>
          </cell>
          <cell r="AT1540" t="str">
            <v>Natural Gas</v>
          </cell>
          <cell r="AU1540">
            <v>45092</v>
          </cell>
          <cell r="AV1540">
            <v>57391.815999999999</v>
          </cell>
          <cell r="AW1540" t="str">
            <v>NA</v>
          </cell>
          <cell r="AX1540" t="str">
            <v>NA</v>
          </cell>
          <cell r="AY1540" t="str">
            <v>NA</v>
          </cell>
          <cell r="AZ1540" t="str">
            <v>NA</v>
          </cell>
          <cell r="BA1540">
            <v>45197</v>
          </cell>
          <cell r="BB1540">
            <v>57391.815999999999</v>
          </cell>
          <cell r="BC1540" t="str">
            <v>NA</v>
          </cell>
          <cell r="BD1540" t="str">
            <v>NA</v>
          </cell>
          <cell r="BE1540" t="str">
            <v>NA</v>
          </cell>
          <cell r="BG1540" t="str">
            <v>NA</v>
          </cell>
          <cell r="BI1540" t="str">
            <v>Distribution</v>
          </cell>
          <cell r="BJ1540" t="str">
            <v>Fully Litigated</v>
          </cell>
          <cell r="BK1540" t="str">
            <v>No</v>
          </cell>
          <cell r="BL1540" t="str">
            <v>No</v>
          </cell>
        </row>
        <row r="1541">
          <cell r="AE1541">
            <v>155</v>
          </cell>
          <cell r="AF1541">
            <v>1</v>
          </cell>
          <cell r="AG1541">
            <v>1</v>
          </cell>
          <cell r="AH1541">
            <v>1</v>
          </cell>
          <cell r="AI1541">
            <v>1</v>
          </cell>
          <cell r="AJ1541">
            <v>0</v>
          </cell>
          <cell r="AL1541">
            <v>41</v>
          </cell>
          <cell r="AM1541">
            <v>101</v>
          </cell>
          <cell r="AO1541" t="str">
            <v>DPU 23-55</v>
          </cell>
          <cell r="AP1541">
            <v>4209</v>
          </cell>
          <cell r="AQ1541" t="str">
            <v>MA</v>
          </cell>
          <cell r="AR1541" t="str">
            <v>Massachusetts Electric Company</v>
          </cell>
          <cell r="AS1541" t="str">
            <v>NG.</v>
          </cell>
          <cell r="AT1541" t="str">
            <v>Electric</v>
          </cell>
          <cell r="AU1541">
            <v>45092</v>
          </cell>
          <cell r="AV1541">
            <v>66651.324999999997</v>
          </cell>
          <cell r="AW1541" t="str">
            <v>NA</v>
          </cell>
          <cell r="AX1541" t="str">
            <v>NA</v>
          </cell>
          <cell r="AY1541" t="str">
            <v>NA</v>
          </cell>
          <cell r="AZ1541" t="str">
            <v>NA</v>
          </cell>
          <cell r="BA1541">
            <v>45197</v>
          </cell>
          <cell r="BB1541">
            <v>66651.324999999997</v>
          </cell>
          <cell r="BC1541" t="str">
            <v>NA</v>
          </cell>
          <cell r="BD1541" t="str">
            <v>NA</v>
          </cell>
          <cell r="BE1541" t="str">
            <v>NA</v>
          </cell>
          <cell r="BG1541" t="str">
            <v>NA</v>
          </cell>
          <cell r="BI1541" t="str">
            <v>Distribution</v>
          </cell>
          <cell r="BJ1541" t="str">
            <v>Fully Litigated</v>
          </cell>
          <cell r="BK1541" t="str">
            <v>No</v>
          </cell>
          <cell r="BL1541" t="str">
            <v>No</v>
          </cell>
        </row>
        <row r="1542">
          <cell r="AE1542">
            <v>155</v>
          </cell>
          <cell r="AF1542">
            <v>1</v>
          </cell>
          <cell r="AG1542">
            <v>1</v>
          </cell>
          <cell r="AH1542">
            <v>1</v>
          </cell>
          <cell r="AI1542">
            <v>1</v>
          </cell>
          <cell r="AJ1542">
            <v>0</v>
          </cell>
          <cell r="AL1542">
            <v>41</v>
          </cell>
          <cell r="AM1542">
            <v>101</v>
          </cell>
          <cell r="AO1542" t="str">
            <v>DPU 23-80</v>
          </cell>
          <cell r="AP1542">
            <v>4235</v>
          </cell>
          <cell r="AQ1542" t="str">
            <v>MA</v>
          </cell>
          <cell r="AR1542" t="str">
            <v>Fitchburg Gas and Electric Light Company, Inc.</v>
          </cell>
          <cell r="AS1542" t="str">
            <v>UTL</v>
          </cell>
          <cell r="AT1542" t="str">
            <v>Electric</v>
          </cell>
          <cell r="AU1542">
            <v>45155</v>
          </cell>
          <cell r="AV1542">
            <v>5142.34</v>
          </cell>
          <cell r="AW1542">
            <v>8.0399999999999991</v>
          </cell>
          <cell r="AX1542">
            <v>10.5</v>
          </cell>
          <cell r="AY1542">
            <v>52.26</v>
          </cell>
          <cell r="AZ1542">
            <v>84906.566999999995</v>
          </cell>
          <cell r="BA1542">
            <v>45471</v>
          </cell>
          <cell r="BB1542">
            <v>4849.3820000000005</v>
          </cell>
          <cell r="BC1542">
            <v>7.46</v>
          </cell>
          <cell r="BD1542">
            <v>9.4</v>
          </cell>
          <cell r="BE1542">
            <v>52.26</v>
          </cell>
          <cell r="BF1542">
            <v>44926</v>
          </cell>
          <cell r="BG1542">
            <v>84753.907999999996</v>
          </cell>
          <cell r="BH1542" t="str">
            <v>Year-end</v>
          </cell>
          <cell r="BI1542" t="str">
            <v>Distribution</v>
          </cell>
          <cell r="BJ1542" t="str">
            <v>Fully Litigated</v>
          </cell>
          <cell r="BK1542" t="str">
            <v>Yes</v>
          </cell>
          <cell r="BL1542" t="str">
            <v>No</v>
          </cell>
        </row>
        <row r="1543">
          <cell r="AE1543">
            <v>156</v>
          </cell>
          <cell r="AF1543">
            <v>1</v>
          </cell>
          <cell r="AG1543">
            <v>1</v>
          </cell>
          <cell r="AH1543">
            <v>1</v>
          </cell>
          <cell r="AI1543">
            <v>1</v>
          </cell>
          <cell r="AJ1543">
            <v>1</v>
          </cell>
          <cell r="AL1543">
            <v>41</v>
          </cell>
          <cell r="AM1543">
            <v>101</v>
          </cell>
          <cell r="AO1543" t="str">
            <v>DPU 23-81</v>
          </cell>
          <cell r="AP1543">
            <v>4236</v>
          </cell>
          <cell r="AQ1543" t="str">
            <v>MA</v>
          </cell>
          <cell r="AR1543" t="str">
            <v>Fitchburg Gas and Electric Light Company, Inc.</v>
          </cell>
          <cell r="AS1543" t="str">
            <v>UTL</v>
          </cell>
          <cell r="AT1543" t="str">
            <v>Natural Gas</v>
          </cell>
          <cell r="AU1543">
            <v>45155</v>
          </cell>
          <cell r="AV1543">
            <v>11277.825000000001</v>
          </cell>
          <cell r="AW1543">
            <v>8.17</v>
          </cell>
          <cell r="AX1543">
            <v>10.75</v>
          </cell>
          <cell r="AY1543">
            <v>52.26</v>
          </cell>
          <cell r="AZ1543">
            <v>121686.13500000001</v>
          </cell>
          <cell r="BA1543">
            <v>45471</v>
          </cell>
          <cell r="BB1543">
            <v>10208.329</v>
          </cell>
          <cell r="BC1543">
            <v>7.46</v>
          </cell>
          <cell r="BD1543">
            <v>9.4</v>
          </cell>
          <cell r="BE1543">
            <v>52.26</v>
          </cell>
          <cell r="BF1543">
            <v>44926</v>
          </cell>
          <cell r="BG1543">
            <v>121536.356</v>
          </cell>
          <cell r="BH1543" t="str">
            <v>Year-end</v>
          </cell>
          <cell r="BI1543" t="str">
            <v>Distribution</v>
          </cell>
          <cell r="BJ1543" t="str">
            <v>Fully Litigated</v>
          </cell>
          <cell r="BK1543" t="str">
            <v>Yes</v>
          </cell>
          <cell r="BL1543" t="str">
            <v>No</v>
          </cell>
        </row>
        <row r="1544">
          <cell r="AE1544">
            <v>156</v>
          </cell>
          <cell r="AF1544">
            <v>1</v>
          </cell>
          <cell r="AG1544">
            <v>1</v>
          </cell>
          <cell r="AH1544">
            <v>1</v>
          </cell>
          <cell r="AI1544">
            <v>1</v>
          </cell>
          <cell r="AJ1544">
            <v>0</v>
          </cell>
          <cell r="AL1544">
            <v>41</v>
          </cell>
          <cell r="AM1544">
            <v>101</v>
          </cell>
          <cell r="AO1544" t="str">
            <v>DPU 23-92</v>
          </cell>
          <cell r="AP1544">
            <v>4250</v>
          </cell>
          <cell r="AQ1544" t="str">
            <v>MA</v>
          </cell>
          <cell r="AR1544" t="str">
            <v>NSTAR Electric Company</v>
          </cell>
          <cell r="AS1544" t="str">
            <v>ES</v>
          </cell>
          <cell r="AT1544" t="str">
            <v>Electric</v>
          </cell>
          <cell r="AU1544">
            <v>45184</v>
          </cell>
          <cell r="AV1544">
            <v>104909.11600000001</v>
          </cell>
          <cell r="AW1544" t="str">
            <v>NA</v>
          </cell>
          <cell r="AX1544" t="str">
            <v>NA</v>
          </cell>
          <cell r="AY1544" t="str">
            <v>NA</v>
          </cell>
          <cell r="AZ1544" t="str">
            <v>NA</v>
          </cell>
          <cell r="BA1544">
            <v>45286</v>
          </cell>
          <cell r="BB1544">
            <v>104909.11600000001</v>
          </cell>
          <cell r="BC1544" t="str">
            <v>NA</v>
          </cell>
          <cell r="BD1544" t="str">
            <v>NA</v>
          </cell>
          <cell r="BE1544" t="str">
            <v>NA</v>
          </cell>
          <cell r="BG1544" t="str">
            <v>NA</v>
          </cell>
          <cell r="BI1544" t="str">
            <v>Distribution</v>
          </cell>
          <cell r="BJ1544" t="str">
            <v>Fully Litigated</v>
          </cell>
          <cell r="BK1544" t="str">
            <v>No</v>
          </cell>
          <cell r="BL1544" t="str">
            <v>No</v>
          </cell>
        </row>
        <row r="1545">
          <cell r="AE1545">
            <v>157</v>
          </cell>
          <cell r="AF1545">
            <v>1</v>
          </cell>
          <cell r="AG1545">
            <v>1</v>
          </cell>
          <cell r="AH1545">
            <v>1</v>
          </cell>
          <cell r="AI1545">
            <v>1</v>
          </cell>
          <cell r="AJ1545">
            <v>1</v>
          </cell>
          <cell r="AL1545">
            <v>41</v>
          </cell>
          <cell r="AM1545">
            <v>101</v>
          </cell>
          <cell r="AO1545" t="str">
            <v>DPU 23-94</v>
          </cell>
          <cell r="AP1545">
            <v>4251</v>
          </cell>
          <cell r="AQ1545" t="str">
            <v>MA</v>
          </cell>
          <cell r="AR1545" t="str">
            <v>NSTAR Gas Company</v>
          </cell>
          <cell r="AS1545" t="str">
            <v>ES</v>
          </cell>
          <cell r="AT1545" t="str">
            <v>Natural Gas</v>
          </cell>
          <cell r="AU1545">
            <v>45184</v>
          </cell>
          <cell r="AV1545">
            <v>25755.633000000002</v>
          </cell>
          <cell r="AW1545" t="str">
            <v>NA</v>
          </cell>
          <cell r="AX1545" t="str">
            <v>NA</v>
          </cell>
          <cell r="AY1545" t="str">
            <v>NA</v>
          </cell>
          <cell r="AZ1545" t="str">
            <v>NA</v>
          </cell>
          <cell r="BA1545">
            <v>45229</v>
          </cell>
          <cell r="BB1545">
            <v>25421.46</v>
          </cell>
          <cell r="BC1545" t="str">
            <v>NA</v>
          </cell>
          <cell r="BD1545" t="str">
            <v>NA</v>
          </cell>
          <cell r="BE1545" t="str">
            <v>NA</v>
          </cell>
          <cell r="BG1545" t="str">
            <v>NA</v>
          </cell>
          <cell r="BI1545" t="str">
            <v>Distribution</v>
          </cell>
          <cell r="BJ1545" t="str">
            <v>Fully Litigated</v>
          </cell>
          <cell r="BK1545" t="str">
            <v>No</v>
          </cell>
          <cell r="BL1545" t="str">
            <v>No</v>
          </cell>
        </row>
        <row r="1546">
          <cell r="AE1546">
            <v>158</v>
          </cell>
          <cell r="AF1546">
            <v>1</v>
          </cell>
          <cell r="AG1546">
            <v>1</v>
          </cell>
          <cell r="AH1546">
            <v>1</v>
          </cell>
          <cell r="AI1546">
            <v>1</v>
          </cell>
          <cell r="AJ1546">
            <v>1</v>
          </cell>
          <cell r="AL1546">
            <v>41</v>
          </cell>
          <cell r="AM1546">
            <v>101</v>
          </cell>
          <cell r="AO1546" t="str">
            <v>DPU 22-121</v>
          </cell>
          <cell r="AP1546">
            <v>4286</v>
          </cell>
          <cell r="AQ1546" t="str">
            <v>MA</v>
          </cell>
          <cell r="AR1546" t="str">
            <v>NSTAR Gas Company</v>
          </cell>
          <cell r="AS1546" t="str">
            <v>ES</v>
          </cell>
          <cell r="AT1546" t="str">
            <v>Natural Gas</v>
          </cell>
          <cell r="AU1546">
            <v>44819</v>
          </cell>
          <cell r="AV1546">
            <v>31934.749</v>
          </cell>
          <cell r="AW1546" t="str">
            <v>NA</v>
          </cell>
          <cell r="AX1546" t="str">
            <v>NA</v>
          </cell>
          <cell r="AY1546" t="str">
            <v>NA</v>
          </cell>
          <cell r="AZ1546" t="str">
            <v>NA</v>
          </cell>
          <cell r="BA1546">
            <v>44865</v>
          </cell>
          <cell r="BB1546">
            <v>21700</v>
          </cell>
          <cell r="BC1546" t="str">
            <v>NA</v>
          </cell>
          <cell r="BD1546" t="str">
            <v>NA</v>
          </cell>
          <cell r="BE1546" t="str">
            <v>NA</v>
          </cell>
          <cell r="BG1546" t="str">
            <v>NA</v>
          </cell>
          <cell r="BI1546" t="str">
            <v>Distribution</v>
          </cell>
          <cell r="BJ1546" t="str">
            <v>Fully Litigated</v>
          </cell>
          <cell r="BK1546" t="str">
            <v>No</v>
          </cell>
          <cell r="BL1546" t="str">
            <v>No</v>
          </cell>
        </row>
        <row r="1547">
          <cell r="AE1547">
            <v>158</v>
          </cell>
          <cell r="AF1547">
            <v>1</v>
          </cell>
          <cell r="AG1547">
            <v>1</v>
          </cell>
          <cell r="AH1547">
            <v>1</v>
          </cell>
          <cell r="AI1547">
            <v>1</v>
          </cell>
          <cell r="AJ1547">
            <v>0</v>
          </cell>
          <cell r="AL1547">
            <v>41</v>
          </cell>
          <cell r="AM1547">
            <v>101</v>
          </cell>
          <cell r="AO1547" t="str">
            <v>DPU 23-150</v>
          </cell>
          <cell r="AP1547">
            <v>4287</v>
          </cell>
          <cell r="AQ1547" t="str">
            <v>MA</v>
          </cell>
          <cell r="AR1547" t="str">
            <v>Massachusetts Electric Company</v>
          </cell>
          <cell r="AS1547" t="str">
            <v>NG.</v>
          </cell>
          <cell r="AT1547" t="str">
            <v>Electric</v>
          </cell>
          <cell r="AU1547">
            <v>45246</v>
          </cell>
          <cell r="AV1547">
            <v>118300</v>
          </cell>
          <cell r="AW1547">
            <v>7.7</v>
          </cell>
          <cell r="AX1547">
            <v>10.5</v>
          </cell>
          <cell r="AY1547">
            <v>52.83</v>
          </cell>
          <cell r="AZ1547">
            <v>3160000</v>
          </cell>
          <cell r="BA1547">
            <v>45565</v>
          </cell>
          <cell r="BB1547">
            <v>90157.430000000008</v>
          </cell>
          <cell r="BC1547">
            <v>7.09</v>
          </cell>
          <cell r="BD1547">
            <v>9.35</v>
          </cell>
          <cell r="BE1547">
            <v>52.83</v>
          </cell>
          <cell r="BF1547">
            <v>45016</v>
          </cell>
          <cell r="BG1547">
            <v>3126536.7039999999</v>
          </cell>
          <cell r="BH1547" t="str">
            <v>Year-end</v>
          </cell>
          <cell r="BI1547" t="str">
            <v>Distribution</v>
          </cell>
          <cell r="BJ1547" t="str">
            <v>Fully Litigated</v>
          </cell>
          <cell r="BK1547" t="str">
            <v>Yes</v>
          </cell>
          <cell r="BL1547" t="str">
            <v>No</v>
          </cell>
        </row>
        <row r="1548">
          <cell r="AE1548">
            <v>159</v>
          </cell>
          <cell r="AF1548">
            <v>1</v>
          </cell>
          <cell r="AG1548">
            <v>1</v>
          </cell>
          <cell r="AH1548">
            <v>1</v>
          </cell>
          <cell r="AI1548">
            <v>1</v>
          </cell>
          <cell r="AJ1548">
            <v>1</v>
          </cell>
          <cell r="AL1548">
            <v>41</v>
          </cell>
          <cell r="AM1548">
            <v>101</v>
          </cell>
          <cell r="AO1548" t="str">
            <v>DPU 24-50</v>
          </cell>
          <cell r="AP1548">
            <v>4411</v>
          </cell>
          <cell r="AQ1548" t="str">
            <v>MA</v>
          </cell>
          <cell r="AR1548" t="str">
            <v>Eversource Gas Company of Massachusetts</v>
          </cell>
          <cell r="AS1548" t="str">
            <v>ES</v>
          </cell>
          <cell r="AT1548" t="str">
            <v>Natural Gas</v>
          </cell>
          <cell r="AU1548">
            <v>45441</v>
          </cell>
          <cell r="AV1548">
            <v>85683.922999999995</v>
          </cell>
          <cell r="AW1548" t="str">
            <v>NA</v>
          </cell>
          <cell r="AX1548" t="str">
            <v>NA</v>
          </cell>
          <cell r="AY1548" t="str">
            <v>NA</v>
          </cell>
          <cell r="AZ1548">
            <v>1647094.058</v>
          </cell>
          <cell r="BA1548">
            <v>45596</v>
          </cell>
          <cell r="BB1548">
            <v>85604.812000000005</v>
          </cell>
          <cell r="BC1548" t="str">
            <v>NA</v>
          </cell>
          <cell r="BD1548" t="str">
            <v>NA</v>
          </cell>
          <cell r="BE1548" t="str">
            <v>NA</v>
          </cell>
          <cell r="BF1548">
            <v>45291</v>
          </cell>
          <cell r="BG1548">
            <v>1647094.058</v>
          </cell>
          <cell r="BH1548" t="str">
            <v>Year-end</v>
          </cell>
          <cell r="BI1548" t="str">
            <v>Limited-Issue Rider</v>
          </cell>
          <cell r="BJ1548" t="str">
            <v>Fully Litigated</v>
          </cell>
          <cell r="BK1548" t="str">
            <v>No</v>
          </cell>
          <cell r="BL1548" t="str">
            <v>No</v>
          </cell>
        </row>
        <row r="1549">
          <cell r="AE1549">
            <v>160</v>
          </cell>
          <cell r="AF1549">
            <v>1</v>
          </cell>
          <cell r="AG1549">
            <v>1</v>
          </cell>
          <cell r="AH1549">
            <v>1</v>
          </cell>
          <cell r="AI1549">
            <v>1</v>
          </cell>
          <cell r="AJ1549">
            <v>1</v>
          </cell>
          <cell r="AL1549">
            <v>41</v>
          </cell>
          <cell r="AM1549">
            <v>101</v>
          </cell>
          <cell r="AO1549" t="str">
            <v>DPU 24-69</v>
          </cell>
          <cell r="AP1549">
            <v>4418</v>
          </cell>
          <cell r="AQ1549" t="str">
            <v>MA</v>
          </cell>
          <cell r="AR1549" t="str">
            <v>Boston Gas Company</v>
          </cell>
          <cell r="AS1549" t="str">
            <v>NG.</v>
          </cell>
          <cell r="AT1549" t="str">
            <v>Natural Gas</v>
          </cell>
          <cell r="AU1549">
            <v>45457</v>
          </cell>
          <cell r="AV1549">
            <v>41368.082999999999</v>
          </cell>
          <cell r="AW1549" t="str">
            <v>NA</v>
          </cell>
          <cell r="AX1549" t="str">
            <v>NA</v>
          </cell>
          <cell r="AY1549" t="str">
            <v>NA</v>
          </cell>
          <cell r="AZ1549" t="str">
            <v>NA</v>
          </cell>
          <cell r="BA1549">
            <v>45553</v>
          </cell>
          <cell r="BB1549">
            <v>41368.082999999999</v>
          </cell>
          <cell r="BC1549" t="str">
            <v>NA</v>
          </cell>
          <cell r="BD1549" t="str">
            <v>NA</v>
          </cell>
          <cell r="BE1549" t="str">
            <v>NA</v>
          </cell>
          <cell r="BG1549" t="str">
            <v>NA</v>
          </cell>
          <cell r="BI1549" t="str">
            <v>Distribution</v>
          </cell>
          <cell r="BJ1549" t="str">
            <v>Fully Litigated</v>
          </cell>
          <cell r="BK1549" t="str">
            <v>No</v>
          </cell>
          <cell r="BL1549" t="str">
            <v>No</v>
          </cell>
        </row>
        <row r="1550">
          <cell r="AE1550">
            <v>160</v>
          </cell>
          <cell r="AF1550">
            <v>1</v>
          </cell>
          <cell r="AG1550">
            <v>1</v>
          </cell>
          <cell r="AH1550">
            <v>1</v>
          </cell>
          <cell r="AI1550">
            <v>1</v>
          </cell>
          <cell r="AJ1550">
            <v>0</v>
          </cell>
          <cell r="AL1550">
            <v>41</v>
          </cell>
          <cell r="AM1550">
            <v>101</v>
          </cell>
          <cell r="AO1550" t="str">
            <v>DPU 24-137</v>
          </cell>
          <cell r="AP1550">
            <v>4467</v>
          </cell>
          <cell r="AQ1550" t="str">
            <v>MA</v>
          </cell>
          <cell r="AR1550" t="str">
            <v>NSTAR Electric Company</v>
          </cell>
          <cell r="AS1550" t="str">
            <v>ES</v>
          </cell>
          <cell r="AT1550" t="str">
            <v>Electric</v>
          </cell>
          <cell r="AU1550">
            <v>45551</v>
          </cell>
          <cell r="AV1550">
            <v>55890.094000000005</v>
          </cell>
          <cell r="AW1550" t="str">
            <v>NA</v>
          </cell>
          <cell r="AX1550" t="str">
            <v>NA</v>
          </cell>
          <cell r="AY1550" t="str">
            <v>NA</v>
          </cell>
          <cell r="AZ1550" t="str">
            <v>NA</v>
          </cell>
          <cell r="BA1550">
            <v>45649</v>
          </cell>
          <cell r="BB1550">
            <v>55890.094000000005</v>
          </cell>
          <cell r="BC1550" t="str">
            <v>NA</v>
          </cell>
          <cell r="BD1550" t="str">
            <v>NA</v>
          </cell>
          <cell r="BE1550" t="str">
            <v>NA</v>
          </cell>
          <cell r="BG1550" t="str">
            <v>NA</v>
          </cell>
          <cell r="BI1550" t="str">
            <v>Distribution</v>
          </cell>
          <cell r="BJ1550" t="str">
            <v>Fully Litigated</v>
          </cell>
          <cell r="BK1550" t="str">
            <v>No</v>
          </cell>
          <cell r="BL1550" t="str">
            <v>No</v>
          </cell>
        </row>
        <row r="1551">
          <cell r="AE1551">
            <v>161</v>
          </cell>
          <cell r="AF1551">
            <v>1</v>
          </cell>
          <cell r="AG1551">
            <v>1</v>
          </cell>
          <cell r="AH1551">
            <v>1</v>
          </cell>
          <cell r="AI1551">
            <v>1</v>
          </cell>
          <cell r="AJ1551">
            <v>1</v>
          </cell>
          <cell r="AL1551">
            <v>41</v>
          </cell>
          <cell r="AM1551">
            <v>101</v>
          </cell>
          <cell r="AO1551" t="str">
            <v>DPU 24-134</v>
          </cell>
          <cell r="AP1551">
            <v>4468</v>
          </cell>
          <cell r="AQ1551" t="str">
            <v>MA</v>
          </cell>
          <cell r="AR1551" t="str">
            <v>NSTAR Gas Company</v>
          </cell>
          <cell r="AS1551" t="str">
            <v>ES</v>
          </cell>
          <cell r="AT1551" t="str">
            <v>Natural Gas</v>
          </cell>
          <cell r="AU1551">
            <v>45551</v>
          </cell>
          <cell r="AV1551">
            <v>12741.779</v>
          </cell>
          <cell r="AW1551" t="str">
            <v>NA</v>
          </cell>
          <cell r="AX1551" t="str">
            <v>NA</v>
          </cell>
          <cell r="AY1551" t="str">
            <v>NA</v>
          </cell>
          <cell r="AZ1551" t="str">
            <v>NA</v>
          </cell>
          <cell r="BA1551">
            <v>45595</v>
          </cell>
          <cell r="BB1551">
            <v>12741.779</v>
          </cell>
          <cell r="BC1551" t="str">
            <v>NA</v>
          </cell>
          <cell r="BD1551" t="str">
            <v>NA</v>
          </cell>
          <cell r="BE1551" t="str">
            <v>NA</v>
          </cell>
          <cell r="BG1551" t="str">
            <v>NA</v>
          </cell>
          <cell r="BI1551" t="str">
            <v>Distribution</v>
          </cell>
          <cell r="BJ1551" t="str">
            <v>Fully Litigated</v>
          </cell>
          <cell r="BK1551" t="str">
            <v>No</v>
          </cell>
          <cell r="BL1551" t="str">
            <v>No</v>
          </cell>
        </row>
        <row r="1552">
          <cell r="AE1552">
            <v>161</v>
          </cell>
          <cell r="AF1552">
            <v>0</v>
          </cell>
          <cell r="AG1552">
            <v>1</v>
          </cell>
          <cell r="AH1552">
            <v>1</v>
          </cell>
          <cell r="AI1552">
            <v>1</v>
          </cell>
          <cell r="AJ1552">
            <v>0</v>
          </cell>
          <cell r="AL1552">
            <v>41</v>
          </cell>
          <cell r="AM1552">
            <v>101</v>
          </cell>
          <cell r="AO1552" t="str">
            <v>DPU 25-25</v>
          </cell>
          <cell r="AP1552">
            <v>4588</v>
          </cell>
          <cell r="AQ1552" t="str">
            <v>MA</v>
          </cell>
          <cell r="AR1552" t="str">
            <v>Fitchburg Gas and Electric Light Company, Inc.</v>
          </cell>
          <cell r="AS1552" t="str">
            <v>UTL</v>
          </cell>
          <cell r="AT1552" t="str">
            <v>Electric</v>
          </cell>
          <cell r="AU1552">
            <v>45716</v>
          </cell>
          <cell r="AV1552">
            <v>1580.002</v>
          </cell>
          <cell r="AW1552" t="str">
            <v>NA</v>
          </cell>
          <cell r="AX1552" t="str">
            <v>NA</v>
          </cell>
          <cell r="AY1552" t="str">
            <v>NA</v>
          </cell>
          <cell r="AZ1552" t="str">
            <v>NA</v>
          </cell>
          <cell r="BA1552">
            <v>45828</v>
          </cell>
          <cell r="BB1552">
            <v>1575.2160000000001</v>
          </cell>
          <cell r="BC1552" t="str">
            <v>NA</v>
          </cell>
          <cell r="BD1552" t="str">
            <v>NA</v>
          </cell>
          <cell r="BE1552" t="str">
            <v>NA</v>
          </cell>
          <cell r="BG1552" t="str">
            <v>NA</v>
          </cell>
          <cell r="BI1552" t="str">
            <v>Distribution</v>
          </cell>
          <cell r="BJ1552" t="str">
            <v>Fully Litigated</v>
          </cell>
          <cell r="BK1552" t="str">
            <v>No</v>
          </cell>
          <cell r="BL1552" t="str">
            <v>No</v>
          </cell>
        </row>
        <row r="1553">
          <cell r="AE1553">
            <v>161</v>
          </cell>
          <cell r="AF1553">
            <v>0</v>
          </cell>
          <cell r="AG1553">
            <v>1</v>
          </cell>
          <cell r="AH1553">
            <v>1</v>
          </cell>
          <cell r="AI1553">
            <v>1</v>
          </cell>
          <cell r="AJ1553">
            <v>1</v>
          </cell>
          <cell r="AL1553">
            <v>41</v>
          </cell>
          <cell r="AM1553">
            <v>101</v>
          </cell>
          <cell r="AO1553" t="str">
            <v>DPU 25-24</v>
          </cell>
          <cell r="AP1553">
            <v>4589</v>
          </cell>
          <cell r="AQ1553" t="str">
            <v>MA</v>
          </cell>
          <cell r="AR1553" t="str">
            <v>Fitchburg Gas and Electric Light Company, Inc.</v>
          </cell>
          <cell r="AS1553" t="str">
            <v>UTL</v>
          </cell>
          <cell r="AT1553" t="str">
            <v>Natural Gas</v>
          </cell>
          <cell r="AU1553">
            <v>45716</v>
          </cell>
          <cell r="AV1553">
            <v>745.23400000000004</v>
          </cell>
          <cell r="AW1553" t="str">
            <v>NA</v>
          </cell>
          <cell r="AX1553" t="str">
            <v>NA</v>
          </cell>
          <cell r="AY1553" t="str">
            <v>NA</v>
          </cell>
          <cell r="AZ1553" t="str">
            <v>NA</v>
          </cell>
          <cell r="BA1553">
            <v>45828</v>
          </cell>
          <cell r="BB1553">
            <v>745.23400000000004</v>
          </cell>
          <cell r="BC1553" t="str">
            <v>NA</v>
          </cell>
          <cell r="BD1553" t="str">
            <v>NA</v>
          </cell>
          <cell r="BE1553" t="str">
            <v>NA</v>
          </cell>
          <cell r="BG1553" t="str">
            <v>NA</v>
          </cell>
          <cell r="BI1553" t="str">
            <v>Distribution</v>
          </cell>
          <cell r="BJ1553" t="str">
            <v>Fully Litigated</v>
          </cell>
          <cell r="BK1553" t="str">
            <v>No</v>
          </cell>
          <cell r="BL1553" t="str">
            <v>No</v>
          </cell>
        </row>
        <row r="1554">
          <cell r="AE1554">
            <v>161</v>
          </cell>
          <cell r="AF1554">
            <v>0</v>
          </cell>
          <cell r="AG1554">
            <v>1</v>
          </cell>
          <cell r="AH1554">
            <v>1</v>
          </cell>
          <cell r="AI1554">
            <v>1</v>
          </cell>
          <cell r="AJ1554">
            <v>0</v>
          </cell>
          <cell r="AL1554">
            <v>41</v>
          </cell>
          <cell r="AM1554">
            <v>101</v>
          </cell>
          <cell r="AO1554" t="str">
            <v>C-9093</v>
          </cell>
          <cell r="AP1554">
            <v>-996</v>
          </cell>
          <cell r="AQ1554" t="str">
            <v>MD</v>
          </cell>
          <cell r="AR1554" t="str">
            <v>Delmarva Power &amp; Light Company</v>
          </cell>
          <cell r="AS1554" t="str">
            <v>EXC</v>
          </cell>
          <cell r="AT1554" t="str">
            <v>Electric</v>
          </cell>
          <cell r="AU1554">
            <v>39038</v>
          </cell>
          <cell r="AV1554">
            <v>15800</v>
          </cell>
          <cell r="AW1554">
            <v>8.0500000000000007</v>
          </cell>
          <cell r="AX1554">
            <v>10.75</v>
          </cell>
          <cell r="AY1554">
            <v>48.63</v>
          </cell>
          <cell r="AZ1554">
            <v>268800</v>
          </cell>
          <cell r="BA1554">
            <v>39282</v>
          </cell>
          <cell r="BB1554">
            <v>14900</v>
          </cell>
          <cell r="BC1554">
            <v>7.68</v>
          </cell>
          <cell r="BD1554">
            <v>10</v>
          </cell>
          <cell r="BE1554">
            <v>48.63</v>
          </cell>
          <cell r="BF1554">
            <v>38990</v>
          </cell>
          <cell r="BG1554">
            <v>267300</v>
          </cell>
          <cell r="BH1554" t="str">
            <v>Average</v>
          </cell>
          <cell r="BI1554" t="str">
            <v>Distribution</v>
          </cell>
          <cell r="BJ1554" t="str">
            <v>Fully Litigated</v>
          </cell>
          <cell r="BK1554" t="str">
            <v>No</v>
          </cell>
          <cell r="BL1554" t="str">
            <v>No</v>
          </cell>
        </row>
        <row r="1555">
          <cell r="AE1555">
            <v>161</v>
          </cell>
          <cell r="AF1555">
            <v>0</v>
          </cell>
          <cell r="AG1555">
            <v>1</v>
          </cell>
          <cell r="AH1555">
            <v>1</v>
          </cell>
          <cell r="AI1555">
            <v>1</v>
          </cell>
          <cell r="AJ1555">
            <v>0</v>
          </cell>
          <cell r="AL1555">
            <v>41</v>
          </cell>
          <cell r="AM1555">
            <v>101</v>
          </cell>
          <cell r="AO1555" t="str">
            <v>C-9092</v>
          </cell>
          <cell r="AP1555">
            <v>-995</v>
          </cell>
          <cell r="AQ1555" t="str">
            <v>MD</v>
          </cell>
          <cell r="AR1555" t="str">
            <v>Potomac Electric Power Company</v>
          </cell>
          <cell r="AS1555" t="str">
            <v>EXC</v>
          </cell>
          <cell r="AT1555" t="str">
            <v>Electric</v>
          </cell>
          <cell r="AU1555">
            <v>39038</v>
          </cell>
          <cell r="AV1555">
            <v>47300</v>
          </cell>
          <cell r="AW1555">
            <v>8.34</v>
          </cell>
          <cell r="AX1555">
            <v>10.75</v>
          </cell>
          <cell r="AY1555">
            <v>47.69</v>
          </cell>
          <cell r="AZ1555">
            <v>879960</v>
          </cell>
          <cell r="BA1555">
            <v>39282</v>
          </cell>
          <cell r="BB1555">
            <v>10600</v>
          </cell>
          <cell r="BC1555">
            <v>7.99</v>
          </cell>
          <cell r="BD1555">
            <v>10</v>
          </cell>
          <cell r="BE1555">
            <v>47.69</v>
          </cell>
          <cell r="BF1555">
            <v>38990</v>
          </cell>
          <cell r="BG1555">
            <v>895500</v>
          </cell>
          <cell r="BH1555" t="str">
            <v>Average</v>
          </cell>
          <cell r="BI1555" t="str">
            <v>Distribution</v>
          </cell>
          <cell r="BJ1555" t="str">
            <v>Fully Litigated</v>
          </cell>
          <cell r="BK1555" t="str">
            <v>No</v>
          </cell>
          <cell r="BL1555" t="str">
            <v>No</v>
          </cell>
        </row>
        <row r="1556">
          <cell r="AE1556">
            <v>161</v>
          </cell>
          <cell r="AF1556">
            <v>0</v>
          </cell>
          <cell r="AG1556">
            <v>1</v>
          </cell>
          <cell r="AH1556">
            <v>1</v>
          </cell>
          <cell r="AI1556">
            <v>1</v>
          </cell>
          <cell r="AJ1556">
            <v>1</v>
          </cell>
          <cell r="AL1556">
            <v>41</v>
          </cell>
          <cell r="AM1556">
            <v>101</v>
          </cell>
          <cell r="AO1556" t="str">
            <v>C-9062</v>
          </cell>
          <cell r="AP1556">
            <v>-954</v>
          </cell>
          <cell r="AQ1556" t="str">
            <v>MD</v>
          </cell>
          <cell r="AR1556" t="str">
            <v>Chesapeake Utilities Corporation</v>
          </cell>
          <cell r="AT1556" t="str">
            <v>Natural Gas</v>
          </cell>
          <cell r="AU1556">
            <v>38838</v>
          </cell>
          <cell r="AV1556">
            <v>1100</v>
          </cell>
          <cell r="AW1556">
            <v>9.7100000000000009</v>
          </cell>
          <cell r="AX1556">
            <v>11.5</v>
          </cell>
          <cell r="AY1556">
            <v>57.22</v>
          </cell>
          <cell r="AZ1556">
            <v>14800</v>
          </cell>
          <cell r="BA1556">
            <v>38986</v>
          </cell>
          <cell r="BB1556">
            <v>800</v>
          </cell>
          <cell r="BC1556">
            <v>9.0299999999999994</v>
          </cell>
          <cell r="BD1556">
            <v>10.75</v>
          </cell>
          <cell r="BE1556">
            <v>53</v>
          </cell>
          <cell r="BF1556">
            <v>38717</v>
          </cell>
          <cell r="BG1556" t="str">
            <v>NA</v>
          </cell>
          <cell r="BI1556" t="str">
            <v>Distribution</v>
          </cell>
          <cell r="BJ1556" t="str">
            <v>Settled</v>
          </cell>
          <cell r="BK1556" t="str">
            <v>No</v>
          </cell>
          <cell r="BL1556" t="str">
            <v>No</v>
          </cell>
        </row>
        <row r="1557">
          <cell r="AE1557">
            <v>161</v>
          </cell>
          <cell r="AF1557">
            <v>0</v>
          </cell>
          <cell r="AG1557">
            <v>1</v>
          </cell>
          <cell r="AH1557">
            <v>1</v>
          </cell>
          <cell r="AI1557">
            <v>1</v>
          </cell>
          <cell r="AJ1557">
            <v>0</v>
          </cell>
          <cell r="AL1557">
            <v>41</v>
          </cell>
          <cell r="AM1557">
            <v>101</v>
          </cell>
          <cell r="AO1557" t="str">
            <v>C-8773</v>
          </cell>
          <cell r="AP1557">
            <v>-792</v>
          </cell>
          <cell r="AQ1557" t="str">
            <v>MD</v>
          </cell>
          <cell r="AR1557" t="str">
            <v>Potomac Electric Power Company</v>
          </cell>
          <cell r="AS1557" t="str">
            <v>EXC</v>
          </cell>
          <cell r="AT1557" t="str">
            <v>Electric</v>
          </cell>
          <cell r="AU1557">
            <v>35662</v>
          </cell>
          <cell r="AV1557">
            <v>64500</v>
          </cell>
          <cell r="AW1557">
            <v>9.52</v>
          </cell>
          <cell r="AX1557">
            <v>12.5</v>
          </cell>
          <cell r="AY1557">
            <v>42.7</v>
          </cell>
          <cell r="AZ1557" t="str">
            <v>NA</v>
          </cell>
          <cell r="BA1557">
            <v>35754</v>
          </cell>
          <cell r="BB1557">
            <v>24000</v>
          </cell>
          <cell r="BC1557" t="str">
            <v>NA</v>
          </cell>
          <cell r="BD1557" t="str">
            <v>NA</v>
          </cell>
          <cell r="BE1557" t="str">
            <v>NA</v>
          </cell>
          <cell r="BF1557">
            <v>35611</v>
          </cell>
          <cell r="BG1557" t="str">
            <v>NA</v>
          </cell>
          <cell r="BH1557" t="str">
            <v>Average</v>
          </cell>
          <cell r="BI1557" t="str">
            <v>Vertically Integrated</v>
          </cell>
          <cell r="BJ1557" t="str">
            <v>Settled</v>
          </cell>
          <cell r="BK1557" t="str">
            <v>No</v>
          </cell>
          <cell r="BL1557" t="str">
            <v>No</v>
          </cell>
        </row>
        <row r="1558">
          <cell r="AE1558">
            <v>161</v>
          </cell>
          <cell r="AF1558">
            <v>0</v>
          </cell>
          <cell r="AG1558">
            <v>1</v>
          </cell>
          <cell r="AH1558">
            <v>1</v>
          </cell>
          <cell r="AI1558">
            <v>1</v>
          </cell>
          <cell r="AJ1558">
            <v>0</v>
          </cell>
          <cell r="AL1558">
            <v>41</v>
          </cell>
          <cell r="AM1558">
            <v>101</v>
          </cell>
          <cell r="AO1558" t="str">
            <v>C-8565</v>
          </cell>
          <cell r="AP1558">
            <v>-791</v>
          </cell>
          <cell r="AQ1558" t="str">
            <v>MD</v>
          </cell>
          <cell r="AR1558" t="str">
            <v>Potomac Electric Power Company</v>
          </cell>
          <cell r="AS1558" t="str">
            <v>EXC</v>
          </cell>
          <cell r="AT1558" t="str">
            <v>Electric</v>
          </cell>
          <cell r="AU1558">
            <v>34122</v>
          </cell>
          <cell r="AV1558">
            <v>49900</v>
          </cell>
          <cell r="AW1558">
            <v>9.89</v>
          </cell>
          <cell r="AX1558">
            <v>12.75</v>
          </cell>
          <cell r="AY1558">
            <v>44.79</v>
          </cell>
          <cell r="AZ1558" t="str">
            <v>NA</v>
          </cell>
          <cell r="BA1558">
            <v>34255</v>
          </cell>
          <cell r="BB1558">
            <v>27000</v>
          </cell>
          <cell r="BC1558" t="str">
            <v>NA</v>
          </cell>
          <cell r="BD1558" t="str">
            <v>NA</v>
          </cell>
          <cell r="BE1558" t="str">
            <v>NA</v>
          </cell>
          <cell r="BF1558">
            <v>34150</v>
          </cell>
          <cell r="BG1558" t="str">
            <v>NA</v>
          </cell>
          <cell r="BH1558" t="str">
            <v>Average</v>
          </cell>
          <cell r="BI1558" t="str">
            <v>Vertically Integrated</v>
          </cell>
          <cell r="BJ1558" t="str">
            <v>Settled</v>
          </cell>
          <cell r="BK1558" t="str">
            <v>No</v>
          </cell>
          <cell r="BL1558" t="str">
            <v>No</v>
          </cell>
        </row>
        <row r="1559">
          <cell r="AE1559">
            <v>161</v>
          </cell>
          <cell r="AF1559">
            <v>0</v>
          </cell>
          <cell r="AG1559">
            <v>1</v>
          </cell>
          <cell r="AH1559">
            <v>1</v>
          </cell>
          <cell r="AI1559">
            <v>1</v>
          </cell>
          <cell r="AJ1559">
            <v>0</v>
          </cell>
          <cell r="AL1559">
            <v>41</v>
          </cell>
          <cell r="AM1559">
            <v>101</v>
          </cell>
          <cell r="AO1559" t="str">
            <v>C-8466</v>
          </cell>
          <cell r="AP1559">
            <v>-790</v>
          </cell>
          <cell r="AQ1559" t="str">
            <v>MD</v>
          </cell>
          <cell r="AR1559" t="str">
            <v>Potomac Electric Power Company</v>
          </cell>
          <cell r="AS1559" t="str">
            <v>EXC</v>
          </cell>
          <cell r="AT1559" t="str">
            <v>Electric</v>
          </cell>
          <cell r="AU1559">
            <v>33777</v>
          </cell>
          <cell r="AV1559">
            <v>86400</v>
          </cell>
          <cell r="AW1559">
            <v>10.39</v>
          </cell>
          <cell r="AX1559">
            <v>13.25</v>
          </cell>
          <cell r="AY1559">
            <v>45.96</v>
          </cell>
          <cell r="AZ1559" t="str">
            <v>NA</v>
          </cell>
          <cell r="BA1559">
            <v>33904</v>
          </cell>
          <cell r="BB1559">
            <v>29300</v>
          </cell>
          <cell r="BC1559" t="str">
            <v>NA</v>
          </cell>
          <cell r="BD1559" t="str">
            <v>NA</v>
          </cell>
          <cell r="BE1559" t="str">
            <v>NA</v>
          </cell>
          <cell r="BG1559" t="str">
            <v>NA</v>
          </cell>
          <cell r="BI1559" t="str">
            <v>Vertically Integrated</v>
          </cell>
          <cell r="BJ1559" t="str">
            <v>Settled</v>
          </cell>
          <cell r="BK1559" t="str">
            <v>Yes</v>
          </cell>
          <cell r="BL1559" t="str">
            <v>No</v>
          </cell>
        </row>
        <row r="1560">
          <cell r="AE1560">
            <v>161</v>
          </cell>
          <cell r="AF1560">
            <v>0</v>
          </cell>
          <cell r="AG1560">
            <v>1</v>
          </cell>
          <cell r="AH1560">
            <v>1</v>
          </cell>
          <cell r="AI1560">
            <v>1</v>
          </cell>
          <cell r="AJ1560">
            <v>0</v>
          </cell>
          <cell r="AL1560">
            <v>41</v>
          </cell>
          <cell r="AM1560">
            <v>101</v>
          </cell>
          <cell r="AO1560" t="str">
            <v>C-8315</v>
          </cell>
          <cell r="AP1560">
            <v>-789</v>
          </cell>
          <cell r="AQ1560" t="str">
            <v>MD</v>
          </cell>
          <cell r="AR1560" t="str">
            <v>Potomac Electric Power Company</v>
          </cell>
          <cell r="AS1560" t="str">
            <v>EXC</v>
          </cell>
          <cell r="AT1560" t="str">
            <v>Electric</v>
          </cell>
          <cell r="AU1560">
            <v>33178</v>
          </cell>
          <cell r="AV1560">
            <v>38000</v>
          </cell>
          <cell r="AW1560">
            <v>10.55</v>
          </cell>
          <cell r="AX1560">
            <v>13.9</v>
          </cell>
          <cell r="AY1560">
            <v>41.77</v>
          </cell>
          <cell r="AZ1560">
            <v>1455000</v>
          </cell>
          <cell r="BA1560">
            <v>33388</v>
          </cell>
          <cell r="BB1560">
            <v>19700</v>
          </cell>
          <cell r="BC1560">
            <v>9.98</v>
          </cell>
          <cell r="BD1560">
            <v>12.75</v>
          </cell>
          <cell r="BE1560">
            <v>41.99</v>
          </cell>
          <cell r="BF1560">
            <v>33238</v>
          </cell>
          <cell r="BG1560">
            <v>1434300</v>
          </cell>
          <cell r="BH1560" t="str">
            <v>Average</v>
          </cell>
          <cell r="BI1560" t="str">
            <v>Vertically Integrated</v>
          </cell>
          <cell r="BJ1560" t="str">
            <v>Fully Litigated</v>
          </cell>
          <cell r="BK1560" t="str">
            <v>No</v>
          </cell>
          <cell r="BL1560" t="str">
            <v>No</v>
          </cell>
        </row>
        <row r="1561">
          <cell r="AE1561">
            <v>161</v>
          </cell>
          <cell r="AF1561">
            <v>0</v>
          </cell>
          <cell r="AG1561">
            <v>1</v>
          </cell>
          <cell r="AH1561">
            <v>1</v>
          </cell>
          <cell r="AI1561">
            <v>1</v>
          </cell>
          <cell r="AJ1561">
            <v>0</v>
          </cell>
          <cell r="AL1561">
            <v>41</v>
          </cell>
          <cell r="AM1561">
            <v>101</v>
          </cell>
          <cell r="AO1561" t="str">
            <v>C-8251</v>
          </cell>
          <cell r="AP1561">
            <v>-788</v>
          </cell>
          <cell r="AQ1561" t="str">
            <v>MD</v>
          </cell>
          <cell r="AR1561" t="str">
            <v>Potomac Electric Power Company</v>
          </cell>
          <cell r="AS1561" t="str">
            <v>EXC</v>
          </cell>
          <cell r="AT1561" t="str">
            <v>Electric</v>
          </cell>
          <cell r="AU1561">
            <v>32905</v>
          </cell>
          <cell r="AV1561">
            <v>24000</v>
          </cell>
          <cell r="AW1561">
            <v>10.11</v>
          </cell>
          <cell r="AX1561">
            <v>13</v>
          </cell>
          <cell r="AY1561">
            <v>43.16</v>
          </cell>
          <cell r="AZ1561" t="str">
            <v>NA</v>
          </cell>
          <cell r="BA1561">
            <v>33022</v>
          </cell>
          <cell r="BB1561">
            <v>13800</v>
          </cell>
          <cell r="BC1561" t="str">
            <v>NA</v>
          </cell>
          <cell r="BD1561" t="str">
            <v>NA</v>
          </cell>
          <cell r="BE1561" t="str">
            <v>NA</v>
          </cell>
          <cell r="BG1561" t="str">
            <v>NA</v>
          </cell>
          <cell r="BI1561" t="str">
            <v>Vertically Integrated</v>
          </cell>
          <cell r="BJ1561" t="str">
            <v>Settled</v>
          </cell>
          <cell r="BK1561" t="str">
            <v>No</v>
          </cell>
          <cell r="BL1561" t="str">
            <v>No</v>
          </cell>
        </row>
        <row r="1562">
          <cell r="AE1562">
            <v>161</v>
          </cell>
          <cell r="AF1562">
            <v>0</v>
          </cell>
          <cell r="AG1562">
            <v>1</v>
          </cell>
          <cell r="AH1562">
            <v>1</v>
          </cell>
          <cell r="AI1562">
            <v>1</v>
          </cell>
          <cell r="AJ1562">
            <v>0</v>
          </cell>
          <cell r="AL1562">
            <v>41</v>
          </cell>
          <cell r="AM1562">
            <v>101</v>
          </cell>
          <cell r="AO1562" t="str">
            <v>C-8492</v>
          </cell>
          <cell r="AP1562">
            <v>-675</v>
          </cell>
          <cell r="AQ1562" t="str">
            <v>MD</v>
          </cell>
          <cell r="AR1562" t="str">
            <v>Delmarva Power &amp; Light Company</v>
          </cell>
          <cell r="AS1562" t="str">
            <v>EXC</v>
          </cell>
          <cell r="AT1562" t="str">
            <v>Electric</v>
          </cell>
          <cell r="AU1562">
            <v>33907</v>
          </cell>
          <cell r="AV1562">
            <v>14600</v>
          </cell>
          <cell r="AW1562">
            <v>10.07</v>
          </cell>
          <cell r="AX1562">
            <v>12.5</v>
          </cell>
          <cell r="AY1562">
            <v>46</v>
          </cell>
          <cell r="AZ1562" t="str">
            <v>NA</v>
          </cell>
          <cell r="BA1562">
            <v>34054</v>
          </cell>
          <cell r="BB1562">
            <v>7800</v>
          </cell>
          <cell r="BC1562" t="str">
            <v>NA</v>
          </cell>
          <cell r="BD1562" t="str">
            <v>NA</v>
          </cell>
          <cell r="BE1562" t="str">
            <v>NA</v>
          </cell>
          <cell r="BG1562" t="str">
            <v>NA</v>
          </cell>
          <cell r="BI1562" t="str">
            <v>Vertically Integrated</v>
          </cell>
          <cell r="BJ1562" t="str">
            <v>Settled</v>
          </cell>
          <cell r="BK1562" t="str">
            <v>No</v>
          </cell>
          <cell r="BL1562" t="str">
            <v>No</v>
          </cell>
        </row>
        <row r="1563">
          <cell r="AE1563">
            <v>161</v>
          </cell>
          <cell r="AF1563">
            <v>0</v>
          </cell>
          <cell r="AG1563">
            <v>1</v>
          </cell>
          <cell r="AH1563">
            <v>1</v>
          </cell>
          <cell r="AI1563">
            <v>1</v>
          </cell>
          <cell r="AJ1563">
            <v>0</v>
          </cell>
          <cell r="AL1563">
            <v>41</v>
          </cell>
          <cell r="AM1563">
            <v>101</v>
          </cell>
          <cell r="AO1563" t="str">
            <v>C-8389</v>
          </cell>
          <cell r="AP1563">
            <v>-674</v>
          </cell>
          <cell r="AQ1563" t="str">
            <v>MD</v>
          </cell>
          <cell r="AR1563" t="str">
            <v>Delmarva Power &amp; Light Company</v>
          </cell>
          <cell r="AS1563" t="str">
            <v>EXC</v>
          </cell>
          <cell r="AT1563" t="str">
            <v>Electric</v>
          </cell>
          <cell r="AU1563">
            <v>33480</v>
          </cell>
          <cell r="AV1563">
            <v>9200</v>
          </cell>
          <cell r="AW1563">
            <v>10.31</v>
          </cell>
          <cell r="AX1563">
            <v>13.15</v>
          </cell>
          <cell r="AY1563">
            <v>42.86</v>
          </cell>
          <cell r="AZ1563" t="str">
            <v>NA</v>
          </cell>
          <cell r="BA1563">
            <v>33602</v>
          </cell>
          <cell r="BB1563">
            <v>5500</v>
          </cell>
          <cell r="BC1563" t="str">
            <v>NA</v>
          </cell>
          <cell r="BD1563" t="str">
            <v>NA</v>
          </cell>
          <cell r="BE1563" t="str">
            <v>NA</v>
          </cell>
          <cell r="BF1563">
            <v>33511</v>
          </cell>
          <cell r="BG1563" t="str">
            <v>NA</v>
          </cell>
          <cell r="BI1563" t="str">
            <v>Vertically Integrated</v>
          </cell>
          <cell r="BJ1563" t="str">
            <v>Settled</v>
          </cell>
          <cell r="BK1563" t="str">
            <v>No</v>
          </cell>
          <cell r="BL1563" t="str">
            <v>No</v>
          </cell>
        </row>
        <row r="1564">
          <cell r="AE1564">
            <v>161</v>
          </cell>
          <cell r="AF1564">
            <v>0</v>
          </cell>
          <cell r="AG1564">
            <v>1</v>
          </cell>
          <cell r="AH1564">
            <v>1</v>
          </cell>
          <cell r="AI1564">
            <v>1</v>
          </cell>
          <cell r="AJ1564">
            <v>1</v>
          </cell>
          <cell r="AL1564">
            <v>41</v>
          </cell>
          <cell r="AM1564">
            <v>102</v>
          </cell>
          <cell r="AO1564" t="str">
            <v>C-9036</v>
          </cell>
          <cell r="AP1564">
            <v>-341</v>
          </cell>
          <cell r="AQ1564" t="str">
            <v>MD</v>
          </cell>
          <cell r="AR1564" t="str">
            <v>Baltimore Gas and Electric Company</v>
          </cell>
          <cell r="AS1564" t="str">
            <v>EXC</v>
          </cell>
          <cell r="AT1564" t="str">
            <v>Natural Gas</v>
          </cell>
          <cell r="AU1564">
            <v>38471</v>
          </cell>
          <cell r="AV1564">
            <v>45600</v>
          </cell>
          <cell r="AW1564">
            <v>8.93</v>
          </cell>
          <cell r="AX1564">
            <v>11.9</v>
          </cell>
          <cell r="AY1564">
            <v>48.4</v>
          </cell>
          <cell r="AZ1564">
            <v>793700</v>
          </cell>
          <cell r="BA1564">
            <v>38707</v>
          </cell>
          <cell r="BB1564">
            <v>35600</v>
          </cell>
          <cell r="BC1564">
            <v>8.49</v>
          </cell>
          <cell r="BD1564">
            <v>11</v>
          </cell>
          <cell r="BE1564">
            <v>48.4</v>
          </cell>
          <cell r="BF1564">
            <v>38564</v>
          </cell>
          <cell r="BG1564">
            <v>791900</v>
          </cell>
          <cell r="BH1564" t="str">
            <v>Average</v>
          </cell>
          <cell r="BI1564" t="str">
            <v>Distribution</v>
          </cell>
          <cell r="BJ1564" t="str">
            <v>Fully Litigated</v>
          </cell>
          <cell r="BK1564" t="str">
            <v>No</v>
          </cell>
          <cell r="BL1564" t="str">
            <v>No</v>
          </cell>
        </row>
        <row r="1565">
          <cell r="AE1565">
            <v>161</v>
          </cell>
          <cell r="AF1565">
            <v>0</v>
          </cell>
          <cell r="AG1565">
            <v>1</v>
          </cell>
          <cell r="AH1565">
            <v>1</v>
          </cell>
          <cell r="AI1565">
            <v>1</v>
          </cell>
          <cell r="AJ1565">
            <v>1</v>
          </cell>
          <cell r="AL1565">
            <v>41</v>
          </cell>
          <cell r="AM1565">
            <v>102</v>
          </cell>
          <cell r="AO1565" t="str">
            <v>C-8829</v>
          </cell>
          <cell r="AP1565">
            <v>-328</v>
          </cell>
          <cell r="AQ1565" t="str">
            <v>MD</v>
          </cell>
          <cell r="AR1565" t="str">
            <v>Baltimore Gas and Electric Company</v>
          </cell>
          <cell r="AS1565" t="str">
            <v>EXC</v>
          </cell>
          <cell r="AT1565" t="str">
            <v>Natural Gas</v>
          </cell>
          <cell r="AU1565">
            <v>36471</v>
          </cell>
          <cell r="AV1565">
            <v>30100</v>
          </cell>
          <cell r="AW1565">
            <v>9.6999999999999993</v>
          </cell>
          <cell r="AX1565">
            <v>12.75</v>
          </cell>
          <cell r="AY1565">
            <v>50</v>
          </cell>
          <cell r="AZ1565">
            <v>740400</v>
          </cell>
          <cell r="BA1565">
            <v>36696</v>
          </cell>
          <cell r="BB1565">
            <v>6400</v>
          </cell>
          <cell r="BC1565">
            <v>8.61</v>
          </cell>
          <cell r="BD1565">
            <v>11.05</v>
          </cell>
          <cell r="BE1565">
            <v>44.48</v>
          </cell>
          <cell r="BF1565">
            <v>36525</v>
          </cell>
          <cell r="BG1565">
            <v>722000</v>
          </cell>
          <cell r="BH1565" t="str">
            <v>Average</v>
          </cell>
          <cell r="BI1565" t="str">
            <v>Distribution</v>
          </cell>
          <cell r="BJ1565" t="str">
            <v>Fully Litigated</v>
          </cell>
          <cell r="BK1565" t="str">
            <v>No</v>
          </cell>
          <cell r="BL1565" t="str">
            <v>No</v>
          </cell>
        </row>
        <row r="1566">
          <cell r="AE1566">
            <v>161</v>
          </cell>
          <cell r="AF1566">
            <v>0</v>
          </cell>
          <cell r="AG1566">
            <v>1</v>
          </cell>
          <cell r="AH1566">
            <v>1</v>
          </cell>
          <cell r="AI1566">
            <v>1</v>
          </cell>
          <cell r="AJ1566">
            <v>0</v>
          </cell>
          <cell r="AL1566">
            <v>41</v>
          </cell>
          <cell r="AM1566">
            <v>102</v>
          </cell>
          <cell r="AO1566" t="str">
            <v>C-8791</v>
          </cell>
          <cell r="AP1566">
            <v>-327</v>
          </cell>
          <cell r="AQ1566" t="str">
            <v>MD</v>
          </cell>
          <cell r="AR1566" t="str">
            <v>Potomac Electric Power Company</v>
          </cell>
          <cell r="AS1566" t="str">
            <v>EXC</v>
          </cell>
          <cell r="AT1566" t="str">
            <v>Electric</v>
          </cell>
          <cell r="AU1566">
            <v>35951</v>
          </cell>
          <cell r="AV1566">
            <v>56300</v>
          </cell>
          <cell r="AW1566">
            <v>9.23</v>
          </cell>
          <cell r="AX1566">
            <v>12</v>
          </cell>
          <cell r="AY1566">
            <v>42.47</v>
          </cell>
          <cell r="AZ1566" t="str">
            <v>NA</v>
          </cell>
          <cell r="BA1566">
            <v>36129</v>
          </cell>
          <cell r="BB1566">
            <v>19000</v>
          </cell>
          <cell r="BC1566" t="str">
            <v>NA</v>
          </cell>
          <cell r="BD1566" t="str">
            <v>NA</v>
          </cell>
          <cell r="BE1566" t="str">
            <v>NA</v>
          </cell>
          <cell r="BF1566">
            <v>35976</v>
          </cell>
          <cell r="BG1566" t="str">
            <v>NA</v>
          </cell>
          <cell r="BI1566" t="str">
            <v>Vertically Integrated</v>
          </cell>
          <cell r="BJ1566" t="str">
            <v>Settled</v>
          </cell>
          <cell r="BK1566" t="str">
            <v>No</v>
          </cell>
          <cell r="BL1566" t="str">
            <v>No</v>
          </cell>
        </row>
        <row r="1567">
          <cell r="AE1567">
            <v>161</v>
          </cell>
          <cell r="AF1567">
            <v>0</v>
          </cell>
          <cell r="AG1567">
            <v>1</v>
          </cell>
          <cell r="AH1567">
            <v>1</v>
          </cell>
          <cell r="AI1567">
            <v>1</v>
          </cell>
          <cell r="AJ1567">
            <v>1</v>
          </cell>
          <cell r="AL1567">
            <v>41</v>
          </cell>
          <cell r="AM1567">
            <v>102</v>
          </cell>
          <cell r="AO1567" t="str">
            <v>C-8780</v>
          </cell>
          <cell r="AP1567">
            <v>-326</v>
          </cell>
          <cell r="AQ1567" t="str">
            <v>MD</v>
          </cell>
          <cell r="AR1567" t="str">
            <v>Baltimore Gas and Electric Company</v>
          </cell>
          <cell r="AS1567" t="str">
            <v>EXC</v>
          </cell>
          <cell r="AT1567" t="str">
            <v>Natural Gas</v>
          </cell>
          <cell r="AU1567">
            <v>35765</v>
          </cell>
          <cell r="AV1567">
            <v>36700</v>
          </cell>
          <cell r="AW1567">
            <v>9.36</v>
          </cell>
          <cell r="AX1567">
            <v>12.5</v>
          </cell>
          <cell r="AY1567">
            <v>45.1</v>
          </cell>
          <cell r="AZ1567" t="str">
            <v>NA</v>
          </cell>
          <cell r="BA1567">
            <v>35853</v>
          </cell>
          <cell r="BB1567">
            <v>16000</v>
          </cell>
          <cell r="BC1567" t="str">
            <v>NA</v>
          </cell>
          <cell r="BD1567" t="str">
            <v>NA</v>
          </cell>
          <cell r="BE1567" t="str">
            <v>NA</v>
          </cell>
          <cell r="BF1567">
            <v>35826</v>
          </cell>
          <cell r="BG1567" t="str">
            <v>NA</v>
          </cell>
          <cell r="BH1567" t="str">
            <v>Average</v>
          </cell>
          <cell r="BI1567" t="str">
            <v>Distribution</v>
          </cell>
          <cell r="BJ1567" t="str">
            <v>Settled</v>
          </cell>
          <cell r="BK1567" t="str">
            <v>No</v>
          </cell>
          <cell r="BL1567" t="str">
            <v>No</v>
          </cell>
        </row>
        <row r="1568">
          <cell r="AE1568">
            <v>161</v>
          </cell>
          <cell r="AF1568">
            <v>0</v>
          </cell>
          <cell r="AG1568">
            <v>1</v>
          </cell>
          <cell r="AH1568">
            <v>1</v>
          </cell>
          <cell r="AI1568">
            <v>1</v>
          </cell>
          <cell r="AJ1568">
            <v>1</v>
          </cell>
          <cell r="AL1568">
            <v>41</v>
          </cell>
          <cell r="AM1568">
            <v>102</v>
          </cell>
          <cell r="AO1568" t="str">
            <v>C-8697</v>
          </cell>
          <cell r="AP1568">
            <v>-325</v>
          </cell>
          <cell r="AQ1568" t="str">
            <v>MD</v>
          </cell>
          <cell r="AR1568" t="str">
            <v>Baltimore Gas and Electric Company</v>
          </cell>
          <cell r="AS1568" t="str">
            <v>EXC</v>
          </cell>
          <cell r="AT1568" t="str">
            <v>Natural Gas</v>
          </cell>
          <cell r="AU1568">
            <v>34810</v>
          </cell>
          <cell r="AV1568">
            <v>28700</v>
          </cell>
          <cell r="AW1568">
            <v>9.5399999999999991</v>
          </cell>
          <cell r="AX1568">
            <v>12.5</v>
          </cell>
          <cell r="AY1568">
            <v>45.2</v>
          </cell>
          <cell r="AZ1568">
            <v>520900</v>
          </cell>
          <cell r="BA1568">
            <v>35023</v>
          </cell>
          <cell r="BB1568">
            <v>16900</v>
          </cell>
          <cell r="BC1568">
            <v>9.0399999999999991</v>
          </cell>
          <cell r="BD1568">
            <v>11.4</v>
          </cell>
          <cell r="BE1568">
            <v>45.2</v>
          </cell>
          <cell r="BF1568">
            <v>34880</v>
          </cell>
          <cell r="BG1568">
            <v>517800</v>
          </cell>
          <cell r="BH1568" t="str">
            <v>Average</v>
          </cell>
          <cell r="BI1568" t="str">
            <v>Distribution</v>
          </cell>
          <cell r="BJ1568" t="str">
            <v>Fully Litigated</v>
          </cell>
          <cell r="BK1568" t="str">
            <v>No</v>
          </cell>
          <cell r="BL1568" t="str">
            <v>No</v>
          </cell>
        </row>
        <row r="1569">
          <cell r="AE1569">
            <v>161</v>
          </cell>
          <cell r="AF1569">
            <v>0</v>
          </cell>
          <cell r="AG1569">
            <v>1</v>
          </cell>
          <cell r="AH1569">
            <v>1</v>
          </cell>
          <cell r="AI1569">
            <v>1</v>
          </cell>
          <cell r="AJ1569">
            <v>0</v>
          </cell>
          <cell r="AL1569">
            <v>42</v>
          </cell>
          <cell r="AM1569">
            <v>103</v>
          </cell>
          <cell r="AO1569" t="str">
            <v>C-8652</v>
          </cell>
          <cell r="AP1569">
            <v>-324</v>
          </cell>
          <cell r="AQ1569" t="str">
            <v>MD</v>
          </cell>
          <cell r="AR1569" t="str">
            <v>The Potomac Edison Company</v>
          </cell>
          <cell r="AS1569" t="str">
            <v>FE</v>
          </cell>
          <cell r="AT1569" t="str">
            <v>Electric</v>
          </cell>
          <cell r="AU1569">
            <v>34439</v>
          </cell>
          <cell r="AV1569">
            <v>30900</v>
          </cell>
          <cell r="AW1569">
            <v>9.4600000000000009</v>
          </cell>
          <cell r="AX1569">
            <v>12.25</v>
          </cell>
          <cell r="AY1569">
            <v>42.85</v>
          </cell>
          <cell r="AZ1569" t="str">
            <v>NA</v>
          </cell>
          <cell r="BA1569">
            <v>34597</v>
          </cell>
          <cell r="BB1569">
            <v>19600</v>
          </cell>
          <cell r="BC1569" t="str">
            <v>NA</v>
          </cell>
          <cell r="BD1569" t="str">
            <v>NA</v>
          </cell>
          <cell r="BE1569" t="str">
            <v>NA</v>
          </cell>
          <cell r="BF1569">
            <v>34334</v>
          </cell>
          <cell r="BG1569" t="str">
            <v>NA</v>
          </cell>
          <cell r="BH1569" t="str">
            <v>Average</v>
          </cell>
          <cell r="BI1569" t="str">
            <v>Vertically Integrated</v>
          </cell>
          <cell r="BJ1569" t="str">
            <v>Settled</v>
          </cell>
          <cell r="BK1569" t="str">
            <v>No</v>
          </cell>
          <cell r="BL1569" t="str">
            <v>No</v>
          </cell>
        </row>
        <row r="1570">
          <cell r="AE1570">
            <v>161</v>
          </cell>
          <cell r="AF1570">
            <v>0</v>
          </cell>
          <cell r="AG1570">
            <v>1</v>
          </cell>
          <cell r="AH1570">
            <v>1</v>
          </cell>
          <cell r="AI1570">
            <v>1</v>
          </cell>
          <cell r="AJ1570">
            <v>0</v>
          </cell>
          <cell r="AL1570">
            <v>42</v>
          </cell>
          <cell r="AM1570">
            <v>103</v>
          </cell>
          <cell r="AO1570" t="str">
            <v>C-8649</v>
          </cell>
          <cell r="AP1570">
            <v>-323</v>
          </cell>
          <cell r="AQ1570" t="str">
            <v>MD</v>
          </cell>
          <cell r="AR1570" t="str">
            <v>The Potomac Edison Company</v>
          </cell>
          <cell r="AS1570" t="str">
            <v>FE</v>
          </cell>
          <cell r="AT1570" t="str">
            <v>Electric</v>
          </cell>
          <cell r="AU1570">
            <v>33814</v>
          </cell>
          <cell r="AV1570">
            <v>17600</v>
          </cell>
          <cell r="AW1570">
            <v>10.06</v>
          </cell>
          <cell r="AX1570">
            <v>12.75</v>
          </cell>
          <cell r="AY1570">
            <v>43.82</v>
          </cell>
          <cell r="AZ1570">
            <v>537400</v>
          </cell>
          <cell r="BA1570">
            <v>34024</v>
          </cell>
          <cell r="BB1570">
            <v>15200</v>
          </cell>
          <cell r="BC1570">
            <v>9.68</v>
          </cell>
          <cell r="BD1570">
            <v>11.9</v>
          </cell>
          <cell r="BE1570">
            <v>43.82</v>
          </cell>
          <cell r="BF1570">
            <v>33785</v>
          </cell>
          <cell r="BG1570">
            <v>580500</v>
          </cell>
          <cell r="BH1570" t="str">
            <v>Average</v>
          </cell>
          <cell r="BI1570" t="str">
            <v>Vertically Integrated</v>
          </cell>
          <cell r="BJ1570" t="str">
            <v>Fully Litigated</v>
          </cell>
          <cell r="BK1570" t="str">
            <v>No</v>
          </cell>
          <cell r="BL1570" t="str">
            <v>No</v>
          </cell>
        </row>
        <row r="1571">
          <cell r="AE1571">
            <v>161</v>
          </cell>
          <cell r="AF1571">
            <v>0</v>
          </cell>
          <cell r="AG1571">
            <v>1</v>
          </cell>
          <cell r="AH1571">
            <v>1</v>
          </cell>
          <cell r="AI1571">
            <v>1</v>
          </cell>
          <cell r="AJ1571">
            <v>1</v>
          </cell>
          <cell r="AL1571">
            <v>42</v>
          </cell>
          <cell r="AM1571">
            <v>103</v>
          </cell>
          <cell r="AO1571" t="str">
            <v>C-8545</v>
          </cell>
          <cell r="AP1571">
            <v>-322</v>
          </cell>
          <cell r="AQ1571" t="str">
            <v>MD</v>
          </cell>
          <cell r="AR1571" t="str">
            <v>Washington Gas Light Company</v>
          </cell>
          <cell r="AS1571" t="str">
            <v>ALA</v>
          </cell>
          <cell r="AT1571" t="str">
            <v>Natural Gas</v>
          </cell>
          <cell r="AU1571">
            <v>34059</v>
          </cell>
          <cell r="AV1571">
            <v>26200</v>
          </cell>
          <cell r="AW1571">
            <v>10.63</v>
          </cell>
          <cell r="AX1571">
            <v>13</v>
          </cell>
          <cell r="AY1571">
            <v>54</v>
          </cell>
          <cell r="AZ1571" t="str">
            <v>NA</v>
          </cell>
          <cell r="BA1571">
            <v>34179</v>
          </cell>
          <cell r="BB1571">
            <v>10600</v>
          </cell>
          <cell r="BC1571">
            <v>9.82</v>
          </cell>
          <cell r="BD1571">
            <v>11.5</v>
          </cell>
          <cell r="BE1571">
            <v>54</v>
          </cell>
          <cell r="BF1571">
            <v>33969</v>
          </cell>
          <cell r="BG1571" t="str">
            <v>NA</v>
          </cell>
          <cell r="BH1571" t="str">
            <v>Average</v>
          </cell>
          <cell r="BI1571" t="str">
            <v>Distribution</v>
          </cell>
          <cell r="BJ1571" t="str">
            <v>Settled</v>
          </cell>
          <cell r="BK1571" t="str">
            <v>No</v>
          </cell>
          <cell r="BL1571" t="str">
            <v>No</v>
          </cell>
        </row>
        <row r="1572">
          <cell r="AE1572">
            <v>161</v>
          </cell>
          <cell r="AF1572">
            <v>0</v>
          </cell>
          <cell r="AG1572">
            <v>1</v>
          </cell>
          <cell r="AH1572">
            <v>1</v>
          </cell>
          <cell r="AI1572">
            <v>1</v>
          </cell>
          <cell r="AJ1572">
            <v>0</v>
          </cell>
          <cell r="AL1572">
            <v>42</v>
          </cell>
          <cell r="AM1572">
            <v>103</v>
          </cell>
          <cell r="AO1572" t="str">
            <v>C-8352</v>
          </cell>
          <cell r="AP1572">
            <v>-319</v>
          </cell>
          <cell r="AQ1572" t="str">
            <v>MD</v>
          </cell>
          <cell r="AR1572" t="str">
            <v>Delmarva Power &amp; Light Company</v>
          </cell>
          <cell r="AS1572" t="str">
            <v>EXC</v>
          </cell>
          <cell r="AT1572" t="str">
            <v>Electric</v>
          </cell>
          <cell r="AU1572">
            <v>33420</v>
          </cell>
          <cell r="AV1572">
            <v>16700</v>
          </cell>
          <cell r="AW1572">
            <v>11.27</v>
          </cell>
          <cell r="AX1572">
            <v>13.3</v>
          </cell>
          <cell r="AY1572">
            <v>39</v>
          </cell>
          <cell r="AZ1572" t="str">
            <v>NA</v>
          </cell>
          <cell r="BA1572">
            <v>33630</v>
          </cell>
          <cell r="BB1572">
            <v>15700</v>
          </cell>
          <cell r="BC1572">
            <v>11</v>
          </cell>
          <cell r="BD1572">
            <v>12.65</v>
          </cell>
          <cell r="BE1572">
            <v>38.92</v>
          </cell>
          <cell r="BF1572">
            <v>33297</v>
          </cell>
          <cell r="BG1572" t="str">
            <v>NA</v>
          </cell>
          <cell r="BH1572" t="str">
            <v>Average</v>
          </cell>
          <cell r="BI1572" t="str">
            <v>Vertically Integrated</v>
          </cell>
          <cell r="BJ1572" t="str">
            <v>Fully Litigated</v>
          </cell>
          <cell r="BK1572" t="str">
            <v>Yes</v>
          </cell>
          <cell r="BL1572" t="str">
            <v>No</v>
          </cell>
        </row>
        <row r="1573">
          <cell r="AE1573">
            <v>161</v>
          </cell>
          <cell r="AF1573">
            <v>0</v>
          </cell>
          <cell r="AG1573">
            <v>1</v>
          </cell>
          <cell r="AH1573">
            <v>1</v>
          </cell>
          <cell r="AI1573">
            <v>1</v>
          </cell>
          <cell r="AJ1573">
            <v>0</v>
          </cell>
          <cell r="AL1573">
            <v>42</v>
          </cell>
          <cell r="AM1573">
            <v>103</v>
          </cell>
          <cell r="AO1573" t="str">
            <v>C-8341</v>
          </cell>
          <cell r="AP1573">
            <v>-318</v>
          </cell>
          <cell r="AQ1573" t="str">
            <v>MD</v>
          </cell>
          <cell r="AR1573" t="str">
            <v>The Potomac Edison Company</v>
          </cell>
          <cell r="AS1573" t="str">
            <v>FE</v>
          </cell>
          <cell r="AT1573" t="str">
            <v>Electric</v>
          </cell>
          <cell r="AU1573">
            <v>33358</v>
          </cell>
          <cell r="AV1573">
            <v>22000</v>
          </cell>
          <cell r="AW1573">
            <v>10.45</v>
          </cell>
          <cell r="AX1573">
            <v>13.5</v>
          </cell>
          <cell r="AY1573">
            <v>44.4</v>
          </cell>
          <cell r="AZ1573">
            <v>503300</v>
          </cell>
          <cell r="BA1573">
            <v>33567</v>
          </cell>
          <cell r="BB1573">
            <v>11100</v>
          </cell>
          <cell r="BC1573">
            <v>9.9600000000000009</v>
          </cell>
          <cell r="BD1573">
            <v>12.4</v>
          </cell>
          <cell r="BE1573">
            <v>44.02</v>
          </cell>
          <cell r="BF1573">
            <v>33238</v>
          </cell>
          <cell r="BG1573">
            <v>494300</v>
          </cell>
          <cell r="BH1573" t="str">
            <v>Average</v>
          </cell>
          <cell r="BI1573" t="str">
            <v>Vertically Integrated</v>
          </cell>
          <cell r="BJ1573" t="str">
            <v>Fully Litigated</v>
          </cell>
          <cell r="BK1573" t="str">
            <v>No</v>
          </cell>
          <cell r="BL1573" t="str">
            <v>No</v>
          </cell>
        </row>
        <row r="1574">
          <cell r="AE1574">
            <v>161</v>
          </cell>
          <cell r="AF1574">
            <v>0</v>
          </cell>
          <cell r="AG1574">
            <v>1</v>
          </cell>
          <cell r="AH1574">
            <v>1</v>
          </cell>
          <cell r="AI1574">
            <v>1</v>
          </cell>
          <cell r="AJ1574">
            <v>1</v>
          </cell>
          <cell r="AL1574">
            <v>42</v>
          </cell>
          <cell r="AM1574">
            <v>103</v>
          </cell>
          <cell r="AO1574" t="str">
            <v>C-8339</v>
          </cell>
          <cell r="AP1574">
            <v>-317</v>
          </cell>
          <cell r="AQ1574" t="str">
            <v>MD</v>
          </cell>
          <cell r="AR1574" t="str">
            <v>Baltimore Gas and Electric Company</v>
          </cell>
          <cell r="AS1574" t="str">
            <v>EXC</v>
          </cell>
          <cell r="AT1574" t="str">
            <v>Natural Gas</v>
          </cell>
          <cell r="AU1574">
            <v>33330</v>
          </cell>
          <cell r="AV1574">
            <v>1200</v>
          </cell>
          <cell r="AW1574">
            <v>10.5</v>
          </cell>
          <cell r="AX1574">
            <v>14.25</v>
          </cell>
          <cell r="AY1574">
            <v>40.6</v>
          </cell>
          <cell r="AZ1574" t="str">
            <v>NA</v>
          </cell>
          <cell r="BA1574">
            <v>33498</v>
          </cell>
          <cell r="BB1574">
            <v>4000</v>
          </cell>
          <cell r="BC1574">
            <v>9.94</v>
          </cell>
          <cell r="BD1574" t="str">
            <v>NA</v>
          </cell>
          <cell r="BE1574" t="str">
            <v>NA</v>
          </cell>
          <cell r="BF1574">
            <v>33603</v>
          </cell>
          <cell r="BG1574" t="str">
            <v>NA</v>
          </cell>
          <cell r="BH1574" t="str">
            <v>Average</v>
          </cell>
          <cell r="BI1574" t="str">
            <v>Distribution</v>
          </cell>
          <cell r="BJ1574" t="str">
            <v>Settled</v>
          </cell>
          <cell r="BK1574" t="str">
            <v>No</v>
          </cell>
          <cell r="BL1574" t="str">
            <v>No</v>
          </cell>
        </row>
        <row r="1575">
          <cell r="AE1575">
            <v>161</v>
          </cell>
          <cell r="AF1575">
            <v>0</v>
          </cell>
          <cell r="AG1575">
            <v>1</v>
          </cell>
          <cell r="AH1575">
            <v>1</v>
          </cell>
          <cell r="AI1575">
            <v>1</v>
          </cell>
          <cell r="AJ1575">
            <v>0</v>
          </cell>
          <cell r="AL1575">
            <v>42</v>
          </cell>
          <cell r="AM1575">
            <v>103</v>
          </cell>
          <cell r="AO1575" t="str">
            <v>C-8278</v>
          </cell>
          <cell r="AP1575">
            <v>-316</v>
          </cell>
          <cell r="AQ1575" t="str">
            <v>MD</v>
          </cell>
          <cell r="AR1575" t="str">
            <v>Baltimore Gas and Electric Company</v>
          </cell>
          <cell r="AS1575" t="str">
            <v>EXC</v>
          </cell>
          <cell r="AT1575" t="str">
            <v>Electric</v>
          </cell>
          <cell r="AU1575">
            <v>33014</v>
          </cell>
          <cell r="AV1575">
            <v>191900</v>
          </cell>
          <cell r="AW1575">
            <v>10.01</v>
          </cell>
          <cell r="AX1575">
            <v>13</v>
          </cell>
          <cell r="AY1575">
            <v>43.06</v>
          </cell>
          <cell r="AZ1575">
            <v>4060200</v>
          </cell>
          <cell r="BA1575">
            <v>33224</v>
          </cell>
          <cell r="BB1575">
            <v>77000</v>
          </cell>
          <cell r="BC1575">
            <v>9.94</v>
          </cell>
          <cell r="BD1575">
            <v>12.87</v>
          </cell>
          <cell r="BE1575">
            <v>40.75</v>
          </cell>
          <cell r="BF1575">
            <v>33085</v>
          </cell>
          <cell r="BG1575">
            <v>3729200</v>
          </cell>
          <cell r="BH1575" t="str">
            <v>Average</v>
          </cell>
          <cell r="BI1575" t="str">
            <v>Vertically Integrated</v>
          </cell>
          <cell r="BJ1575" t="str">
            <v>Fully Litigated</v>
          </cell>
          <cell r="BK1575" t="str">
            <v>No</v>
          </cell>
          <cell r="BL1575" t="str">
            <v>No</v>
          </cell>
        </row>
        <row r="1576">
          <cell r="AE1576">
            <v>161</v>
          </cell>
          <cell r="AF1576">
            <v>0</v>
          </cell>
          <cell r="AG1576">
            <v>1</v>
          </cell>
          <cell r="AH1576">
            <v>1</v>
          </cell>
          <cell r="AI1576">
            <v>1</v>
          </cell>
          <cell r="AJ1576">
            <v>1</v>
          </cell>
          <cell r="AL1576">
            <v>42</v>
          </cell>
          <cell r="AM1576">
            <v>103</v>
          </cell>
          <cell r="AO1576" t="str">
            <v>C-8959</v>
          </cell>
          <cell r="AP1576">
            <v>-21</v>
          </cell>
          <cell r="AQ1576" t="str">
            <v>MD</v>
          </cell>
          <cell r="AR1576" t="str">
            <v>Washington Gas Light Company</v>
          </cell>
          <cell r="AS1576" t="str">
            <v>ALA</v>
          </cell>
          <cell r="AT1576" t="str">
            <v>Natural Gas</v>
          </cell>
          <cell r="AU1576">
            <v>37693</v>
          </cell>
          <cell r="AV1576">
            <v>27200</v>
          </cell>
          <cell r="AW1576">
            <v>9.39</v>
          </cell>
          <cell r="AX1576">
            <v>12.25</v>
          </cell>
          <cell r="AY1576">
            <v>51.64</v>
          </cell>
          <cell r="AZ1576">
            <v>554200</v>
          </cell>
          <cell r="BA1576">
            <v>37925</v>
          </cell>
          <cell r="BB1576">
            <v>2900</v>
          </cell>
          <cell r="BC1576">
            <v>8.61</v>
          </cell>
          <cell r="BD1576">
            <v>10.75</v>
          </cell>
          <cell r="BE1576">
            <v>51.49</v>
          </cell>
          <cell r="BF1576">
            <v>37621</v>
          </cell>
          <cell r="BG1576">
            <v>539600</v>
          </cell>
          <cell r="BH1576" t="str">
            <v>Average</v>
          </cell>
          <cell r="BI1576" t="str">
            <v>Distribution</v>
          </cell>
          <cell r="BJ1576" t="str">
            <v>Fully Litigated</v>
          </cell>
          <cell r="BK1576" t="str">
            <v>No</v>
          </cell>
          <cell r="BL1576" t="str">
            <v>No</v>
          </cell>
        </row>
        <row r="1577">
          <cell r="AE1577">
            <v>161</v>
          </cell>
          <cell r="AF1577">
            <v>0</v>
          </cell>
          <cell r="AG1577">
            <v>1</v>
          </cell>
          <cell r="AH1577">
            <v>1</v>
          </cell>
          <cell r="AI1577">
            <v>1</v>
          </cell>
          <cell r="AJ1577">
            <v>1</v>
          </cell>
          <cell r="AL1577">
            <v>42</v>
          </cell>
          <cell r="AM1577">
            <v>103</v>
          </cell>
          <cell r="AO1577" t="str">
            <v>C-8920</v>
          </cell>
          <cell r="AP1577">
            <v>-20</v>
          </cell>
          <cell r="AQ1577" t="str">
            <v>MD</v>
          </cell>
          <cell r="AR1577" t="str">
            <v>Washington Gas Light Company</v>
          </cell>
          <cell r="AS1577" t="str">
            <v>ALA</v>
          </cell>
          <cell r="AT1577" t="str">
            <v>Natural Gas</v>
          </cell>
          <cell r="AU1577">
            <v>37343</v>
          </cell>
          <cell r="AV1577">
            <v>31400</v>
          </cell>
          <cell r="AW1577">
            <v>9.67</v>
          </cell>
          <cell r="AX1577">
            <v>12.5</v>
          </cell>
          <cell r="AY1577">
            <v>53.4</v>
          </cell>
          <cell r="AZ1577" t="str">
            <v>NA</v>
          </cell>
          <cell r="BA1577">
            <v>37526</v>
          </cell>
          <cell r="BB1577">
            <v>9300</v>
          </cell>
          <cell r="BC1577" t="str">
            <v>NA</v>
          </cell>
          <cell r="BD1577" t="str">
            <v>NA</v>
          </cell>
          <cell r="BE1577" t="str">
            <v>NA</v>
          </cell>
          <cell r="BF1577">
            <v>37256</v>
          </cell>
          <cell r="BG1577" t="str">
            <v>NA</v>
          </cell>
          <cell r="BH1577" t="str">
            <v>Average</v>
          </cell>
          <cell r="BI1577" t="str">
            <v>Distribution</v>
          </cell>
          <cell r="BJ1577" t="str">
            <v>Settled</v>
          </cell>
          <cell r="BK1577" t="str">
            <v>No</v>
          </cell>
          <cell r="BL1577" t="str">
            <v>No</v>
          </cell>
        </row>
        <row r="1578">
          <cell r="AE1578">
            <v>161</v>
          </cell>
          <cell r="AF1578">
            <v>0</v>
          </cell>
          <cell r="AG1578">
            <v>1</v>
          </cell>
          <cell r="AH1578">
            <v>1</v>
          </cell>
          <cell r="AI1578">
            <v>1</v>
          </cell>
          <cell r="AJ1578">
            <v>1</v>
          </cell>
          <cell r="AL1578">
            <v>42</v>
          </cell>
          <cell r="AM1578">
            <v>103</v>
          </cell>
          <cell r="AO1578" t="str">
            <v>C-8660</v>
          </cell>
          <cell r="AP1578">
            <v>-19</v>
          </cell>
          <cell r="AQ1578" t="str">
            <v>MD</v>
          </cell>
          <cell r="AR1578" t="str">
            <v>Washington Gas Light Company</v>
          </cell>
          <cell r="AS1578" t="str">
            <v>ALA</v>
          </cell>
          <cell r="AT1578" t="str">
            <v>Natural Gas</v>
          </cell>
          <cell r="AU1578">
            <v>34486</v>
          </cell>
          <cell r="AV1578">
            <v>17600</v>
          </cell>
          <cell r="AW1578">
            <v>10.62</v>
          </cell>
          <cell r="AX1578">
            <v>13</v>
          </cell>
          <cell r="AY1578">
            <v>54.9</v>
          </cell>
          <cell r="AZ1578" t="str">
            <v>NA</v>
          </cell>
          <cell r="BA1578">
            <v>34625</v>
          </cell>
          <cell r="BB1578">
            <v>7400</v>
          </cell>
          <cell r="BC1578">
            <v>9.7899999999999991</v>
          </cell>
          <cell r="BD1578">
            <v>11.5</v>
          </cell>
          <cell r="BE1578">
            <v>54.9</v>
          </cell>
          <cell r="BF1578">
            <v>34424</v>
          </cell>
          <cell r="BG1578" t="str">
            <v>NA</v>
          </cell>
          <cell r="BH1578" t="str">
            <v>Average</v>
          </cell>
          <cell r="BI1578" t="str">
            <v>Distribution</v>
          </cell>
          <cell r="BJ1578" t="str">
            <v>Settled</v>
          </cell>
          <cell r="BK1578" t="str">
            <v>No</v>
          </cell>
          <cell r="BL1578" t="str">
            <v>No</v>
          </cell>
        </row>
        <row r="1579">
          <cell r="AE1579">
            <v>161</v>
          </cell>
          <cell r="AF1579">
            <v>0</v>
          </cell>
          <cell r="AG1579">
            <v>1</v>
          </cell>
          <cell r="AH1579">
            <v>1</v>
          </cell>
          <cell r="AI1579">
            <v>1</v>
          </cell>
          <cell r="AJ1579">
            <v>1</v>
          </cell>
          <cell r="AL1579">
            <v>42</v>
          </cell>
          <cell r="AM1579">
            <v>103</v>
          </cell>
          <cell r="AO1579" t="str">
            <v>C-9104</v>
          </cell>
          <cell r="AP1579">
            <v>96</v>
          </cell>
          <cell r="AQ1579" t="str">
            <v>MD</v>
          </cell>
          <cell r="AR1579" t="str">
            <v>Washington Gas Light Company</v>
          </cell>
          <cell r="AS1579" t="str">
            <v>ALA</v>
          </cell>
          <cell r="AT1579" t="str">
            <v>Natural Gas</v>
          </cell>
          <cell r="AU1579">
            <v>39192</v>
          </cell>
          <cell r="AV1579">
            <v>33883.947</v>
          </cell>
          <cell r="AW1579">
            <v>8.8800000000000008</v>
          </cell>
          <cell r="AX1579">
            <v>11</v>
          </cell>
          <cell r="AY1579">
            <v>56.02</v>
          </cell>
          <cell r="AZ1579">
            <v>667087.66399999999</v>
          </cell>
          <cell r="BA1579">
            <v>39401</v>
          </cell>
          <cell r="BB1579">
            <v>20555.809000000001</v>
          </cell>
          <cell r="BC1579">
            <v>8.1999999999999993</v>
          </cell>
          <cell r="BD1579">
            <v>10</v>
          </cell>
          <cell r="BE1579">
            <v>53.02</v>
          </cell>
          <cell r="BF1579">
            <v>39082</v>
          </cell>
          <cell r="BG1579">
            <v>645455.61499999999</v>
          </cell>
          <cell r="BH1579" t="str">
            <v>Average</v>
          </cell>
          <cell r="BI1579" t="str">
            <v>Distribution</v>
          </cell>
          <cell r="BJ1579" t="str">
            <v>Fully Litigated</v>
          </cell>
          <cell r="BK1579" t="str">
            <v>No</v>
          </cell>
          <cell r="BL1579" t="str">
            <v>No</v>
          </cell>
        </row>
        <row r="1580">
          <cell r="AE1580">
            <v>161</v>
          </cell>
          <cell r="AF1580">
            <v>0</v>
          </cell>
          <cell r="AG1580">
            <v>1</v>
          </cell>
          <cell r="AH1580">
            <v>1</v>
          </cell>
          <cell r="AI1580">
            <v>1</v>
          </cell>
          <cell r="AJ1580">
            <v>0</v>
          </cell>
          <cell r="AL1580">
            <v>42</v>
          </cell>
          <cell r="AM1580">
            <v>103</v>
          </cell>
          <cell r="AO1580" t="str">
            <v>C-8487(elec)</v>
          </cell>
          <cell r="AP1580">
            <v>262</v>
          </cell>
          <cell r="AQ1580" t="str">
            <v>MD</v>
          </cell>
          <cell r="AR1580" t="str">
            <v>Baltimore Gas and Electric Company</v>
          </cell>
          <cell r="AS1580" t="str">
            <v>EXC</v>
          </cell>
          <cell r="AT1580" t="str">
            <v>Electric</v>
          </cell>
          <cell r="AU1580">
            <v>33872</v>
          </cell>
          <cell r="AV1580">
            <v>159800</v>
          </cell>
          <cell r="AW1580">
            <v>9.89</v>
          </cell>
          <cell r="AX1580">
            <v>12.87</v>
          </cell>
          <cell r="AY1580">
            <v>44.55</v>
          </cell>
          <cell r="AZ1580">
            <v>4428200</v>
          </cell>
          <cell r="BA1580">
            <v>34082</v>
          </cell>
          <cell r="BB1580">
            <v>84900</v>
          </cell>
          <cell r="BC1580">
            <v>9.4</v>
          </cell>
          <cell r="BD1580">
            <v>11.75</v>
          </cell>
          <cell r="BE1580">
            <v>44.55</v>
          </cell>
          <cell r="BF1580">
            <v>33938</v>
          </cell>
          <cell r="BG1580">
            <v>4312800</v>
          </cell>
          <cell r="BH1580" t="str">
            <v>Average</v>
          </cell>
          <cell r="BI1580" t="str">
            <v>Vertically Integrated</v>
          </cell>
          <cell r="BJ1580" t="str">
            <v>Fully Litigated</v>
          </cell>
          <cell r="BK1580" t="str">
            <v>No</v>
          </cell>
          <cell r="BL1580" t="str">
            <v>No</v>
          </cell>
        </row>
        <row r="1581">
          <cell r="AE1581">
            <v>161</v>
          </cell>
          <cell r="AF1581">
            <v>0</v>
          </cell>
          <cell r="AG1581">
            <v>1</v>
          </cell>
          <cell r="AH1581">
            <v>1</v>
          </cell>
          <cell r="AI1581">
            <v>1</v>
          </cell>
          <cell r="AJ1581">
            <v>1</v>
          </cell>
          <cell r="AL1581">
            <v>42</v>
          </cell>
          <cell r="AM1581">
            <v>103</v>
          </cell>
          <cell r="AO1581" t="str">
            <v>C-8487(gas)</v>
          </cell>
          <cell r="AP1581">
            <v>263</v>
          </cell>
          <cell r="AQ1581" t="str">
            <v>MD</v>
          </cell>
          <cell r="AR1581" t="str">
            <v>Baltimore Gas and Electric Company</v>
          </cell>
          <cell r="AS1581" t="str">
            <v>EXC</v>
          </cell>
          <cell r="AT1581" t="str">
            <v>Natural Gas</v>
          </cell>
          <cell r="AU1581">
            <v>33872</v>
          </cell>
          <cell r="AV1581">
            <v>6600</v>
          </cell>
          <cell r="AW1581">
            <v>9.89</v>
          </cell>
          <cell r="AX1581">
            <v>12.87</v>
          </cell>
          <cell r="AY1581">
            <v>44.55</v>
          </cell>
          <cell r="AZ1581" t="str">
            <v>NA</v>
          </cell>
          <cell r="BA1581">
            <v>34082</v>
          </cell>
          <cell r="BB1581">
            <v>1600</v>
          </cell>
          <cell r="BC1581">
            <v>9.4</v>
          </cell>
          <cell r="BD1581">
            <v>11.75</v>
          </cell>
          <cell r="BE1581">
            <v>44.55</v>
          </cell>
          <cell r="BF1581">
            <v>33938</v>
          </cell>
          <cell r="BG1581">
            <v>406300</v>
          </cell>
          <cell r="BH1581" t="str">
            <v>Average</v>
          </cell>
          <cell r="BI1581" t="str">
            <v>Distribution</v>
          </cell>
          <cell r="BJ1581" t="str">
            <v>Fully Litigated</v>
          </cell>
          <cell r="BK1581" t="str">
            <v>No</v>
          </cell>
          <cell r="BL1581" t="str">
            <v>No</v>
          </cell>
        </row>
        <row r="1582">
          <cell r="AE1582">
            <v>161</v>
          </cell>
          <cell r="AF1582">
            <v>0</v>
          </cell>
          <cell r="AG1582">
            <v>1</v>
          </cell>
          <cell r="AH1582">
            <v>1</v>
          </cell>
          <cell r="AI1582">
            <v>1</v>
          </cell>
          <cell r="AJ1582">
            <v>0</v>
          </cell>
          <cell r="AL1582">
            <v>42</v>
          </cell>
          <cell r="AM1582">
            <v>103</v>
          </cell>
          <cell r="AO1582" t="str">
            <v>C-9192</v>
          </cell>
          <cell r="AP1582">
            <v>470</v>
          </cell>
          <cell r="AQ1582" t="str">
            <v>MD</v>
          </cell>
          <cell r="AR1582" t="str">
            <v>Delmarva Power &amp; Light Company</v>
          </cell>
          <cell r="AS1582" t="str">
            <v>EXC</v>
          </cell>
          <cell r="AT1582" t="str">
            <v>Electric</v>
          </cell>
          <cell r="AU1582">
            <v>39939</v>
          </cell>
          <cell r="AV1582">
            <v>14145</v>
          </cell>
          <cell r="AW1582">
            <v>8.58</v>
          </cell>
          <cell r="AX1582">
            <v>11.25</v>
          </cell>
          <cell r="AY1582">
            <v>49.87</v>
          </cell>
          <cell r="AZ1582">
            <v>310365</v>
          </cell>
          <cell r="BA1582">
            <v>40177</v>
          </cell>
          <cell r="BB1582">
            <v>7531</v>
          </cell>
          <cell r="BC1582">
            <v>7.96</v>
          </cell>
          <cell r="BD1582">
            <v>10</v>
          </cell>
          <cell r="BE1582">
            <v>49.87</v>
          </cell>
          <cell r="BF1582">
            <v>39813</v>
          </cell>
          <cell r="BG1582">
            <v>306400</v>
          </cell>
          <cell r="BH1582" t="str">
            <v>Average</v>
          </cell>
          <cell r="BI1582" t="str">
            <v>Distribution</v>
          </cell>
          <cell r="BJ1582" t="str">
            <v>Fully Litigated</v>
          </cell>
          <cell r="BK1582" t="str">
            <v>No</v>
          </cell>
          <cell r="BL1582" t="str">
            <v>No</v>
          </cell>
        </row>
        <row r="1583">
          <cell r="AE1583">
            <v>161</v>
          </cell>
          <cell r="AF1583">
            <v>0</v>
          </cell>
          <cell r="AG1583">
            <v>1</v>
          </cell>
          <cell r="AH1583">
            <v>1</v>
          </cell>
          <cell r="AI1583">
            <v>1</v>
          </cell>
          <cell r="AJ1583">
            <v>0</v>
          </cell>
          <cell r="AL1583">
            <v>42</v>
          </cell>
          <cell r="AM1583">
            <v>103</v>
          </cell>
          <cell r="AO1583" t="str">
            <v>C-9217</v>
          </cell>
          <cell r="AP1583">
            <v>575</v>
          </cell>
          <cell r="AQ1583" t="str">
            <v>MD</v>
          </cell>
          <cell r="AR1583" t="str">
            <v>Potomac Electric Power Company</v>
          </cell>
          <cell r="AS1583" t="str">
            <v>EXC</v>
          </cell>
          <cell r="AT1583" t="str">
            <v>Electric</v>
          </cell>
          <cell r="AU1583">
            <v>40177</v>
          </cell>
          <cell r="AV1583">
            <v>28227</v>
          </cell>
          <cell r="AW1583">
            <v>8.6300000000000008</v>
          </cell>
          <cell r="AX1583">
            <v>10.75</v>
          </cell>
          <cell r="AY1583">
            <v>48.87</v>
          </cell>
          <cell r="AZ1583">
            <v>924121</v>
          </cell>
          <cell r="BA1583">
            <v>40396</v>
          </cell>
          <cell r="BB1583">
            <v>7773</v>
          </cell>
          <cell r="BC1583">
            <v>8.18</v>
          </cell>
          <cell r="BD1583">
            <v>9.83</v>
          </cell>
          <cell r="BE1583">
            <v>48.87</v>
          </cell>
          <cell r="BF1583">
            <v>40178</v>
          </cell>
          <cell r="BG1583">
            <v>906039</v>
          </cell>
          <cell r="BH1583" t="str">
            <v>Average</v>
          </cell>
          <cell r="BI1583" t="str">
            <v>Distribution</v>
          </cell>
          <cell r="BJ1583" t="str">
            <v>Fully Litigated</v>
          </cell>
          <cell r="BK1583" t="str">
            <v>No</v>
          </cell>
          <cell r="BL1583" t="str">
            <v>No</v>
          </cell>
        </row>
        <row r="1584">
          <cell r="AE1584">
            <v>161</v>
          </cell>
          <cell r="AF1584">
            <v>0</v>
          </cell>
          <cell r="AG1584">
            <v>1</v>
          </cell>
          <cell r="AH1584">
            <v>1</v>
          </cell>
          <cell r="AI1584">
            <v>1</v>
          </cell>
          <cell r="AJ1584">
            <v>0</v>
          </cell>
          <cell r="AL1584">
            <v>42</v>
          </cell>
          <cell r="AM1584">
            <v>103</v>
          </cell>
          <cell r="AO1584" t="str">
            <v>C-9230 (elec)</v>
          </cell>
          <cell r="AP1584">
            <v>626</v>
          </cell>
          <cell r="AQ1584" t="str">
            <v>MD</v>
          </cell>
          <cell r="AR1584" t="str">
            <v>Baltimore Gas and Electric Company</v>
          </cell>
          <cell r="AS1584" t="str">
            <v>EXC</v>
          </cell>
          <cell r="AT1584" t="str">
            <v>Electric</v>
          </cell>
          <cell r="AU1584">
            <v>40305</v>
          </cell>
          <cell r="AV1584">
            <v>92278</v>
          </cell>
          <cell r="AW1584">
            <v>8.99</v>
          </cell>
          <cell r="AX1584">
            <v>11.65</v>
          </cell>
          <cell r="AY1584">
            <v>51.93</v>
          </cell>
          <cell r="AZ1584">
            <v>2291473</v>
          </cell>
          <cell r="BA1584">
            <v>40518</v>
          </cell>
          <cell r="BB1584">
            <v>30980</v>
          </cell>
          <cell r="BC1584">
            <v>8.06</v>
          </cell>
          <cell r="BD1584">
            <v>9.86</v>
          </cell>
          <cell r="BE1584">
            <v>51.93</v>
          </cell>
          <cell r="BF1584">
            <v>40390</v>
          </cell>
          <cell r="BG1584">
            <v>2242795</v>
          </cell>
          <cell r="BH1584" t="str">
            <v>Average</v>
          </cell>
          <cell r="BI1584" t="str">
            <v>Distribution</v>
          </cell>
          <cell r="BJ1584" t="str">
            <v>Fully Litigated</v>
          </cell>
          <cell r="BK1584" t="str">
            <v>No</v>
          </cell>
          <cell r="BL1584" t="str">
            <v>No</v>
          </cell>
        </row>
        <row r="1585">
          <cell r="AE1585">
            <v>161</v>
          </cell>
          <cell r="AF1585">
            <v>0</v>
          </cell>
          <cell r="AG1585">
            <v>1</v>
          </cell>
          <cell r="AH1585">
            <v>1</v>
          </cell>
          <cell r="AI1585">
            <v>1</v>
          </cell>
          <cell r="AJ1585">
            <v>1</v>
          </cell>
          <cell r="AL1585">
            <v>42</v>
          </cell>
          <cell r="AM1585">
            <v>103</v>
          </cell>
          <cell r="AO1585" t="str">
            <v>C-9230 (gas)</v>
          </cell>
          <cell r="AP1585">
            <v>627</v>
          </cell>
          <cell r="AQ1585" t="str">
            <v>MD</v>
          </cell>
          <cell r="AR1585" t="str">
            <v>Baltimore Gas and Electric Company</v>
          </cell>
          <cell r="AS1585" t="str">
            <v>EXC</v>
          </cell>
          <cell r="AT1585" t="str">
            <v>Natural Gas</v>
          </cell>
          <cell r="AU1585">
            <v>40305</v>
          </cell>
          <cell r="AV1585">
            <v>30416</v>
          </cell>
          <cell r="AW1585">
            <v>8.99</v>
          </cell>
          <cell r="AX1585">
            <v>11.65</v>
          </cell>
          <cell r="AY1585">
            <v>51.93</v>
          </cell>
          <cell r="AZ1585">
            <v>838522</v>
          </cell>
          <cell r="BA1585">
            <v>40518</v>
          </cell>
          <cell r="BB1585">
            <v>9753</v>
          </cell>
          <cell r="BC1585">
            <v>7.9</v>
          </cell>
          <cell r="BD1585">
            <v>9.56</v>
          </cell>
          <cell r="BE1585">
            <v>51.93</v>
          </cell>
          <cell r="BF1585">
            <v>40390</v>
          </cell>
          <cell r="BG1585">
            <v>817435</v>
          </cell>
          <cell r="BH1585" t="str">
            <v>Average</v>
          </cell>
          <cell r="BI1585" t="str">
            <v>Distribution</v>
          </cell>
          <cell r="BJ1585" t="str">
            <v>Fully Litigated</v>
          </cell>
          <cell r="BK1585" t="str">
            <v>No</v>
          </cell>
          <cell r="BL1585" t="str">
            <v>No</v>
          </cell>
        </row>
        <row r="1586">
          <cell r="AE1586">
            <v>161</v>
          </cell>
          <cell r="AF1586">
            <v>0</v>
          </cell>
          <cell r="AG1586">
            <v>1</v>
          </cell>
          <cell r="AH1586">
            <v>1</v>
          </cell>
          <cell r="AI1586">
            <v>1</v>
          </cell>
          <cell r="AJ1586">
            <v>0</v>
          </cell>
          <cell r="AL1586">
            <v>42</v>
          </cell>
          <cell r="AM1586">
            <v>103</v>
          </cell>
          <cell r="AO1586" t="str">
            <v>C-9249</v>
          </cell>
          <cell r="AP1586">
            <v>949</v>
          </cell>
          <cell r="AQ1586" t="str">
            <v>MD</v>
          </cell>
          <cell r="AR1586" t="str">
            <v>Delmarva Power &amp; Light Company</v>
          </cell>
          <cell r="AS1586" t="str">
            <v>EXC</v>
          </cell>
          <cell r="AT1586" t="str">
            <v>Electric</v>
          </cell>
          <cell r="AU1586">
            <v>40533</v>
          </cell>
          <cell r="AV1586">
            <v>18262</v>
          </cell>
          <cell r="AW1586">
            <v>8.08</v>
          </cell>
          <cell r="AX1586">
            <v>10.75</v>
          </cell>
          <cell r="AY1586">
            <v>49.81</v>
          </cell>
          <cell r="AZ1586">
            <v>344568</v>
          </cell>
          <cell r="BA1586">
            <v>40732</v>
          </cell>
          <cell r="BB1586">
            <v>12200</v>
          </cell>
          <cell r="BC1586" t="str">
            <v>NA</v>
          </cell>
          <cell r="BD1586" t="str">
            <v>NA</v>
          </cell>
          <cell r="BE1586" t="str">
            <v>NA</v>
          </cell>
          <cell r="BF1586">
            <v>40543</v>
          </cell>
          <cell r="BG1586" t="str">
            <v>NA</v>
          </cell>
          <cell r="BI1586" t="str">
            <v>Distribution</v>
          </cell>
          <cell r="BJ1586" t="str">
            <v>Settled</v>
          </cell>
          <cell r="BK1586" t="str">
            <v>No</v>
          </cell>
          <cell r="BL1586" t="str">
            <v>No</v>
          </cell>
        </row>
        <row r="1587">
          <cell r="AE1587">
            <v>161</v>
          </cell>
          <cell r="AF1587">
            <v>0</v>
          </cell>
          <cell r="AG1587">
            <v>1</v>
          </cell>
          <cell r="AH1587">
            <v>1</v>
          </cell>
          <cell r="AI1587">
            <v>1</v>
          </cell>
          <cell r="AJ1587">
            <v>0</v>
          </cell>
          <cell r="AL1587">
            <v>42</v>
          </cell>
          <cell r="AM1587">
            <v>103</v>
          </cell>
          <cell r="AO1587" t="str">
            <v>C-7397 0-64331-E</v>
          </cell>
          <cell r="AP1587">
            <v>1005</v>
          </cell>
          <cell r="AQ1587" t="str">
            <v>MD</v>
          </cell>
          <cell r="AR1587" t="str">
            <v>Baltimore Gas and Electric Company</v>
          </cell>
          <cell r="AS1587" t="str">
            <v>EXC</v>
          </cell>
          <cell r="AT1587" t="str">
            <v>Electric</v>
          </cell>
          <cell r="AU1587">
            <v>29172</v>
          </cell>
          <cell r="AV1587">
            <v>123000</v>
          </cell>
          <cell r="AW1587">
            <v>10.06</v>
          </cell>
          <cell r="AX1587">
            <v>14.7</v>
          </cell>
          <cell r="AY1587">
            <v>38.9</v>
          </cell>
          <cell r="AZ1587" t="str">
            <v>NA</v>
          </cell>
          <cell r="BA1587">
            <v>29382</v>
          </cell>
          <cell r="BB1587">
            <v>73900</v>
          </cell>
          <cell r="BC1587">
            <v>9.6300000000000008</v>
          </cell>
          <cell r="BD1587">
            <v>13.78</v>
          </cell>
          <cell r="BE1587">
            <v>38.5</v>
          </cell>
          <cell r="BF1587">
            <v>29251</v>
          </cell>
          <cell r="BG1587" t="str">
            <v>NA</v>
          </cell>
          <cell r="BH1587" t="str">
            <v>Average</v>
          </cell>
          <cell r="BI1587" t="str">
            <v>Vertically Integrated</v>
          </cell>
          <cell r="BJ1587" t="str">
            <v>Fully Litigated</v>
          </cell>
          <cell r="BK1587" t="str">
            <v>No</v>
          </cell>
          <cell r="BL1587" t="str">
            <v>No</v>
          </cell>
        </row>
        <row r="1588">
          <cell r="AE1588">
            <v>161</v>
          </cell>
          <cell r="AF1588">
            <v>0</v>
          </cell>
          <cell r="AG1588">
            <v>1</v>
          </cell>
          <cell r="AH1588">
            <v>1</v>
          </cell>
          <cell r="AI1588">
            <v>1</v>
          </cell>
          <cell r="AJ1588">
            <v>1</v>
          </cell>
          <cell r="AL1588">
            <v>42</v>
          </cell>
          <cell r="AM1588">
            <v>103</v>
          </cell>
          <cell r="AO1588" t="str">
            <v>C-7397 0-64331-G</v>
          </cell>
          <cell r="AP1588">
            <v>1008</v>
          </cell>
          <cell r="AQ1588" t="str">
            <v>MD</v>
          </cell>
          <cell r="AR1588" t="str">
            <v>Baltimore Gas and Electric Company</v>
          </cell>
          <cell r="AS1588" t="str">
            <v>EXC</v>
          </cell>
          <cell r="AT1588" t="str">
            <v>Natural Gas</v>
          </cell>
          <cell r="AU1588">
            <v>29172</v>
          </cell>
          <cell r="AV1588">
            <v>22500</v>
          </cell>
          <cell r="AW1588">
            <v>10.06</v>
          </cell>
          <cell r="AX1588">
            <v>14.7</v>
          </cell>
          <cell r="AY1588">
            <v>38.9</v>
          </cell>
          <cell r="AZ1588" t="str">
            <v>NA</v>
          </cell>
          <cell r="BA1588">
            <v>29382</v>
          </cell>
          <cell r="BB1588">
            <v>18200</v>
          </cell>
          <cell r="BC1588">
            <v>9.6300000000000008</v>
          </cell>
          <cell r="BD1588">
            <v>13.78</v>
          </cell>
          <cell r="BE1588">
            <v>38.5</v>
          </cell>
          <cell r="BF1588">
            <v>29251</v>
          </cell>
          <cell r="BG1588" t="str">
            <v>NA</v>
          </cell>
          <cell r="BH1588" t="str">
            <v>Average</v>
          </cell>
          <cell r="BI1588" t="str">
            <v>Distribution</v>
          </cell>
          <cell r="BJ1588" t="str">
            <v>Fully Litigated</v>
          </cell>
          <cell r="BK1588" t="str">
            <v>No</v>
          </cell>
          <cell r="BL1588" t="str">
            <v>No</v>
          </cell>
        </row>
        <row r="1589">
          <cell r="AE1589">
            <v>161</v>
          </cell>
          <cell r="AF1589">
            <v>0</v>
          </cell>
          <cell r="AG1589">
            <v>1</v>
          </cell>
          <cell r="AH1589">
            <v>1</v>
          </cell>
          <cell r="AI1589">
            <v>1</v>
          </cell>
          <cell r="AJ1589">
            <v>0</v>
          </cell>
          <cell r="AL1589">
            <v>42</v>
          </cell>
          <cell r="AM1589">
            <v>103</v>
          </cell>
          <cell r="AO1589" t="str">
            <v>C-7482 0-65066-E</v>
          </cell>
          <cell r="AP1589">
            <v>1009</v>
          </cell>
          <cell r="AQ1589" t="str">
            <v>MD</v>
          </cell>
          <cell r="AR1589" t="str">
            <v>Baltimore Gas and Electric Company</v>
          </cell>
          <cell r="AS1589" t="str">
            <v>EXC</v>
          </cell>
          <cell r="AT1589" t="str">
            <v>Electric</v>
          </cell>
          <cell r="AU1589">
            <v>29486</v>
          </cell>
          <cell r="AV1589">
            <v>29500</v>
          </cell>
          <cell r="AW1589">
            <v>9.5500000000000007</v>
          </cell>
          <cell r="AX1589" t="str">
            <v>NA</v>
          </cell>
          <cell r="AY1589" t="str">
            <v>NA</v>
          </cell>
          <cell r="AZ1589" t="str">
            <v>NA</v>
          </cell>
          <cell r="BA1589">
            <v>29577</v>
          </cell>
          <cell r="BB1589">
            <v>19000</v>
          </cell>
          <cell r="BC1589">
            <v>9.5500000000000007</v>
          </cell>
          <cell r="BD1589" t="str">
            <v>NA</v>
          </cell>
          <cell r="BE1589" t="str">
            <v>NA</v>
          </cell>
          <cell r="BF1589">
            <v>29464</v>
          </cell>
          <cell r="BG1589" t="str">
            <v>NA</v>
          </cell>
          <cell r="BH1589" t="str">
            <v>Average</v>
          </cell>
          <cell r="BI1589" t="str">
            <v>Vertically Integrated</v>
          </cell>
          <cell r="BJ1589" t="str">
            <v>Fully Litigated</v>
          </cell>
          <cell r="BK1589" t="str">
            <v>No</v>
          </cell>
          <cell r="BL1589" t="str">
            <v>No</v>
          </cell>
        </row>
        <row r="1590">
          <cell r="AE1590">
            <v>161</v>
          </cell>
          <cell r="AF1590">
            <v>0</v>
          </cell>
          <cell r="AG1590">
            <v>1</v>
          </cell>
          <cell r="AH1590">
            <v>1</v>
          </cell>
          <cell r="AI1590">
            <v>1</v>
          </cell>
          <cell r="AJ1590">
            <v>1</v>
          </cell>
          <cell r="AL1590">
            <v>42</v>
          </cell>
          <cell r="AM1590">
            <v>103</v>
          </cell>
          <cell r="AO1590" t="str">
            <v>C-7482 0-65066-G</v>
          </cell>
          <cell r="AP1590">
            <v>1010</v>
          </cell>
          <cell r="AQ1590" t="str">
            <v>MD</v>
          </cell>
          <cell r="AR1590" t="str">
            <v>Baltimore Gas and Electric Company</v>
          </cell>
          <cell r="AS1590" t="str">
            <v>EXC</v>
          </cell>
          <cell r="AT1590" t="str">
            <v>Natural Gas</v>
          </cell>
          <cell r="AU1590">
            <v>29486</v>
          </cell>
          <cell r="AV1590">
            <v>7400</v>
          </cell>
          <cell r="AW1590">
            <v>9.5500000000000007</v>
          </cell>
          <cell r="AX1590" t="str">
            <v>NA</v>
          </cell>
          <cell r="AY1590" t="str">
            <v>NA</v>
          </cell>
          <cell r="AZ1590" t="str">
            <v>NA</v>
          </cell>
          <cell r="BA1590">
            <v>29577</v>
          </cell>
          <cell r="BB1590">
            <v>4800</v>
          </cell>
          <cell r="BC1590">
            <v>9.5500000000000007</v>
          </cell>
          <cell r="BD1590" t="str">
            <v>NA</v>
          </cell>
          <cell r="BE1590" t="str">
            <v>NA</v>
          </cell>
          <cell r="BF1590">
            <v>29464</v>
          </cell>
          <cell r="BG1590" t="str">
            <v>NA</v>
          </cell>
          <cell r="BH1590" t="str">
            <v>Average</v>
          </cell>
          <cell r="BI1590" t="str">
            <v>Distribution</v>
          </cell>
          <cell r="BJ1590" t="str">
            <v>Fully Litigated</v>
          </cell>
          <cell r="BK1590" t="str">
            <v>No</v>
          </cell>
          <cell r="BL1590" t="str">
            <v>No</v>
          </cell>
        </row>
        <row r="1591">
          <cell r="AE1591">
            <v>161</v>
          </cell>
          <cell r="AF1591">
            <v>0</v>
          </cell>
          <cell r="AG1591">
            <v>1</v>
          </cell>
          <cell r="AH1591">
            <v>1</v>
          </cell>
          <cell r="AI1591">
            <v>1</v>
          </cell>
          <cell r="AJ1591">
            <v>0</v>
          </cell>
          <cell r="AL1591">
            <v>42</v>
          </cell>
          <cell r="AM1591">
            <v>103</v>
          </cell>
          <cell r="AO1591" t="str">
            <v>C-7574 0-65648-E</v>
          </cell>
          <cell r="AP1591">
            <v>1012</v>
          </cell>
          <cell r="AQ1591" t="str">
            <v>MD</v>
          </cell>
          <cell r="AR1591" t="str">
            <v>Baltimore Gas and Electric Company</v>
          </cell>
          <cell r="AS1591" t="str">
            <v>EXC</v>
          </cell>
          <cell r="AT1591" t="str">
            <v>Electric</v>
          </cell>
          <cell r="AU1591">
            <v>29777</v>
          </cell>
          <cell r="AV1591">
            <v>159900</v>
          </cell>
          <cell r="AW1591">
            <v>11.5</v>
          </cell>
          <cell r="AX1591">
            <v>17</v>
          </cell>
          <cell r="AY1591">
            <v>39.1</v>
          </cell>
          <cell r="AZ1591" t="str">
            <v>NA</v>
          </cell>
          <cell r="BA1591">
            <v>29990</v>
          </cell>
          <cell r="BB1591">
            <v>84800</v>
          </cell>
          <cell r="BC1591">
            <v>10.96</v>
          </cell>
          <cell r="BD1591">
            <v>15.5</v>
          </cell>
          <cell r="BE1591">
            <v>38.61</v>
          </cell>
          <cell r="BF1591">
            <v>29859</v>
          </cell>
          <cell r="BG1591">
            <v>2487400</v>
          </cell>
          <cell r="BH1591" t="str">
            <v>Average</v>
          </cell>
          <cell r="BI1591" t="str">
            <v>Vertically Integrated</v>
          </cell>
          <cell r="BJ1591" t="str">
            <v>Fully Litigated</v>
          </cell>
          <cell r="BK1591" t="str">
            <v>No</v>
          </cell>
          <cell r="BL1591" t="str">
            <v>No</v>
          </cell>
        </row>
        <row r="1592">
          <cell r="AE1592">
            <v>161</v>
          </cell>
          <cell r="AF1592">
            <v>0</v>
          </cell>
          <cell r="AG1592">
            <v>1</v>
          </cell>
          <cell r="AH1592">
            <v>1</v>
          </cell>
          <cell r="AI1592">
            <v>1</v>
          </cell>
          <cell r="AJ1592">
            <v>1</v>
          </cell>
          <cell r="AL1592">
            <v>42</v>
          </cell>
          <cell r="AM1592">
            <v>103</v>
          </cell>
          <cell r="AO1592" t="str">
            <v>C-7574 0-65648-G</v>
          </cell>
          <cell r="AP1592">
            <v>1013</v>
          </cell>
          <cell r="AQ1592" t="str">
            <v>MD</v>
          </cell>
          <cell r="AR1592" t="str">
            <v>Baltimore Gas and Electric Company</v>
          </cell>
          <cell r="AS1592" t="str">
            <v>EXC</v>
          </cell>
          <cell r="AT1592" t="str">
            <v>Natural Gas</v>
          </cell>
          <cell r="AU1592">
            <v>29777</v>
          </cell>
          <cell r="AV1592">
            <v>23800</v>
          </cell>
          <cell r="AW1592">
            <v>11.5</v>
          </cell>
          <cell r="AX1592">
            <v>17</v>
          </cell>
          <cell r="AY1592">
            <v>39.1</v>
          </cell>
          <cell r="AZ1592" t="str">
            <v>NA</v>
          </cell>
          <cell r="BA1592">
            <v>29990</v>
          </cell>
          <cell r="BB1592">
            <v>13100</v>
          </cell>
          <cell r="BC1592">
            <v>10.96</v>
          </cell>
          <cell r="BD1592">
            <v>15.5</v>
          </cell>
          <cell r="BE1592">
            <v>38.61</v>
          </cell>
          <cell r="BF1592">
            <v>29859</v>
          </cell>
          <cell r="BG1592">
            <v>297000</v>
          </cell>
          <cell r="BH1592" t="str">
            <v>Average</v>
          </cell>
          <cell r="BI1592" t="str">
            <v>Distribution</v>
          </cell>
          <cell r="BJ1592" t="str">
            <v>Fully Litigated</v>
          </cell>
          <cell r="BK1592" t="str">
            <v>No</v>
          </cell>
          <cell r="BL1592" t="str">
            <v>No</v>
          </cell>
        </row>
        <row r="1593">
          <cell r="AE1593">
            <v>161</v>
          </cell>
          <cell r="AF1593">
            <v>0</v>
          </cell>
          <cell r="AG1593">
            <v>1</v>
          </cell>
          <cell r="AH1593">
            <v>1</v>
          </cell>
          <cell r="AI1593">
            <v>1</v>
          </cell>
          <cell r="AJ1593">
            <v>0</v>
          </cell>
          <cell r="AL1593">
            <v>42</v>
          </cell>
          <cell r="AM1593">
            <v>103</v>
          </cell>
          <cell r="AO1593" t="str">
            <v>C-7695 0-66273-E</v>
          </cell>
          <cell r="AP1593">
            <v>1015</v>
          </cell>
          <cell r="AQ1593" t="str">
            <v>MD</v>
          </cell>
          <cell r="AR1593" t="str">
            <v>Baltimore Gas and Electric Company</v>
          </cell>
          <cell r="AS1593" t="str">
            <v>EXC</v>
          </cell>
          <cell r="AT1593" t="str">
            <v>Electric</v>
          </cell>
          <cell r="AU1593">
            <v>30291</v>
          </cell>
          <cell r="AV1593">
            <v>105400</v>
          </cell>
          <cell r="AW1593">
            <v>11.7</v>
          </cell>
          <cell r="AX1593">
            <v>16.5</v>
          </cell>
          <cell r="AY1593">
            <v>40.299999999999997</v>
          </cell>
          <cell r="AZ1593">
            <v>2704800</v>
          </cell>
          <cell r="BA1593">
            <v>30498</v>
          </cell>
          <cell r="BB1593">
            <v>49900</v>
          </cell>
          <cell r="BC1593">
            <v>10.96</v>
          </cell>
          <cell r="BD1593">
            <v>14.8</v>
          </cell>
          <cell r="BE1593">
            <v>40.299999999999997</v>
          </cell>
          <cell r="BF1593">
            <v>30375</v>
          </cell>
          <cell r="BG1593">
            <v>2689800</v>
          </cell>
          <cell r="BH1593" t="str">
            <v>Average</v>
          </cell>
          <cell r="BI1593" t="str">
            <v>Vertically Integrated</v>
          </cell>
          <cell r="BJ1593" t="str">
            <v>Fully Litigated</v>
          </cell>
          <cell r="BK1593" t="str">
            <v>No</v>
          </cell>
          <cell r="BL1593" t="str">
            <v>No</v>
          </cell>
        </row>
        <row r="1594">
          <cell r="AE1594">
            <v>161</v>
          </cell>
          <cell r="AF1594">
            <v>0</v>
          </cell>
          <cell r="AG1594">
            <v>1</v>
          </cell>
          <cell r="AH1594">
            <v>1</v>
          </cell>
          <cell r="AI1594">
            <v>1</v>
          </cell>
          <cell r="AJ1594">
            <v>1</v>
          </cell>
          <cell r="AL1594">
            <v>42</v>
          </cell>
          <cell r="AM1594">
            <v>103</v>
          </cell>
          <cell r="AO1594" t="str">
            <v>C-7695 0-66273-G</v>
          </cell>
          <cell r="AP1594">
            <v>1018</v>
          </cell>
          <cell r="AQ1594" t="str">
            <v>MD</v>
          </cell>
          <cell r="AR1594" t="str">
            <v>Baltimore Gas and Electric Company</v>
          </cell>
          <cell r="AS1594" t="str">
            <v>EXC</v>
          </cell>
          <cell r="AT1594" t="str">
            <v>Natural Gas</v>
          </cell>
          <cell r="AU1594">
            <v>30291</v>
          </cell>
          <cell r="AV1594">
            <v>30000</v>
          </cell>
          <cell r="AW1594">
            <v>11.7</v>
          </cell>
          <cell r="AX1594">
            <v>16.5</v>
          </cell>
          <cell r="AY1594">
            <v>40.299999999999997</v>
          </cell>
          <cell r="AZ1594">
            <v>322400</v>
          </cell>
          <cell r="BA1594">
            <v>30498</v>
          </cell>
          <cell r="BB1594">
            <v>23700</v>
          </cell>
          <cell r="BC1594">
            <v>10.96</v>
          </cell>
          <cell r="BD1594">
            <v>14.8</v>
          </cell>
          <cell r="BE1594">
            <v>40.299999999999997</v>
          </cell>
          <cell r="BF1594">
            <v>30375</v>
          </cell>
          <cell r="BG1594">
            <v>320900</v>
          </cell>
          <cell r="BH1594" t="str">
            <v>Average</v>
          </cell>
          <cell r="BI1594" t="str">
            <v>Distribution</v>
          </cell>
          <cell r="BJ1594" t="str">
            <v>Fully Litigated</v>
          </cell>
          <cell r="BK1594" t="str">
            <v>No</v>
          </cell>
          <cell r="BL1594" t="str">
            <v>No</v>
          </cell>
        </row>
        <row r="1595">
          <cell r="AE1595">
            <v>161</v>
          </cell>
          <cell r="AF1595">
            <v>0</v>
          </cell>
          <cell r="AG1595">
            <v>1</v>
          </cell>
          <cell r="AH1595">
            <v>1</v>
          </cell>
          <cell r="AI1595">
            <v>1</v>
          </cell>
          <cell r="AJ1595">
            <v>0</v>
          </cell>
          <cell r="AL1595">
            <v>42</v>
          </cell>
          <cell r="AM1595">
            <v>103</v>
          </cell>
          <cell r="AO1595" t="str">
            <v>C-7770 0-66671-E</v>
          </cell>
          <cell r="AP1595">
            <v>1020</v>
          </cell>
          <cell r="AQ1595" t="str">
            <v>MD</v>
          </cell>
          <cell r="AR1595" t="str">
            <v>Baltimore Gas and Electric Company</v>
          </cell>
          <cell r="AS1595" t="str">
            <v>EXC</v>
          </cell>
          <cell r="AT1595" t="str">
            <v>Electric</v>
          </cell>
          <cell r="AU1595">
            <v>30622</v>
          </cell>
          <cell r="AV1595">
            <v>108600</v>
          </cell>
          <cell r="AW1595">
            <v>11.42</v>
          </cell>
          <cell r="AX1595">
            <v>16</v>
          </cell>
          <cell r="AY1595">
            <v>42.2</v>
          </cell>
          <cell r="AZ1595">
            <v>2856500</v>
          </cell>
          <cell r="BA1595">
            <v>30831</v>
          </cell>
          <cell r="BB1595">
            <v>58500</v>
          </cell>
          <cell r="BC1595">
            <v>10.96</v>
          </cell>
          <cell r="BD1595" t="str">
            <v>NA</v>
          </cell>
          <cell r="BE1595" t="str">
            <v>NA</v>
          </cell>
          <cell r="BF1595">
            <v>30681</v>
          </cell>
          <cell r="BG1595">
            <v>2869800</v>
          </cell>
          <cell r="BH1595" t="str">
            <v>Average</v>
          </cell>
          <cell r="BI1595" t="str">
            <v>Vertically Integrated</v>
          </cell>
          <cell r="BJ1595" t="str">
            <v>Fully Litigated</v>
          </cell>
          <cell r="BK1595" t="str">
            <v>No</v>
          </cell>
          <cell r="BL1595" t="str">
            <v>No</v>
          </cell>
        </row>
        <row r="1596">
          <cell r="AE1596">
            <v>161</v>
          </cell>
          <cell r="AF1596">
            <v>0</v>
          </cell>
          <cell r="AG1596">
            <v>1</v>
          </cell>
          <cell r="AH1596">
            <v>1</v>
          </cell>
          <cell r="AI1596">
            <v>1</v>
          </cell>
          <cell r="AJ1596">
            <v>1</v>
          </cell>
          <cell r="AL1596">
            <v>42</v>
          </cell>
          <cell r="AM1596">
            <v>103</v>
          </cell>
          <cell r="AO1596" t="str">
            <v>C-7770 0-66671-G</v>
          </cell>
          <cell r="AP1596">
            <v>1021</v>
          </cell>
          <cell r="AQ1596" t="str">
            <v>MD</v>
          </cell>
          <cell r="AR1596" t="str">
            <v>Baltimore Gas and Electric Company</v>
          </cell>
          <cell r="AS1596" t="str">
            <v>EXC</v>
          </cell>
          <cell r="AT1596" t="str">
            <v>Natural Gas</v>
          </cell>
          <cell r="AU1596">
            <v>30622</v>
          </cell>
          <cell r="AV1596">
            <v>16100</v>
          </cell>
          <cell r="AW1596">
            <v>11.42</v>
          </cell>
          <cell r="AX1596">
            <v>16</v>
          </cell>
          <cell r="AY1596">
            <v>42.2</v>
          </cell>
          <cell r="AZ1596">
            <v>323600</v>
          </cell>
          <cell r="BA1596">
            <v>30831</v>
          </cell>
          <cell r="BB1596">
            <v>12100</v>
          </cell>
          <cell r="BC1596">
            <v>10.96</v>
          </cell>
          <cell r="BD1596" t="str">
            <v>NA</v>
          </cell>
          <cell r="BE1596" t="str">
            <v>NA</v>
          </cell>
          <cell r="BF1596">
            <v>30681</v>
          </cell>
          <cell r="BG1596">
            <v>323300</v>
          </cell>
          <cell r="BH1596" t="str">
            <v>Average</v>
          </cell>
          <cell r="BI1596" t="str">
            <v>Distribution</v>
          </cell>
          <cell r="BJ1596" t="str">
            <v>Fully Litigated</v>
          </cell>
          <cell r="BK1596" t="str">
            <v>No</v>
          </cell>
          <cell r="BL1596" t="str">
            <v>No</v>
          </cell>
        </row>
        <row r="1597">
          <cell r="AE1597">
            <v>161</v>
          </cell>
          <cell r="AF1597">
            <v>0</v>
          </cell>
          <cell r="AG1597">
            <v>1</v>
          </cell>
          <cell r="AH1597">
            <v>1</v>
          </cell>
          <cell r="AI1597">
            <v>1</v>
          </cell>
          <cell r="AJ1597">
            <v>0</v>
          </cell>
          <cell r="AL1597">
            <v>42</v>
          </cell>
          <cell r="AM1597">
            <v>103</v>
          </cell>
          <cell r="AO1597" t="str">
            <v>C-7973 0-67733-E</v>
          </cell>
          <cell r="AP1597">
            <v>1025</v>
          </cell>
          <cell r="AQ1597" t="str">
            <v>MD</v>
          </cell>
          <cell r="AR1597" t="str">
            <v>Baltimore Gas and Electric Company</v>
          </cell>
          <cell r="AS1597" t="str">
            <v>EXC</v>
          </cell>
          <cell r="AT1597" t="str">
            <v>Electric</v>
          </cell>
          <cell r="AU1597">
            <v>31726</v>
          </cell>
          <cell r="AV1597">
            <v>-11700</v>
          </cell>
          <cell r="AW1597">
            <v>10.4</v>
          </cell>
          <cell r="AX1597">
            <v>14</v>
          </cell>
          <cell r="AY1597">
            <v>45</v>
          </cell>
          <cell r="AZ1597">
            <v>3109000</v>
          </cell>
          <cell r="BA1597">
            <v>31902</v>
          </cell>
          <cell r="BB1597">
            <v>-76200</v>
          </cell>
          <cell r="BC1597">
            <v>9.7799999999999994</v>
          </cell>
          <cell r="BD1597">
            <v>12.85</v>
          </cell>
          <cell r="BE1597">
            <v>42.98</v>
          </cell>
          <cell r="BF1597">
            <v>31593</v>
          </cell>
          <cell r="BG1597">
            <v>3121100</v>
          </cell>
          <cell r="BH1597" t="str">
            <v>Average</v>
          </cell>
          <cell r="BI1597" t="str">
            <v>Vertically Integrated</v>
          </cell>
          <cell r="BJ1597" t="str">
            <v>Fully Litigated</v>
          </cell>
          <cell r="BK1597" t="str">
            <v>No</v>
          </cell>
          <cell r="BL1597" t="str">
            <v>No</v>
          </cell>
        </row>
        <row r="1598">
          <cell r="AE1598">
            <v>161</v>
          </cell>
          <cell r="AF1598">
            <v>0</v>
          </cell>
          <cell r="AG1598">
            <v>1</v>
          </cell>
          <cell r="AH1598">
            <v>1</v>
          </cell>
          <cell r="AI1598">
            <v>1</v>
          </cell>
          <cell r="AJ1598">
            <v>1</v>
          </cell>
          <cell r="AL1598">
            <v>42</v>
          </cell>
          <cell r="AM1598">
            <v>103</v>
          </cell>
          <cell r="AO1598" t="str">
            <v>C-7973 0-67733-G</v>
          </cell>
          <cell r="AP1598">
            <v>1028</v>
          </cell>
          <cell r="AQ1598" t="str">
            <v>MD</v>
          </cell>
          <cell r="AR1598" t="str">
            <v>Baltimore Gas and Electric Company</v>
          </cell>
          <cell r="AS1598" t="str">
            <v>EXC</v>
          </cell>
          <cell r="AT1598" t="str">
            <v>Natural Gas</v>
          </cell>
          <cell r="AU1598">
            <v>31726</v>
          </cell>
          <cell r="AV1598">
            <v>5600</v>
          </cell>
          <cell r="AW1598">
            <v>10.4</v>
          </cell>
          <cell r="AX1598">
            <v>14</v>
          </cell>
          <cell r="AY1598">
            <v>45</v>
          </cell>
          <cell r="AZ1598" t="str">
            <v>NA</v>
          </cell>
          <cell r="BA1598">
            <v>31902</v>
          </cell>
          <cell r="BB1598">
            <v>-2100</v>
          </cell>
          <cell r="BC1598">
            <v>9.7799999999999994</v>
          </cell>
          <cell r="BD1598">
            <v>12.85</v>
          </cell>
          <cell r="BE1598">
            <v>42.98</v>
          </cell>
          <cell r="BF1598">
            <v>31593</v>
          </cell>
          <cell r="BG1598" t="str">
            <v>NA</v>
          </cell>
          <cell r="BH1598" t="str">
            <v>Average</v>
          </cell>
          <cell r="BI1598" t="str">
            <v>Distribution</v>
          </cell>
          <cell r="BJ1598" t="str">
            <v>Fully Litigated</v>
          </cell>
          <cell r="BK1598" t="str">
            <v>No</v>
          </cell>
          <cell r="BL1598" t="str">
            <v>No</v>
          </cell>
        </row>
        <row r="1599">
          <cell r="AE1599">
            <v>161</v>
          </cell>
          <cell r="AF1599">
            <v>0</v>
          </cell>
          <cell r="AG1599">
            <v>1</v>
          </cell>
          <cell r="AH1599">
            <v>1</v>
          </cell>
          <cell r="AI1599">
            <v>1</v>
          </cell>
          <cell r="AJ1599">
            <v>0</v>
          </cell>
          <cell r="AL1599">
            <v>42</v>
          </cell>
          <cell r="AM1599">
            <v>103</v>
          </cell>
          <cell r="AO1599" t="str">
            <v>C-8208 0-68648-E</v>
          </cell>
          <cell r="AP1599">
            <v>1031</v>
          </cell>
          <cell r="AQ1599" t="str">
            <v>MD</v>
          </cell>
          <cell r="AR1599" t="str">
            <v>Baltimore Gas and Electric Company</v>
          </cell>
          <cell r="AS1599" t="str">
            <v>EXC</v>
          </cell>
          <cell r="AT1599" t="str">
            <v>Electric</v>
          </cell>
          <cell r="AU1599">
            <v>32650</v>
          </cell>
          <cell r="AV1599">
            <v>113700</v>
          </cell>
          <cell r="AW1599">
            <v>10.77</v>
          </cell>
          <cell r="AX1599">
            <v>14.25</v>
          </cell>
          <cell r="AY1599">
            <v>45</v>
          </cell>
          <cell r="AZ1599">
            <v>3503300</v>
          </cell>
          <cell r="BA1599">
            <v>32857</v>
          </cell>
          <cell r="BB1599">
            <v>21500</v>
          </cell>
          <cell r="BC1599">
            <v>10.01</v>
          </cell>
          <cell r="BD1599">
            <v>13</v>
          </cell>
          <cell r="BE1599">
            <v>43.06</v>
          </cell>
          <cell r="BF1599">
            <v>32751</v>
          </cell>
          <cell r="BG1599">
            <v>3472800</v>
          </cell>
          <cell r="BH1599" t="str">
            <v>Average</v>
          </cell>
          <cell r="BI1599" t="str">
            <v>Vertically Integrated</v>
          </cell>
          <cell r="BJ1599" t="str">
            <v>Fully Litigated</v>
          </cell>
          <cell r="BK1599" t="str">
            <v>No</v>
          </cell>
          <cell r="BL1599" t="str">
            <v>No</v>
          </cell>
        </row>
        <row r="1600">
          <cell r="AE1600">
            <v>161</v>
          </cell>
          <cell r="AF1600">
            <v>0</v>
          </cell>
          <cell r="AG1600">
            <v>1</v>
          </cell>
          <cell r="AH1600">
            <v>1</v>
          </cell>
          <cell r="AI1600">
            <v>1</v>
          </cell>
          <cell r="AJ1600">
            <v>1</v>
          </cell>
          <cell r="AL1600">
            <v>42</v>
          </cell>
          <cell r="AM1600">
            <v>103</v>
          </cell>
          <cell r="AO1600" t="str">
            <v>C-8208 0-68648-G</v>
          </cell>
          <cell r="AP1600">
            <v>1032</v>
          </cell>
          <cell r="AQ1600" t="str">
            <v>MD</v>
          </cell>
          <cell r="AR1600" t="str">
            <v>Baltimore Gas and Electric Company</v>
          </cell>
          <cell r="AS1600" t="str">
            <v>EXC</v>
          </cell>
          <cell r="AT1600" t="str">
            <v>Natural Gas</v>
          </cell>
          <cell r="AU1600">
            <v>32650</v>
          </cell>
          <cell r="AV1600">
            <v>6500</v>
          </cell>
          <cell r="AW1600">
            <v>10.77</v>
          </cell>
          <cell r="AX1600">
            <v>14.25</v>
          </cell>
          <cell r="AY1600">
            <v>45</v>
          </cell>
          <cell r="AZ1600" t="str">
            <v>NA</v>
          </cell>
          <cell r="BA1600">
            <v>32857</v>
          </cell>
          <cell r="BB1600">
            <v>-3500</v>
          </cell>
          <cell r="BC1600">
            <v>10.01</v>
          </cell>
          <cell r="BD1600">
            <v>13</v>
          </cell>
          <cell r="BE1600">
            <v>43.06</v>
          </cell>
          <cell r="BF1600">
            <v>32751</v>
          </cell>
          <cell r="BG1600" t="str">
            <v>NA</v>
          </cell>
          <cell r="BH1600" t="str">
            <v>Average</v>
          </cell>
          <cell r="BI1600" t="str">
            <v>Distribution</v>
          </cell>
          <cell r="BJ1600" t="str">
            <v>Fully Litigated</v>
          </cell>
          <cell r="BK1600" t="str">
            <v>No</v>
          </cell>
          <cell r="BL1600" t="str">
            <v>Yes</v>
          </cell>
        </row>
        <row r="1601">
          <cell r="AE1601">
            <v>161</v>
          </cell>
          <cell r="AF1601">
            <v>0</v>
          </cell>
          <cell r="AG1601">
            <v>1</v>
          </cell>
          <cell r="AH1601">
            <v>1</v>
          </cell>
          <cell r="AI1601">
            <v>1</v>
          </cell>
          <cell r="AJ1601">
            <v>0</v>
          </cell>
          <cell r="AL1601">
            <v>42</v>
          </cell>
          <cell r="AM1601">
            <v>103</v>
          </cell>
          <cell r="AO1601" t="str">
            <v>C-7982 0-67664</v>
          </cell>
          <cell r="AP1601">
            <v>1035</v>
          </cell>
          <cell r="AQ1601" t="str">
            <v>MD</v>
          </cell>
          <cell r="AR1601" t="str">
            <v>Delmarva Power &amp; Light Company</v>
          </cell>
          <cell r="AS1601" t="str">
            <v>EXC</v>
          </cell>
          <cell r="AT1601" t="str">
            <v>Electric</v>
          </cell>
          <cell r="AU1601">
            <v>31660</v>
          </cell>
          <cell r="AV1601">
            <v>4600</v>
          </cell>
          <cell r="AW1601">
            <v>12.28</v>
          </cell>
          <cell r="AX1601">
            <v>15</v>
          </cell>
          <cell r="AY1601">
            <v>40</v>
          </cell>
          <cell r="AZ1601" t="str">
            <v>NA</v>
          </cell>
          <cell r="BA1601">
            <v>31839</v>
          </cell>
          <cell r="BB1601">
            <v>3700</v>
          </cell>
          <cell r="BC1601">
            <v>11.72</v>
          </cell>
          <cell r="BD1601">
            <v>13.6</v>
          </cell>
          <cell r="BE1601">
            <v>40</v>
          </cell>
          <cell r="BF1601">
            <v>31593</v>
          </cell>
          <cell r="BG1601" t="str">
            <v>NA</v>
          </cell>
          <cell r="BH1601" t="str">
            <v>Average</v>
          </cell>
          <cell r="BI1601" t="str">
            <v>Vertically Integrated</v>
          </cell>
          <cell r="BJ1601" t="str">
            <v>Fully Litigated</v>
          </cell>
          <cell r="BK1601" t="str">
            <v>No</v>
          </cell>
          <cell r="BL1601" t="str">
            <v>No</v>
          </cell>
        </row>
        <row r="1602">
          <cell r="AE1602">
            <v>161</v>
          </cell>
          <cell r="AF1602">
            <v>0</v>
          </cell>
          <cell r="AG1602">
            <v>1</v>
          </cell>
          <cell r="AH1602">
            <v>1</v>
          </cell>
          <cell r="AI1602">
            <v>1</v>
          </cell>
          <cell r="AJ1602">
            <v>0</v>
          </cell>
          <cell r="AL1602">
            <v>42</v>
          </cell>
          <cell r="AM1602">
            <v>103</v>
          </cell>
          <cell r="AO1602" t="str">
            <v>C-7363 0-64218</v>
          </cell>
          <cell r="AP1602">
            <v>1037</v>
          </cell>
          <cell r="AQ1602" t="str">
            <v>MD</v>
          </cell>
          <cell r="AR1602" t="str">
            <v>Delmarva Power &amp; Light Company</v>
          </cell>
          <cell r="AS1602" t="str">
            <v>EXC</v>
          </cell>
          <cell r="AT1602" t="str">
            <v>Electric</v>
          </cell>
          <cell r="AU1602">
            <v>29069</v>
          </cell>
          <cell r="AV1602">
            <v>7600</v>
          </cell>
          <cell r="AW1602">
            <v>9.7899999999999991</v>
          </cell>
          <cell r="AX1602">
            <v>15</v>
          </cell>
          <cell r="AY1602">
            <v>34.65</v>
          </cell>
          <cell r="AZ1602" t="str">
            <v>NA</v>
          </cell>
          <cell r="BA1602">
            <v>29278</v>
          </cell>
          <cell r="BB1602">
            <v>4000</v>
          </cell>
          <cell r="BC1602">
            <v>9.4600000000000009</v>
          </cell>
          <cell r="BD1602">
            <v>13.75</v>
          </cell>
          <cell r="BE1602">
            <v>34.65</v>
          </cell>
          <cell r="BF1602">
            <v>28945</v>
          </cell>
          <cell r="BG1602" t="str">
            <v>NA</v>
          </cell>
          <cell r="BH1602" t="str">
            <v>Average</v>
          </cell>
          <cell r="BI1602" t="str">
            <v>Vertically Integrated</v>
          </cell>
          <cell r="BJ1602" t="str">
            <v>Fully Litigated</v>
          </cell>
          <cell r="BK1602" t="str">
            <v>No</v>
          </cell>
          <cell r="BL1602" t="str">
            <v>No</v>
          </cell>
        </row>
        <row r="1603">
          <cell r="AE1603">
            <v>161</v>
          </cell>
          <cell r="AF1603">
            <v>0</v>
          </cell>
          <cell r="AG1603">
            <v>1</v>
          </cell>
          <cell r="AH1603">
            <v>1</v>
          </cell>
          <cell r="AI1603">
            <v>1</v>
          </cell>
          <cell r="AJ1603">
            <v>0</v>
          </cell>
          <cell r="AL1603">
            <v>42</v>
          </cell>
          <cell r="AM1603">
            <v>103</v>
          </cell>
          <cell r="AO1603" t="str">
            <v>C-7427 0-64497</v>
          </cell>
          <cell r="AP1603">
            <v>1039</v>
          </cell>
          <cell r="AQ1603" t="str">
            <v>MD</v>
          </cell>
          <cell r="AR1603" t="str">
            <v>Delmarva Power &amp; Light Company</v>
          </cell>
          <cell r="AS1603" t="str">
            <v>EXC</v>
          </cell>
          <cell r="AT1603" t="str">
            <v>Electric</v>
          </cell>
          <cell r="AU1603">
            <v>29319</v>
          </cell>
          <cell r="AV1603">
            <v>16600</v>
          </cell>
          <cell r="AW1603">
            <v>10.6</v>
          </cell>
          <cell r="AX1603">
            <v>16</v>
          </cell>
          <cell r="AY1603">
            <v>35.700000000000003</v>
          </cell>
          <cell r="AZ1603" t="str">
            <v>NA</v>
          </cell>
          <cell r="BA1603">
            <v>29530</v>
          </cell>
          <cell r="BB1603">
            <v>11600</v>
          </cell>
          <cell r="BC1603">
            <v>9.94</v>
          </cell>
          <cell r="BD1603">
            <v>14</v>
          </cell>
          <cell r="BE1603">
            <v>33.799999999999997</v>
          </cell>
          <cell r="BF1603">
            <v>29220</v>
          </cell>
          <cell r="BG1603" t="str">
            <v>NA</v>
          </cell>
          <cell r="BH1603" t="str">
            <v>Average</v>
          </cell>
          <cell r="BI1603" t="str">
            <v>Vertically Integrated</v>
          </cell>
          <cell r="BJ1603" t="str">
            <v>Fully Litigated</v>
          </cell>
          <cell r="BK1603" t="str">
            <v>No</v>
          </cell>
          <cell r="BL1603" t="str">
            <v>No</v>
          </cell>
        </row>
        <row r="1604">
          <cell r="AE1604">
            <v>161</v>
          </cell>
          <cell r="AF1604">
            <v>0</v>
          </cell>
          <cell r="AG1604">
            <v>1</v>
          </cell>
          <cell r="AH1604">
            <v>1</v>
          </cell>
          <cell r="AI1604">
            <v>1</v>
          </cell>
          <cell r="AJ1604">
            <v>0</v>
          </cell>
          <cell r="AL1604">
            <v>42</v>
          </cell>
          <cell r="AM1604">
            <v>103</v>
          </cell>
          <cell r="AO1604" t="str">
            <v>C-7570 0-65627</v>
          </cell>
          <cell r="AP1604">
            <v>1040</v>
          </cell>
          <cell r="AQ1604" t="str">
            <v>MD</v>
          </cell>
          <cell r="AR1604" t="str">
            <v>Delmarva Power &amp; Light Company</v>
          </cell>
          <cell r="AS1604" t="str">
            <v>EXC</v>
          </cell>
          <cell r="AT1604" t="str">
            <v>Electric</v>
          </cell>
          <cell r="AU1604">
            <v>29756</v>
          </cell>
          <cell r="AV1604">
            <v>18500</v>
          </cell>
          <cell r="AW1604">
            <v>11.94</v>
          </cell>
          <cell r="AX1604">
            <v>17</v>
          </cell>
          <cell r="AY1604">
            <v>36.06</v>
          </cell>
          <cell r="AZ1604" t="str">
            <v>NA</v>
          </cell>
          <cell r="BA1604">
            <v>29965</v>
          </cell>
          <cell r="BB1604">
            <v>10200</v>
          </cell>
          <cell r="BC1604">
            <v>11.58</v>
          </cell>
          <cell r="BD1604">
            <v>15.75</v>
          </cell>
          <cell r="BE1604">
            <v>35.299999999999997</v>
          </cell>
          <cell r="BF1604">
            <v>29586</v>
          </cell>
          <cell r="BG1604" t="str">
            <v>NA</v>
          </cell>
          <cell r="BH1604" t="str">
            <v>Average</v>
          </cell>
          <cell r="BI1604" t="str">
            <v>Vertically Integrated</v>
          </cell>
          <cell r="BJ1604" t="str">
            <v>Fully Litigated</v>
          </cell>
          <cell r="BK1604" t="str">
            <v>No</v>
          </cell>
          <cell r="BL1604" t="str">
            <v>Yes</v>
          </cell>
        </row>
        <row r="1605">
          <cell r="AE1605">
            <v>161</v>
          </cell>
          <cell r="AF1605">
            <v>0</v>
          </cell>
          <cell r="AG1605">
            <v>1</v>
          </cell>
          <cell r="AH1605">
            <v>1</v>
          </cell>
          <cell r="AI1605">
            <v>1</v>
          </cell>
          <cell r="AJ1605">
            <v>0</v>
          </cell>
          <cell r="AL1605">
            <v>42</v>
          </cell>
          <cell r="AM1605">
            <v>103</v>
          </cell>
          <cell r="AO1605" t="str">
            <v>C-7643 0-66040</v>
          </cell>
          <cell r="AP1605">
            <v>1043</v>
          </cell>
          <cell r="AQ1605" t="str">
            <v>MD</v>
          </cell>
          <cell r="AR1605" t="str">
            <v>Delmarva Power &amp; Light Company</v>
          </cell>
          <cell r="AS1605" t="str">
            <v>EXC</v>
          </cell>
          <cell r="AT1605" t="str">
            <v>Electric</v>
          </cell>
          <cell r="AU1605">
            <v>30085</v>
          </cell>
          <cell r="AV1605">
            <v>16200</v>
          </cell>
          <cell r="AW1605">
            <v>12.29</v>
          </cell>
          <cell r="AX1605">
            <v>17.5</v>
          </cell>
          <cell r="AY1605">
            <v>38.35</v>
          </cell>
          <cell r="AZ1605" t="str">
            <v>NA</v>
          </cell>
          <cell r="BA1605">
            <v>30295</v>
          </cell>
          <cell r="BB1605">
            <v>5900</v>
          </cell>
          <cell r="BC1605">
            <v>11.33</v>
          </cell>
          <cell r="BD1605">
            <v>15.5</v>
          </cell>
          <cell r="BE1605">
            <v>38.35</v>
          </cell>
          <cell r="BF1605">
            <v>30132</v>
          </cell>
          <cell r="BG1605" t="str">
            <v>NA</v>
          </cell>
          <cell r="BH1605" t="str">
            <v>Average</v>
          </cell>
          <cell r="BI1605" t="str">
            <v>Vertically Integrated</v>
          </cell>
          <cell r="BJ1605" t="str">
            <v>Fully Litigated</v>
          </cell>
          <cell r="BK1605" t="str">
            <v>No</v>
          </cell>
          <cell r="BL1605" t="str">
            <v>No</v>
          </cell>
        </row>
        <row r="1606">
          <cell r="AE1606">
            <v>161</v>
          </cell>
          <cell r="AF1606">
            <v>0</v>
          </cell>
          <cell r="AG1606">
            <v>1</v>
          </cell>
          <cell r="AH1606">
            <v>1</v>
          </cell>
          <cell r="AI1606">
            <v>1</v>
          </cell>
          <cell r="AJ1606">
            <v>0</v>
          </cell>
          <cell r="AL1606">
            <v>42</v>
          </cell>
          <cell r="AM1606">
            <v>103</v>
          </cell>
          <cell r="AO1606" t="str">
            <v>C-7734 0-66488</v>
          </cell>
          <cell r="AP1606">
            <v>1045</v>
          </cell>
          <cell r="AQ1606" t="str">
            <v>MD</v>
          </cell>
          <cell r="AR1606" t="str">
            <v>Delmarva Power &amp; Light Company</v>
          </cell>
          <cell r="AS1606" t="str">
            <v>EXC</v>
          </cell>
          <cell r="AT1606" t="str">
            <v>Electric</v>
          </cell>
          <cell r="AU1606">
            <v>30463</v>
          </cell>
          <cell r="AV1606">
            <v>7800</v>
          </cell>
          <cell r="AW1606">
            <v>11.57</v>
          </cell>
          <cell r="AX1606">
            <v>16</v>
          </cell>
          <cell r="AY1606">
            <v>41.76</v>
          </cell>
          <cell r="AZ1606" t="str">
            <v>NA</v>
          </cell>
          <cell r="BA1606">
            <v>30669</v>
          </cell>
          <cell r="BB1606">
            <v>3000</v>
          </cell>
          <cell r="BC1606">
            <v>11.07</v>
          </cell>
          <cell r="BD1606">
            <v>14.8</v>
          </cell>
          <cell r="BE1606">
            <v>41.76</v>
          </cell>
          <cell r="BF1606">
            <v>30316</v>
          </cell>
          <cell r="BG1606">
            <v>311500</v>
          </cell>
          <cell r="BH1606" t="str">
            <v>Average</v>
          </cell>
          <cell r="BI1606" t="str">
            <v>Vertically Integrated</v>
          </cell>
          <cell r="BJ1606" t="str">
            <v>Fully Litigated</v>
          </cell>
          <cell r="BK1606" t="str">
            <v>No</v>
          </cell>
          <cell r="BL1606" t="str">
            <v>No</v>
          </cell>
        </row>
        <row r="1607">
          <cell r="AE1607">
            <v>161</v>
          </cell>
          <cell r="AF1607">
            <v>0</v>
          </cell>
          <cell r="AG1607">
            <v>1</v>
          </cell>
          <cell r="AH1607">
            <v>1</v>
          </cell>
          <cell r="AI1607">
            <v>1</v>
          </cell>
          <cell r="AJ1607">
            <v>0</v>
          </cell>
          <cell r="AL1607">
            <v>42</v>
          </cell>
          <cell r="AM1607">
            <v>103</v>
          </cell>
          <cell r="AO1607" t="str">
            <v>C-7829 0-66884</v>
          </cell>
          <cell r="AP1607">
            <v>1047</v>
          </cell>
          <cell r="AQ1607" t="str">
            <v>MD</v>
          </cell>
          <cell r="AR1607" t="str">
            <v>Delmarva Power &amp; Light Company</v>
          </cell>
          <cell r="AS1607" t="str">
            <v>EXC</v>
          </cell>
          <cell r="AT1607" t="str">
            <v>Electric</v>
          </cell>
          <cell r="AU1607">
            <v>30834</v>
          </cell>
          <cell r="AV1607">
            <v>7900</v>
          </cell>
          <cell r="AW1607">
            <v>11.45</v>
          </cell>
          <cell r="AX1607">
            <v>15.6</v>
          </cell>
          <cell r="AY1607">
            <v>41.72</v>
          </cell>
          <cell r="AZ1607">
            <v>297800</v>
          </cell>
          <cell r="BA1607">
            <v>31035</v>
          </cell>
          <cell r="BB1607">
            <v>4800</v>
          </cell>
          <cell r="BC1607">
            <v>11.06</v>
          </cell>
          <cell r="BD1607">
            <v>14.75</v>
          </cell>
          <cell r="BE1607">
            <v>41.37</v>
          </cell>
          <cell r="BF1607">
            <v>30681</v>
          </cell>
          <cell r="BG1607">
            <v>296500</v>
          </cell>
          <cell r="BH1607" t="str">
            <v>Average</v>
          </cell>
          <cell r="BI1607" t="str">
            <v>Vertically Integrated</v>
          </cell>
          <cell r="BJ1607" t="str">
            <v>Fully Litigated</v>
          </cell>
          <cell r="BK1607" t="str">
            <v>No</v>
          </cell>
          <cell r="BL1607" t="str">
            <v>No</v>
          </cell>
        </row>
        <row r="1608">
          <cell r="AE1608">
            <v>161</v>
          </cell>
          <cell r="AF1608">
            <v>0</v>
          </cell>
          <cell r="AG1608">
            <v>1</v>
          </cell>
          <cell r="AH1608">
            <v>1</v>
          </cell>
          <cell r="AI1608">
            <v>1</v>
          </cell>
          <cell r="AJ1608">
            <v>0</v>
          </cell>
          <cell r="AL1608">
            <v>42</v>
          </cell>
          <cell r="AM1608">
            <v>103</v>
          </cell>
          <cell r="AO1608" t="str">
            <v>C-7971 0-67487</v>
          </cell>
          <cell r="AP1608">
            <v>1049</v>
          </cell>
          <cell r="AQ1608" t="str">
            <v>MD</v>
          </cell>
          <cell r="AR1608" t="str">
            <v>Delmarva Power &amp; Light Company</v>
          </cell>
          <cell r="AS1608" t="str">
            <v>EXC</v>
          </cell>
          <cell r="AT1608" t="str">
            <v>Electric</v>
          </cell>
          <cell r="AU1608">
            <v>31589</v>
          </cell>
          <cell r="AV1608" t="str">
            <v>NA</v>
          </cell>
          <cell r="AW1608" t="str">
            <v>NA</v>
          </cell>
          <cell r="AX1608" t="str">
            <v>NA</v>
          </cell>
          <cell r="AY1608" t="str">
            <v>NA</v>
          </cell>
          <cell r="AZ1608" t="str">
            <v>NA</v>
          </cell>
          <cell r="BA1608">
            <v>31687</v>
          </cell>
          <cell r="BB1608">
            <v>-5600</v>
          </cell>
          <cell r="BC1608">
            <v>10.08</v>
          </cell>
          <cell r="BD1608" t="str">
            <v>NA</v>
          </cell>
          <cell r="BE1608" t="str">
            <v>NA</v>
          </cell>
          <cell r="BG1608" t="str">
            <v>NA</v>
          </cell>
          <cell r="BI1608" t="str">
            <v>Vertically Integrated</v>
          </cell>
          <cell r="BJ1608" t="str">
            <v>Settled</v>
          </cell>
          <cell r="BK1608" t="str">
            <v>No</v>
          </cell>
          <cell r="BL1608" t="str">
            <v>No</v>
          </cell>
        </row>
        <row r="1609">
          <cell r="AE1609">
            <v>161</v>
          </cell>
          <cell r="AF1609">
            <v>0</v>
          </cell>
          <cell r="AG1609">
            <v>1</v>
          </cell>
          <cell r="AH1609">
            <v>1</v>
          </cell>
          <cell r="AI1609">
            <v>1</v>
          </cell>
          <cell r="AJ1609">
            <v>0</v>
          </cell>
          <cell r="AL1609">
            <v>42</v>
          </cell>
          <cell r="AM1609">
            <v>103</v>
          </cell>
          <cell r="AO1609" t="str">
            <v>C-7503 0-65176</v>
          </cell>
          <cell r="AP1609">
            <v>1051</v>
          </cell>
          <cell r="AQ1609" t="str">
            <v>MD</v>
          </cell>
          <cell r="AR1609" t="str">
            <v>The Potomac Edison Company</v>
          </cell>
          <cell r="AS1609" t="str">
            <v>FE</v>
          </cell>
          <cell r="AT1609" t="str">
            <v>Electric</v>
          </cell>
          <cell r="AU1609">
            <v>29574</v>
          </cell>
          <cell r="AV1609">
            <v>4600</v>
          </cell>
          <cell r="AW1609">
            <v>9.74</v>
          </cell>
          <cell r="AX1609">
            <v>13.75</v>
          </cell>
          <cell r="AY1609">
            <v>36.299999999999997</v>
          </cell>
          <cell r="AZ1609" t="str">
            <v>NA</v>
          </cell>
          <cell r="BA1609">
            <v>29664</v>
          </cell>
          <cell r="BB1609">
            <v>3300</v>
          </cell>
          <cell r="BC1609">
            <v>9.74</v>
          </cell>
          <cell r="BD1609">
            <v>13.75</v>
          </cell>
          <cell r="BE1609">
            <v>36.299999999999997</v>
          </cell>
          <cell r="BF1609">
            <v>29464</v>
          </cell>
          <cell r="BG1609" t="str">
            <v>NA</v>
          </cell>
          <cell r="BH1609" t="str">
            <v>Average</v>
          </cell>
          <cell r="BI1609" t="str">
            <v>Vertically Integrated</v>
          </cell>
          <cell r="BJ1609" t="str">
            <v>Fully Litigated</v>
          </cell>
          <cell r="BK1609" t="str">
            <v>No</v>
          </cell>
          <cell r="BL1609" t="str">
            <v>No</v>
          </cell>
        </row>
        <row r="1610">
          <cell r="AE1610">
            <v>161</v>
          </cell>
          <cell r="AF1610">
            <v>0</v>
          </cell>
          <cell r="AG1610">
            <v>1</v>
          </cell>
          <cell r="AH1610">
            <v>1</v>
          </cell>
          <cell r="AI1610">
            <v>1</v>
          </cell>
          <cell r="AJ1610">
            <v>0</v>
          </cell>
          <cell r="AL1610">
            <v>42</v>
          </cell>
          <cell r="AM1610">
            <v>103</v>
          </cell>
          <cell r="AO1610" t="str">
            <v>C-7604 0-65827</v>
          </cell>
          <cell r="AP1610">
            <v>1053</v>
          </cell>
          <cell r="AQ1610" t="str">
            <v>MD</v>
          </cell>
          <cell r="AR1610" t="str">
            <v>The Potomac Edison Company</v>
          </cell>
          <cell r="AS1610" t="str">
            <v>FE</v>
          </cell>
          <cell r="AT1610" t="str">
            <v>Electric</v>
          </cell>
          <cell r="AU1610">
            <v>29906</v>
          </cell>
          <cell r="AV1610">
            <v>36300</v>
          </cell>
          <cell r="AW1610">
            <v>12.4</v>
          </cell>
          <cell r="AX1610">
            <v>19</v>
          </cell>
          <cell r="AY1610">
            <v>39.69</v>
          </cell>
          <cell r="AZ1610">
            <v>418000</v>
          </cell>
          <cell r="BA1610">
            <v>30116</v>
          </cell>
          <cell r="BB1610">
            <v>20400</v>
          </cell>
          <cell r="BC1610">
            <v>10.99</v>
          </cell>
          <cell r="BD1610">
            <v>15.75</v>
          </cell>
          <cell r="BE1610">
            <v>38</v>
          </cell>
          <cell r="BF1610">
            <v>29951</v>
          </cell>
          <cell r="BG1610">
            <v>410200</v>
          </cell>
          <cell r="BH1610" t="str">
            <v>Average</v>
          </cell>
          <cell r="BI1610" t="str">
            <v>Vertically Integrated</v>
          </cell>
          <cell r="BJ1610" t="str">
            <v>Fully Litigated</v>
          </cell>
          <cell r="BK1610" t="str">
            <v>No</v>
          </cell>
          <cell r="BL1610" t="str">
            <v>No</v>
          </cell>
        </row>
        <row r="1611">
          <cell r="AE1611">
            <v>161</v>
          </cell>
          <cell r="AF1611">
            <v>0</v>
          </cell>
          <cell r="AG1611">
            <v>1</v>
          </cell>
          <cell r="AH1611">
            <v>1</v>
          </cell>
          <cell r="AI1611">
            <v>1</v>
          </cell>
          <cell r="AJ1611">
            <v>0</v>
          </cell>
          <cell r="AL1611">
            <v>42</v>
          </cell>
          <cell r="AM1611">
            <v>103</v>
          </cell>
          <cell r="AO1611" t="str">
            <v>C-7878 0-67142</v>
          </cell>
          <cell r="AP1611">
            <v>1055</v>
          </cell>
          <cell r="AQ1611" t="str">
            <v>MD</v>
          </cell>
          <cell r="AR1611" t="str">
            <v>The Potomac Edison Company</v>
          </cell>
          <cell r="AS1611" t="str">
            <v>FE</v>
          </cell>
          <cell r="AT1611" t="str">
            <v>Electric</v>
          </cell>
          <cell r="AU1611">
            <v>31089</v>
          </cell>
          <cell r="AV1611">
            <v>34200</v>
          </cell>
          <cell r="AW1611">
            <v>11.2</v>
          </cell>
          <cell r="AX1611">
            <v>16</v>
          </cell>
          <cell r="AY1611">
            <v>38.58</v>
          </cell>
          <cell r="AZ1611">
            <v>413700</v>
          </cell>
          <cell r="BA1611">
            <v>31299</v>
          </cell>
          <cell r="BB1611">
            <v>6200</v>
          </cell>
          <cell r="BC1611">
            <v>10.63</v>
          </cell>
          <cell r="BD1611">
            <v>14.6</v>
          </cell>
          <cell r="BE1611">
            <v>38.58</v>
          </cell>
          <cell r="BF1611">
            <v>31047</v>
          </cell>
          <cell r="BG1611">
            <v>409000</v>
          </cell>
          <cell r="BH1611" t="str">
            <v>Average</v>
          </cell>
          <cell r="BI1611" t="str">
            <v>Vertically Integrated</v>
          </cell>
          <cell r="BJ1611" t="str">
            <v>Fully Litigated</v>
          </cell>
          <cell r="BK1611" t="str">
            <v>No</v>
          </cell>
          <cell r="BL1611" t="str">
            <v>No</v>
          </cell>
        </row>
        <row r="1612">
          <cell r="AE1612">
            <v>161</v>
          </cell>
          <cell r="AF1612">
            <v>0</v>
          </cell>
          <cell r="AG1612">
            <v>1</v>
          </cell>
          <cell r="AH1612">
            <v>1</v>
          </cell>
          <cell r="AI1612">
            <v>1</v>
          </cell>
          <cell r="AJ1612">
            <v>0</v>
          </cell>
          <cell r="AL1612">
            <v>42</v>
          </cell>
          <cell r="AM1612">
            <v>103</v>
          </cell>
          <cell r="AO1612" t="str">
            <v>C-7384 0-64268</v>
          </cell>
          <cell r="AP1612">
            <v>1057</v>
          </cell>
          <cell r="AQ1612" t="str">
            <v>MD</v>
          </cell>
          <cell r="AR1612" t="str">
            <v>Potomac Electric Power Company</v>
          </cell>
          <cell r="AS1612" t="str">
            <v>EXC</v>
          </cell>
          <cell r="AT1612" t="str">
            <v>Electric</v>
          </cell>
          <cell r="AU1612">
            <v>29115</v>
          </cell>
          <cell r="AV1612">
            <v>42400</v>
          </cell>
          <cell r="AW1612">
            <v>10</v>
          </cell>
          <cell r="AX1612">
            <v>14.5</v>
          </cell>
          <cell r="AY1612">
            <v>38.5</v>
          </cell>
          <cell r="AZ1612" t="str">
            <v>NA</v>
          </cell>
          <cell r="BA1612">
            <v>29325</v>
          </cell>
          <cell r="BB1612">
            <v>18900</v>
          </cell>
          <cell r="BC1612">
            <v>9.6</v>
          </cell>
          <cell r="BD1612">
            <v>13.85</v>
          </cell>
          <cell r="BE1612">
            <v>37.9</v>
          </cell>
          <cell r="BF1612">
            <v>29189</v>
          </cell>
          <cell r="BG1612" t="str">
            <v>NA</v>
          </cell>
          <cell r="BH1612" t="str">
            <v>Average</v>
          </cell>
          <cell r="BI1612" t="str">
            <v>Vertically Integrated</v>
          </cell>
          <cell r="BJ1612" t="str">
            <v>Fully Litigated</v>
          </cell>
          <cell r="BK1612" t="str">
            <v>No</v>
          </cell>
          <cell r="BL1612" t="str">
            <v>No</v>
          </cell>
        </row>
        <row r="1613">
          <cell r="AE1613">
            <v>161</v>
          </cell>
          <cell r="AF1613">
            <v>0</v>
          </cell>
          <cell r="AG1613">
            <v>1</v>
          </cell>
          <cell r="AH1613">
            <v>1</v>
          </cell>
          <cell r="AI1613">
            <v>1</v>
          </cell>
          <cell r="AJ1613">
            <v>0</v>
          </cell>
          <cell r="AL1613">
            <v>42</v>
          </cell>
          <cell r="AM1613">
            <v>103</v>
          </cell>
          <cell r="AO1613" t="str">
            <v>C-7511 0-65252</v>
          </cell>
          <cell r="AP1613">
            <v>1058</v>
          </cell>
          <cell r="AQ1613" t="str">
            <v>MD</v>
          </cell>
          <cell r="AR1613" t="str">
            <v>Potomac Electric Power Company</v>
          </cell>
          <cell r="AS1613" t="str">
            <v>EXC</v>
          </cell>
          <cell r="AT1613" t="str">
            <v>Electric</v>
          </cell>
          <cell r="AU1613">
            <v>29616</v>
          </cell>
          <cell r="AV1613">
            <v>17900</v>
          </cell>
          <cell r="AW1613">
            <v>9.52</v>
          </cell>
          <cell r="AX1613">
            <v>13.65</v>
          </cell>
          <cell r="AY1613">
            <v>37.9</v>
          </cell>
          <cell r="AZ1613" t="str">
            <v>NA</v>
          </cell>
          <cell r="BA1613">
            <v>29705</v>
          </cell>
          <cell r="BB1613">
            <v>11400</v>
          </cell>
          <cell r="BC1613">
            <v>9.52</v>
          </cell>
          <cell r="BD1613">
            <v>13.65</v>
          </cell>
          <cell r="BE1613">
            <v>37.9</v>
          </cell>
          <cell r="BF1613">
            <v>29586</v>
          </cell>
          <cell r="BG1613" t="str">
            <v>NA</v>
          </cell>
          <cell r="BH1613" t="str">
            <v>Average</v>
          </cell>
          <cell r="BI1613" t="str">
            <v>Vertically Integrated</v>
          </cell>
          <cell r="BJ1613" t="str">
            <v>Fully Litigated</v>
          </cell>
          <cell r="BK1613" t="str">
            <v>No</v>
          </cell>
          <cell r="BL1613" t="str">
            <v>No</v>
          </cell>
        </row>
        <row r="1614">
          <cell r="AE1614">
            <v>161</v>
          </cell>
          <cell r="AF1614">
            <v>0</v>
          </cell>
          <cell r="AG1614">
            <v>1</v>
          </cell>
          <cell r="AH1614">
            <v>1</v>
          </cell>
          <cell r="AI1614">
            <v>1</v>
          </cell>
          <cell r="AJ1614">
            <v>0</v>
          </cell>
          <cell r="AL1614">
            <v>42</v>
          </cell>
          <cell r="AM1614">
            <v>103</v>
          </cell>
          <cell r="AO1614" t="str">
            <v>C-7597 0-65749</v>
          </cell>
          <cell r="AP1614">
            <v>1060</v>
          </cell>
          <cell r="AQ1614" t="str">
            <v>MD</v>
          </cell>
          <cell r="AR1614" t="str">
            <v>Potomac Electric Power Company</v>
          </cell>
          <cell r="AS1614" t="str">
            <v>EXC</v>
          </cell>
          <cell r="AT1614" t="str">
            <v>Electric</v>
          </cell>
          <cell r="AU1614">
            <v>29858</v>
          </cell>
          <cell r="AV1614">
            <v>95500</v>
          </cell>
          <cell r="AW1614">
            <v>11.73</v>
          </cell>
          <cell r="AX1614">
            <v>17.75</v>
          </cell>
          <cell r="AY1614">
            <v>38.799999999999997</v>
          </cell>
          <cell r="AZ1614" t="str">
            <v>NA</v>
          </cell>
          <cell r="BA1614">
            <v>30069</v>
          </cell>
          <cell r="BB1614">
            <v>31700</v>
          </cell>
          <cell r="BC1614">
            <v>11.15</v>
          </cell>
          <cell r="BD1614">
            <v>15.75</v>
          </cell>
          <cell r="BE1614">
            <v>37.299999999999997</v>
          </cell>
          <cell r="BF1614">
            <v>29951</v>
          </cell>
          <cell r="BG1614">
            <v>926800</v>
          </cell>
          <cell r="BH1614" t="str">
            <v>Average</v>
          </cell>
          <cell r="BI1614" t="str">
            <v>Vertically Integrated</v>
          </cell>
          <cell r="BJ1614" t="str">
            <v>Fully Litigated</v>
          </cell>
          <cell r="BK1614" t="str">
            <v>No</v>
          </cell>
          <cell r="BL1614" t="str">
            <v>No</v>
          </cell>
        </row>
        <row r="1615">
          <cell r="AE1615">
            <v>161</v>
          </cell>
          <cell r="AF1615">
            <v>0</v>
          </cell>
          <cell r="AG1615">
            <v>1</v>
          </cell>
          <cell r="AH1615">
            <v>1</v>
          </cell>
          <cell r="AI1615">
            <v>1</v>
          </cell>
          <cell r="AJ1615">
            <v>0</v>
          </cell>
          <cell r="AL1615">
            <v>42</v>
          </cell>
          <cell r="AM1615">
            <v>103</v>
          </cell>
          <cell r="AO1615" t="str">
            <v>C-7662 0-66116</v>
          </cell>
          <cell r="AP1615">
            <v>1062</v>
          </cell>
          <cell r="AQ1615" t="str">
            <v>MD</v>
          </cell>
          <cell r="AR1615" t="str">
            <v>Potomac Electric Power Company</v>
          </cell>
          <cell r="AS1615" t="str">
            <v>EXC</v>
          </cell>
          <cell r="AT1615" t="str">
            <v>Electric</v>
          </cell>
          <cell r="AU1615">
            <v>30160</v>
          </cell>
          <cell r="AV1615">
            <v>83300</v>
          </cell>
          <cell r="AW1615">
            <v>12.05</v>
          </cell>
          <cell r="AX1615">
            <v>17.75</v>
          </cell>
          <cell r="AY1615">
            <v>39.4</v>
          </cell>
          <cell r="AZ1615">
            <v>1094800</v>
          </cell>
          <cell r="BA1615">
            <v>30369</v>
          </cell>
          <cell r="BB1615">
            <v>24100</v>
          </cell>
          <cell r="BC1615">
            <v>11.1</v>
          </cell>
          <cell r="BD1615">
            <v>15.5</v>
          </cell>
          <cell r="BE1615">
            <v>39.21</v>
          </cell>
          <cell r="BF1615">
            <v>30224</v>
          </cell>
          <cell r="BG1615">
            <v>1015300</v>
          </cell>
          <cell r="BH1615" t="str">
            <v>Average</v>
          </cell>
          <cell r="BI1615" t="str">
            <v>Vertically Integrated</v>
          </cell>
          <cell r="BJ1615" t="str">
            <v>Fully Litigated</v>
          </cell>
          <cell r="BK1615" t="str">
            <v>No</v>
          </cell>
          <cell r="BL1615" t="str">
            <v>No</v>
          </cell>
        </row>
        <row r="1616">
          <cell r="AE1616">
            <v>161</v>
          </cell>
          <cell r="AF1616">
            <v>0</v>
          </cell>
          <cell r="AG1616">
            <v>1</v>
          </cell>
          <cell r="AH1616">
            <v>1</v>
          </cell>
          <cell r="AI1616">
            <v>1</v>
          </cell>
          <cell r="AJ1616">
            <v>0</v>
          </cell>
          <cell r="AL1616">
            <v>42</v>
          </cell>
          <cell r="AM1616">
            <v>103</v>
          </cell>
          <cell r="AO1616" t="str">
            <v>C-7972 0-67737</v>
          </cell>
          <cell r="AP1616">
            <v>1063</v>
          </cell>
          <cell r="AQ1616" t="str">
            <v>MD</v>
          </cell>
          <cell r="AR1616" t="str">
            <v>Potomac Electric Power Company</v>
          </cell>
          <cell r="AS1616" t="str">
            <v>EXC</v>
          </cell>
          <cell r="AT1616" t="str">
            <v>Electric</v>
          </cell>
          <cell r="AU1616">
            <v>31726</v>
          </cell>
          <cell r="AV1616">
            <v>14500</v>
          </cell>
          <cell r="AW1616">
            <v>10.06</v>
          </cell>
          <cell r="AX1616">
            <v>13.25</v>
          </cell>
          <cell r="AY1616">
            <v>42.09</v>
          </cell>
          <cell r="AZ1616">
            <v>1168500</v>
          </cell>
          <cell r="BA1616">
            <v>31909</v>
          </cell>
          <cell r="BB1616">
            <v>-21900</v>
          </cell>
          <cell r="BC1616">
            <v>9.8000000000000007</v>
          </cell>
          <cell r="BD1616">
            <v>12.65</v>
          </cell>
          <cell r="BE1616">
            <v>42.09</v>
          </cell>
          <cell r="BF1616">
            <v>31593</v>
          </cell>
          <cell r="BG1616">
            <v>1136800</v>
          </cell>
          <cell r="BH1616" t="str">
            <v>Average</v>
          </cell>
          <cell r="BI1616" t="str">
            <v>Vertically Integrated</v>
          </cell>
          <cell r="BJ1616" t="str">
            <v>Fully Litigated</v>
          </cell>
          <cell r="BK1616" t="str">
            <v>No</v>
          </cell>
          <cell r="BL1616" t="str">
            <v>No</v>
          </cell>
        </row>
        <row r="1617">
          <cell r="AE1617">
            <v>161</v>
          </cell>
          <cell r="AF1617">
            <v>0</v>
          </cell>
          <cell r="AG1617">
            <v>1</v>
          </cell>
          <cell r="AH1617">
            <v>1</v>
          </cell>
          <cell r="AI1617">
            <v>1</v>
          </cell>
          <cell r="AJ1617">
            <v>0</v>
          </cell>
          <cell r="AL1617">
            <v>42</v>
          </cell>
          <cell r="AM1617">
            <v>103</v>
          </cell>
          <cell r="AO1617" t="str">
            <v>C-8162 0-68354</v>
          </cell>
          <cell r="AP1617">
            <v>1064</v>
          </cell>
          <cell r="AQ1617" t="str">
            <v>MD</v>
          </cell>
          <cell r="AR1617" t="str">
            <v>Potomac Electric Power Company</v>
          </cell>
          <cell r="AS1617" t="str">
            <v>EXC</v>
          </cell>
          <cell r="AT1617" t="str">
            <v>Electric</v>
          </cell>
          <cell r="AU1617">
            <v>32477</v>
          </cell>
          <cell r="AV1617">
            <v>39600</v>
          </cell>
          <cell r="AW1617">
            <v>10.71</v>
          </cell>
          <cell r="AX1617">
            <v>14.25</v>
          </cell>
          <cell r="AY1617">
            <v>42.2</v>
          </cell>
          <cell r="AZ1617" t="str">
            <v>NA</v>
          </cell>
          <cell r="BA1617">
            <v>32556</v>
          </cell>
          <cell r="BB1617">
            <v>11000</v>
          </cell>
          <cell r="BC1617">
            <v>10.19</v>
          </cell>
          <cell r="BD1617">
            <v>13</v>
          </cell>
          <cell r="BE1617">
            <v>42.29</v>
          </cell>
          <cell r="BF1617">
            <v>32477</v>
          </cell>
          <cell r="BG1617" t="str">
            <v>NA</v>
          </cell>
          <cell r="BH1617" t="str">
            <v>Average</v>
          </cell>
          <cell r="BI1617" t="str">
            <v>Vertically Integrated</v>
          </cell>
          <cell r="BJ1617" t="str">
            <v>Settled</v>
          </cell>
          <cell r="BK1617" t="str">
            <v>Yes</v>
          </cell>
          <cell r="BL1617" t="str">
            <v>No</v>
          </cell>
        </row>
        <row r="1618">
          <cell r="AE1618">
            <v>161</v>
          </cell>
          <cell r="AF1618">
            <v>0</v>
          </cell>
          <cell r="AG1618">
            <v>1</v>
          </cell>
          <cell r="AH1618">
            <v>1</v>
          </cell>
          <cell r="AI1618">
            <v>1</v>
          </cell>
          <cell r="AJ1618">
            <v>1</v>
          </cell>
          <cell r="AL1618">
            <v>42</v>
          </cell>
          <cell r="AM1618">
            <v>103</v>
          </cell>
          <cell r="AO1618" t="str">
            <v>C-7394 0-64174</v>
          </cell>
          <cell r="AP1618">
            <v>1937</v>
          </cell>
          <cell r="AQ1618" t="str">
            <v>MD</v>
          </cell>
          <cell r="AR1618" t="str">
            <v>Washington Gas Light Company</v>
          </cell>
          <cell r="AS1618" t="str">
            <v>ALA</v>
          </cell>
          <cell r="AT1618" t="str">
            <v>Natural Gas</v>
          </cell>
          <cell r="AU1618">
            <v>29145</v>
          </cell>
          <cell r="AV1618">
            <v>4900</v>
          </cell>
          <cell r="AW1618">
            <v>9.25</v>
          </cell>
          <cell r="AX1618">
            <v>13.2</v>
          </cell>
          <cell r="AY1618">
            <v>36.6</v>
          </cell>
          <cell r="AZ1618" t="str">
            <v>NA</v>
          </cell>
          <cell r="BA1618">
            <v>29234</v>
          </cell>
          <cell r="BB1618">
            <v>4000</v>
          </cell>
          <cell r="BC1618">
            <v>9.25</v>
          </cell>
          <cell r="BD1618">
            <v>13.2</v>
          </cell>
          <cell r="BE1618">
            <v>36.6</v>
          </cell>
          <cell r="BF1618">
            <v>29036</v>
          </cell>
          <cell r="BG1618" t="str">
            <v>NA</v>
          </cell>
          <cell r="BH1618" t="str">
            <v>Average</v>
          </cell>
          <cell r="BI1618" t="str">
            <v>Distribution</v>
          </cell>
          <cell r="BJ1618" t="str">
            <v>Fully Litigated</v>
          </cell>
          <cell r="BK1618" t="str">
            <v>No</v>
          </cell>
          <cell r="BL1618" t="str">
            <v>No</v>
          </cell>
        </row>
        <row r="1619">
          <cell r="AE1619">
            <v>161</v>
          </cell>
          <cell r="AF1619">
            <v>0</v>
          </cell>
          <cell r="AG1619">
            <v>1</v>
          </cell>
          <cell r="AH1619">
            <v>1</v>
          </cell>
          <cell r="AI1619">
            <v>1</v>
          </cell>
          <cell r="AJ1619">
            <v>1</v>
          </cell>
          <cell r="AL1619">
            <v>42</v>
          </cell>
          <cell r="AM1619">
            <v>103</v>
          </cell>
          <cell r="AO1619" t="str">
            <v>C-7466 0-65076</v>
          </cell>
          <cell r="AP1619">
            <v>1940</v>
          </cell>
          <cell r="AQ1619" t="str">
            <v>MD</v>
          </cell>
          <cell r="AR1619" t="str">
            <v>Washington Gas Light Company</v>
          </cell>
          <cell r="AS1619" t="str">
            <v>ALA</v>
          </cell>
          <cell r="AT1619" t="str">
            <v>Natural Gas</v>
          </cell>
          <cell r="AU1619">
            <v>29413</v>
          </cell>
          <cell r="AV1619">
            <v>11900</v>
          </cell>
          <cell r="AW1619">
            <v>11</v>
          </cell>
          <cell r="AX1619">
            <v>16.5</v>
          </cell>
          <cell r="AY1619">
            <v>39.9</v>
          </cell>
          <cell r="AZ1619" t="str">
            <v>NA</v>
          </cell>
          <cell r="BA1619">
            <v>29586</v>
          </cell>
          <cell r="BB1619">
            <v>7500</v>
          </cell>
          <cell r="BC1619">
            <v>10.25</v>
          </cell>
          <cell r="BD1619">
            <v>14.56</v>
          </cell>
          <cell r="BE1619">
            <v>39.9</v>
          </cell>
          <cell r="BF1619">
            <v>29433</v>
          </cell>
          <cell r="BG1619" t="str">
            <v>NA</v>
          </cell>
          <cell r="BH1619" t="str">
            <v>Average</v>
          </cell>
          <cell r="BI1619" t="str">
            <v>Distribution</v>
          </cell>
          <cell r="BJ1619" t="str">
            <v>Settled</v>
          </cell>
          <cell r="BK1619" t="str">
            <v>No</v>
          </cell>
          <cell r="BL1619" t="str">
            <v>No</v>
          </cell>
        </row>
        <row r="1620">
          <cell r="AE1620">
            <v>161</v>
          </cell>
          <cell r="AF1620">
            <v>0</v>
          </cell>
          <cell r="AG1620">
            <v>1</v>
          </cell>
          <cell r="AH1620">
            <v>1</v>
          </cell>
          <cell r="AI1620">
            <v>1</v>
          </cell>
          <cell r="AJ1620">
            <v>1</v>
          </cell>
          <cell r="AL1620">
            <v>42</v>
          </cell>
          <cell r="AM1620">
            <v>103</v>
          </cell>
          <cell r="AO1620" t="str">
            <v>C-7585 0-65676</v>
          </cell>
          <cell r="AP1620">
            <v>1942</v>
          </cell>
          <cell r="AQ1620" t="str">
            <v>MD</v>
          </cell>
          <cell r="AR1620" t="str">
            <v>Washington Gas Light Company</v>
          </cell>
          <cell r="AS1620" t="str">
            <v>ALA</v>
          </cell>
          <cell r="AT1620" t="str">
            <v>Natural Gas</v>
          </cell>
          <cell r="AU1620">
            <v>29798</v>
          </cell>
          <cell r="AV1620">
            <v>17300</v>
          </cell>
          <cell r="AW1620">
            <v>12.75</v>
          </cell>
          <cell r="AX1620">
            <v>17.7</v>
          </cell>
          <cell r="AY1620">
            <v>42.3</v>
          </cell>
          <cell r="AZ1620" t="str">
            <v>NA</v>
          </cell>
          <cell r="BA1620">
            <v>30011</v>
          </cell>
          <cell r="BB1620">
            <v>9400</v>
          </cell>
          <cell r="BC1620">
            <v>12</v>
          </cell>
          <cell r="BD1620">
            <v>15.96</v>
          </cell>
          <cell r="BE1620">
            <v>38.4</v>
          </cell>
          <cell r="BF1620">
            <v>29676</v>
          </cell>
          <cell r="BG1620">
            <v>175400</v>
          </cell>
          <cell r="BH1620" t="str">
            <v>Average</v>
          </cell>
          <cell r="BI1620" t="str">
            <v>Distribution</v>
          </cell>
          <cell r="BJ1620" t="str">
            <v>Fully Litigated</v>
          </cell>
          <cell r="BK1620" t="str">
            <v>No</v>
          </cell>
          <cell r="BL1620" t="str">
            <v>No</v>
          </cell>
        </row>
        <row r="1621">
          <cell r="AE1621">
            <v>161</v>
          </cell>
          <cell r="AF1621">
            <v>0</v>
          </cell>
          <cell r="AG1621">
            <v>1</v>
          </cell>
          <cell r="AH1621">
            <v>1</v>
          </cell>
          <cell r="AI1621">
            <v>1</v>
          </cell>
          <cell r="AJ1621">
            <v>1</v>
          </cell>
          <cell r="AL1621">
            <v>42</v>
          </cell>
          <cell r="AM1621">
            <v>103</v>
          </cell>
          <cell r="AO1621" t="str">
            <v>C-7639 0-66016</v>
          </cell>
          <cell r="AP1621">
            <v>1945</v>
          </cell>
          <cell r="AQ1621" t="str">
            <v>MD</v>
          </cell>
          <cell r="AR1621" t="str">
            <v>Washington Gas Light Company</v>
          </cell>
          <cell r="AS1621" t="str">
            <v>ALA</v>
          </cell>
          <cell r="AT1621" t="str">
            <v>Natural Gas</v>
          </cell>
          <cell r="AU1621">
            <v>30070</v>
          </cell>
          <cell r="AV1621">
            <v>23000</v>
          </cell>
          <cell r="AW1621">
            <v>14.81</v>
          </cell>
          <cell r="AX1621">
            <v>19.5</v>
          </cell>
          <cell r="AY1621">
            <v>40.5</v>
          </cell>
          <cell r="AZ1621">
            <v>203300</v>
          </cell>
          <cell r="BA1621">
            <v>30279</v>
          </cell>
          <cell r="BB1621">
            <v>9600</v>
          </cell>
          <cell r="BC1621">
            <v>12.53</v>
          </cell>
          <cell r="BD1621">
            <v>16.02</v>
          </cell>
          <cell r="BE1621">
            <v>39.5</v>
          </cell>
          <cell r="BF1621">
            <v>29951</v>
          </cell>
          <cell r="BG1621">
            <v>200300</v>
          </cell>
          <cell r="BH1621" t="str">
            <v>Average</v>
          </cell>
          <cell r="BI1621" t="str">
            <v>Distribution</v>
          </cell>
          <cell r="BJ1621" t="str">
            <v>Fully Litigated</v>
          </cell>
          <cell r="BK1621" t="str">
            <v>No</v>
          </cell>
          <cell r="BL1621" t="str">
            <v>No</v>
          </cell>
        </row>
        <row r="1622">
          <cell r="AE1622">
            <v>161</v>
          </cell>
          <cell r="AF1622">
            <v>0</v>
          </cell>
          <cell r="AG1622">
            <v>1</v>
          </cell>
          <cell r="AH1622">
            <v>1</v>
          </cell>
          <cell r="AI1622">
            <v>1</v>
          </cell>
          <cell r="AJ1622">
            <v>1</v>
          </cell>
          <cell r="AL1622">
            <v>42</v>
          </cell>
          <cell r="AM1622">
            <v>103</v>
          </cell>
          <cell r="AO1622" t="str">
            <v>C-7725 0-66359</v>
          </cell>
          <cell r="AP1622">
            <v>1948</v>
          </cell>
          <cell r="AQ1622" t="str">
            <v>MD</v>
          </cell>
          <cell r="AR1622" t="str">
            <v>Washington Gas Light Company</v>
          </cell>
          <cell r="AS1622" t="str">
            <v>ALA</v>
          </cell>
          <cell r="AT1622" t="str">
            <v>Natural Gas</v>
          </cell>
          <cell r="AU1622">
            <v>30406</v>
          </cell>
          <cell r="AV1622">
            <v>24000</v>
          </cell>
          <cell r="AW1622">
            <v>13</v>
          </cell>
          <cell r="AX1622">
            <v>18.5</v>
          </cell>
          <cell r="AY1622">
            <v>41.6</v>
          </cell>
          <cell r="AZ1622" t="str">
            <v>NA</v>
          </cell>
          <cell r="BA1622">
            <v>30557</v>
          </cell>
          <cell r="BB1622">
            <v>10700</v>
          </cell>
          <cell r="BC1622">
            <v>11.8</v>
          </cell>
          <cell r="BD1622">
            <v>16</v>
          </cell>
          <cell r="BE1622" t="str">
            <v>NA</v>
          </cell>
          <cell r="BF1622">
            <v>30467</v>
          </cell>
          <cell r="BG1622" t="str">
            <v>NA</v>
          </cell>
          <cell r="BH1622" t="str">
            <v>Average</v>
          </cell>
          <cell r="BI1622" t="str">
            <v>Distribution</v>
          </cell>
          <cell r="BJ1622" t="str">
            <v>Settled</v>
          </cell>
          <cell r="BK1622" t="str">
            <v>No</v>
          </cell>
          <cell r="BL1622" t="str">
            <v>No</v>
          </cell>
        </row>
        <row r="1623">
          <cell r="AE1623">
            <v>161</v>
          </cell>
          <cell r="AF1623">
            <v>0</v>
          </cell>
          <cell r="AG1623">
            <v>1</v>
          </cell>
          <cell r="AH1623">
            <v>1</v>
          </cell>
          <cell r="AI1623">
            <v>1</v>
          </cell>
          <cell r="AJ1623">
            <v>1</v>
          </cell>
          <cell r="AL1623">
            <v>42</v>
          </cell>
          <cell r="AM1623">
            <v>103</v>
          </cell>
          <cell r="AO1623" t="str">
            <v>C-8119 0-68211</v>
          </cell>
          <cell r="AP1623">
            <v>1950</v>
          </cell>
          <cell r="AQ1623" t="str">
            <v>MD</v>
          </cell>
          <cell r="AR1623" t="str">
            <v>Washington Gas Light Company</v>
          </cell>
          <cell r="AS1623" t="str">
            <v>ALA</v>
          </cell>
          <cell r="AT1623" t="str">
            <v>Natural Gas</v>
          </cell>
          <cell r="AU1623">
            <v>32196</v>
          </cell>
          <cell r="AV1623">
            <v>17900</v>
          </cell>
          <cell r="AW1623">
            <v>12.17</v>
          </cell>
          <cell r="AX1623">
            <v>15.25</v>
          </cell>
          <cell r="AY1623">
            <v>53</v>
          </cell>
          <cell r="AZ1623" t="str">
            <v>NA</v>
          </cell>
          <cell r="BA1623">
            <v>32406</v>
          </cell>
          <cell r="BB1623">
            <v>2800</v>
          </cell>
          <cell r="BC1623">
            <v>10.7</v>
          </cell>
          <cell r="BD1623">
            <v>12.9</v>
          </cell>
          <cell r="BE1623">
            <v>51.4</v>
          </cell>
          <cell r="BF1623">
            <v>32081</v>
          </cell>
          <cell r="BG1623" t="str">
            <v>NA</v>
          </cell>
          <cell r="BH1623" t="str">
            <v>Average</v>
          </cell>
          <cell r="BI1623" t="str">
            <v>Distribution</v>
          </cell>
          <cell r="BJ1623" t="str">
            <v>Fully Litigated</v>
          </cell>
          <cell r="BK1623" t="str">
            <v>No</v>
          </cell>
          <cell r="BL1623" t="str">
            <v>No</v>
          </cell>
        </row>
        <row r="1624">
          <cell r="AE1624">
            <v>161</v>
          </cell>
          <cell r="AF1624">
            <v>0</v>
          </cell>
          <cell r="AG1624">
            <v>1</v>
          </cell>
          <cell r="AH1624">
            <v>1</v>
          </cell>
          <cell r="AI1624">
            <v>1</v>
          </cell>
          <cell r="AJ1624">
            <v>1</v>
          </cell>
          <cell r="AL1624">
            <v>42</v>
          </cell>
          <cell r="AM1624">
            <v>103</v>
          </cell>
          <cell r="AO1624" t="str">
            <v>C-8191 0-68547</v>
          </cell>
          <cell r="AP1624">
            <v>1951</v>
          </cell>
          <cell r="AQ1624" t="str">
            <v>MD</v>
          </cell>
          <cell r="AR1624" t="str">
            <v>Washington Gas Light Company</v>
          </cell>
          <cell r="AS1624" t="str">
            <v>ALA</v>
          </cell>
          <cell r="AT1624" t="str">
            <v>Natural Gas</v>
          </cell>
          <cell r="AU1624">
            <v>32598</v>
          </cell>
          <cell r="AV1624">
            <v>16500</v>
          </cell>
          <cell r="AW1624">
            <v>11.92</v>
          </cell>
          <cell r="AX1624">
            <v>14.75</v>
          </cell>
          <cell r="AY1624">
            <v>52</v>
          </cell>
          <cell r="AZ1624" t="str">
            <v>NA</v>
          </cell>
          <cell r="BA1624">
            <v>32742</v>
          </cell>
          <cell r="BB1624">
            <v>7900</v>
          </cell>
          <cell r="BC1624">
            <v>10.8</v>
          </cell>
          <cell r="BD1624">
            <v>12.8</v>
          </cell>
          <cell r="BE1624">
            <v>51.4</v>
          </cell>
          <cell r="BF1624">
            <v>32628</v>
          </cell>
          <cell r="BG1624" t="str">
            <v>NA</v>
          </cell>
          <cell r="BI1624" t="str">
            <v>Distribution</v>
          </cell>
          <cell r="BJ1624" t="str">
            <v>Settled</v>
          </cell>
          <cell r="BK1624" t="str">
            <v>No</v>
          </cell>
          <cell r="BL1624" t="str">
            <v>No</v>
          </cell>
        </row>
        <row r="1625">
          <cell r="AE1625">
            <v>161</v>
          </cell>
          <cell r="AF1625">
            <v>0</v>
          </cell>
          <cell r="AG1625">
            <v>1</v>
          </cell>
          <cell r="AH1625">
            <v>1</v>
          </cell>
          <cell r="AI1625">
            <v>1</v>
          </cell>
          <cell r="AJ1625">
            <v>1</v>
          </cell>
          <cell r="AL1625">
            <v>42</v>
          </cell>
          <cell r="AM1625">
            <v>103</v>
          </cell>
          <cell r="AO1625" t="str">
            <v>C-9267</v>
          </cell>
          <cell r="AP1625">
            <v>2168</v>
          </cell>
          <cell r="AQ1625" t="str">
            <v>MD</v>
          </cell>
          <cell r="AR1625" t="str">
            <v>Washington Gas Light Company</v>
          </cell>
          <cell r="AS1625" t="str">
            <v>ALA</v>
          </cell>
          <cell r="AT1625" t="str">
            <v>Natural Gas</v>
          </cell>
          <cell r="AU1625">
            <v>40648</v>
          </cell>
          <cell r="AV1625">
            <v>27814.413</v>
          </cell>
          <cell r="AW1625">
            <v>8.59</v>
          </cell>
          <cell r="AX1625">
            <v>10.45</v>
          </cell>
          <cell r="AY1625">
            <v>58.22</v>
          </cell>
          <cell r="AZ1625">
            <v>683369.87400000007</v>
          </cell>
          <cell r="BA1625">
            <v>40861</v>
          </cell>
          <cell r="BB1625">
            <v>9105.7739999999994</v>
          </cell>
          <cell r="BC1625">
            <v>8.09</v>
          </cell>
          <cell r="BD1625">
            <v>9.6</v>
          </cell>
          <cell r="BE1625">
            <v>57.88</v>
          </cell>
          <cell r="BF1625">
            <v>40543</v>
          </cell>
          <cell r="BG1625">
            <v>670537.88600000006</v>
          </cell>
          <cell r="BH1625" t="str">
            <v>Average</v>
          </cell>
          <cell r="BI1625" t="str">
            <v>Distribution</v>
          </cell>
          <cell r="BJ1625" t="str">
            <v>Fully Litigated</v>
          </cell>
          <cell r="BK1625" t="str">
            <v>No</v>
          </cell>
          <cell r="BL1625" t="str">
            <v>No</v>
          </cell>
        </row>
        <row r="1626">
          <cell r="AE1626">
            <v>161</v>
          </cell>
          <cell r="AF1626">
            <v>0</v>
          </cell>
          <cell r="AG1626">
            <v>1</v>
          </cell>
          <cell r="AH1626">
            <v>1</v>
          </cell>
          <cell r="AI1626">
            <v>1</v>
          </cell>
          <cell r="AJ1626">
            <v>0</v>
          </cell>
          <cell r="AL1626">
            <v>42</v>
          </cell>
          <cell r="AM1626">
            <v>103</v>
          </cell>
          <cell r="AO1626" t="str">
            <v>C-9285</v>
          </cell>
          <cell r="AP1626">
            <v>2253</v>
          </cell>
          <cell r="AQ1626" t="str">
            <v>MD</v>
          </cell>
          <cell r="AR1626" t="str">
            <v>Delmarva Power &amp; Light Company</v>
          </cell>
          <cell r="AS1626" t="str">
            <v>EXC</v>
          </cell>
          <cell r="AT1626" t="str">
            <v>Electric</v>
          </cell>
          <cell r="AU1626">
            <v>40886</v>
          </cell>
          <cell r="AV1626">
            <v>23498</v>
          </cell>
          <cell r="AW1626">
            <v>8.0299999999999994</v>
          </cell>
          <cell r="AX1626">
            <v>10.75</v>
          </cell>
          <cell r="AY1626">
            <v>50.06</v>
          </cell>
          <cell r="AZ1626">
            <v>400023</v>
          </cell>
          <cell r="BA1626">
            <v>41110</v>
          </cell>
          <cell r="BB1626">
            <v>11251</v>
          </cell>
          <cell r="BC1626">
            <v>7.56</v>
          </cell>
          <cell r="BD1626">
            <v>9.81</v>
          </cell>
          <cell r="BE1626">
            <v>50.06</v>
          </cell>
          <cell r="BF1626">
            <v>40908</v>
          </cell>
          <cell r="BG1626">
            <v>400752</v>
          </cell>
          <cell r="BH1626" t="str">
            <v>Average</v>
          </cell>
          <cell r="BI1626" t="str">
            <v>Distribution</v>
          </cell>
          <cell r="BJ1626" t="str">
            <v>Fully Litigated</v>
          </cell>
          <cell r="BK1626" t="str">
            <v>No</v>
          </cell>
          <cell r="BL1626" t="str">
            <v>No</v>
          </cell>
        </row>
        <row r="1627">
          <cell r="AE1627">
            <v>161</v>
          </cell>
          <cell r="AF1627">
            <v>0</v>
          </cell>
          <cell r="AG1627">
            <v>1</v>
          </cell>
          <cell r="AH1627">
            <v>1</v>
          </cell>
          <cell r="AI1627">
            <v>1</v>
          </cell>
          <cell r="AJ1627">
            <v>0</v>
          </cell>
          <cell r="AL1627">
            <v>42</v>
          </cell>
          <cell r="AM1627">
            <v>103</v>
          </cell>
          <cell r="AO1627" t="str">
            <v>C-9286</v>
          </cell>
          <cell r="AP1627">
            <v>2264</v>
          </cell>
          <cell r="AQ1627" t="str">
            <v>MD</v>
          </cell>
          <cell r="AR1627" t="str">
            <v>Potomac Electric Power Company</v>
          </cell>
          <cell r="AS1627" t="str">
            <v>EXC</v>
          </cell>
          <cell r="AT1627" t="str">
            <v>Electric</v>
          </cell>
          <cell r="AU1627">
            <v>40893</v>
          </cell>
          <cell r="AV1627">
            <v>66207</v>
          </cell>
          <cell r="AW1627">
            <v>8.68</v>
          </cell>
          <cell r="AX1627">
            <v>10.75</v>
          </cell>
          <cell r="AY1627">
            <v>50.13</v>
          </cell>
          <cell r="AZ1627">
            <v>1018937</v>
          </cell>
          <cell r="BA1627">
            <v>41110</v>
          </cell>
          <cell r="BB1627">
            <v>18099</v>
          </cell>
          <cell r="BC1627">
            <v>7.96</v>
          </cell>
          <cell r="BD1627">
            <v>9.31</v>
          </cell>
          <cell r="BE1627">
            <v>50.13</v>
          </cell>
          <cell r="BF1627">
            <v>40908</v>
          </cell>
          <cell r="BG1627">
            <v>1002768</v>
          </cell>
          <cell r="BH1627" t="str">
            <v>Average</v>
          </cell>
          <cell r="BI1627" t="str">
            <v>Distribution</v>
          </cell>
          <cell r="BJ1627" t="str">
            <v>Fully Litigated</v>
          </cell>
          <cell r="BK1627" t="str">
            <v>No</v>
          </cell>
          <cell r="BL1627" t="str">
            <v>No</v>
          </cell>
        </row>
        <row r="1628">
          <cell r="AE1628">
            <v>161</v>
          </cell>
          <cell r="AF1628">
            <v>0</v>
          </cell>
          <cell r="AG1628">
            <v>1</v>
          </cell>
          <cell r="AH1628">
            <v>1</v>
          </cell>
          <cell r="AI1628">
            <v>1</v>
          </cell>
          <cell r="AJ1628">
            <v>0</v>
          </cell>
          <cell r="AL1628">
            <v>42</v>
          </cell>
          <cell r="AM1628">
            <v>103</v>
          </cell>
          <cell r="AO1628" t="str">
            <v>C-9299 (elec)</v>
          </cell>
          <cell r="AP1628">
            <v>2379</v>
          </cell>
          <cell r="AQ1628" t="str">
            <v>MD</v>
          </cell>
          <cell r="AR1628" t="str">
            <v>Baltimore Gas and Electric Company</v>
          </cell>
          <cell r="AS1628" t="str">
            <v>EXC</v>
          </cell>
          <cell r="AT1628" t="str">
            <v>Electric</v>
          </cell>
          <cell r="AU1628">
            <v>41117</v>
          </cell>
          <cell r="AV1628">
            <v>130066</v>
          </cell>
          <cell r="AW1628">
            <v>7.96</v>
          </cell>
          <cell r="AX1628">
            <v>10.5</v>
          </cell>
          <cell r="AY1628">
            <v>48.4</v>
          </cell>
          <cell r="AZ1628">
            <v>2710254</v>
          </cell>
          <cell r="BA1628">
            <v>41327</v>
          </cell>
          <cell r="BB1628">
            <v>80554</v>
          </cell>
          <cell r="BC1628">
            <v>7.6</v>
          </cell>
          <cell r="BD1628">
            <v>9.75</v>
          </cell>
          <cell r="BE1628">
            <v>48.4</v>
          </cell>
          <cell r="BF1628">
            <v>41182</v>
          </cell>
          <cell r="BG1628">
            <v>2634928</v>
          </cell>
          <cell r="BH1628" t="str">
            <v>Average</v>
          </cell>
          <cell r="BI1628" t="str">
            <v>Distribution</v>
          </cell>
          <cell r="BJ1628" t="str">
            <v>Fully Litigated</v>
          </cell>
          <cell r="BK1628" t="str">
            <v>No</v>
          </cell>
          <cell r="BL1628" t="str">
            <v>No</v>
          </cell>
        </row>
        <row r="1629">
          <cell r="AE1629">
            <v>161</v>
          </cell>
          <cell r="AF1629">
            <v>0</v>
          </cell>
          <cell r="AG1629">
            <v>1</v>
          </cell>
          <cell r="AH1629">
            <v>1</v>
          </cell>
          <cell r="AI1629">
            <v>1</v>
          </cell>
          <cell r="AJ1629">
            <v>1</v>
          </cell>
          <cell r="AL1629">
            <v>42</v>
          </cell>
          <cell r="AM1629">
            <v>103</v>
          </cell>
          <cell r="AO1629" t="str">
            <v>C-9299 (gas)</v>
          </cell>
          <cell r="AP1629">
            <v>2380</v>
          </cell>
          <cell r="AQ1629" t="str">
            <v>MD</v>
          </cell>
          <cell r="AR1629" t="str">
            <v>Baltimore Gas and Electric Company</v>
          </cell>
          <cell r="AS1629" t="str">
            <v>EXC</v>
          </cell>
          <cell r="AT1629" t="str">
            <v>Natural Gas</v>
          </cell>
          <cell r="AU1629">
            <v>41117</v>
          </cell>
          <cell r="AV1629">
            <v>45583</v>
          </cell>
          <cell r="AW1629">
            <v>7.96</v>
          </cell>
          <cell r="AX1629">
            <v>10.5</v>
          </cell>
          <cell r="AY1629">
            <v>48.4</v>
          </cell>
          <cell r="AZ1629">
            <v>1014278</v>
          </cell>
          <cell r="BA1629">
            <v>41327</v>
          </cell>
          <cell r="BB1629">
            <v>32416</v>
          </cell>
          <cell r="BC1629">
            <v>7.53</v>
          </cell>
          <cell r="BD1629">
            <v>9.6</v>
          </cell>
          <cell r="BE1629">
            <v>48.4</v>
          </cell>
          <cell r="BF1629">
            <v>41182</v>
          </cell>
          <cell r="BG1629">
            <v>975860</v>
          </cell>
          <cell r="BH1629" t="str">
            <v>Average</v>
          </cell>
          <cell r="BI1629" t="str">
            <v>Distribution</v>
          </cell>
          <cell r="BJ1629" t="str">
            <v>Fully Litigated</v>
          </cell>
          <cell r="BK1629" t="str">
            <v>No</v>
          </cell>
          <cell r="BL1629" t="str">
            <v>No</v>
          </cell>
        </row>
        <row r="1630">
          <cell r="AE1630">
            <v>161</v>
          </cell>
          <cell r="AF1630">
            <v>0</v>
          </cell>
          <cell r="AG1630">
            <v>1</v>
          </cell>
          <cell r="AH1630">
            <v>1</v>
          </cell>
          <cell r="AI1630">
            <v>1</v>
          </cell>
          <cell r="AJ1630">
            <v>0</v>
          </cell>
          <cell r="AL1630">
            <v>42</v>
          </cell>
          <cell r="AM1630">
            <v>103</v>
          </cell>
          <cell r="AO1630" t="str">
            <v>C-9311</v>
          </cell>
          <cell r="AP1630">
            <v>2414</v>
          </cell>
          <cell r="AQ1630" t="str">
            <v>MD</v>
          </cell>
          <cell r="AR1630" t="str">
            <v>Potomac Electric Power Company</v>
          </cell>
          <cell r="AS1630" t="str">
            <v>EXC</v>
          </cell>
          <cell r="AT1630" t="str">
            <v>Electric</v>
          </cell>
          <cell r="AU1630">
            <v>41243</v>
          </cell>
          <cell r="AV1630">
            <v>66351</v>
          </cell>
          <cell r="AW1630">
            <v>8.06</v>
          </cell>
          <cell r="AX1630">
            <v>10.25</v>
          </cell>
          <cell r="AY1630">
            <v>48.89</v>
          </cell>
          <cell r="AZ1630">
            <v>1342778</v>
          </cell>
          <cell r="BA1630">
            <v>41467</v>
          </cell>
          <cell r="BB1630">
            <v>27883</v>
          </cell>
          <cell r="BC1630">
            <v>7.63</v>
          </cell>
          <cell r="BD1630">
            <v>9.36</v>
          </cell>
          <cell r="BE1630">
            <v>48.89</v>
          </cell>
          <cell r="BF1630">
            <v>41274</v>
          </cell>
          <cell r="BG1630">
            <v>1183052</v>
          </cell>
          <cell r="BH1630" t="str">
            <v>Average</v>
          </cell>
          <cell r="BI1630" t="str">
            <v>Distribution</v>
          </cell>
          <cell r="BJ1630" t="str">
            <v>Fully Litigated</v>
          </cell>
          <cell r="BK1630" t="str">
            <v>No</v>
          </cell>
          <cell r="BL1630" t="str">
            <v>No</v>
          </cell>
        </row>
        <row r="1631">
          <cell r="AE1631">
            <v>161</v>
          </cell>
          <cell r="AF1631">
            <v>0</v>
          </cell>
          <cell r="AG1631">
            <v>1</v>
          </cell>
          <cell r="AH1631">
            <v>1</v>
          </cell>
          <cell r="AI1631">
            <v>1</v>
          </cell>
          <cell r="AJ1631">
            <v>1</v>
          </cell>
          <cell r="AL1631">
            <v>42</v>
          </cell>
          <cell r="AM1631">
            <v>104</v>
          </cell>
          <cell r="AO1631" t="str">
            <v>C-9316</v>
          </cell>
          <cell r="AP1631">
            <v>2479</v>
          </cell>
          <cell r="AQ1631" t="str">
            <v>MD</v>
          </cell>
          <cell r="AR1631" t="str">
            <v>Columbia Gas of Maryland, Incorporated</v>
          </cell>
          <cell r="AS1631" t="str">
            <v>NI</v>
          </cell>
          <cell r="AT1631" t="str">
            <v>Natural Gas</v>
          </cell>
          <cell r="AU1631">
            <v>41333</v>
          </cell>
          <cell r="AV1631">
            <v>5635.3980000000001</v>
          </cell>
          <cell r="AW1631">
            <v>8.1999999999999993</v>
          </cell>
          <cell r="AX1631">
            <v>10.85</v>
          </cell>
          <cell r="AY1631">
            <v>53.84</v>
          </cell>
          <cell r="AZ1631">
            <v>60706.198000000004</v>
          </cell>
          <cell r="BA1631">
            <v>41540</v>
          </cell>
          <cell r="BB1631">
            <v>3591.2719999999999</v>
          </cell>
          <cell r="BC1631">
            <v>7.53</v>
          </cell>
          <cell r="BD1631">
            <v>9.6</v>
          </cell>
          <cell r="BE1631">
            <v>53.84</v>
          </cell>
          <cell r="BF1631">
            <v>41364</v>
          </cell>
          <cell r="BG1631">
            <v>60542.196000000004</v>
          </cell>
          <cell r="BH1631" t="str">
            <v>Average</v>
          </cell>
          <cell r="BI1631" t="str">
            <v>Distribution</v>
          </cell>
          <cell r="BJ1631" t="str">
            <v>Fully Litigated</v>
          </cell>
          <cell r="BK1631" t="str">
            <v>No</v>
          </cell>
          <cell r="BL1631" t="str">
            <v>No</v>
          </cell>
        </row>
        <row r="1632">
          <cell r="AE1632">
            <v>161</v>
          </cell>
          <cell r="AF1632">
            <v>0</v>
          </cell>
          <cell r="AG1632">
            <v>1</v>
          </cell>
          <cell r="AH1632">
            <v>1</v>
          </cell>
          <cell r="AI1632">
            <v>1</v>
          </cell>
          <cell r="AJ1632">
            <v>0</v>
          </cell>
          <cell r="AL1632">
            <v>42</v>
          </cell>
          <cell r="AM1632">
            <v>104</v>
          </cell>
          <cell r="AO1632" t="str">
            <v>C-9317</v>
          </cell>
          <cell r="AP1632">
            <v>2487</v>
          </cell>
          <cell r="AQ1632" t="str">
            <v>MD</v>
          </cell>
          <cell r="AR1632" t="str">
            <v>Delmarva Power &amp; Light Company</v>
          </cell>
          <cell r="AS1632" t="str">
            <v>EXC</v>
          </cell>
          <cell r="AT1632" t="str">
            <v>Electric</v>
          </cell>
          <cell r="AU1632">
            <v>41362</v>
          </cell>
          <cell r="AV1632">
            <v>22570</v>
          </cell>
          <cell r="AW1632">
            <v>7.67</v>
          </cell>
          <cell r="AX1632">
            <v>10.25</v>
          </cell>
          <cell r="AY1632">
            <v>49.58</v>
          </cell>
          <cell r="AZ1632">
            <v>507858</v>
          </cell>
          <cell r="BA1632">
            <v>41520</v>
          </cell>
          <cell r="BB1632">
            <v>14980</v>
          </cell>
          <cell r="BC1632" t="str">
            <v>NA</v>
          </cell>
          <cell r="BD1632" t="str">
            <v>NA</v>
          </cell>
          <cell r="BE1632" t="str">
            <v>NA</v>
          </cell>
          <cell r="BF1632">
            <v>41274</v>
          </cell>
          <cell r="BG1632" t="str">
            <v>NA</v>
          </cell>
          <cell r="BI1632" t="str">
            <v>Distribution</v>
          </cell>
          <cell r="BJ1632" t="str">
            <v>Settled</v>
          </cell>
          <cell r="BK1632" t="str">
            <v>No</v>
          </cell>
          <cell r="BL1632" t="str">
            <v>No</v>
          </cell>
        </row>
        <row r="1633">
          <cell r="AE1633">
            <v>161</v>
          </cell>
          <cell r="AF1633">
            <v>0</v>
          </cell>
          <cell r="AG1633">
            <v>1</v>
          </cell>
          <cell r="AH1633">
            <v>1</v>
          </cell>
          <cell r="AI1633">
            <v>1</v>
          </cell>
          <cell r="AJ1633">
            <v>1</v>
          </cell>
          <cell r="AL1633">
            <v>42</v>
          </cell>
          <cell r="AM1633">
            <v>104</v>
          </cell>
          <cell r="AO1633" t="str">
            <v>C-9322</v>
          </cell>
          <cell r="AP1633">
            <v>2510</v>
          </cell>
          <cell r="AQ1633" t="str">
            <v>MD</v>
          </cell>
          <cell r="AR1633" t="str">
            <v>Washington Gas Light Company</v>
          </cell>
          <cell r="AS1633" t="str">
            <v>ALA</v>
          </cell>
          <cell r="AT1633" t="str">
            <v>Natural Gas</v>
          </cell>
          <cell r="AU1633">
            <v>41390</v>
          </cell>
          <cell r="AV1633">
            <v>28299.738000000001</v>
          </cell>
          <cell r="AW1633">
            <v>8.6999999999999993</v>
          </cell>
          <cell r="AX1633">
            <v>10.7</v>
          </cell>
          <cell r="AY1633">
            <v>60.81</v>
          </cell>
          <cell r="AZ1633">
            <v>682644.87100000004</v>
          </cell>
          <cell r="BA1633">
            <v>41600</v>
          </cell>
          <cell r="BB1633">
            <v>8904</v>
          </cell>
          <cell r="BC1633">
            <v>7.7</v>
          </cell>
          <cell r="BD1633">
            <v>9.5</v>
          </cell>
          <cell r="BE1633">
            <v>53.02</v>
          </cell>
          <cell r="BF1633">
            <v>41364</v>
          </cell>
          <cell r="BG1633">
            <v>672264</v>
          </cell>
          <cell r="BH1633" t="str">
            <v>Average</v>
          </cell>
          <cell r="BI1633" t="str">
            <v>Distribution</v>
          </cell>
          <cell r="BJ1633" t="str">
            <v>Fully Litigated</v>
          </cell>
          <cell r="BK1633" t="str">
            <v>No</v>
          </cell>
          <cell r="BL1633" t="str">
            <v>No</v>
          </cell>
        </row>
        <row r="1634">
          <cell r="AE1634">
            <v>161</v>
          </cell>
          <cell r="AF1634">
            <v>0</v>
          </cell>
          <cell r="AG1634">
            <v>1</v>
          </cell>
          <cell r="AH1634">
            <v>1</v>
          </cell>
          <cell r="AI1634">
            <v>1</v>
          </cell>
          <cell r="AJ1634">
            <v>0</v>
          </cell>
          <cell r="AL1634">
            <v>42</v>
          </cell>
          <cell r="AM1634">
            <v>104</v>
          </cell>
          <cell r="AO1634" t="str">
            <v>C-9326 (elec)</v>
          </cell>
          <cell r="AP1634">
            <v>2517</v>
          </cell>
          <cell r="AQ1634" t="str">
            <v>MD</v>
          </cell>
          <cell r="AR1634" t="str">
            <v>Baltimore Gas and Electric Company</v>
          </cell>
          <cell r="AS1634" t="str">
            <v>EXC</v>
          </cell>
          <cell r="AT1634" t="str">
            <v>Electric</v>
          </cell>
          <cell r="AU1634">
            <v>41411</v>
          </cell>
          <cell r="AV1634">
            <v>82801</v>
          </cell>
          <cell r="AW1634">
            <v>7.87</v>
          </cell>
          <cell r="AX1634">
            <v>10.5</v>
          </cell>
          <cell r="AY1634">
            <v>51.05</v>
          </cell>
          <cell r="AZ1634">
            <v>2818770</v>
          </cell>
          <cell r="BA1634">
            <v>41621</v>
          </cell>
          <cell r="BB1634">
            <v>33647</v>
          </cell>
          <cell r="BC1634">
            <v>7.49</v>
          </cell>
          <cell r="BD1634">
            <v>9.75</v>
          </cell>
          <cell r="BE1634">
            <v>51.05</v>
          </cell>
          <cell r="BF1634">
            <v>41486</v>
          </cell>
          <cell r="BG1634">
            <v>2752779</v>
          </cell>
          <cell r="BH1634" t="str">
            <v>Average</v>
          </cell>
          <cell r="BI1634" t="str">
            <v>Distribution</v>
          </cell>
          <cell r="BJ1634" t="str">
            <v>Fully Litigated</v>
          </cell>
          <cell r="BK1634" t="str">
            <v>No</v>
          </cell>
          <cell r="BL1634" t="str">
            <v>No</v>
          </cell>
        </row>
        <row r="1635">
          <cell r="AE1635">
            <v>161</v>
          </cell>
          <cell r="AF1635">
            <v>0</v>
          </cell>
          <cell r="AG1635">
            <v>1</v>
          </cell>
          <cell r="AH1635">
            <v>1</v>
          </cell>
          <cell r="AI1635">
            <v>1</v>
          </cell>
          <cell r="AJ1635">
            <v>1</v>
          </cell>
          <cell r="AL1635">
            <v>42</v>
          </cell>
          <cell r="AM1635">
            <v>104</v>
          </cell>
          <cell r="AO1635" t="str">
            <v>C-9326 (gas)</v>
          </cell>
          <cell r="AP1635">
            <v>2518</v>
          </cell>
          <cell r="AQ1635" t="str">
            <v>MD</v>
          </cell>
          <cell r="AR1635" t="str">
            <v>Baltimore Gas and Electric Company</v>
          </cell>
          <cell r="AS1635" t="str">
            <v>EXC</v>
          </cell>
          <cell r="AT1635" t="str">
            <v>Natural Gas</v>
          </cell>
          <cell r="AU1635">
            <v>41411</v>
          </cell>
          <cell r="AV1635">
            <v>24226</v>
          </cell>
          <cell r="AW1635">
            <v>7.79</v>
          </cell>
          <cell r="AX1635">
            <v>10.35</v>
          </cell>
          <cell r="AY1635">
            <v>51.05</v>
          </cell>
          <cell r="AZ1635">
            <v>1048699</v>
          </cell>
          <cell r="BA1635">
            <v>41621</v>
          </cell>
          <cell r="BB1635">
            <v>12521</v>
          </cell>
          <cell r="BC1635">
            <v>7.41</v>
          </cell>
          <cell r="BD1635">
            <v>9.6</v>
          </cell>
          <cell r="BE1635">
            <v>51.05</v>
          </cell>
          <cell r="BF1635">
            <v>41486</v>
          </cell>
          <cell r="BG1635">
            <v>1027029</v>
          </cell>
          <cell r="BH1635" t="str">
            <v>Average</v>
          </cell>
          <cell r="BI1635" t="str">
            <v>Distribution</v>
          </cell>
          <cell r="BJ1635" t="str">
            <v>Fully Litigated</v>
          </cell>
          <cell r="BK1635" t="str">
            <v>No</v>
          </cell>
          <cell r="BL1635" t="str">
            <v>No</v>
          </cell>
        </row>
        <row r="1636">
          <cell r="AE1636">
            <v>161</v>
          </cell>
          <cell r="AF1636">
            <v>0</v>
          </cell>
          <cell r="AG1636">
            <v>1</v>
          </cell>
          <cell r="AH1636">
            <v>1</v>
          </cell>
          <cell r="AI1636">
            <v>1</v>
          </cell>
          <cell r="AJ1636">
            <v>1</v>
          </cell>
          <cell r="AL1636">
            <v>42</v>
          </cell>
          <cell r="AM1636">
            <v>104</v>
          </cell>
          <cell r="AO1636" t="str">
            <v>C-9331 (STRIDE Rider)</v>
          </cell>
          <cell r="AP1636">
            <v>2545</v>
          </cell>
          <cell r="AQ1636" t="str">
            <v>MD</v>
          </cell>
          <cell r="AR1636" t="str">
            <v>Baltimore Gas and Electric Company</v>
          </cell>
          <cell r="AS1636" t="str">
            <v>EXC</v>
          </cell>
          <cell r="AT1636" t="str">
            <v>Natural Gas</v>
          </cell>
          <cell r="AU1636">
            <v>41488</v>
          </cell>
          <cell r="AV1636">
            <v>34100</v>
          </cell>
          <cell r="AW1636" t="str">
            <v>NA</v>
          </cell>
          <cell r="AX1636" t="str">
            <v>NA</v>
          </cell>
          <cell r="AY1636" t="str">
            <v>NA</v>
          </cell>
          <cell r="AZ1636">
            <v>234200</v>
          </cell>
          <cell r="BA1636">
            <v>41668</v>
          </cell>
          <cell r="BB1636">
            <v>34100</v>
          </cell>
          <cell r="BC1636" t="str">
            <v>NA</v>
          </cell>
          <cell r="BD1636" t="str">
            <v>NA</v>
          </cell>
          <cell r="BE1636" t="str">
            <v>NA</v>
          </cell>
          <cell r="BF1636">
            <v>43465</v>
          </cell>
          <cell r="BG1636">
            <v>234200</v>
          </cell>
          <cell r="BH1636" t="str">
            <v>Average</v>
          </cell>
          <cell r="BI1636" t="str">
            <v>Limited-Issue Rider</v>
          </cell>
          <cell r="BJ1636" t="str">
            <v>Fully Litigated</v>
          </cell>
          <cell r="BK1636" t="str">
            <v>Yes</v>
          </cell>
          <cell r="BL1636" t="str">
            <v>No</v>
          </cell>
        </row>
        <row r="1637">
          <cell r="AE1637">
            <v>161</v>
          </cell>
          <cell r="AF1637">
            <v>0</v>
          </cell>
          <cell r="AG1637">
            <v>1</v>
          </cell>
          <cell r="AH1637">
            <v>1</v>
          </cell>
          <cell r="AI1637">
            <v>1</v>
          </cell>
          <cell r="AJ1637">
            <v>1</v>
          </cell>
          <cell r="AL1637">
            <v>42</v>
          </cell>
          <cell r="AM1637">
            <v>104</v>
          </cell>
          <cell r="AO1637" t="str">
            <v>C-9332 (STRIDE Rider)</v>
          </cell>
          <cell r="AP1637">
            <v>2547</v>
          </cell>
          <cell r="AQ1637" t="str">
            <v>MD</v>
          </cell>
          <cell r="AR1637" t="str">
            <v>Columbia Gas of Maryland, Incorporated</v>
          </cell>
          <cell r="AS1637" t="str">
            <v>NI</v>
          </cell>
          <cell r="AT1637" t="str">
            <v>Natural Gas</v>
          </cell>
          <cell r="AU1637">
            <v>41491</v>
          </cell>
          <cell r="AV1637">
            <v>1166.164</v>
          </cell>
          <cell r="AW1637" t="str">
            <v>NA</v>
          </cell>
          <cell r="AX1637" t="str">
            <v>NA</v>
          </cell>
          <cell r="AY1637" t="str">
            <v>NA</v>
          </cell>
          <cell r="AZ1637">
            <v>7592.9989999999998</v>
          </cell>
          <cell r="BA1637">
            <v>41670</v>
          </cell>
          <cell r="BB1637" t="str">
            <v>NA</v>
          </cell>
          <cell r="BC1637" t="str">
            <v>NA</v>
          </cell>
          <cell r="BD1637" t="str">
            <v>NA</v>
          </cell>
          <cell r="BE1637" t="str">
            <v>NA</v>
          </cell>
          <cell r="BG1637" t="str">
            <v>NA</v>
          </cell>
          <cell r="BI1637" t="str">
            <v>Limited-Issue Rider</v>
          </cell>
          <cell r="BJ1637" t="str">
            <v>Fully Litigated</v>
          </cell>
          <cell r="BK1637" t="str">
            <v>No</v>
          </cell>
          <cell r="BL1637" t="str">
            <v>No</v>
          </cell>
        </row>
        <row r="1638">
          <cell r="AE1638">
            <v>161</v>
          </cell>
          <cell r="AF1638">
            <v>0</v>
          </cell>
          <cell r="AG1638">
            <v>1</v>
          </cell>
          <cell r="AH1638">
            <v>1</v>
          </cell>
          <cell r="AI1638">
            <v>1</v>
          </cell>
          <cell r="AJ1638">
            <v>1</v>
          </cell>
          <cell r="AL1638">
            <v>42</v>
          </cell>
          <cell r="AM1638">
            <v>104</v>
          </cell>
          <cell r="AO1638" t="str">
            <v>C-9335 (STRIDE Rider)</v>
          </cell>
          <cell r="AP1638">
            <v>2571</v>
          </cell>
          <cell r="AQ1638" t="str">
            <v>MD</v>
          </cell>
          <cell r="AR1638" t="str">
            <v>Washington Gas Light Company</v>
          </cell>
          <cell r="AS1638" t="str">
            <v>ALA</v>
          </cell>
          <cell r="AT1638" t="str">
            <v>Natural Gas</v>
          </cell>
          <cell r="AU1638">
            <v>41585</v>
          </cell>
          <cell r="AV1638">
            <v>17015.221000000001</v>
          </cell>
          <cell r="AW1638" t="str">
            <v>NA</v>
          </cell>
          <cell r="AX1638" t="str">
            <v>NA</v>
          </cell>
          <cell r="AY1638" t="str">
            <v>NA</v>
          </cell>
          <cell r="AZ1638">
            <v>109579.942</v>
          </cell>
          <cell r="BA1638">
            <v>41765</v>
          </cell>
          <cell r="BB1638">
            <v>16650</v>
          </cell>
          <cell r="BC1638" t="str">
            <v>NA</v>
          </cell>
          <cell r="BD1638" t="str">
            <v>NA</v>
          </cell>
          <cell r="BE1638" t="str">
            <v>NA</v>
          </cell>
          <cell r="BF1638">
            <v>43373</v>
          </cell>
          <cell r="BG1638">
            <v>108000</v>
          </cell>
          <cell r="BH1638" t="str">
            <v>Average</v>
          </cell>
          <cell r="BI1638" t="str">
            <v>Limited-Issue Rider</v>
          </cell>
          <cell r="BJ1638" t="str">
            <v>Fully Litigated</v>
          </cell>
          <cell r="BK1638" t="str">
            <v>Yes</v>
          </cell>
          <cell r="BL1638" t="str">
            <v>No</v>
          </cell>
        </row>
        <row r="1639">
          <cell r="AE1639">
            <v>161</v>
          </cell>
          <cell r="AF1639">
            <v>0</v>
          </cell>
          <cell r="AG1639">
            <v>1</v>
          </cell>
          <cell r="AH1639">
            <v>1</v>
          </cell>
          <cell r="AI1639">
            <v>1</v>
          </cell>
          <cell r="AJ1639">
            <v>0</v>
          </cell>
          <cell r="AL1639">
            <v>42</v>
          </cell>
          <cell r="AM1639">
            <v>104</v>
          </cell>
          <cell r="AO1639" t="str">
            <v>C-9336</v>
          </cell>
          <cell r="AP1639">
            <v>2575</v>
          </cell>
          <cell r="AQ1639" t="str">
            <v>MD</v>
          </cell>
          <cell r="AR1639" t="str">
            <v>Potomac Electric Power Company</v>
          </cell>
          <cell r="AS1639" t="str">
            <v>EXC</v>
          </cell>
          <cell r="AT1639" t="str">
            <v>Electric</v>
          </cell>
          <cell r="AU1639">
            <v>41612</v>
          </cell>
          <cell r="AV1639">
            <v>37410</v>
          </cell>
          <cell r="AW1639">
            <v>7.92</v>
          </cell>
          <cell r="AX1639">
            <v>10.25</v>
          </cell>
          <cell r="AY1639">
            <v>49.18</v>
          </cell>
          <cell r="AZ1639">
            <v>1414152</v>
          </cell>
          <cell r="BA1639">
            <v>41822</v>
          </cell>
          <cell r="BB1639">
            <v>8754</v>
          </cell>
          <cell r="BC1639">
            <v>7.61</v>
          </cell>
          <cell r="BD1639">
            <v>9.6199999999999992</v>
          </cell>
          <cell r="BE1639">
            <v>49.18</v>
          </cell>
          <cell r="BF1639">
            <v>41547</v>
          </cell>
          <cell r="BG1639">
            <v>1293348</v>
          </cell>
          <cell r="BH1639" t="str">
            <v>Average</v>
          </cell>
          <cell r="BI1639" t="str">
            <v>Distribution</v>
          </cell>
          <cell r="BJ1639" t="str">
            <v>Fully Litigated</v>
          </cell>
          <cell r="BK1639" t="str">
            <v>No</v>
          </cell>
          <cell r="BL1639" t="str">
            <v>No</v>
          </cell>
        </row>
        <row r="1640">
          <cell r="AE1640">
            <v>161</v>
          </cell>
          <cell r="AF1640">
            <v>0</v>
          </cell>
          <cell r="AG1640">
            <v>1</v>
          </cell>
          <cell r="AH1640">
            <v>1</v>
          </cell>
          <cell r="AI1640">
            <v>1</v>
          </cell>
          <cell r="AJ1640">
            <v>1</v>
          </cell>
          <cell r="AL1640">
            <v>42</v>
          </cell>
          <cell r="AM1640">
            <v>104</v>
          </cell>
          <cell r="AO1640" t="str">
            <v>C-9332 Phase 2 (IRIS)</v>
          </cell>
          <cell r="AP1640">
            <v>2635</v>
          </cell>
          <cell r="AQ1640" t="str">
            <v>MD</v>
          </cell>
          <cell r="AR1640" t="str">
            <v>Columbia Gas of Maryland, Incorporated</v>
          </cell>
          <cell r="AS1640" t="str">
            <v>NI</v>
          </cell>
          <cell r="AT1640" t="str">
            <v>Natural Gas</v>
          </cell>
          <cell r="AU1640">
            <v>41730</v>
          </cell>
          <cell r="AV1640">
            <v>438.56299999999999</v>
          </cell>
          <cell r="AW1640" t="str">
            <v>NA</v>
          </cell>
          <cell r="AX1640" t="str">
            <v>NA</v>
          </cell>
          <cell r="AY1640" t="str">
            <v>NA</v>
          </cell>
          <cell r="AZ1640">
            <v>3274.4830000000002</v>
          </cell>
          <cell r="BA1640">
            <v>41869</v>
          </cell>
          <cell r="BB1640">
            <v>437.13600000000002</v>
          </cell>
          <cell r="BC1640" t="str">
            <v>NA</v>
          </cell>
          <cell r="BD1640" t="str">
            <v>NA</v>
          </cell>
          <cell r="BE1640" t="str">
            <v>NA</v>
          </cell>
          <cell r="BF1640">
            <v>42004</v>
          </cell>
          <cell r="BG1640">
            <v>3274.4830000000002</v>
          </cell>
          <cell r="BI1640" t="str">
            <v>Limited-Issue Rider</v>
          </cell>
          <cell r="BJ1640" t="str">
            <v>Fully Litigated</v>
          </cell>
          <cell r="BK1640" t="str">
            <v>No</v>
          </cell>
          <cell r="BL1640" t="str">
            <v>No</v>
          </cell>
        </row>
        <row r="1641">
          <cell r="AE1641">
            <v>161</v>
          </cell>
          <cell r="AF1641">
            <v>0</v>
          </cell>
          <cell r="AG1641">
            <v>1</v>
          </cell>
          <cell r="AH1641">
            <v>1</v>
          </cell>
          <cell r="AI1641">
            <v>1</v>
          </cell>
          <cell r="AJ1641">
            <v>0</v>
          </cell>
          <cell r="AL1641">
            <v>42</v>
          </cell>
          <cell r="AM1641">
            <v>104</v>
          </cell>
          <cell r="AO1641" t="str">
            <v>C-9355 (elec)</v>
          </cell>
          <cell r="AP1641">
            <v>2703</v>
          </cell>
          <cell r="AQ1641" t="str">
            <v>MD</v>
          </cell>
          <cell r="AR1641" t="str">
            <v>Baltimore Gas and Electric Company</v>
          </cell>
          <cell r="AS1641" t="str">
            <v>EXC</v>
          </cell>
          <cell r="AT1641" t="str">
            <v>Electric</v>
          </cell>
          <cell r="AU1641">
            <v>41822</v>
          </cell>
          <cell r="AV1641">
            <v>98700</v>
          </cell>
          <cell r="AW1641">
            <v>7.93</v>
          </cell>
          <cell r="AX1641">
            <v>10.65</v>
          </cell>
          <cell r="AY1641">
            <v>52.3</v>
          </cell>
          <cell r="AZ1641">
            <v>2914000</v>
          </cell>
          <cell r="BA1641">
            <v>41985</v>
          </cell>
          <cell r="BB1641">
            <v>22000</v>
          </cell>
          <cell r="BC1641" t="str">
            <v>NA</v>
          </cell>
          <cell r="BD1641" t="str">
            <v>NA</v>
          </cell>
          <cell r="BE1641" t="str">
            <v>NA</v>
          </cell>
          <cell r="BF1641">
            <v>41882</v>
          </cell>
          <cell r="BG1641" t="str">
            <v>NA</v>
          </cell>
          <cell r="BI1641" t="str">
            <v>Distribution</v>
          </cell>
          <cell r="BJ1641" t="str">
            <v>Settled</v>
          </cell>
          <cell r="BK1641" t="str">
            <v>No</v>
          </cell>
          <cell r="BL1641" t="str">
            <v>No</v>
          </cell>
        </row>
        <row r="1642">
          <cell r="AE1642">
            <v>161</v>
          </cell>
          <cell r="AF1642">
            <v>0</v>
          </cell>
          <cell r="AG1642">
            <v>1</v>
          </cell>
          <cell r="AH1642">
            <v>1</v>
          </cell>
          <cell r="AI1642">
            <v>1</v>
          </cell>
          <cell r="AJ1642">
            <v>1</v>
          </cell>
          <cell r="AL1642">
            <v>42</v>
          </cell>
          <cell r="AM1642">
            <v>104</v>
          </cell>
          <cell r="AO1642" t="str">
            <v>C-9355 (gas)</v>
          </cell>
          <cell r="AP1642">
            <v>2704</v>
          </cell>
          <cell r="AQ1642" t="str">
            <v>MD</v>
          </cell>
          <cell r="AR1642" t="str">
            <v>Baltimore Gas and Electric Company</v>
          </cell>
          <cell r="AS1642" t="str">
            <v>EXC</v>
          </cell>
          <cell r="AT1642" t="str">
            <v>Natural Gas</v>
          </cell>
          <cell r="AU1642">
            <v>41822</v>
          </cell>
          <cell r="AV1642">
            <v>67700</v>
          </cell>
          <cell r="AW1642">
            <v>7.88</v>
          </cell>
          <cell r="AX1642">
            <v>10.55</v>
          </cell>
          <cell r="AY1642">
            <v>52.3</v>
          </cell>
          <cell r="AZ1642">
            <v>1156000</v>
          </cell>
          <cell r="BA1642">
            <v>41985</v>
          </cell>
          <cell r="BB1642">
            <v>38000</v>
          </cell>
          <cell r="BC1642" t="str">
            <v>NA</v>
          </cell>
          <cell r="BD1642" t="str">
            <v>NA</v>
          </cell>
          <cell r="BE1642" t="str">
            <v>NA</v>
          </cell>
          <cell r="BF1642">
            <v>41882</v>
          </cell>
          <cell r="BG1642" t="str">
            <v>NA</v>
          </cell>
          <cell r="BI1642" t="str">
            <v>Distribution</v>
          </cell>
          <cell r="BJ1642" t="str">
            <v>Settled</v>
          </cell>
          <cell r="BK1642" t="str">
            <v>No</v>
          </cell>
          <cell r="BL1642" t="str">
            <v>No</v>
          </cell>
        </row>
        <row r="1643">
          <cell r="AE1643">
            <v>161</v>
          </cell>
          <cell r="AF1643">
            <v>0</v>
          </cell>
          <cell r="AG1643">
            <v>1</v>
          </cell>
          <cell r="AH1643">
            <v>1</v>
          </cell>
          <cell r="AI1643">
            <v>1</v>
          </cell>
          <cell r="AJ1643">
            <v>0</v>
          </cell>
          <cell r="AL1643">
            <v>42</v>
          </cell>
          <cell r="AM1643">
            <v>104</v>
          </cell>
          <cell r="AO1643" t="str">
            <v>C-9406 (elec)</v>
          </cell>
          <cell r="AP1643">
            <v>2869</v>
          </cell>
          <cell r="AQ1643" t="str">
            <v>MD</v>
          </cell>
          <cell r="AR1643" t="str">
            <v>Baltimore Gas and Electric Company</v>
          </cell>
          <cell r="AS1643" t="str">
            <v>EXC</v>
          </cell>
          <cell r="AT1643" t="str">
            <v>Electric</v>
          </cell>
          <cell r="AU1643">
            <v>42314</v>
          </cell>
          <cell r="AV1643">
            <v>115600</v>
          </cell>
          <cell r="AW1643">
            <v>7.95</v>
          </cell>
          <cell r="AX1643">
            <v>10.6</v>
          </cell>
          <cell r="AY1643">
            <v>53.7</v>
          </cell>
          <cell r="AZ1643">
            <v>3003094</v>
          </cell>
          <cell r="BA1643">
            <v>42524</v>
          </cell>
          <cell r="BB1643">
            <v>44129</v>
          </cell>
          <cell r="BC1643">
            <v>7.28</v>
          </cell>
          <cell r="BD1643">
            <v>9.75</v>
          </cell>
          <cell r="BE1643">
            <v>51.9</v>
          </cell>
          <cell r="BF1643">
            <v>42338</v>
          </cell>
          <cell r="BG1643">
            <v>2934725</v>
          </cell>
          <cell r="BH1643" t="str">
            <v>Average</v>
          </cell>
          <cell r="BI1643" t="str">
            <v>Distribution</v>
          </cell>
          <cell r="BJ1643" t="str">
            <v>Fully Litigated</v>
          </cell>
          <cell r="BK1643" t="str">
            <v>No</v>
          </cell>
          <cell r="BL1643" t="str">
            <v>No</v>
          </cell>
        </row>
        <row r="1644">
          <cell r="AE1644">
            <v>161</v>
          </cell>
          <cell r="AF1644">
            <v>0</v>
          </cell>
          <cell r="AG1644">
            <v>1</v>
          </cell>
          <cell r="AH1644">
            <v>1</v>
          </cell>
          <cell r="AI1644">
            <v>1</v>
          </cell>
          <cell r="AJ1644">
            <v>1</v>
          </cell>
          <cell r="AL1644">
            <v>42</v>
          </cell>
          <cell r="AM1644">
            <v>104</v>
          </cell>
          <cell r="AO1644" t="str">
            <v>C-9406 (gas)</v>
          </cell>
          <cell r="AP1644">
            <v>2870</v>
          </cell>
          <cell r="AQ1644" t="str">
            <v>MD</v>
          </cell>
          <cell r="AR1644" t="str">
            <v>Baltimore Gas and Electric Company</v>
          </cell>
          <cell r="AS1644" t="str">
            <v>EXC</v>
          </cell>
          <cell r="AT1644" t="str">
            <v>Natural Gas</v>
          </cell>
          <cell r="AU1644">
            <v>42314</v>
          </cell>
          <cell r="AV1644">
            <v>78200</v>
          </cell>
          <cell r="AW1644">
            <v>7.9</v>
          </cell>
          <cell r="AX1644">
            <v>10.5</v>
          </cell>
          <cell r="AY1644">
            <v>53.7</v>
          </cell>
          <cell r="AZ1644">
            <v>1244287</v>
          </cell>
          <cell r="BA1644">
            <v>42524</v>
          </cell>
          <cell r="BB1644">
            <v>47890</v>
          </cell>
          <cell r="BC1644">
            <v>7.23</v>
          </cell>
          <cell r="BD1644">
            <v>9.65</v>
          </cell>
          <cell r="BE1644">
            <v>51.9</v>
          </cell>
          <cell r="BF1644">
            <v>42338</v>
          </cell>
          <cell r="BG1644">
            <v>1226150</v>
          </cell>
          <cell r="BH1644" t="str">
            <v>Average</v>
          </cell>
          <cell r="BI1644" t="str">
            <v>Distribution</v>
          </cell>
          <cell r="BJ1644" t="str">
            <v>Fully Litigated</v>
          </cell>
          <cell r="BK1644" t="str">
            <v>No</v>
          </cell>
          <cell r="BL1644" t="str">
            <v>No</v>
          </cell>
        </row>
        <row r="1645">
          <cell r="AE1645">
            <v>161</v>
          </cell>
          <cell r="AF1645">
            <v>0</v>
          </cell>
          <cell r="AG1645">
            <v>1</v>
          </cell>
          <cell r="AH1645">
            <v>1</v>
          </cell>
          <cell r="AI1645">
            <v>1</v>
          </cell>
          <cell r="AJ1645">
            <v>1</v>
          </cell>
          <cell r="AL1645">
            <v>42</v>
          </cell>
          <cell r="AM1645">
            <v>104</v>
          </cell>
          <cell r="AO1645" t="str">
            <v>C-9417</v>
          </cell>
          <cell r="AP1645">
            <v>2934</v>
          </cell>
          <cell r="AQ1645" t="str">
            <v>MD</v>
          </cell>
          <cell r="AR1645" t="str">
            <v>Columbia Gas of Maryland, Incorporated</v>
          </cell>
          <cell r="AS1645" t="str">
            <v>NI</v>
          </cell>
          <cell r="AT1645" t="str">
            <v>Natural Gas</v>
          </cell>
          <cell r="AU1645">
            <v>42475</v>
          </cell>
          <cell r="AV1645">
            <v>6341.7330000000002</v>
          </cell>
          <cell r="AW1645">
            <v>8.19</v>
          </cell>
          <cell r="AX1645">
            <v>10.9</v>
          </cell>
          <cell r="AY1645">
            <v>54.29</v>
          </cell>
          <cell r="AZ1645">
            <v>85584.462</v>
          </cell>
          <cell r="BA1645">
            <v>42670</v>
          </cell>
          <cell r="BB1645">
            <v>3700</v>
          </cell>
          <cell r="BC1645" t="str">
            <v>NA</v>
          </cell>
          <cell r="BD1645" t="str">
            <v>NA</v>
          </cell>
          <cell r="BE1645" t="str">
            <v>NA</v>
          </cell>
          <cell r="BF1645">
            <v>42490</v>
          </cell>
          <cell r="BG1645" t="str">
            <v>NA</v>
          </cell>
          <cell r="BI1645" t="str">
            <v>Distribution</v>
          </cell>
          <cell r="BJ1645" t="str">
            <v>Settled</v>
          </cell>
          <cell r="BK1645" t="str">
            <v>No</v>
          </cell>
          <cell r="BL1645" t="str">
            <v>No</v>
          </cell>
        </row>
        <row r="1646">
          <cell r="AE1646">
            <v>161</v>
          </cell>
          <cell r="AF1646">
            <v>0</v>
          </cell>
          <cell r="AG1646">
            <v>1</v>
          </cell>
          <cell r="AH1646">
            <v>1</v>
          </cell>
          <cell r="AI1646">
            <v>1</v>
          </cell>
          <cell r="AJ1646">
            <v>0</v>
          </cell>
          <cell r="AL1646">
            <v>42</v>
          </cell>
          <cell r="AM1646">
            <v>104</v>
          </cell>
          <cell r="AO1646" t="str">
            <v>C-9418</v>
          </cell>
          <cell r="AP1646">
            <v>2936</v>
          </cell>
          <cell r="AQ1646" t="str">
            <v>MD</v>
          </cell>
          <cell r="AR1646" t="str">
            <v>Potomac Electric Power Company</v>
          </cell>
          <cell r="AS1646" t="str">
            <v>EXC</v>
          </cell>
          <cell r="AT1646" t="str">
            <v>Electric</v>
          </cell>
          <cell r="AU1646">
            <v>42479</v>
          </cell>
          <cell r="AV1646">
            <v>102751</v>
          </cell>
          <cell r="AW1646">
            <v>8.01</v>
          </cell>
          <cell r="AX1646">
            <v>10.6</v>
          </cell>
          <cell r="AY1646">
            <v>49.55</v>
          </cell>
          <cell r="AZ1646">
            <v>1728572</v>
          </cell>
          <cell r="BA1646">
            <v>42689</v>
          </cell>
          <cell r="BB1646">
            <v>52535</v>
          </cell>
          <cell r="BC1646">
            <v>7.49</v>
          </cell>
          <cell r="BD1646">
            <v>9.5500000000000007</v>
          </cell>
          <cell r="BE1646">
            <v>49.55</v>
          </cell>
          <cell r="BF1646">
            <v>42369</v>
          </cell>
          <cell r="BG1646">
            <v>1636944</v>
          </cell>
          <cell r="BH1646" t="str">
            <v>Average</v>
          </cell>
          <cell r="BI1646" t="str">
            <v>Distribution</v>
          </cell>
          <cell r="BJ1646" t="str">
            <v>Fully Litigated</v>
          </cell>
          <cell r="BK1646" t="str">
            <v>No</v>
          </cell>
          <cell r="BL1646" t="str">
            <v>No</v>
          </cell>
        </row>
        <row r="1647">
          <cell r="AE1647">
            <v>161</v>
          </cell>
          <cell r="AF1647">
            <v>0</v>
          </cell>
          <cell r="AG1647">
            <v>1</v>
          </cell>
          <cell r="AH1647">
            <v>1</v>
          </cell>
          <cell r="AI1647">
            <v>1</v>
          </cell>
          <cell r="AJ1647">
            <v>0</v>
          </cell>
          <cell r="AL1647">
            <v>42</v>
          </cell>
          <cell r="AM1647">
            <v>104</v>
          </cell>
          <cell r="AO1647" t="str">
            <v>C-9424</v>
          </cell>
          <cell r="AP1647">
            <v>3001</v>
          </cell>
          <cell r="AQ1647" t="str">
            <v>MD</v>
          </cell>
          <cell r="AR1647" t="str">
            <v>Delmarva Power &amp; Light Company</v>
          </cell>
          <cell r="AS1647" t="str">
            <v>EXC</v>
          </cell>
          <cell r="AT1647" t="str">
            <v>Electric</v>
          </cell>
          <cell r="AU1647">
            <v>42571</v>
          </cell>
          <cell r="AV1647">
            <v>56970.183000000005</v>
          </cell>
          <cell r="AW1647">
            <v>7.24</v>
          </cell>
          <cell r="AX1647">
            <v>10.6</v>
          </cell>
          <cell r="AY1647">
            <v>49.1</v>
          </cell>
          <cell r="AZ1647">
            <v>726802.17</v>
          </cell>
          <cell r="BA1647">
            <v>42781</v>
          </cell>
          <cell r="BB1647">
            <v>38267.71</v>
          </cell>
          <cell r="BC1647">
            <v>6.74</v>
          </cell>
          <cell r="BD1647">
            <v>9.6</v>
          </cell>
          <cell r="BE1647">
            <v>49.1</v>
          </cell>
          <cell r="BF1647">
            <v>42460</v>
          </cell>
          <cell r="BG1647">
            <v>707246.23400000005</v>
          </cell>
          <cell r="BH1647" t="str">
            <v>Average</v>
          </cell>
          <cell r="BI1647" t="str">
            <v>Distribution</v>
          </cell>
          <cell r="BJ1647" t="str">
            <v>Fully Litigated</v>
          </cell>
          <cell r="BK1647" t="str">
            <v>No</v>
          </cell>
          <cell r="BL1647" t="str">
            <v>No</v>
          </cell>
        </row>
        <row r="1648">
          <cell r="AE1648">
            <v>161</v>
          </cell>
          <cell r="AF1648">
            <v>0</v>
          </cell>
          <cell r="AG1648">
            <v>1</v>
          </cell>
          <cell r="AH1648">
            <v>1</v>
          </cell>
          <cell r="AI1648">
            <v>1</v>
          </cell>
          <cell r="AJ1648">
            <v>1</v>
          </cell>
          <cell r="AL1648">
            <v>42</v>
          </cell>
          <cell r="AM1648">
            <v>104</v>
          </cell>
          <cell r="AO1648" t="str">
            <v>C-9331 (STRIDE update)</v>
          </cell>
          <cell r="AP1648">
            <v>3044</v>
          </cell>
          <cell r="AQ1648" t="str">
            <v>MD</v>
          </cell>
          <cell r="AR1648" t="str">
            <v>Baltimore Gas and Electric Company</v>
          </cell>
          <cell r="AS1648" t="str">
            <v>EXC</v>
          </cell>
          <cell r="AT1648" t="str">
            <v>Natural Gas</v>
          </cell>
          <cell r="AU1648">
            <v>42552</v>
          </cell>
          <cell r="AV1648">
            <v>11300</v>
          </cell>
          <cell r="AW1648" t="str">
            <v>NA</v>
          </cell>
          <cell r="AX1648" t="str">
            <v>NA</v>
          </cell>
          <cell r="AY1648" t="str">
            <v>NA</v>
          </cell>
          <cell r="AZ1648">
            <v>225700</v>
          </cell>
          <cell r="BA1648">
            <v>42697</v>
          </cell>
          <cell r="BB1648">
            <v>6100</v>
          </cell>
          <cell r="BC1648" t="str">
            <v>NA</v>
          </cell>
          <cell r="BD1648" t="str">
            <v>NA</v>
          </cell>
          <cell r="BE1648" t="str">
            <v>NA</v>
          </cell>
          <cell r="BF1648">
            <v>43465</v>
          </cell>
          <cell r="BG1648">
            <v>199400</v>
          </cell>
          <cell r="BH1648" t="str">
            <v>Average</v>
          </cell>
          <cell r="BI1648" t="str">
            <v>Limited-Issue Rider</v>
          </cell>
          <cell r="BJ1648" t="str">
            <v>Settled</v>
          </cell>
          <cell r="BK1648" t="str">
            <v>Yes</v>
          </cell>
          <cell r="BL1648" t="str">
            <v>No</v>
          </cell>
        </row>
        <row r="1649">
          <cell r="AE1649">
            <v>161</v>
          </cell>
          <cell r="AF1649">
            <v>0</v>
          </cell>
          <cell r="AG1649">
            <v>1</v>
          </cell>
          <cell r="AH1649">
            <v>1</v>
          </cell>
          <cell r="AI1649">
            <v>1</v>
          </cell>
          <cell r="AJ1649">
            <v>1</v>
          </cell>
          <cell r="AL1649">
            <v>42</v>
          </cell>
          <cell r="AM1649">
            <v>104</v>
          </cell>
          <cell r="AO1649" t="str">
            <v>C-9332 Phase 3 (IRIS)</v>
          </cell>
          <cell r="AP1649">
            <v>3052</v>
          </cell>
          <cell r="AQ1649" t="str">
            <v>MD</v>
          </cell>
          <cell r="AR1649" t="str">
            <v>Columbia Gas of Maryland, Incorporated</v>
          </cell>
          <cell r="AS1649" t="str">
            <v>NI</v>
          </cell>
          <cell r="AT1649" t="str">
            <v>Natural Gas</v>
          </cell>
          <cell r="AU1649">
            <v>42675</v>
          </cell>
          <cell r="AV1649">
            <v>1172.877</v>
          </cell>
          <cell r="AW1649">
            <v>7.53</v>
          </cell>
          <cell r="AX1649">
            <v>9.6999999999999993</v>
          </cell>
          <cell r="AY1649">
            <v>54.29</v>
          </cell>
          <cell r="AZ1649">
            <v>8272.4449999999997</v>
          </cell>
          <cell r="BA1649">
            <v>42718</v>
          </cell>
          <cell r="BB1649">
            <v>1172.877</v>
          </cell>
          <cell r="BC1649">
            <v>7.53</v>
          </cell>
          <cell r="BD1649">
            <v>9.6999999999999993</v>
          </cell>
          <cell r="BE1649">
            <v>54.29</v>
          </cell>
          <cell r="BF1649">
            <v>43100</v>
          </cell>
          <cell r="BG1649">
            <v>8272.4449999999997</v>
          </cell>
          <cell r="BH1649" t="str">
            <v>Average</v>
          </cell>
          <cell r="BI1649" t="str">
            <v>Limited-Issue Rider</v>
          </cell>
          <cell r="BJ1649" t="str">
            <v>Fully Litigated</v>
          </cell>
          <cell r="BK1649" t="str">
            <v>No</v>
          </cell>
          <cell r="BL1649" t="str">
            <v>No</v>
          </cell>
        </row>
        <row r="1650">
          <cell r="AE1650">
            <v>161</v>
          </cell>
          <cell r="AF1650">
            <v>0</v>
          </cell>
          <cell r="AG1650">
            <v>1</v>
          </cell>
          <cell r="AH1650">
            <v>1</v>
          </cell>
          <cell r="AI1650">
            <v>1</v>
          </cell>
          <cell r="AJ1650">
            <v>0</v>
          </cell>
          <cell r="AL1650">
            <v>42</v>
          </cell>
          <cell r="AM1650">
            <v>104</v>
          </cell>
          <cell r="AO1650" t="str">
            <v>C-9443</v>
          </cell>
          <cell r="AP1650">
            <v>3099</v>
          </cell>
          <cell r="AQ1650" t="str">
            <v>MD</v>
          </cell>
          <cell r="AR1650" t="str">
            <v>Potomac Electric Power Company</v>
          </cell>
          <cell r="AS1650" t="str">
            <v>EXC</v>
          </cell>
          <cell r="AT1650" t="str">
            <v>Electric</v>
          </cell>
          <cell r="AU1650">
            <v>42818</v>
          </cell>
          <cell r="AV1650">
            <v>67048</v>
          </cell>
          <cell r="AW1650">
            <v>7.74</v>
          </cell>
          <cell r="AX1650">
            <v>10.1</v>
          </cell>
          <cell r="AY1650">
            <v>50.15</v>
          </cell>
          <cell r="AZ1650">
            <v>1683407</v>
          </cell>
          <cell r="BA1650">
            <v>43028</v>
          </cell>
          <cell r="BB1650">
            <v>32444</v>
          </cell>
          <cell r="BC1650">
            <v>7.43</v>
          </cell>
          <cell r="BD1650">
            <v>9.5</v>
          </cell>
          <cell r="BE1650">
            <v>50.15</v>
          </cell>
          <cell r="BF1650">
            <v>42855</v>
          </cell>
          <cell r="BG1650">
            <v>1638091</v>
          </cell>
          <cell r="BH1650" t="str">
            <v>Average</v>
          </cell>
          <cell r="BI1650" t="str">
            <v>Distribution</v>
          </cell>
          <cell r="BJ1650" t="str">
            <v>Fully Litigated</v>
          </cell>
          <cell r="BK1650" t="str">
            <v>No</v>
          </cell>
          <cell r="BL1650" t="str">
            <v>No</v>
          </cell>
        </row>
        <row r="1651">
          <cell r="AE1651">
            <v>161</v>
          </cell>
          <cell r="AF1651">
            <v>0</v>
          </cell>
          <cell r="AG1651">
            <v>1</v>
          </cell>
          <cell r="AH1651">
            <v>1</v>
          </cell>
          <cell r="AI1651">
            <v>1</v>
          </cell>
          <cell r="AJ1651">
            <v>1</v>
          </cell>
          <cell r="AL1651">
            <v>42</v>
          </cell>
          <cell r="AM1651">
            <v>104</v>
          </cell>
          <cell r="AO1651" t="str">
            <v>C-9447</v>
          </cell>
          <cell r="AP1651">
            <v>3115</v>
          </cell>
          <cell r="AQ1651" t="str">
            <v>MD</v>
          </cell>
          <cell r="AR1651" t="str">
            <v>Columbia Gas of Maryland, Incorporated</v>
          </cell>
          <cell r="AS1651" t="str">
            <v>NI</v>
          </cell>
          <cell r="AT1651" t="str">
            <v>Natural Gas</v>
          </cell>
          <cell r="AU1651">
            <v>42839</v>
          </cell>
          <cell r="AV1651">
            <v>5045.1880000000001</v>
          </cell>
          <cell r="AW1651">
            <v>7.98</v>
          </cell>
          <cell r="AX1651">
            <v>10.9</v>
          </cell>
          <cell r="AY1651">
            <v>52.37</v>
          </cell>
          <cell r="AZ1651">
            <v>95178.222999999998</v>
          </cell>
          <cell r="BA1651">
            <v>42997</v>
          </cell>
          <cell r="BB1651">
            <v>2400</v>
          </cell>
          <cell r="BC1651">
            <v>7.35</v>
          </cell>
          <cell r="BD1651">
            <v>9.6999999999999993</v>
          </cell>
          <cell r="BE1651" t="str">
            <v>NA</v>
          </cell>
          <cell r="BF1651">
            <v>42855</v>
          </cell>
          <cell r="BG1651" t="str">
            <v>NA</v>
          </cell>
          <cell r="BI1651" t="str">
            <v>Distribution</v>
          </cell>
          <cell r="BJ1651" t="str">
            <v>Settled</v>
          </cell>
          <cell r="BK1651" t="str">
            <v>No</v>
          </cell>
          <cell r="BL1651" t="str">
            <v>No</v>
          </cell>
        </row>
        <row r="1652">
          <cell r="AE1652">
            <v>161</v>
          </cell>
          <cell r="AF1652">
            <v>0</v>
          </cell>
          <cell r="AG1652">
            <v>1</v>
          </cell>
          <cell r="AH1652">
            <v>1</v>
          </cell>
          <cell r="AI1652">
            <v>1</v>
          </cell>
          <cell r="AJ1652">
            <v>0</v>
          </cell>
          <cell r="AL1652">
            <v>42</v>
          </cell>
          <cell r="AM1652">
            <v>104</v>
          </cell>
          <cell r="AO1652" t="str">
            <v>C-9455</v>
          </cell>
          <cell r="AP1652">
            <v>3162</v>
          </cell>
          <cell r="AQ1652" t="str">
            <v>MD</v>
          </cell>
          <cell r="AR1652" t="str">
            <v>Delmarva Power &amp; Light Company</v>
          </cell>
          <cell r="AS1652" t="str">
            <v>EXC</v>
          </cell>
          <cell r="AT1652" t="str">
            <v>Electric</v>
          </cell>
          <cell r="AU1652">
            <v>42930</v>
          </cell>
          <cell r="AV1652">
            <v>19328.129000000001</v>
          </cell>
          <cell r="AW1652">
            <v>7.05</v>
          </cell>
          <cell r="AX1652">
            <v>10.1</v>
          </cell>
          <cell r="AY1652">
            <v>50.68</v>
          </cell>
          <cell r="AZ1652">
            <v>740923.79399999999</v>
          </cell>
          <cell r="BA1652">
            <v>43140</v>
          </cell>
          <cell r="BB1652">
            <v>13400</v>
          </cell>
          <cell r="BC1652" t="str">
            <v>NA</v>
          </cell>
          <cell r="BD1652" t="str">
            <v>NA</v>
          </cell>
          <cell r="BE1652" t="str">
            <v>NA</v>
          </cell>
          <cell r="BF1652">
            <v>43008</v>
          </cell>
          <cell r="BG1652" t="str">
            <v>NA</v>
          </cell>
          <cell r="BI1652" t="str">
            <v>Distribution</v>
          </cell>
          <cell r="BJ1652" t="str">
            <v>Settled</v>
          </cell>
          <cell r="BK1652" t="str">
            <v>No</v>
          </cell>
          <cell r="BL1652" t="str">
            <v>No</v>
          </cell>
        </row>
        <row r="1653">
          <cell r="AE1653">
            <v>161</v>
          </cell>
          <cell r="AF1653">
            <v>0</v>
          </cell>
          <cell r="AG1653">
            <v>1</v>
          </cell>
          <cell r="AH1653">
            <v>1</v>
          </cell>
          <cell r="AI1653">
            <v>1</v>
          </cell>
          <cell r="AJ1653">
            <v>1</v>
          </cell>
          <cell r="AL1653">
            <v>42</v>
          </cell>
          <cell r="AM1653">
            <v>104</v>
          </cell>
          <cell r="AO1653" t="str">
            <v>C-9468 (STRIDE 2)</v>
          </cell>
          <cell r="AP1653">
            <v>3243</v>
          </cell>
          <cell r="AQ1653" t="str">
            <v>MD</v>
          </cell>
          <cell r="AR1653" t="str">
            <v>Baltimore Gas and Electric Company</v>
          </cell>
          <cell r="AS1653" t="str">
            <v>EXC</v>
          </cell>
          <cell r="AT1653" t="str">
            <v>Natural Gas</v>
          </cell>
          <cell r="AU1653">
            <v>43070</v>
          </cell>
          <cell r="AV1653">
            <v>87200</v>
          </cell>
          <cell r="AW1653">
            <v>6.69</v>
          </cell>
          <cell r="AX1653" t="str">
            <v>NA</v>
          </cell>
          <cell r="AY1653" t="str">
            <v>NA</v>
          </cell>
          <cell r="AZ1653">
            <v>674100</v>
          </cell>
          <cell r="BA1653">
            <v>43250</v>
          </cell>
          <cell r="BB1653">
            <v>68000</v>
          </cell>
          <cell r="BC1653">
            <v>6.69</v>
          </cell>
          <cell r="BD1653" t="str">
            <v>NA</v>
          </cell>
          <cell r="BE1653" t="str">
            <v>NA</v>
          </cell>
          <cell r="BF1653">
            <v>45281</v>
          </cell>
          <cell r="BG1653" t="str">
            <v>NA</v>
          </cell>
          <cell r="BI1653" t="str">
            <v>Limited-Issue Rider</v>
          </cell>
          <cell r="BJ1653" t="str">
            <v>Fully Litigated</v>
          </cell>
          <cell r="BK1653" t="str">
            <v>Yes</v>
          </cell>
          <cell r="BL1653" t="str">
            <v>No</v>
          </cell>
        </row>
        <row r="1654">
          <cell r="AE1654">
            <v>161</v>
          </cell>
          <cell r="AF1654">
            <v>0</v>
          </cell>
          <cell r="AG1654">
            <v>1</v>
          </cell>
          <cell r="AH1654">
            <v>1</v>
          </cell>
          <cell r="AI1654">
            <v>1</v>
          </cell>
          <cell r="AJ1654">
            <v>0</v>
          </cell>
          <cell r="AL1654">
            <v>42</v>
          </cell>
          <cell r="AM1654">
            <v>104</v>
          </cell>
          <cell r="AO1654" t="str">
            <v>C-9472</v>
          </cell>
          <cell r="AP1654">
            <v>3251</v>
          </cell>
          <cell r="AQ1654" t="str">
            <v>MD</v>
          </cell>
          <cell r="AR1654" t="str">
            <v>Potomac Electric Power Company</v>
          </cell>
          <cell r="AS1654" t="str">
            <v>EXC</v>
          </cell>
          <cell r="AT1654" t="str">
            <v>Electric</v>
          </cell>
          <cell r="AU1654">
            <v>43102</v>
          </cell>
          <cell r="AV1654">
            <v>3252</v>
          </cell>
          <cell r="AW1654">
            <v>7.74</v>
          </cell>
          <cell r="AX1654">
            <v>10.1</v>
          </cell>
          <cell r="AY1654">
            <v>50.44</v>
          </cell>
          <cell r="AZ1654">
            <v>1812762</v>
          </cell>
          <cell r="BA1654">
            <v>43251</v>
          </cell>
          <cell r="BB1654">
            <v>-15000</v>
          </cell>
          <cell r="BC1654">
            <v>7.03</v>
          </cell>
          <cell r="BD1654">
            <v>9.5</v>
          </cell>
          <cell r="BE1654">
            <v>50.44</v>
          </cell>
          <cell r="BF1654">
            <v>43100</v>
          </cell>
          <cell r="BG1654" t="str">
            <v>NA</v>
          </cell>
          <cell r="BI1654" t="str">
            <v>Distribution</v>
          </cell>
          <cell r="BJ1654" t="str">
            <v>Settled</v>
          </cell>
          <cell r="BK1654" t="str">
            <v>No</v>
          </cell>
          <cell r="BL1654" t="str">
            <v>No</v>
          </cell>
        </row>
        <row r="1655">
          <cell r="AE1655">
            <v>161</v>
          </cell>
          <cell r="AF1655">
            <v>0</v>
          </cell>
          <cell r="AG1655">
            <v>1</v>
          </cell>
          <cell r="AH1655">
            <v>1</v>
          </cell>
          <cell r="AI1655">
            <v>1</v>
          </cell>
          <cell r="AJ1655">
            <v>1</v>
          </cell>
          <cell r="AL1655">
            <v>42</v>
          </cell>
          <cell r="AM1655">
            <v>104</v>
          </cell>
          <cell r="AO1655" t="str">
            <v>C-9479 (IRIS)</v>
          </cell>
          <cell r="AP1655">
            <v>3289</v>
          </cell>
          <cell r="AQ1655" t="str">
            <v>MD</v>
          </cell>
          <cell r="AR1655" t="str">
            <v>Columbia Gas of Maryland, Incorporated</v>
          </cell>
          <cell r="AS1655" t="str">
            <v>NI</v>
          </cell>
          <cell r="AT1655" t="str">
            <v>Natural Gas</v>
          </cell>
          <cell r="AU1655">
            <v>43196</v>
          </cell>
          <cell r="AV1655">
            <v>4263.5010000000002</v>
          </cell>
          <cell r="AW1655" t="str">
            <v>NA</v>
          </cell>
          <cell r="AX1655" t="str">
            <v>NA</v>
          </cell>
          <cell r="AY1655" t="str">
            <v>NA</v>
          </cell>
          <cell r="AZ1655">
            <v>34207.938000000002</v>
          </cell>
          <cell r="BA1655">
            <v>43371</v>
          </cell>
          <cell r="BB1655">
            <v>2026.883</v>
          </cell>
          <cell r="BC1655" t="str">
            <v>NA</v>
          </cell>
          <cell r="BD1655" t="str">
            <v>NA</v>
          </cell>
          <cell r="BE1655" t="str">
            <v>NA</v>
          </cell>
          <cell r="BF1655">
            <v>43830</v>
          </cell>
          <cell r="BG1655">
            <v>20303.66</v>
          </cell>
          <cell r="BH1655" t="str">
            <v>Average</v>
          </cell>
          <cell r="BI1655" t="str">
            <v>Limited-Issue Rider</v>
          </cell>
          <cell r="BJ1655" t="str">
            <v>Settled</v>
          </cell>
          <cell r="BK1655" t="str">
            <v>No</v>
          </cell>
          <cell r="BL1655" t="str">
            <v>No</v>
          </cell>
        </row>
        <row r="1656">
          <cell r="AE1656">
            <v>161</v>
          </cell>
          <cell r="AF1656">
            <v>0</v>
          </cell>
          <cell r="AG1656">
            <v>1</v>
          </cell>
          <cell r="AH1656">
            <v>1</v>
          </cell>
          <cell r="AI1656">
            <v>1</v>
          </cell>
          <cell r="AJ1656">
            <v>1</v>
          </cell>
          <cell r="AL1656">
            <v>42</v>
          </cell>
          <cell r="AM1656">
            <v>104</v>
          </cell>
          <cell r="AO1656" t="str">
            <v>C-9480</v>
          </cell>
          <cell r="AP1656">
            <v>3290</v>
          </cell>
          <cell r="AQ1656" t="str">
            <v>MD</v>
          </cell>
          <cell r="AR1656" t="str">
            <v>Columbia Gas of Maryland, Incorporated</v>
          </cell>
          <cell r="AS1656" t="str">
            <v>NI</v>
          </cell>
          <cell r="AT1656" t="str">
            <v>Natural Gas</v>
          </cell>
          <cell r="AU1656">
            <v>43203</v>
          </cell>
          <cell r="AV1656">
            <v>6122.6040000000003</v>
          </cell>
          <cell r="AW1656">
            <v>8.11</v>
          </cell>
          <cell r="AX1656">
            <v>10.95</v>
          </cell>
          <cell r="AY1656">
            <v>53.6</v>
          </cell>
          <cell r="AZ1656">
            <v>114676.033</v>
          </cell>
          <cell r="BA1656">
            <v>43425</v>
          </cell>
          <cell r="BB1656">
            <v>3753.9270000000001</v>
          </cell>
          <cell r="BC1656" t="str">
            <v>NA</v>
          </cell>
          <cell r="BD1656" t="str">
            <v>NA</v>
          </cell>
          <cell r="BE1656" t="str">
            <v>NA</v>
          </cell>
          <cell r="BF1656">
            <v>43220</v>
          </cell>
          <cell r="BG1656" t="str">
            <v>NA</v>
          </cell>
          <cell r="BI1656" t="str">
            <v>Distribution</v>
          </cell>
          <cell r="BJ1656" t="str">
            <v>Settled</v>
          </cell>
          <cell r="BK1656" t="str">
            <v>No</v>
          </cell>
          <cell r="BL1656" t="str">
            <v>No</v>
          </cell>
        </row>
        <row r="1657">
          <cell r="AE1657">
            <v>161</v>
          </cell>
          <cell r="AF1657">
            <v>0</v>
          </cell>
          <cell r="AG1657">
            <v>1</v>
          </cell>
          <cell r="AH1657">
            <v>1</v>
          </cell>
          <cell r="AI1657">
            <v>1</v>
          </cell>
          <cell r="AJ1657">
            <v>1</v>
          </cell>
          <cell r="AL1657">
            <v>42</v>
          </cell>
          <cell r="AM1657">
            <v>104</v>
          </cell>
          <cell r="AO1657" t="str">
            <v>C-9481</v>
          </cell>
          <cell r="AP1657">
            <v>3316</v>
          </cell>
          <cell r="AQ1657" t="str">
            <v>MD</v>
          </cell>
          <cell r="AR1657" t="str">
            <v>Washington Gas Light Company</v>
          </cell>
          <cell r="AS1657" t="str">
            <v>ALA</v>
          </cell>
          <cell r="AT1657" t="str">
            <v>Natural Gas</v>
          </cell>
          <cell r="AU1657">
            <v>43235</v>
          </cell>
          <cell r="AV1657">
            <v>56792</v>
          </cell>
          <cell r="AW1657">
            <v>7.6</v>
          </cell>
          <cell r="AX1657">
            <v>10.3</v>
          </cell>
          <cell r="AY1657">
            <v>51.69</v>
          </cell>
          <cell r="AZ1657">
            <v>1097133</v>
          </cell>
          <cell r="BA1657">
            <v>43445</v>
          </cell>
          <cell r="BB1657">
            <v>29074</v>
          </cell>
          <cell r="BC1657">
            <v>7.3</v>
          </cell>
          <cell r="BD1657">
            <v>9.6999999999999993</v>
          </cell>
          <cell r="BE1657">
            <v>51.69</v>
          </cell>
          <cell r="BF1657">
            <v>43190</v>
          </cell>
          <cell r="BG1657">
            <v>1011585</v>
          </cell>
          <cell r="BH1657" t="str">
            <v>Average</v>
          </cell>
          <cell r="BI1657" t="str">
            <v>Distribution</v>
          </cell>
          <cell r="BJ1657" t="str">
            <v>Fully Litigated</v>
          </cell>
          <cell r="BK1657" t="str">
            <v>No</v>
          </cell>
          <cell r="BL1657" t="str">
            <v>No</v>
          </cell>
        </row>
        <row r="1658">
          <cell r="AE1658">
            <v>162</v>
          </cell>
          <cell r="AF1658">
            <v>1</v>
          </cell>
          <cell r="AG1658">
            <v>1</v>
          </cell>
          <cell r="AH1658">
            <v>1</v>
          </cell>
          <cell r="AI1658">
            <v>1</v>
          </cell>
          <cell r="AJ1658">
            <v>1</v>
          </cell>
          <cell r="AL1658">
            <v>42</v>
          </cell>
          <cell r="AM1658">
            <v>104</v>
          </cell>
          <cell r="AO1658" t="str">
            <v>C-9484</v>
          </cell>
          <cell r="AP1658">
            <v>3333</v>
          </cell>
          <cell r="AQ1658" t="str">
            <v>MD</v>
          </cell>
          <cell r="AR1658" t="str">
            <v>Baltimore Gas and Electric Company</v>
          </cell>
          <cell r="AS1658" t="str">
            <v>EXC</v>
          </cell>
          <cell r="AT1658" t="str">
            <v>Natural Gas</v>
          </cell>
          <cell r="AU1658">
            <v>43259</v>
          </cell>
          <cell r="AV1658">
            <v>82781</v>
          </cell>
          <cell r="AW1658">
            <v>7.46</v>
          </cell>
          <cell r="AX1658">
            <v>10.5</v>
          </cell>
          <cell r="AY1658">
            <v>52.85</v>
          </cell>
          <cell r="AZ1658">
            <v>1703424</v>
          </cell>
          <cell r="BA1658">
            <v>43469</v>
          </cell>
          <cell r="BB1658">
            <v>64915</v>
          </cell>
          <cell r="BC1658">
            <v>7.09</v>
          </cell>
          <cell r="BD1658">
            <v>9.8000000000000007</v>
          </cell>
          <cell r="BE1658">
            <v>52.85</v>
          </cell>
          <cell r="BF1658">
            <v>43312</v>
          </cell>
          <cell r="BG1658">
            <v>1646011</v>
          </cell>
          <cell r="BH1658" t="str">
            <v>Average</v>
          </cell>
          <cell r="BI1658" t="str">
            <v>Distribution</v>
          </cell>
          <cell r="BJ1658" t="str">
            <v>Fully Litigated</v>
          </cell>
          <cell r="BK1658" t="str">
            <v>No</v>
          </cell>
          <cell r="BL1658" t="str">
            <v>No</v>
          </cell>
        </row>
        <row r="1659">
          <cell r="AE1659">
            <v>162</v>
          </cell>
          <cell r="AF1659">
            <v>0</v>
          </cell>
          <cell r="AG1659">
            <v>1</v>
          </cell>
          <cell r="AH1659">
            <v>1</v>
          </cell>
          <cell r="AI1659">
            <v>1</v>
          </cell>
          <cell r="AJ1659">
            <v>1</v>
          </cell>
          <cell r="AL1659">
            <v>42</v>
          </cell>
          <cell r="AM1659">
            <v>104</v>
          </cell>
          <cell r="AO1659" t="str">
            <v>C-9486 (STRIDE 2)</v>
          </cell>
          <cell r="AP1659">
            <v>3340</v>
          </cell>
          <cell r="AQ1659" t="str">
            <v>MD</v>
          </cell>
          <cell r="AR1659" t="str">
            <v>Washington Gas Light Company</v>
          </cell>
          <cell r="AS1659" t="str">
            <v>ALA</v>
          </cell>
          <cell r="AT1659" t="str">
            <v>Natural Gas</v>
          </cell>
          <cell r="AU1659">
            <v>43266</v>
          </cell>
          <cell r="AV1659">
            <v>31724.488000000001</v>
          </cell>
          <cell r="AW1659" t="str">
            <v>NA</v>
          </cell>
          <cell r="AX1659" t="str">
            <v>NA</v>
          </cell>
          <cell r="AY1659" t="str">
            <v>NA</v>
          </cell>
          <cell r="AZ1659">
            <v>248546.66700000002</v>
          </cell>
          <cell r="BA1659">
            <v>43445</v>
          </cell>
          <cell r="BB1659">
            <v>31724.488000000001</v>
          </cell>
          <cell r="BC1659" t="str">
            <v>NA</v>
          </cell>
          <cell r="BD1659" t="str">
            <v>NA</v>
          </cell>
          <cell r="BE1659" t="str">
            <v>NA</v>
          </cell>
          <cell r="BF1659">
            <v>45291</v>
          </cell>
          <cell r="BG1659">
            <v>248546.66700000002</v>
          </cell>
          <cell r="BH1659" t="str">
            <v>Average</v>
          </cell>
          <cell r="BI1659" t="str">
            <v>Limited-Issue Rider</v>
          </cell>
          <cell r="BJ1659" t="str">
            <v>Fully Litigated</v>
          </cell>
          <cell r="BK1659" t="str">
            <v>Yes</v>
          </cell>
          <cell r="BL1659" t="str">
            <v>No</v>
          </cell>
        </row>
        <row r="1660">
          <cell r="AE1660">
            <v>162</v>
          </cell>
          <cell r="AF1660">
            <v>1</v>
          </cell>
          <cell r="AG1660">
            <v>1</v>
          </cell>
          <cell r="AH1660">
            <v>1</v>
          </cell>
          <cell r="AI1660">
            <v>1</v>
          </cell>
          <cell r="AJ1660">
            <v>0</v>
          </cell>
          <cell r="AL1660">
            <v>42</v>
          </cell>
          <cell r="AM1660">
            <v>104</v>
          </cell>
          <cell r="AO1660" t="str">
            <v>C-9490</v>
          </cell>
          <cell r="AP1660">
            <v>3363</v>
          </cell>
          <cell r="AQ1660" t="str">
            <v>MD</v>
          </cell>
          <cell r="AR1660" t="str">
            <v>The Potomac Edison Company</v>
          </cell>
          <cell r="AS1660" t="str">
            <v>FE</v>
          </cell>
          <cell r="AT1660" t="str">
            <v>Electric</v>
          </cell>
          <cell r="AU1660">
            <v>43336</v>
          </cell>
          <cell r="AV1660">
            <v>17615.718000000001</v>
          </cell>
          <cell r="AW1660">
            <v>7.75</v>
          </cell>
          <cell r="AX1660">
            <v>10.8</v>
          </cell>
          <cell r="AY1660">
            <v>52.82</v>
          </cell>
          <cell r="AZ1660">
            <v>471123.71799999999</v>
          </cell>
          <cell r="BA1660">
            <v>43546</v>
          </cell>
          <cell r="BB1660">
            <v>6199.3779999999997</v>
          </cell>
          <cell r="BC1660">
            <v>7.15</v>
          </cell>
          <cell r="BD1660">
            <v>9.65</v>
          </cell>
          <cell r="BE1660">
            <v>52.82</v>
          </cell>
          <cell r="BF1660">
            <v>43281</v>
          </cell>
          <cell r="BG1660">
            <v>461681.23</v>
          </cell>
          <cell r="BH1660" t="str">
            <v>Average</v>
          </cell>
          <cell r="BI1660" t="str">
            <v>Distribution</v>
          </cell>
          <cell r="BJ1660" t="str">
            <v>Fully Litigated</v>
          </cell>
          <cell r="BK1660" t="str">
            <v>No</v>
          </cell>
          <cell r="BL1660" t="str">
            <v>No</v>
          </cell>
        </row>
        <row r="1661">
          <cell r="AE1661">
            <v>162</v>
          </cell>
          <cell r="AF1661">
            <v>1</v>
          </cell>
          <cell r="AG1661">
            <v>1</v>
          </cell>
          <cell r="AH1661">
            <v>1</v>
          </cell>
          <cell r="AI1661">
            <v>1</v>
          </cell>
          <cell r="AJ1661">
            <v>0</v>
          </cell>
          <cell r="AL1661">
            <v>42</v>
          </cell>
          <cell r="AM1661">
            <v>104</v>
          </cell>
          <cell r="AO1661" t="str">
            <v>C-9602</v>
          </cell>
          <cell r="AP1661">
            <v>3423</v>
          </cell>
          <cell r="AQ1661" t="str">
            <v>MD</v>
          </cell>
          <cell r="AR1661" t="str">
            <v>Potomac Electric Power Company</v>
          </cell>
          <cell r="AS1661" t="str">
            <v>EXC</v>
          </cell>
          <cell r="AT1661" t="str">
            <v>Electric</v>
          </cell>
          <cell r="AU1661">
            <v>43480</v>
          </cell>
          <cell r="AV1661">
            <v>26710</v>
          </cell>
          <cell r="AW1661">
            <v>7.81</v>
          </cell>
          <cell r="AX1661">
            <v>10.3</v>
          </cell>
          <cell r="AY1661">
            <v>50.46</v>
          </cell>
          <cell r="AZ1661">
            <v>1973610</v>
          </cell>
          <cell r="BA1661">
            <v>43689</v>
          </cell>
          <cell r="BB1661">
            <v>10289</v>
          </cell>
          <cell r="BC1661">
            <v>7.45</v>
          </cell>
          <cell r="BD1661">
            <v>9.6</v>
          </cell>
          <cell r="BE1661">
            <v>50.46</v>
          </cell>
          <cell r="BF1661">
            <v>43496</v>
          </cell>
          <cell r="BG1661">
            <v>1958395</v>
          </cell>
          <cell r="BH1661" t="str">
            <v>Average</v>
          </cell>
          <cell r="BI1661" t="str">
            <v>Distribution</v>
          </cell>
          <cell r="BJ1661" t="str">
            <v>Fully Litigated</v>
          </cell>
          <cell r="BK1661" t="str">
            <v>No</v>
          </cell>
          <cell r="BL1661" t="str">
            <v>No</v>
          </cell>
        </row>
        <row r="1662">
          <cell r="AE1662">
            <v>163</v>
          </cell>
          <cell r="AF1662">
            <v>1</v>
          </cell>
          <cell r="AG1662">
            <v>1</v>
          </cell>
          <cell r="AH1662">
            <v>1</v>
          </cell>
          <cell r="AI1662">
            <v>1</v>
          </cell>
          <cell r="AJ1662">
            <v>1</v>
          </cell>
          <cell r="AL1662">
            <v>42</v>
          </cell>
          <cell r="AM1662">
            <v>104</v>
          </cell>
          <cell r="AO1662" t="str">
            <v>C-9605</v>
          </cell>
          <cell r="AP1662">
            <v>3469</v>
          </cell>
          <cell r="AQ1662" t="str">
            <v>MD</v>
          </cell>
          <cell r="AR1662" t="str">
            <v>Washington Gas Light Company</v>
          </cell>
          <cell r="AS1662" t="str">
            <v>ALA</v>
          </cell>
          <cell r="AT1662" t="str">
            <v>Natural Gas</v>
          </cell>
          <cell r="AU1662">
            <v>43577</v>
          </cell>
          <cell r="AV1662">
            <v>38552</v>
          </cell>
          <cell r="AW1662">
            <v>7.85</v>
          </cell>
          <cell r="AX1662">
            <v>10.4</v>
          </cell>
          <cell r="AY1662">
            <v>54.57</v>
          </cell>
          <cell r="AZ1662">
            <v>1082458</v>
          </cell>
          <cell r="BA1662">
            <v>43753</v>
          </cell>
          <cell r="BB1662">
            <v>27000</v>
          </cell>
          <cell r="BC1662">
            <v>7.42</v>
          </cell>
          <cell r="BD1662">
            <v>9.6999999999999993</v>
          </cell>
          <cell r="BE1662">
            <v>53.5</v>
          </cell>
          <cell r="BF1662">
            <v>43555</v>
          </cell>
          <cell r="BG1662" t="str">
            <v>NA</v>
          </cell>
          <cell r="BI1662" t="str">
            <v>Distribution</v>
          </cell>
          <cell r="BJ1662" t="str">
            <v>Settled</v>
          </cell>
          <cell r="BK1662" t="str">
            <v>No</v>
          </cell>
          <cell r="BL1662" t="str">
            <v>No</v>
          </cell>
        </row>
        <row r="1663">
          <cell r="AE1663">
            <v>164</v>
          </cell>
          <cell r="AF1663">
            <v>1</v>
          </cell>
          <cell r="AG1663">
            <v>1</v>
          </cell>
          <cell r="AH1663">
            <v>1</v>
          </cell>
          <cell r="AI1663">
            <v>1</v>
          </cell>
          <cell r="AJ1663">
            <v>1</v>
          </cell>
          <cell r="AL1663">
            <v>42</v>
          </cell>
          <cell r="AM1663">
            <v>104</v>
          </cell>
          <cell r="AO1663" t="str">
            <v>C-9609</v>
          </cell>
          <cell r="AP1663">
            <v>3498</v>
          </cell>
          <cell r="AQ1663" t="str">
            <v>MD</v>
          </cell>
          <cell r="AR1663" t="str">
            <v>Columbia Gas of Maryland, Incorporated</v>
          </cell>
          <cell r="AS1663" t="str">
            <v>NI</v>
          </cell>
          <cell r="AT1663" t="str">
            <v>Natural Gas</v>
          </cell>
          <cell r="AU1663">
            <v>43607</v>
          </cell>
          <cell r="AV1663">
            <v>3813.6890000000003</v>
          </cell>
          <cell r="AW1663">
            <v>7.98</v>
          </cell>
          <cell r="AX1663">
            <v>10.95</v>
          </cell>
          <cell r="AY1663">
            <v>52.9</v>
          </cell>
          <cell r="AZ1663">
            <v>137526.78599999999</v>
          </cell>
          <cell r="BA1663">
            <v>43817</v>
          </cell>
          <cell r="BB1663">
            <v>951.40100000000007</v>
          </cell>
          <cell r="BC1663">
            <v>7.26</v>
          </cell>
          <cell r="BD1663">
            <v>9.6</v>
          </cell>
          <cell r="BE1663">
            <v>52.9</v>
          </cell>
          <cell r="BF1663">
            <v>43646</v>
          </cell>
          <cell r="BG1663">
            <v>137531.34900000002</v>
          </cell>
          <cell r="BH1663" t="str">
            <v>Average</v>
          </cell>
          <cell r="BI1663" t="str">
            <v>Distribution</v>
          </cell>
          <cell r="BJ1663" t="str">
            <v>Fully Litigated</v>
          </cell>
          <cell r="BK1663" t="str">
            <v>No</v>
          </cell>
          <cell r="BL1663" t="str">
            <v>No</v>
          </cell>
        </row>
        <row r="1664">
          <cell r="AE1664">
            <v>164</v>
          </cell>
          <cell r="AF1664">
            <v>1</v>
          </cell>
          <cell r="AG1664">
            <v>1</v>
          </cell>
          <cell r="AH1664">
            <v>1</v>
          </cell>
          <cell r="AI1664">
            <v>1</v>
          </cell>
          <cell r="AJ1664">
            <v>0</v>
          </cell>
          <cell r="AL1664">
            <v>42</v>
          </cell>
          <cell r="AM1664">
            <v>104</v>
          </cell>
          <cell r="AO1664" t="str">
            <v>C-9610 (EL)</v>
          </cell>
          <cell r="AP1664">
            <v>3502</v>
          </cell>
          <cell r="AQ1664" t="str">
            <v>MD</v>
          </cell>
          <cell r="AR1664" t="str">
            <v>Baltimore Gas and Electric Company</v>
          </cell>
          <cell r="AS1664" t="str">
            <v>EXC</v>
          </cell>
          <cell r="AT1664" t="str">
            <v>Electric</v>
          </cell>
          <cell r="AU1664">
            <v>43609</v>
          </cell>
          <cell r="AV1664">
            <v>80665</v>
          </cell>
          <cell r="AW1664">
            <v>7.26</v>
          </cell>
          <cell r="AX1664">
            <v>10.3</v>
          </cell>
          <cell r="AY1664">
            <v>52</v>
          </cell>
          <cell r="AZ1664">
            <v>3457321</v>
          </cell>
          <cell r="BA1664">
            <v>43816</v>
          </cell>
          <cell r="BB1664">
            <v>25000</v>
          </cell>
          <cell r="BC1664">
            <v>6.94</v>
          </cell>
          <cell r="BD1664">
            <v>9.6999999999999993</v>
          </cell>
          <cell r="BE1664" t="str">
            <v>NA</v>
          </cell>
          <cell r="BF1664">
            <v>43677</v>
          </cell>
          <cell r="BG1664" t="str">
            <v>NA</v>
          </cell>
          <cell r="BI1664" t="str">
            <v>Distribution</v>
          </cell>
          <cell r="BJ1664" t="str">
            <v>Settled</v>
          </cell>
          <cell r="BK1664" t="str">
            <v>No</v>
          </cell>
          <cell r="BL1664" t="str">
            <v>No</v>
          </cell>
        </row>
        <row r="1665">
          <cell r="AE1665">
            <v>165</v>
          </cell>
          <cell r="AF1665">
            <v>1</v>
          </cell>
          <cell r="AG1665">
            <v>1</v>
          </cell>
          <cell r="AH1665">
            <v>1</v>
          </cell>
          <cell r="AI1665">
            <v>1</v>
          </cell>
          <cell r="AJ1665">
            <v>1</v>
          </cell>
          <cell r="AL1665">
            <v>42</v>
          </cell>
          <cell r="AM1665">
            <v>104</v>
          </cell>
          <cell r="AO1665" t="str">
            <v>C-9610 (GAS)</v>
          </cell>
          <cell r="AP1665">
            <v>3503</v>
          </cell>
          <cell r="AQ1665" t="str">
            <v>MD</v>
          </cell>
          <cell r="AR1665" t="str">
            <v>Baltimore Gas and Electric Company</v>
          </cell>
          <cell r="AS1665" t="str">
            <v>EXC</v>
          </cell>
          <cell r="AT1665" t="str">
            <v>Natural Gas</v>
          </cell>
          <cell r="AU1665">
            <v>43609</v>
          </cell>
          <cell r="AV1665">
            <v>67285</v>
          </cell>
          <cell r="AW1665">
            <v>7.26</v>
          </cell>
          <cell r="AX1665">
            <v>10.3</v>
          </cell>
          <cell r="AY1665">
            <v>52</v>
          </cell>
          <cell r="AZ1665">
            <v>1893613</v>
          </cell>
          <cell r="BA1665">
            <v>43816</v>
          </cell>
          <cell r="BB1665">
            <v>54000</v>
          </cell>
          <cell r="BC1665">
            <v>6.97</v>
          </cell>
          <cell r="BD1665">
            <v>9.75</v>
          </cell>
          <cell r="BE1665" t="str">
            <v>NA</v>
          </cell>
          <cell r="BF1665">
            <v>43677</v>
          </cell>
          <cell r="BG1665" t="str">
            <v>NA</v>
          </cell>
          <cell r="BI1665" t="str">
            <v>Distribution</v>
          </cell>
          <cell r="BJ1665" t="str">
            <v>Settled</v>
          </cell>
          <cell r="BK1665" t="str">
            <v>No</v>
          </cell>
          <cell r="BL1665" t="str">
            <v>No</v>
          </cell>
        </row>
        <row r="1666">
          <cell r="AE1666">
            <v>165</v>
          </cell>
          <cell r="AF1666">
            <v>1</v>
          </cell>
          <cell r="AG1666">
            <v>1</v>
          </cell>
          <cell r="AH1666">
            <v>1</v>
          </cell>
          <cell r="AI1666">
            <v>1</v>
          </cell>
          <cell r="AJ1666">
            <v>0</v>
          </cell>
          <cell r="AL1666">
            <v>42</v>
          </cell>
          <cell r="AM1666">
            <v>104</v>
          </cell>
          <cell r="AO1666" t="str">
            <v>C-9630</v>
          </cell>
          <cell r="AP1666">
            <v>3590</v>
          </cell>
          <cell r="AQ1666" t="str">
            <v>MD</v>
          </cell>
          <cell r="AR1666" t="str">
            <v>Delmarva Power &amp; Light Company</v>
          </cell>
          <cell r="AS1666" t="str">
            <v>EXC</v>
          </cell>
          <cell r="AT1666" t="str">
            <v>Electric</v>
          </cell>
          <cell r="AU1666">
            <v>43804</v>
          </cell>
          <cell r="AV1666">
            <v>17492.009000000002</v>
          </cell>
          <cell r="AW1666">
            <v>7.19</v>
          </cell>
          <cell r="AX1666">
            <v>10.3</v>
          </cell>
          <cell r="AY1666">
            <v>50.53</v>
          </cell>
          <cell r="AZ1666">
            <v>852619.74</v>
          </cell>
          <cell r="BA1666">
            <v>44026</v>
          </cell>
          <cell r="BB1666">
            <v>11714.705</v>
          </cell>
          <cell r="BC1666">
            <v>6.84</v>
          </cell>
          <cell r="BD1666">
            <v>9.6</v>
          </cell>
          <cell r="BE1666">
            <v>50.53</v>
          </cell>
          <cell r="BF1666">
            <v>43708</v>
          </cell>
          <cell r="BG1666">
            <v>844573.27300000004</v>
          </cell>
          <cell r="BH1666" t="str">
            <v>Average</v>
          </cell>
          <cell r="BI1666" t="str">
            <v>Distribution</v>
          </cell>
          <cell r="BJ1666" t="str">
            <v>Fully Litigated</v>
          </cell>
          <cell r="BK1666" t="str">
            <v>No</v>
          </cell>
          <cell r="BL1666" t="str">
            <v>No</v>
          </cell>
        </row>
        <row r="1667">
          <cell r="AE1667">
            <v>166</v>
          </cell>
          <cell r="AF1667">
            <v>1</v>
          </cell>
          <cell r="AG1667">
            <v>1</v>
          </cell>
          <cell r="AH1667">
            <v>1</v>
          </cell>
          <cell r="AI1667">
            <v>1</v>
          </cell>
          <cell r="AJ1667">
            <v>1</v>
          </cell>
          <cell r="AL1667">
            <v>42</v>
          </cell>
          <cell r="AM1667">
            <v>104</v>
          </cell>
          <cell r="AO1667" t="str">
            <v>C-9644</v>
          </cell>
          <cell r="AP1667">
            <v>3647</v>
          </cell>
          <cell r="AQ1667" t="str">
            <v>MD</v>
          </cell>
          <cell r="AR1667" t="str">
            <v>Columbia Gas of Maryland, Incorporated</v>
          </cell>
          <cell r="AS1667" t="str">
            <v>NI</v>
          </cell>
          <cell r="AT1667" t="str">
            <v>Natural Gas</v>
          </cell>
          <cell r="AU1667">
            <v>43966</v>
          </cell>
          <cell r="AV1667">
            <v>6343.4480000000003</v>
          </cell>
          <cell r="AW1667">
            <v>7.87</v>
          </cell>
          <cell r="AX1667">
            <v>10.95</v>
          </cell>
          <cell r="AY1667">
            <v>52.64</v>
          </cell>
          <cell r="AZ1667">
            <v>156041.848</v>
          </cell>
          <cell r="BA1667">
            <v>44142</v>
          </cell>
          <cell r="BB1667">
            <v>3299.9180000000001</v>
          </cell>
          <cell r="BC1667">
            <v>7.16</v>
          </cell>
          <cell r="BD1667">
            <v>9.6</v>
          </cell>
          <cell r="BE1667">
            <v>52.63</v>
          </cell>
          <cell r="BF1667">
            <v>43982</v>
          </cell>
          <cell r="BG1667" t="str">
            <v>NA</v>
          </cell>
          <cell r="BH1667" t="str">
            <v>Average</v>
          </cell>
          <cell r="BI1667" t="str">
            <v>Distribution</v>
          </cell>
          <cell r="BJ1667" t="str">
            <v>Settled</v>
          </cell>
          <cell r="BK1667" t="str">
            <v>No</v>
          </cell>
          <cell r="BL1667" t="str">
            <v>No</v>
          </cell>
        </row>
        <row r="1668">
          <cell r="AE1668">
            <v>166</v>
          </cell>
          <cell r="AF1668">
            <v>1</v>
          </cell>
          <cell r="AG1668">
            <v>1</v>
          </cell>
          <cell r="AH1668">
            <v>1</v>
          </cell>
          <cell r="AI1668">
            <v>1</v>
          </cell>
          <cell r="AJ1668">
            <v>0</v>
          </cell>
          <cell r="AL1668">
            <v>42</v>
          </cell>
          <cell r="AM1668">
            <v>104</v>
          </cell>
          <cell r="AO1668" t="str">
            <v>C-9645 (EL)</v>
          </cell>
          <cell r="AP1668">
            <v>3648</v>
          </cell>
          <cell r="AQ1668" t="str">
            <v>MD</v>
          </cell>
          <cell r="AR1668" t="str">
            <v>Baltimore Gas and Electric Company</v>
          </cell>
          <cell r="AS1668" t="str">
            <v>EXC</v>
          </cell>
          <cell r="AT1668" t="str">
            <v>Electric</v>
          </cell>
          <cell r="AU1668">
            <v>43966</v>
          </cell>
          <cell r="AV1668">
            <v>136989</v>
          </cell>
          <cell r="AW1668">
            <v>7.09</v>
          </cell>
          <cell r="AX1668">
            <v>10.1</v>
          </cell>
          <cell r="AY1668">
            <v>52</v>
          </cell>
          <cell r="AZ1668">
            <v>4714006</v>
          </cell>
          <cell r="BA1668">
            <v>44181</v>
          </cell>
          <cell r="BB1668">
            <v>139909</v>
          </cell>
          <cell r="BC1668">
            <v>6.75</v>
          </cell>
          <cell r="BD1668">
            <v>9.5</v>
          </cell>
          <cell r="BE1668">
            <v>52</v>
          </cell>
          <cell r="BF1668">
            <v>45291</v>
          </cell>
          <cell r="BG1668">
            <v>4315215</v>
          </cell>
          <cell r="BH1668" t="str">
            <v>Average</v>
          </cell>
          <cell r="BI1668" t="str">
            <v>Distribution</v>
          </cell>
          <cell r="BJ1668" t="str">
            <v>Fully Litigated</v>
          </cell>
          <cell r="BK1668" t="str">
            <v>Yes</v>
          </cell>
          <cell r="BL1668" t="str">
            <v>No</v>
          </cell>
        </row>
        <row r="1669">
          <cell r="AE1669">
            <v>167</v>
          </cell>
          <cell r="AF1669">
            <v>1</v>
          </cell>
          <cell r="AG1669">
            <v>1</v>
          </cell>
          <cell r="AH1669">
            <v>1</v>
          </cell>
          <cell r="AI1669">
            <v>1</v>
          </cell>
          <cell r="AJ1669">
            <v>1</v>
          </cell>
          <cell r="AL1669">
            <v>42</v>
          </cell>
          <cell r="AM1669">
            <v>104</v>
          </cell>
          <cell r="AO1669" t="str">
            <v>C-9645 (Gas)</v>
          </cell>
          <cell r="AP1669">
            <v>3649</v>
          </cell>
          <cell r="AQ1669" t="str">
            <v>MD</v>
          </cell>
          <cell r="AR1669" t="str">
            <v>Baltimore Gas and Electric Company</v>
          </cell>
          <cell r="AS1669" t="str">
            <v>EXC</v>
          </cell>
          <cell r="AT1669" t="str">
            <v>Natural Gas</v>
          </cell>
          <cell r="AU1669">
            <v>43966</v>
          </cell>
          <cell r="AV1669">
            <v>91060</v>
          </cell>
          <cell r="AW1669">
            <v>7.09</v>
          </cell>
          <cell r="AX1669">
            <v>10.1</v>
          </cell>
          <cell r="AY1669">
            <v>52</v>
          </cell>
          <cell r="AZ1669">
            <v>2972042</v>
          </cell>
          <cell r="BA1669">
            <v>44181</v>
          </cell>
          <cell r="BB1669">
            <v>73887</v>
          </cell>
          <cell r="BC1669">
            <v>6.83</v>
          </cell>
          <cell r="BD1669">
            <v>9.65</v>
          </cell>
          <cell r="BE1669">
            <v>52</v>
          </cell>
          <cell r="BF1669">
            <v>45291</v>
          </cell>
          <cell r="BG1669">
            <v>2443182</v>
          </cell>
          <cell r="BH1669" t="str">
            <v>Average</v>
          </cell>
          <cell r="BI1669" t="str">
            <v>Distribution</v>
          </cell>
          <cell r="BJ1669" t="str">
            <v>Fully Litigated</v>
          </cell>
          <cell r="BK1669" t="str">
            <v>Yes</v>
          </cell>
          <cell r="BL1669" t="str">
            <v>No</v>
          </cell>
        </row>
        <row r="1670">
          <cell r="AE1670">
            <v>168</v>
          </cell>
          <cell r="AF1670">
            <v>1</v>
          </cell>
          <cell r="AG1670">
            <v>1</v>
          </cell>
          <cell r="AH1670">
            <v>1</v>
          </cell>
          <cell r="AI1670">
            <v>1</v>
          </cell>
          <cell r="AJ1670">
            <v>1</v>
          </cell>
          <cell r="AL1670">
            <v>42</v>
          </cell>
          <cell r="AM1670">
            <v>104</v>
          </cell>
          <cell r="AO1670" t="str">
            <v>C-9651</v>
          </cell>
          <cell r="AP1670">
            <v>3694</v>
          </cell>
          <cell r="AQ1670" t="str">
            <v>MD</v>
          </cell>
          <cell r="AR1670" t="str">
            <v>Washington Gas Light Company</v>
          </cell>
          <cell r="AS1670" t="str">
            <v>ALA</v>
          </cell>
          <cell r="AT1670" t="str">
            <v>Natural Gas</v>
          </cell>
          <cell r="AU1670">
            <v>44071</v>
          </cell>
          <cell r="AV1670">
            <v>28412.875</v>
          </cell>
          <cell r="AW1670">
            <v>7.73</v>
          </cell>
          <cell r="AX1670">
            <v>10.45</v>
          </cell>
          <cell r="AY1670">
            <v>54.55</v>
          </cell>
          <cell r="AZ1670">
            <v>1225347.899</v>
          </cell>
          <cell r="BA1670">
            <v>44295</v>
          </cell>
          <cell r="BB1670">
            <v>13146</v>
          </cell>
          <cell r="BC1670">
            <v>7.09</v>
          </cell>
          <cell r="BD1670">
            <v>9.6999999999999993</v>
          </cell>
          <cell r="BE1670">
            <v>52.03</v>
          </cell>
          <cell r="BF1670">
            <v>43921</v>
          </cell>
          <cell r="BG1670">
            <v>1212272</v>
          </cell>
          <cell r="BH1670" t="str">
            <v>Average</v>
          </cell>
          <cell r="BI1670" t="str">
            <v>Distribution</v>
          </cell>
          <cell r="BJ1670" t="str">
            <v>Fully Litigated</v>
          </cell>
          <cell r="BK1670" t="str">
            <v>No</v>
          </cell>
          <cell r="BL1670" t="str">
            <v>No</v>
          </cell>
        </row>
        <row r="1671">
          <cell r="AE1671">
            <v>168</v>
          </cell>
          <cell r="AF1671">
            <v>1</v>
          </cell>
          <cell r="AG1671">
            <v>1</v>
          </cell>
          <cell r="AH1671">
            <v>1</v>
          </cell>
          <cell r="AI1671">
            <v>1</v>
          </cell>
          <cell r="AJ1671">
            <v>0</v>
          </cell>
          <cell r="AL1671">
            <v>42</v>
          </cell>
          <cell r="AM1671">
            <v>104</v>
          </cell>
          <cell r="AO1671" t="str">
            <v>C-9655</v>
          </cell>
          <cell r="AP1671">
            <v>3718</v>
          </cell>
          <cell r="AQ1671" t="str">
            <v>MD</v>
          </cell>
          <cell r="AR1671" t="str">
            <v>Potomac Electric Power Company</v>
          </cell>
          <cell r="AS1671" t="str">
            <v>EXC</v>
          </cell>
          <cell r="AT1671" t="str">
            <v>Electric</v>
          </cell>
          <cell r="AU1671">
            <v>44130</v>
          </cell>
          <cell r="AV1671">
            <v>104059</v>
          </cell>
          <cell r="AW1671">
            <v>7.54</v>
          </cell>
          <cell r="AX1671">
            <v>10.199999999999999</v>
          </cell>
          <cell r="AY1671">
            <v>50.5</v>
          </cell>
          <cell r="AZ1671">
            <v>2585603</v>
          </cell>
          <cell r="BA1671">
            <v>44375</v>
          </cell>
          <cell r="BB1671">
            <v>52244.254000000001</v>
          </cell>
          <cell r="BC1671">
            <v>7.21</v>
          </cell>
          <cell r="BD1671">
            <v>9.5500000000000007</v>
          </cell>
          <cell r="BE1671">
            <v>50.5</v>
          </cell>
          <cell r="BF1671">
            <v>45382</v>
          </cell>
          <cell r="BG1671">
            <v>2265511</v>
          </cell>
          <cell r="BH1671" t="str">
            <v>Average</v>
          </cell>
          <cell r="BI1671" t="str">
            <v>Distribution</v>
          </cell>
          <cell r="BJ1671" t="str">
            <v>Fully Litigated</v>
          </cell>
          <cell r="BK1671" t="str">
            <v>Yes</v>
          </cell>
          <cell r="BL1671" t="str">
            <v>No</v>
          </cell>
        </row>
        <row r="1672">
          <cell r="AE1672">
            <v>169</v>
          </cell>
          <cell r="AF1672">
            <v>1</v>
          </cell>
          <cell r="AG1672">
            <v>1</v>
          </cell>
          <cell r="AH1672">
            <v>1</v>
          </cell>
          <cell r="AI1672">
            <v>1</v>
          </cell>
          <cell r="AJ1672">
            <v>1</v>
          </cell>
          <cell r="AL1672">
            <v>42</v>
          </cell>
          <cell r="AM1672">
            <v>104</v>
          </cell>
          <cell r="AO1672" t="str">
            <v>C-9664</v>
          </cell>
          <cell r="AP1672">
            <v>3823</v>
          </cell>
          <cell r="AQ1672" t="str">
            <v>MD</v>
          </cell>
          <cell r="AR1672" t="str">
            <v>Columbia Gas of Maryland, Incorporated</v>
          </cell>
          <cell r="AS1672" t="str">
            <v>NI</v>
          </cell>
          <cell r="AT1672" t="str">
            <v>Natural Gas</v>
          </cell>
          <cell r="AU1672">
            <v>44330</v>
          </cell>
          <cell r="AV1672">
            <v>5430.2269999999999</v>
          </cell>
          <cell r="AW1672">
            <v>7.72</v>
          </cell>
          <cell r="AX1672">
            <v>10.85</v>
          </cell>
          <cell r="AY1672">
            <v>53.23</v>
          </cell>
          <cell r="AZ1672">
            <v>187153.571</v>
          </cell>
          <cell r="BA1672">
            <v>44533</v>
          </cell>
          <cell r="BB1672">
            <v>2425</v>
          </cell>
          <cell r="BC1672">
            <v>7.06</v>
          </cell>
          <cell r="BD1672">
            <v>9.65</v>
          </cell>
          <cell r="BE1672">
            <v>52.95</v>
          </cell>
          <cell r="BF1672">
            <v>44347</v>
          </cell>
          <cell r="BG1672">
            <v>187144.117</v>
          </cell>
          <cell r="BH1672" t="str">
            <v>Average</v>
          </cell>
          <cell r="BI1672" t="str">
            <v>Distribution</v>
          </cell>
          <cell r="BJ1672" t="str">
            <v>Fully Litigated</v>
          </cell>
          <cell r="BK1672" t="str">
            <v>No</v>
          </cell>
          <cell r="BL1672" t="str">
            <v>No</v>
          </cell>
        </row>
        <row r="1673">
          <cell r="AE1673">
            <v>169</v>
          </cell>
          <cell r="AF1673">
            <v>1</v>
          </cell>
          <cell r="AG1673">
            <v>1</v>
          </cell>
          <cell r="AH1673">
            <v>1</v>
          </cell>
          <cell r="AI1673">
            <v>1</v>
          </cell>
          <cell r="AJ1673">
            <v>0</v>
          </cell>
          <cell r="AL1673">
            <v>42</v>
          </cell>
          <cell r="AM1673">
            <v>104</v>
          </cell>
          <cell r="AO1673" t="str">
            <v>C-9670</v>
          </cell>
          <cell r="AP1673">
            <v>3877</v>
          </cell>
          <cell r="AQ1673" t="str">
            <v>MD</v>
          </cell>
          <cell r="AR1673" t="str">
            <v>Delmarva Power &amp; Light Company</v>
          </cell>
          <cell r="AS1673" t="str">
            <v>EXC</v>
          </cell>
          <cell r="AT1673" t="str">
            <v>Electric</v>
          </cell>
          <cell r="AU1673">
            <v>44440</v>
          </cell>
          <cell r="AV1673">
            <v>27133.546000000002</v>
          </cell>
          <cell r="AW1673">
            <v>6.9</v>
          </cell>
          <cell r="AX1673">
            <v>10.1</v>
          </cell>
          <cell r="AY1673">
            <v>50.61</v>
          </cell>
          <cell r="AZ1673">
            <v>916257.49</v>
          </cell>
          <cell r="BA1673">
            <v>44622</v>
          </cell>
          <cell r="BB1673">
            <v>12500</v>
          </cell>
          <cell r="BC1673" t="str">
            <v>NA</v>
          </cell>
          <cell r="BD1673" t="str">
            <v>NA</v>
          </cell>
          <cell r="BE1673" t="str">
            <v>NA</v>
          </cell>
          <cell r="BF1673">
            <v>44469</v>
          </cell>
          <cell r="BG1673" t="str">
            <v>NA</v>
          </cell>
          <cell r="BI1673" t="str">
            <v>Distribution</v>
          </cell>
          <cell r="BJ1673" t="str">
            <v>Settled</v>
          </cell>
          <cell r="BK1673" t="str">
            <v>No</v>
          </cell>
          <cell r="BL1673" t="str">
            <v>No</v>
          </cell>
        </row>
        <row r="1674">
          <cell r="AE1674">
            <v>170</v>
          </cell>
          <cell r="AF1674">
            <v>1</v>
          </cell>
          <cell r="AG1674">
            <v>1</v>
          </cell>
          <cell r="AH1674">
            <v>1</v>
          </cell>
          <cell r="AI1674">
            <v>1</v>
          </cell>
          <cell r="AJ1674">
            <v>1</v>
          </cell>
          <cell r="AL1674">
            <v>42</v>
          </cell>
          <cell r="AM1674">
            <v>104</v>
          </cell>
          <cell r="AO1674" t="str">
            <v>C-9680</v>
          </cell>
          <cell r="AP1674">
            <v>3995</v>
          </cell>
          <cell r="AQ1674" t="str">
            <v>MD</v>
          </cell>
          <cell r="AR1674" t="str">
            <v>Columbia Gas of Maryland, Incorporated</v>
          </cell>
          <cell r="AS1674" t="str">
            <v>NI</v>
          </cell>
          <cell r="AT1674" t="str">
            <v>Natural Gas</v>
          </cell>
          <cell r="AU1674">
            <v>44694</v>
          </cell>
          <cell r="AV1674">
            <v>6725.6900000000005</v>
          </cell>
          <cell r="AW1674">
            <v>7.79</v>
          </cell>
          <cell r="AX1674">
            <v>10.95</v>
          </cell>
          <cell r="AY1674">
            <v>52.97</v>
          </cell>
          <cell r="AZ1674">
            <v>203082.402</v>
          </cell>
          <cell r="BA1674">
            <v>44882</v>
          </cell>
          <cell r="BB1674">
            <v>4800.8850000000002</v>
          </cell>
          <cell r="BC1674">
            <v>7.11</v>
          </cell>
          <cell r="BD1674">
            <v>9.65</v>
          </cell>
          <cell r="BE1674">
            <v>52.97</v>
          </cell>
          <cell r="BF1674">
            <v>44712</v>
          </cell>
          <cell r="BG1674" t="str">
            <v>NA</v>
          </cell>
          <cell r="BI1674" t="str">
            <v>Distribution</v>
          </cell>
          <cell r="BJ1674" t="str">
            <v>Settled</v>
          </cell>
          <cell r="BK1674" t="str">
            <v>No</v>
          </cell>
          <cell r="BL1674" t="str">
            <v>No</v>
          </cell>
        </row>
        <row r="1675">
          <cell r="AE1675">
            <v>170</v>
          </cell>
          <cell r="AF1675">
            <v>1</v>
          </cell>
          <cell r="AG1675">
            <v>1</v>
          </cell>
          <cell r="AH1675">
            <v>1</v>
          </cell>
          <cell r="AI1675">
            <v>1</v>
          </cell>
          <cell r="AJ1675">
            <v>0</v>
          </cell>
          <cell r="AL1675">
            <v>42</v>
          </cell>
          <cell r="AM1675">
            <v>104</v>
          </cell>
          <cell r="AO1675" t="str">
            <v>C-9681</v>
          </cell>
          <cell r="AP1675">
            <v>4005</v>
          </cell>
          <cell r="AQ1675" t="str">
            <v>MD</v>
          </cell>
          <cell r="AR1675" t="str">
            <v>Delmarva Power &amp; Light Company</v>
          </cell>
          <cell r="AS1675" t="str">
            <v>EXC</v>
          </cell>
          <cell r="AT1675" t="str">
            <v>Electric</v>
          </cell>
          <cell r="AU1675">
            <v>44700</v>
          </cell>
          <cell r="AV1675">
            <v>37386.245000000003</v>
          </cell>
          <cell r="AW1675">
            <v>6.95</v>
          </cell>
          <cell r="AX1675">
            <v>10.25</v>
          </cell>
          <cell r="AY1675">
            <v>50.5</v>
          </cell>
          <cell r="AZ1675">
            <v>1023803.1630000001</v>
          </cell>
          <cell r="BA1675">
            <v>44909</v>
          </cell>
          <cell r="BB1675">
            <v>28916.53</v>
          </cell>
          <cell r="BC1675">
            <v>6.62</v>
          </cell>
          <cell r="BD1675">
            <v>9.6</v>
          </cell>
          <cell r="BE1675">
            <v>50.5</v>
          </cell>
          <cell r="BF1675">
            <v>46022</v>
          </cell>
          <cell r="BG1675">
            <v>992865</v>
          </cell>
          <cell r="BH1675" t="str">
            <v>Average</v>
          </cell>
          <cell r="BI1675" t="str">
            <v>Distribution</v>
          </cell>
          <cell r="BJ1675" t="str">
            <v>Settled</v>
          </cell>
          <cell r="BK1675" t="str">
            <v>Yes</v>
          </cell>
          <cell r="BL1675" t="str">
            <v>No</v>
          </cell>
        </row>
        <row r="1676">
          <cell r="AE1676">
            <v>170</v>
          </cell>
          <cell r="AF1676">
            <v>1</v>
          </cell>
          <cell r="AG1676">
            <v>1</v>
          </cell>
          <cell r="AH1676">
            <v>1</v>
          </cell>
          <cell r="AI1676">
            <v>1</v>
          </cell>
          <cell r="AJ1676">
            <v>0</v>
          </cell>
          <cell r="AL1676">
            <v>42</v>
          </cell>
          <cell r="AM1676">
            <v>104</v>
          </cell>
          <cell r="AO1676" t="str">
            <v>C-9692 (EL)</v>
          </cell>
          <cell r="AP1676">
            <v>4137</v>
          </cell>
          <cell r="AQ1676" t="str">
            <v>MD</v>
          </cell>
          <cell r="AR1676" t="str">
            <v>Baltimore Gas and Electric Company</v>
          </cell>
          <cell r="AS1676" t="str">
            <v>EXC</v>
          </cell>
          <cell r="AT1676" t="str">
            <v>Electric</v>
          </cell>
          <cell r="AU1676">
            <v>44974</v>
          </cell>
          <cell r="AV1676">
            <v>313893</v>
          </cell>
          <cell r="AW1676">
            <v>7.56</v>
          </cell>
          <cell r="AX1676">
            <v>10.4</v>
          </cell>
          <cell r="AY1676">
            <v>52</v>
          </cell>
          <cell r="AZ1676">
            <v>5593441</v>
          </cell>
          <cell r="BA1676">
            <v>45274</v>
          </cell>
          <cell r="BB1676">
            <v>179085</v>
          </cell>
          <cell r="BC1676">
            <v>6.77</v>
          </cell>
          <cell r="BD1676">
            <v>9.5</v>
          </cell>
          <cell r="BE1676">
            <v>52</v>
          </cell>
          <cell r="BF1676">
            <v>46379</v>
          </cell>
          <cell r="BG1676">
            <v>5197916</v>
          </cell>
          <cell r="BH1676" t="str">
            <v>Average</v>
          </cell>
          <cell r="BI1676" t="str">
            <v>Distribution</v>
          </cell>
          <cell r="BJ1676" t="str">
            <v>Fully Litigated</v>
          </cell>
          <cell r="BK1676" t="str">
            <v>Yes</v>
          </cell>
          <cell r="BL1676" t="str">
            <v>No</v>
          </cell>
        </row>
        <row r="1677">
          <cell r="AE1677">
            <v>171</v>
          </cell>
          <cell r="AF1677">
            <v>1</v>
          </cell>
          <cell r="AG1677">
            <v>1</v>
          </cell>
          <cell r="AH1677">
            <v>1</v>
          </cell>
          <cell r="AI1677">
            <v>1</v>
          </cell>
          <cell r="AJ1677">
            <v>1</v>
          </cell>
          <cell r="AL1677">
            <v>42</v>
          </cell>
          <cell r="AM1677">
            <v>104</v>
          </cell>
          <cell r="AO1677" t="str">
            <v>C-9692 (GAS)</v>
          </cell>
          <cell r="AP1677">
            <v>4138</v>
          </cell>
          <cell r="AQ1677" t="str">
            <v>MD</v>
          </cell>
          <cell r="AR1677" t="str">
            <v>Baltimore Gas and Electric Company</v>
          </cell>
          <cell r="AS1677" t="str">
            <v>EXC</v>
          </cell>
          <cell r="AT1677" t="str">
            <v>Natural Gas</v>
          </cell>
          <cell r="AU1677">
            <v>44974</v>
          </cell>
          <cell r="AV1677">
            <v>290085</v>
          </cell>
          <cell r="AW1677">
            <v>7.56</v>
          </cell>
          <cell r="AX1677">
            <v>10.4</v>
          </cell>
          <cell r="AY1677">
            <v>52</v>
          </cell>
          <cell r="AZ1677">
            <v>3944907</v>
          </cell>
          <cell r="BA1677">
            <v>45274</v>
          </cell>
          <cell r="BB1677">
            <v>228786</v>
          </cell>
          <cell r="BC1677">
            <v>6.74</v>
          </cell>
          <cell r="BD1677">
            <v>9.4499999999999993</v>
          </cell>
          <cell r="BE1677">
            <v>52</v>
          </cell>
          <cell r="BF1677">
            <v>46387</v>
          </cell>
          <cell r="BG1677">
            <v>3801217</v>
          </cell>
          <cell r="BH1677" t="str">
            <v>Average</v>
          </cell>
          <cell r="BI1677" t="str">
            <v>Distribution</v>
          </cell>
          <cell r="BJ1677" t="str">
            <v>Fully Litigated</v>
          </cell>
          <cell r="BK1677" t="str">
            <v>Yes</v>
          </cell>
          <cell r="BL1677" t="str">
            <v>No</v>
          </cell>
        </row>
        <row r="1678">
          <cell r="AE1678">
            <v>171</v>
          </cell>
          <cell r="AF1678">
            <v>1</v>
          </cell>
          <cell r="AG1678">
            <v>1</v>
          </cell>
          <cell r="AH1678">
            <v>1</v>
          </cell>
          <cell r="AI1678">
            <v>1</v>
          </cell>
          <cell r="AJ1678">
            <v>0</v>
          </cell>
          <cell r="AL1678">
            <v>42</v>
          </cell>
          <cell r="AM1678">
            <v>104</v>
          </cell>
          <cell r="AO1678" t="str">
            <v>C-9695</v>
          </cell>
          <cell r="AP1678">
            <v>4155</v>
          </cell>
          <cell r="AQ1678" t="str">
            <v>MD</v>
          </cell>
          <cell r="AR1678" t="str">
            <v>The Potomac Edison Company</v>
          </cell>
          <cell r="AS1678" t="str">
            <v>FE</v>
          </cell>
          <cell r="AT1678" t="str">
            <v>Electric</v>
          </cell>
          <cell r="AU1678">
            <v>45007</v>
          </cell>
          <cell r="AV1678">
            <v>50388.616999999998</v>
          </cell>
          <cell r="AW1678">
            <v>7.54</v>
          </cell>
          <cell r="AX1678">
            <v>10.6</v>
          </cell>
          <cell r="AY1678">
            <v>53.53</v>
          </cell>
          <cell r="AZ1678">
            <v>718506.61100000003</v>
          </cell>
          <cell r="BA1678">
            <v>45217</v>
          </cell>
          <cell r="BB1678">
            <v>28745.755000000001</v>
          </cell>
          <cell r="BC1678">
            <v>6.92</v>
          </cell>
          <cell r="BD1678">
            <v>9.5</v>
          </cell>
          <cell r="BE1678">
            <v>53</v>
          </cell>
          <cell r="BF1678">
            <v>44926</v>
          </cell>
          <cell r="BG1678">
            <v>680417.52100000007</v>
          </cell>
          <cell r="BH1678" t="str">
            <v>Average</v>
          </cell>
          <cell r="BI1678" t="str">
            <v>Distribution</v>
          </cell>
          <cell r="BJ1678" t="str">
            <v>Fully Litigated</v>
          </cell>
          <cell r="BK1678" t="str">
            <v>No</v>
          </cell>
          <cell r="BL1678" t="str">
            <v>No</v>
          </cell>
        </row>
        <row r="1679">
          <cell r="AE1679">
            <v>172</v>
          </cell>
          <cell r="AF1679">
            <v>1</v>
          </cell>
          <cell r="AG1679">
            <v>1</v>
          </cell>
          <cell r="AH1679">
            <v>1</v>
          </cell>
          <cell r="AI1679">
            <v>1</v>
          </cell>
          <cell r="AJ1679">
            <v>1</v>
          </cell>
          <cell r="AL1679">
            <v>42</v>
          </cell>
          <cell r="AM1679">
            <v>104</v>
          </cell>
          <cell r="AO1679" t="str">
            <v>C-9701</v>
          </cell>
          <cell r="AP1679">
            <v>4184</v>
          </cell>
          <cell r="AQ1679" t="str">
            <v>MD</v>
          </cell>
          <cell r="AR1679" t="str">
            <v>Columbia Gas of Maryland, Incorporated</v>
          </cell>
          <cell r="AS1679" t="str">
            <v>NI</v>
          </cell>
          <cell r="AT1679" t="str">
            <v>Natural Gas</v>
          </cell>
          <cell r="AU1679">
            <v>45058</v>
          </cell>
          <cell r="AV1679">
            <v>8796.8289999999997</v>
          </cell>
          <cell r="AW1679">
            <v>7.87</v>
          </cell>
          <cell r="AX1679">
            <v>10.95</v>
          </cell>
          <cell r="AY1679">
            <v>52.1</v>
          </cell>
          <cell r="AZ1679">
            <v>234564.845</v>
          </cell>
          <cell r="BA1679">
            <v>45225</v>
          </cell>
          <cell r="BB1679">
            <v>5200</v>
          </cell>
          <cell r="BC1679" t="str">
            <v>NA</v>
          </cell>
          <cell r="BD1679" t="str">
            <v>NA</v>
          </cell>
          <cell r="BE1679" t="str">
            <v>NA</v>
          </cell>
          <cell r="BF1679">
            <v>45077</v>
          </cell>
          <cell r="BG1679" t="str">
            <v>NA</v>
          </cell>
          <cell r="BI1679" t="str">
            <v>Distribution</v>
          </cell>
          <cell r="BJ1679" t="str">
            <v>Settled</v>
          </cell>
          <cell r="BK1679" t="str">
            <v>No</v>
          </cell>
          <cell r="BL1679" t="str">
            <v>No</v>
          </cell>
        </row>
        <row r="1680">
          <cell r="AE1680">
            <v>172</v>
          </cell>
          <cell r="AF1680">
            <v>1</v>
          </cell>
          <cell r="AG1680">
            <v>1</v>
          </cell>
          <cell r="AH1680">
            <v>1</v>
          </cell>
          <cell r="AI1680">
            <v>1</v>
          </cell>
          <cell r="AJ1680">
            <v>0</v>
          </cell>
          <cell r="AL1680">
            <v>42</v>
          </cell>
          <cell r="AM1680">
            <v>104</v>
          </cell>
          <cell r="AO1680" t="str">
            <v>C-9702</v>
          </cell>
          <cell r="AP1680">
            <v>4187</v>
          </cell>
          <cell r="AQ1680" t="str">
            <v>MD</v>
          </cell>
          <cell r="AR1680" t="str">
            <v>Potomac Electric Power Company</v>
          </cell>
          <cell r="AS1680" t="str">
            <v>EXC</v>
          </cell>
          <cell r="AT1680" t="str">
            <v>Electric</v>
          </cell>
          <cell r="AU1680">
            <v>45062</v>
          </cell>
          <cell r="AV1680">
            <v>187912</v>
          </cell>
          <cell r="AW1680">
            <v>7.81</v>
          </cell>
          <cell r="AX1680">
            <v>10.5</v>
          </cell>
          <cell r="AY1680">
            <v>50.5</v>
          </cell>
          <cell r="AZ1680">
            <v>2969437</v>
          </cell>
          <cell r="BA1680">
            <v>45453</v>
          </cell>
          <cell r="BB1680">
            <v>44629</v>
          </cell>
          <cell r="BC1680">
            <v>7.13</v>
          </cell>
          <cell r="BD1680">
            <v>9.5</v>
          </cell>
          <cell r="BE1680">
            <v>50.5</v>
          </cell>
          <cell r="BF1680">
            <v>45381</v>
          </cell>
          <cell r="BG1680">
            <v>2408076</v>
          </cell>
          <cell r="BH1680" t="str">
            <v>Average</v>
          </cell>
          <cell r="BI1680" t="str">
            <v>Distribution</v>
          </cell>
          <cell r="BJ1680" t="str">
            <v>Fully Litigated</v>
          </cell>
          <cell r="BK1680" t="str">
            <v>No</v>
          </cell>
          <cell r="BL1680" t="str">
            <v>No</v>
          </cell>
        </row>
        <row r="1681">
          <cell r="AE1681">
            <v>173</v>
          </cell>
          <cell r="AF1681">
            <v>1</v>
          </cell>
          <cell r="AG1681">
            <v>1</v>
          </cell>
          <cell r="AH1681">
            <v>1</v>
          </cell>
          <cell r="AI1681">
            <v>1</v>
          </cell>
          <cell r="AJ1681">
            <v>1</v>
          </cell>
          <cell r="AL1681">
            <v>42</v>
          </cell>
          <cell r="AM1681">
            <v>104</v>
          </cell>
          <cell r="AO1681" t="str">
            <v>C-9704</v>
          </cell>
          <cell r="AP1681">
            <v>4191</v>
          </cell>
          <cell r="AQ1681" t="str">
            <v>MD</v>
          </cell>
          <cell r="AR1681" t="str">
            <v>Washington Gas Light Company</v>
          </cell>
          <cell r="AS1681" t="str">
            <v>ALA</v>
          </cell>
          <cell r="AT1681" t="str">
            <v>Natural Gas</v>
          </cell>
          <cell r="AU1681">
            <v>45064</v>
          </cell>
          <cell r="AV1681">
            <v>45155.213000000003</v>
          </cell>
          <cell r="AW1681">
            <v>7.73</v>
          </cell>
          <cell r="AX1681">
            <v>10.75</v>
          </cell>
          <cell r="AY1681">
            <v>52.6</v>
          </cell>
          <cell r="AZ1681">
            <v>1489353.9450000001</v>
          </cell>
          <cell r="BA1681">
            <v>45274</v>
          </cell>
          <cell r="BB1681">
            <v>12579.763000000001</v>
          </cell>
          <cell r="BC1681">
            <v>7.04</v>
          </cell>
          <cell r="BD1681">
            <v>9.5</v>
          </cell>
          <cell r="BE1681">
            <v>52.6</v>
          </cell>
          <cell r="BF1681">
            <v>44926</v>
          </cell>
          <cell r="BG1681">
            <v>1399947.375</v>
          </cell>
          <cell r="BH1681" t="str">
            <v>Average</v>
          </cell>
          <cell r="BI1681" t="str">
            <v>Distribution</v>
          </cell>
          <cell r="BJ1681" t="str">
            <v>Fully Litigated</v>
          </cell>
          <cell r="BK1681" t="str">
            <v>No</v>
          </cell>
          <cell r="BL1681" t="str">
            <v>No</v>
          </cell>
        </row>
        <row r="1682">
          <cell r="AE1682">
            <v>174</v>
          </cell>
          <cell r="AF1682">
            <v>1</v>
          </cell>
          <cell r="AG1682">
            <v>1</v>
          </cell>
          <cell r="AH1682">
            <v>1</v>
          </cell>
          <cell r="AI1682">
            <v>1</v>
          </cell>
          <cell r="AJ1682">
            <v>1</v>
          </cell>
          <cell r="AL1682">
            <v>42</v>
          </cell>
          <cell r="AM1682">
            <v>104</v>
          </cell>
          <cell r="AO1682" t="str">
            <v>C-9708 (STRIDE 3)</v>
          </cell>
          <cell r="AP1682">
            <v>4211</v>
          </cell>
          <cell r="AQ1682" t="str">
            <v>MD</v>
          </cell>
          <cell r="AR1682" t="str">
            <v>Washington Gas Light Company</v>
          </cell>
          <cell r="AS1682" t="str">
            <v>ALA</v>
          </cell>
          <cell r="AT1682" t="str">
            <v>Natural Gas</v>
          </cell>
          <cell r="AU1682">
            <v>45093</v>
          </cell>
          <cell r="AV1682">
            <v>4375.1760000000004</v>
          </cell>
          <cell r="AW1682" t="str">
            <v>NA</v>
          </cell>
          <cell r="AX1682" t="str">
            <v>NA</v>
          </cell>
          <cell r="AY1682" t="str">
            <v>NA</v>
          </cell>
          <cell r="AZ1682">
            <v>39309.234000000004</v>
          </cell>
          <cell r="BA1682">
            <v>45273</v>
          </cell>
          <cell r="BB1682">
            <v>4375.1760000000004</v>
          </cell>
          <cell r="BC1682" t="str">
            <v>NA</v>
          </cell>
          <cell r="BD1682" t="str">
            <v>NA</v>
          </cell>
          <cell r="BE1682" t="str">
            <v>NA</v>
          </cell>
          <cell r="BF1682">
            <v>45657</v>
          </cell>
          <cell r="BG1682">
            <v>39309.234000000004</v>
          </cell>
          <cell r="BH1682" t="str">
            <v>Average</v>
          </cell>
          <cell r="BI1682" t="str">
            <v>Limited-Issue Rider</v>
          </cell>
          <cell r="BJ1682" t="str">
            <v>Fully Litigated</v>
          </cell>
          <cell r="BK1682" t="str">
            <v>No</v>
          </cell>
          <cell r="BL1682" t="str">
            <v>No</v>
          </cell>
        </row>
        <row r="1683">
          <cell r="AE1683">
            <v>175</v>
          </cell>
          <cell r="AF1683">
            <v>1</v>
          </cell>
          <cell r="AG1683">
            <v>1</v>
          </cell>
          <cell r="AH1683">
            <v>1</v>
          </cell>
          <cell r="AI1683">
            <v>1</v>
          </cell>
          <cell r="AJ1683">
            <v>1</v>
          </cell>
          <cell r="AL1683">
            <v>42</v>
          </cell>
          <cell r="AM1683">
            <v>104</v>
          </cell>
          <cell r="AO1683" t="str">
            <v>C-9709 (IRIS 3)</v>
          </cell>
          <cell r="AP1683">
            <v>4212</v>
          </cell>
          <cell r="AQ1683" t="str">
            <v>MD</v>
          </cell>
          <cell r="AR1683" t="str">
            <v>Columbia Gas of Maryland, Incorporated</v>
          </cell>
          <cell r="AS1683" t="str">
            <v>NI</v>
          </cell>
          <cell r="AT1683" t="str">
            <v>Natural Gas</v>
          </cell>
          <cell r="AU1683">
            <v>45100</v>
          </cell>
          <cell r="AV1683">
            <v>2334.0080000000003</v>
          </cell>
          <cell r="AW1683" t="str">
            <v>NA</v>
          </cell>
          <cell r="AX1683" t="str">
            <v>NA</v>
          </cell>
          <cell r="AY1683" t="str">
            <v>NA</v>
          </cell>
          <cell r="AZ1683">
            <v>19982.260999999999</v>
          </cell>
          <cell r="BA1683">
            <v>45280</v>
          </cell>
          <cell r="BB1683">
            <v>0</v>
          </cell>
          <cell r="BC1683" t="str">
            <v>NA</v>
          </cell>
          <cell r="BD1683" t="str">
            <v>NA</v>
          </cell>
          <cell r="BE1683" t="str">
            <v>NA</v>
          </cell>
          <cell r="BF1683">
            <v>45657</v>
          </cell>
          <cell r="BG1683" t="str">
            <v>NA</v>
          </cell>
          <cell r="BI1683" t="str">
            <v>Limited-Issue Rider</v>
          </cell>
          <cell r="BJ1683" t="str">
            <v>Fully Litigated</v>
          </cell>
          <cell r="BK1683" t="str">
            <v>No</v>
          </cell>
          <cell r="BL1683" t="str">
            <v>No</v>
          </cell>
        </row>
        <row r="1684">
          <cell r="AE1684">
            <v>176</v>
          </cell>
          <cell r="AF1684">
            <v>1</v>
          </cell>
          <cell r="AG1684">
            <v>1</v>
          </cell>
          <cell r="AH1684">
            <v>1</v>
          </cell>
          <cell r="AI1684">
            <v>1</v>
          </cell>
          <cell r="AJ1684">
            <v>1</v>
          </cell>
          <cell r="AL1684">
            <v>42</v>
          </cell>
          <cell r="AM1684">
            <v>104</v>
          </cell>
          <cell r="AO1684" t="str">
            <v>C-9722</v>
          </cell>
          <cell r="AP1684">
            <v>4333</v>
          </cell>
          <cell r="AQ1684" t="str">
            <v>MD</v>
          </cell>
          <cell r="AR1684" t="str">
            <v>Chesapeake Utilities Corporation</v>
          </cell>
          <cell r="AT1684" t="str">
            <v>Natural Gas</v>
          </cell>
          <cell r="AU1684">
            <v>45321</v>
          </cell>
          <cell r="AV1684">
            <v>6466.3240000000005</v>
          </cell>
          <cell r="AW1684">
            <v>7.89</v>
          </cell>
          <cell r="AX1684">
            <v>11.5</v>
          </cell>
          <cell r="AY1684">
            <v>52.51</v>
          </cell>
          <cell r="AZ1684">
            <v>125431.936</v>
          </cell>
          <cell r="BA1684">
            <v>45561</v>
          </cell>
          <cell r="BB1684">
            <v>2600</v>
          </cell>
          <cell r="BC1684" t="str">
            <v>NA</v>
          </cell>
          <cell r="BD1684" t="str">
            <v>NA</v>
          </cell>
          <cell r="BE1684" t="str">
            <v>NA</v>
          </cell>
          <cell r="BF1684">
            <v>45588</v>
          </cell>
          <cell r="BG1684" t="str">
            <v>NA</v>
          </cell>
          <cell r="BI1684" t="str">
            <v>Distribution</v>
          </cell>
          <cell r="BJ1684" t="str">
            <v>Settled</v>
          </cell>
          <cell r="BK1684" t="str">
            <v>Yes</v>
          </cell>
          <cell r="BL1684" t="str">
            <v>No</v>
          </cell>
        </row>
        <row r="1685">
          <cell r="AE1685">
            <v>177</v>
          </cell>
          <cell r="AF1685">
            <v>1</v>
          </cell>
          <cell r="AG1685">
            <v>1</v>
          </cell>
          <cell r="AH1685">
            <v>1</v>
          </cell>
          <cell r="AI1685">
            <v>1</v>
          </cell>
          <cell r="AJ1685">
            <v>1</v>
          </cell>
          <cell r="AL1685">
            <v>42</v>
          </cell>
          <cell r="AM1685">
            <v>104</v>
          </cell>
          <cell r="AO1685" t="str">
            <v>C-9754</v>
          </cell>
          <cell r="AP1685">
            <v>4473</v>
          </cell>
          <cell r="AQ1685" t="str">
            <v>MD</v>
          </cell>
          <cell r="AR1685" t="str">
            <v>Columbia Gas of Maryland, Incorporated</v>
          </cell>
          <cell r="AS1685" t="str">
            <v>NI</v>
          </cell>
          <cell r="AT1685" t="str">
            <v>Natural Gas</v>
          </cell>
          <cell r="AU1685">
            <v>45559</v>
          </cell>
          <cell r="AV1685">
            <v>10747.093000000001</v>
          </cell>
          <cell r="AW1685">
            <v>7.99</v>
          </cell>
          <cell r="AX1685">
            <v>11.05</v>
          </cell>
          <cell r="AY1685">
            <v>52.17</v>
          </cell>
          <cell r="AZ1685">
            <v>263394.27100000001</v>
          </cell>
          <cell r="BA1685">
            <v>45769</v>
          </cell>
          <cell r="BB1685">
            <v>7819.558</v>
          </cell>
          <cell r="BC1685">
            <v>7.35</v>
          </cell>
          <cell r="BD1685">
            <v>9.8000000000000007</v>
          </cell>
          <cell r="BE1685">
            <v>52.17</v>
          </cell>
          <cell r="BF1685">
            <v>45565</v>
          </cell>
          <cell r="BG1685">
            <v>260862.84700000001</v>
          </cell>
          <cell r="BH1685" t="str">
            <v>Average</v>
          </cell>
          <cell r="BI1685" t="str">
            <v>Distribution</v>
          </cell>
          <cell r="BK1685" t="str">
            <v>No</v>
          </cell>
          <cell r="BL1685" t="str">
            <v>No</v>
          </cell>
        </row>
        <row r="1686">
          <cell r="AE1686">
            <v>177</v>
          </cell>
          <cell r="AF1686">
            <v>0</v>
          </cell>
          <cell r="AG1686">
            <v>1</v>
          </cell>
          <cell r="AH1686">
            <v>1</v>
          </cell>
          <cell r="AI1686">
            <v>1</v>
          </cell>
          <cell r="AJ1686">
            <v>0</v>
          </cell>
          <cell r="AL1686">
            <v>42</v>
          </cell>
          <cell r="AM1686">
            <v>105</v>
          </cell>
          <cell r="AO1686" t="str">
            <v>D-2006-024</v>
          </cell>
          <cell r="AP1686">
            <v>-906</v>
          </cell>
          <cell r="AQ1686" t="str">
            <v>ME</v>
          </cell>
          <cell r="AR1686" t="str">
            <v>Maine Public Service Company</v>
          </cell>
          <cell r="AT1686" t="str">
            <v>Electric</v>
          </cell>
          <cell r="AU1686">
            <v>38789</v>
          </cell>
          <cell r="AV1686">
            <v>3200</v>
          </cell>
          <cell r="AW1686">
            <v>8.59</v>
          </cell>
          <cell r="AX1686">
            <v>10.25</v>
          </cell>
          <cell r="AY1686">
            <v>53</v>
          </cell>
          <cell r="AZ1686">
            <v>25000</v>
          </cell>
          <cell r="BA1686">
            <v>38904</v>
          </cell>
          <cell r="BB1686">
            <v>1750</v>
          </cell>
          <cell r="BC1686">
            <v>8.4499999999999993</v>
          </cell>
          <cell r="BD1686">
            <v>10.199999999999999</v>
          </cell>
          <cell r="BE1686">
            <v>50</v>
          </cell>
          <cell r="BF1686">
            <v>38717</v>
          </cell>
          <cell r="BG1686" t="str">
            <v>NA</v>
          </cell>
          <cell r="BI1686" t="str">
            <v>Distribution</v>
          </cell>
          <cell r="BJ1686" t="str">
            <v>Settled</v>
          </cell>
          <cell r="BK1686" t="str">
            <v>No</v>
          </cell>
          <cell r="BL1686" t="str">
            <v>No</v>
          </cell>
        </row>
        <row r="1687">
          <cell r="AE1687">
            <v>177</v>
          </cell>
          <cell r="AF1687">
            <v>0</v>
          </cell>
          <cell r="AG1687">
            <v>1</v>
          </cell>
          <cell r="AH1687">
            <v>1</v>
          </cell>
          <cell r="AI1687">
            <v>1</v>
          </cell>
          <cell r="AJ1687">
            <v>0</v>
          </cell>
          <cell r="AL1687">
            <v>42</v>
          </cell>
          <cell r="AM1687">
            <v>106</v>
          </cell>
          <cell r="AO1687" t="str">
            <v>D-97-116</v>
          </cell>
          <cell r="AP1687">
            <v>-614</v>
          </cell>
          <cell r="AQ1687" t="str">
            <v>ME</v>
          </cell>
          <cell r="AR1687" t="str">
            <v>Versant Power</v>
          </cell>
          <cell r="AT1687" t="str">
            <v>Electric</v>
          </cell>
          <cell r="AU1687">
            <v>35558</v>
          </cell>
          <cell r="AV1687">
            <v>22800</v>
          </cell>
          <cell r="AW1687">
            <v>9.8800000000000008</v>
          </cell>
          <cell r="AX1687">
            <v>13.6</v>
          </cell>
          <cell r="AY1687">
            <v>26.72</v>
          </cell>
          <cell r="AZ1687">
            <v>389300</v>
          </cell>
          <cell r="BA1687">
            <v>35828</v>
          </cell>
          <cell r="BB1687">
            <v>13200</v>
          </cell>
          <cell r="BC1687">
            <v>9.65</v>
          </cell>
          <cell r="BD1687">
            <v>12.75</v>
          </cell>
          <cell r="BE1687">
            <v>26.72</v>
          </cell>
          <cell r="BF1687">
            <v>35430</v>
          </cell>
          <cell r="BG1687">
            <v>390700</v>
          </cell>
          <cell r="BH1687" t="str">
            <v>Average</v>
          </cell>
          <cell r="BI1687" t="str">
            <v>Vertically Integrated</v>
          </cell>
          <cell r="BJ1687" t="str">
            <v>Fully Litigated</v>
          </cell>
          <cell r="BK1687" t="str">
            <v>Yes</v>
          </cell>
          <cell r="BL1687" t="str">
            <v>No</v>
          </cell>
        </row>
        <row r="1688">
          <cell r="AE1688">
            <v>177</v>
          </cell>
          <cell r="AF1688">
            <v>0</v>
          </cell>
          <cell r="AG1688">
            <v>1</v>
          </cell>
          <cell r="AH1688">
            <v>1</v>
          </cell>
          <cell r="AI1688">
            <v>1</v>
          </cell>
          <cell r="AJ1688">
            <v>0</v>
          </cell>
          <cell r="AL1688">
            <v>42</v>
          </cell>
          <cell r="AM1688">
            <v>106</v>
          </cell>
          <cell r="AO1688" t="str">
            <v>D-93-062</v>
          </cell>
          <cell r="AP1688">
            <v>-594</v>
          </cell>
          <cell r="AQ1688" t="str">
            <v>ME</v>
          </cell>
          <cell r="AR1688" t="str">
            <v>Versant Power</v>
          </cell>
          <cell r="AT1688" t="str">
            <v>Electric</v>
          </cell>
          <cell r="AU1688">
            <v>34106</v>
          </cell>
          <cell r="AV1688">
            <v>18300</v>
          </cell>
          <cell r="AW1688">
            <v>10.039999999999999</v>
          </cell>
          <cell r="AX1688">
            <v>12.2</v>
          </cell>
          <cell r="AY1688">
            <v>42.02</v>
          </cell>
          <cell r="AZ1688">
            <v>188500</v>
          </cell>
          <cell r="BA1688">
            <v>34382</v>
          </cell>
          <cell r="BB1688">
            <v>11000</v>
          </cell>
          <cell r="BC1688">
            <v>9.25</v>
          </cell>
          <cell r="BD1688">
            <v>10.6</v>
          </cell>
          <cell r="BE1688">
            <v>41.27</v>
          </cell>
          <cell r="BF1688">
            <v>33969</v>
          </cell>
          <cell r="BG1688">
            <v>185400</v>
          </cell>
          <cell r="BH1688" t="str">
            <v>Average</v>
          </cell>
          <cell r="BI1688" t="str">
            <v>Vertically Integrated</v>
          </cell>
          <cell r="BJ1688" t="str">
            <v>Fully Litigated</v>
          </cell>
          <cell r="BK1688" t="str">
            <v>No</v>
          </cell>
          <cell r="BL1688" t="str">
            <v>No</v>
          </cell>
        </row>
        <row r="1689">
          <cell r="AE1689">
            <v>177</v>
          </cell>
          <cell r="AF1689">
            <v>0</v>
          </cell>
          <cell r="AG1689">
            <v>1</v>
          </cell>
          <cell r="AH1689">
            <v>1</v>
          </cell>
          <cell r="AI1689">
            <v>1</v>
          </cell>
          <cell r="AJ1689">
            <v>0</v>
          </cell>
          <cell r="AL1689">
            <v>42</v>
          </cell>
          <cell r="AM1689">
            <v>107</v>
          </cell>
          <cell r="AO1689" t="str">
            <v>D-92-345</v>
          </cell>
          <cell r="AP1689">
            <v>-590</v>
          </cell>
          <cell r="AQ1689" t="str">
            <v>ME</v>
          </cell>
          <cell r="AR1689" t="str">
            <v>Central Maine Power Company</v>
          </cell>
          <cell r="AS1689" t="str">
            <v>IBE</v>
          </cell>
          <cell r="AT1689" t="str">
            <v>Electric</v>
          </cell>
          <cell r="AU1689">
            <v>34029</v>
          </cell>
          <cell r="AV1689">
            <v>83400</v>
          </cell>
          <cell r="AW1689">
            <v>9.85</v>
          </cell>
          <cell r="AX1689">
            <v>12</v>
          </cell>
          <cell r="AY1689">
            <v>45.9</v>
          </cell>
          <cell r="AZ1689">
            <v>1213200</v>
          </cell>
          <cell r="BA1689">
            <v>34317</v>
          </cell>
          <cell r="BB1689">
            <v>26000</v>
          </cell>
          <cell r="BC1689">
            <v>8.52</v>
          </cell>
          <cell r="BD1689">
            <v>10.55</v>
          </cell>
          <cell r="BE1689">
            <v>43.74</v>
          </cell>
          <cell r="BF1689">
            <v>33969</v>
          </cell>
          <cell r="BG1689">
            <v>1201500</v>
          </cell>
          <cell r="BH1689" t="str">
            <v>Average</v>
          </cell>
          <cell r="BI1689" t="str">
            <v>Vertically Integrated</v>
          </cell>
          <cell r="BJ1689" t="str">
            <v>Fully Litigated</v>
          </cell>
          <cell r="BK1689" t="str">
            <v>No</v>
          </cell>
          <cell r="BL1689" t="str">
            <v>No</v>
          </cell>
        </row>
        <row r="1690">
          <cell r="AE1690">
            <v>177</v>
          </cell>
          <cell r="AF1690">
            <v>0</v>
          </cell>
          <cell r="AG1690">
            <v>1</v>
          </cell>
          <cell r="AH1690">
            <v>1</v>
          </cell>
          <cell r="AI1690">
            <v>1</v>
          </cell>
          <cell r="AJ1690">
            <v>0</v>
          </cell>
          <cell r="AL1690">
            <v>42</v>
          </cell>
          <cell r="AM1690">
            <v>107</v>
          </cell>
          <cell r="AO1690" t="str">
            <v>D-91-010</v>
          </cell>
          <cell r="AP1690">
            <v>-579</v>
          </cell>
          <cell r="AQ1690" t="str">
            <v>ME</v>
          </cell>
          <cell r="AR1690" t="str">
            <v>Versant Power</v>
          </cell>
          <cell r="AT1690" t="str">
            <v>Electric</v>
          </cell>
          <cell r="AU1690">
            <v>33317</v>
          </cell>
          <cell r="AV1690">
            <v>15700</v>
          </cell>
          <cell r="AW1690">
            <v>11.34</v>
          </cell>
          <cell r="AX1690">
            <v>13.5</v>
          </cell>
          <cell r="AY1690">
            <v>40.700000000000003</v>
          </cell>
          <cell r="AZ1690">
            <v>140100</v>
          </cell>
          <cell r="BA1690">
            <v>33590</v>
          </cell>
          <cell r="BB1690">
            <v>12200</v>
          </cell>
          <cell r="BC1690">
            <v>10.83</v>
          </cell>
          <cell r="BD1690">
            <v>12.25</v>
          </cell>
          <cell r="BE1690">
            <v>40.700000000000003</v>
          </cell>
          <cell r="BF1690">
            <v>33238</v>
          </cell>
          <cell r="BG1690">
            <v>139100</v>
          </cell>
          <cell r="BH1690" t="str">
            <v>Average</v>
          </cell>
          <cell r="BI1690" t="str">
            <v>Vertically Integrated</v>
          </cell>
          <cell r="BJ1690" t="str">
            <v>Fully Litigated</v>
          </cell>
          <cell r="BK1690" t="str">
            <v>No</v>
          </cell>
          <cell r="BL1690" t="str">
            <v>Yes</v>
          </cell>
        </row>
        <row r="1691">
          <cell r="AE1691">
            <v>177</v>
          </cell>
          <cell r="AF1691">
            <v>0</v>
          </cell>
          <cell r="AG1691">
            <v>1</v>
          </cell>
          <cell r="AH1691">
            <v>1</v>
          </cell>
          <cell r="AI1691">
            <v>1</v>
          </cell>
          <cell r="AJ1691">
            <v>0</v>
          </cell>
          <cell r="AL1691">
            <v>42</v>
          </cell>
          <cell r="AM1691">
            <v>107</v>
          </cell>
          <cell r="AO1691" t="str">
            <v>D-90-076</v>
          </cell>
          <cell r="AP1691">
            <v>-577</v>
          </cell>
          <cell r="AQ1691" t="str">
            <v>ME</v>
          </cell>
          <cell r="AR1691" t="str">
            <v>Central Maine Power Company</v>
          </cell>
          <cell r="AS1691" t="str">
            <v>IBE</v>
          </cell>
          <cell r="AT1691" t="str">
            <v>Electric</v>
          </cell>
          <cell r="AU1691">
            <v>33022</v>
          </cell>
          <cell r="AV1691">
            <v>64500</v>
          </cell>
          <cell r="AW1691">
            <v>11.06</v>
          </cell>
          <cell r="AX1691">
            <v>13.5</v>
          </cell>
          <cell r="AY1691">
            <v>42.57</v>
          </cell>
          <cell r="AZ1691">
            <v>1075400</v>
          </cell>
          <cell r="BA1691">
            <v>33305</v>
          </cell>
          <cell r="BB1691">
            <v>34200</v>
          </cell>
          <cell r="BC1691">
            <v>10.52</v>
          </cell>
          <cell r="BD1691">
            <v>12.3</v>
          </cell>
          <cell r="BE1691">
            <v>42.57</v>
          </cell>
          <cell r="BF1691">
            <v>32873</v>
          </cell>
          <cell r="BG1691">
            <v>1065900</v>
          </cell>
          <cell r="BH1691" t="str">
            <v>Average</v>
          </cell>
          <cell r="BI1691" t="str">
            <v>Vertically Integrated</v>
          </cell>
          <cell r="BJ1691" t="str">
            <v>Fully Litigated</v>
          </cell>
          <cell r="BK1691" t="str">
            <v>No</v>
          </cell>
          <cell r="BL1691" t="str">
            <v>Yes</v>
          </cell>
        </row>
        <row r="1692">
          <cell r="AE1692">
            <v>177</v>
          </cell>
          <cell r="AF1692">
            <v>0</v>
          </cell>
          <cell r="AG1692">
            <v>1</v>
          </cell>
          <cell r="AH1692">
            <v>1</v>
          </cell>
          <cell r="AI1692">
            <v>1</v>
          </cell>
          <cell r="AJ1692">
            <v>0</v>
          </cell>
          <cell r="AL1692">
            <v>42</v>
          </cell>
          <cell r="AM1692">
            <v>107</v>
          </cell>
          <cell r="AO1692" t="str">
            <v>D-90-001</v>
          </cell>
          <cell r="AP1692">
            <v>-573</v>
          </cell>
          <cell r="AQ1692" t="str">
            <v>ME</v>
          </cell>
          <cell r="AR1692" t="str">
            <v>Versant Power</v>
          </cell>
          <cell r="AT1692" t="str">
            <v>Electric</v>
          </cell>
          <cell r="AU1692">
            <v>32941</v>
          </cell>
          <cell r="AV1692">
            <v>9100</v>
          </cell>
          <cell r="AW1692">
            <v>11.87</v>
          </cell>
          <cell r="AX1692">
            <v>14.1</v>
          </cell>
          <cell r="AY1692">
            <v>40</v>
          </cell>
          <cell r="AZ1692" t="str">
            <v>NA</v>
          </cell>
          <cell r="BA1692">
            <v>33133</v>
          </cell>
          <cell r="BB1692">
            <v>1600</v>
          </cell>
          <cell r="BC1692" t="str">
            <v>NA</v>
          </cell>
          <cell r="BD1692" t="str">
            <v>NA</v>
          </cell>
          <cell r="BE1692" t="str">
            <v>NA</v>
          </cell>
          <cell r="BF1692">
            <v>32873</v>
          </cell>
          <cell r="BG1692" t="str">
            <v>NA</v>
          </cell>
          <cell r="BH1692" t="str">
            <v>Average</v>
          </cell>
          <cell r="BI1692" t="str">
            <v>Vertically Integrated</v>
          </cell>
          <cell r="BJ1692" t="str">
            <v>Fully Litigated</v>
          </cell>
          <cell r="BK1692" t="str">
            <v>No</v>
          </cell>
          <cell r="BL1692" t="str">
            <v>Yes</v>
          </cell>
        </row>
        <row r="1693">
          <cell r="AE1693">
            <v>177</v>
          </cell>
          <cell r="AF1693">
            <v>0</v>
          </cell>
          <cell r="AG1693">
            <v>1</v>
          </cell>
          <cell r="AH1693">
            <v>1</v>
          </cell>
          <cell r="AI1693">
            <v>1</v>
          </cell>
          <cell r="AJ1693">
            <v>0</v>
          </cell>
          <cell r="AL1693">
            <v>42</v>
          </cell>
          <cell r="AM1693">
            <v>107</v>
          </cell>
          <cell r="AO1693" t="str">
            <v>D-2006-661</v>
          </cell>
          <cell r="AP1693">
            <v>60</v>
          </cell>
          <cell r="AQ1693" t="str">
            <v>ME</v>
          </cell>
          <cell r="AR1693" t="str">
            <v>Versant Power</v>
          </cell>
          <cell r="AT1693" t="str">
            <v>Electric</v>
          </cell>
          <cell r="AU1693">
            <v>39098</v>
          </cell>
          <cell r="AV1693">
            <v>1428.713</v>
          </cell>
          <cell r="AW1693">
            <v>9.0299999999999994</v>
          </cell>
          <cell r="AX1693">
            <v>11.25</v>
          </cell>
          <cell r="AY1693">
            <v>50</v>
          </cell>
          <cell r="AZ1693">
            <v>139133.334</v>
          </cell>
          <cell r="BA1693">
            <v>39436</v>
          </cell>
          <cell r="BB1693">
            <v>1100</v>
          </cell>
          <cell r="BC1693">
            <v>8.6</v>
          </cell>
          <cell r="BD1693">
            <v>10.199999999999999</v>
          </cell>
          <cell r="BE1693" t="str">
            <v>NA</v>
          </cell>
          <cell r="BG1693" t="str">
            <v>NA</v>
          </cell>
          <cell r="BI1693" t="str">
            <v>Distribution</v>
          </cell>
          <cell r="BJ1693" t="str">
            <v>Settled</v>
          </cell>
          <cell r="BK1693" t="str">
            <v>No</v>
          </cell>
          <cell r="BL1693" t="str">
            <v>No</v>
          </cell>
        </row>
        <row r="1694">
          <cell r="AE1694">
            <v>177</v>
          </cell>
          <cell r="AF1694">
            <v>0</v>
          </cell>
          <cell r="AG1694">
            <v>1</v>
          </cell>
          <cell r="AH1694">
            <v>1</v>
          </cell>
          <cell r="AI1694">
            <v>1</v>
          </cell>
          <cell r="AJ1694">
            <v>0</v>
          </cell>
          <cell r="AL1694">
            <v>42</v>
          </cell>
          <cell r="AM1694">
            <v>107</v>
          </cell>
          <cell r="AO1694" t="str">
            <v>D-80-38</v>
          </cell>
          <cell r="AP1694">
            <v>1033</v>
          </cell>
          <cell r="AQ1694" t="str">
            <v>ME</v>
          </cell>
          <cell r="AR1694" t="str">
            <v>Versant Power</v>
          </cell>
          <cell r="AT1694" t="str">
            <v>Electric</v>
          </cell>
          <cell r="AU1694">
            <v>29276</v>
          </cell>
          <cell r="AV1694">
            <v>5400</v>
          </cell>
          <cell r="AW1694">
            <v>11.46</v>
          </cell>
          <cell r="AX1694">
            <v>15.4</v>
          </cell>
          <cell r="AY1694" t="str">
            <v>NA</v>
          </cell>
          <cell r="AZ1694" t="str">
            <v>NA</v>
          </cell>
          <cell r="BA1694">
            <v>29441</v>
          </cell>
          <cell r="BB1694">
            <v>4700</v>
          </cell>
          <cell r="BC1694">
            <v>10.65</v>
          </cell>
          <cell r="BD1694">
            <v>14</v>
          </cell>
          <cell r="BE1694">
            <v>32.200000000000003</v>
          </cell>
          <cell r="BF1694">
            <v>29220</v>
          </cell>
          <cell r="BG1694" t="str">
            <v>NA</v>
          </cell>
          <cell r="BI1694" t="str">
            <v>Vertically Integrated</v>
          </cell>
          <cell r="BJ1694" t="str">
            <v>Fully Litigated</v>
          </cell>
          <cell r="BK1694" t="str">
            <v>No</v>
          </cell>
          <cell r="BL1694" t="str">
            <v>No</v>
          </cell>
        </row>
        <row r="1695">
          <cell r="AE1695">
            <v>177</v>
          </cell>
          <cell r="AF1695">
            <v>0</v>
          </cell>
          <cell r="AG1695">
            <v>1</v>
          </cell>
          <cell r="AH1695">
            <v>1</v>
          </cell>
          <cell r="AI1695">
            <v>1</v>
          </cell>
          <cell r="AJ1695">
            <v>0</v>
          </cell>
          <cell r="AL1695">
            <v>42</v>
          </cell>
          <cell r="AM1695">
            <v>107</v>
          </cell>
          <cell r="AO1695" t="str">
            <v>D-81-136</v>
          </cell>
          <cell r="AP1695">
            <v>1034</v>
          </cell>
          <cell r="AQ1695" t="str">
            <v>ME</v>
          </cell>
          <cell r="AR1695" t="str">
            <v>Versant Power</v>
          </cell>
          <cell r="AT1695" t="str">
            <v>Electric</v>
          </cell>
          <cell r="AU1695">
            <v>29776</v>
          </cell>
          <cell r="AV1695">
            <v>15500</v>
          </cell>
          <cell r="AW1695">
            <v>13.31</v>
          </cell>
          <cell r="AX1695">
            <v>18.5</v>
          </cell>
          <cell r="AY1695">
            <v>34.39</v>
          </cell>
          <cell r="AZ1695" t="str">
            <v>NA</v>
          </cell>
          <cell r="BA1695">
            <v>30049</v>
          </cell>
          <cell r="BB1695">
            <v>12000</v>
          </cell>
          <cell r="BC1695">
            <v>13.71</v>
          </cell>
          <cell r="BD1695">
            <v>16.399999999999999</v>
          </cell>
          <cell r="BE1695">
            <v>29.44</v>
          </cell>
          <cell r="BF1695">
            <v>29951</v>
          </cell>
          <cell r="BG1695" t="str">
            <v>NA</v>
          </cell>
          <cell r="BI1695" t="str">
            <v>Vertically Integrated</v>
          </cell>
          <cell r="BJ1695" t="str">
            <v>Fully Litigated</v>
          </cell>
          <cell r="BK1695" t="str">
            <v>No</v>
          </cell>
          <cell r="BL1695" t="str">
            <v>No</v>
          </cell>
        </row>
        <row r="1696">
          <cell r="AE1696">
            <v>177</v>
          </cell>
          <cell r="AF1696">
            <v>0</v>
          </cell>
          <cell r="AG1696">
            <v>1</v>
          </cell>
          <cell r="AH1696">
            <v>1</v>
          </cell>
          <cell r="AI1696">
            <v>1</v>
          </cell>
          <cell r="AJ1696">
            <v>0</v>
          </cell>
          <cell r="AL1696">
            <v>42</v>
          </cell>
          <cell r="AM1696">
            <v>107</v>
          </cell>
          <cell r="AO1696" t="str">
            <v>D-85-190</v>
          </cell>
          <cell r="AP1696">
            <v>1036</v>
          </cell>
          <cell r="AQ1696" t="str">
            <v>ME</v>
          </cell>
          <cell r="AR1696" t="str">
            <v>Versant Power</v>
          </cell>
          <cell r="AT1696" t="str">
            <v>Electric</v>
          </cell>
          <cell r="AU1696">
            <v>31093</v>
          </cell>
          <cell r="AV1696">
            <v>17400</v>
          </cell>
          <cell r="AW1696">
            <v>14.6</v>
          </cell>
          <cell r="AX1696">
            <v>20</v>
          </cell>
          <cell r="AY1696">
            <v>33</v>
          </cell>
          <cell r="AZ1696" t="str">
            <v>NA</v>
          </cell>
          <cell r="BA1696">
            <v>31348</v>
          </cell>
          <cell r="BB1696">
            <v>12400</v>
          </cell>
          <cell r="BC1696">
            <v>13.1</v>
          </cell>
          <cell r="BD1696">
            <v>16</v>
          </cell>
          <cell r="BE1696">
            <v>34.9</v>
          </cell>
          <cell r="BF1696">
            <v>31198</v>
          </cell>
          <cell r="BG1696" t="str">
            <v>NA</v>
          </cell>
          <cell r="BI1696" t="str">
            <v>Vertically Integrated</v>
          </cell>
          <cell r="BJ1696" t="str">
            <v>Settled</v>
          </cell>
          <cell r="BK1696" t="str">
            <v>No</v>
          </cell>
          <cell r="BL1696" t="str">
            <v>No</v>
          </cell>
        </row>
        <row r="1697">
          <cell r="AE1697">
            <v>177</v>
          </cell>
          <cell r="AF1697">
            <v>0</v>
          </cell>
          <cell r="AG1697">
            <v>1</v>
          </cell>
          <cell r="AH1697">
            <v>1</v>
          </cell>
          <cell r="AI1697">
            <v>1</v>
          </cell>
          <cell r="AJ1697">
            <v>0</v>
          </cell>
          <cell r="AL1697">
            <v>42</v>
          </cell>
          <cell r="AM1697">
            <v>107</v>
          </cell>
          <cell r="AO1697" t="str">
            <v>D-86-242</v>
          </cell>
          <cell r="AP1697">
            <v>1038</v>
          </cell>
          <cell r="AQ1697" t="str">
            <v>ME</v>
          </cell>
          <cell r="AR1697" t="str">
            <v>Versant Power</v>
          </cell>
          <cell r="AT1697" t="str">
            <v>Electric</v>
          </cell>
          <cell r="AU1697">
            <v>31839</v>
          </cell>
          <cell r="AV1697">
            <v>6900</v>
          </cell>
          <cell r="AW1697">
            <v>12.17</v>
          </cell>
          <cell r="AX1697">
            <v>12</v>
          </cell>
          <cell r="AY1697">
            <v>44.8</v>
          </cell>
          <cell r="AZ1697" t="str">
            <v>NA</v>
          </cell>
          <cell r="BA1697">
            <v>32128</v>
          </cell>
          <cell r="BB1697">
            <v>-11100</v>
          </cell>
          <cell r="BC1697">
            <v>11.64</v>
          </cell>
          <cell r="BD1697">
            <v>11.75</v>
          </cell>
          <cell r="BE1697">
            <v>42</v>
          </cell>
          <cell r="BF1697">
            <v>31777</v>
          </cell>
          <cell r="BG1697" t="str">
            <v>NA</v>
          </cell>
          <cell r="BI1697" t="str">
            <v>Vertically Integrated</v>
          </cell>
          <cell r="BJ1697" t="str">
            <v>Settled</v>
          </cell>
          <cell r="BK1697" t="str">
            <v>No</v>
          </cell>
          <cell r="BL1697" t="str">
            <v>Yes</v>
          </cell>
        </row>
        <row r="1698">
          <cell r="AE1698">
            <v>177</v>
          </cell>
          <cell r="AF1698">
            <v>0</v>
          </cell>
          <cell r="AG1698">
            <v>1</v>
          </cell>
          <cell r="AH1698">
            <v>1</v>
          </cell>
          <cell r="AI1698">
            <v>1</v>
          </cell>
          <cell r="AJ1698">
            <v>0</v>
          </cell>
          <cell r="AL1698">
            <v>42</v>
          </cell>
          <cell r="AM1698">
            <v>107</v>
          </cell>
          <cell r="AO1698" t="str">
            <v>D-80-25, 66</v>
          </cell>
          <cell r="AP1698">
            <v>1041</v>
          </cell>
          <cell r="AQ1698" t="str">
            <v>ME</v>
          </cell>
          <cell r="AR1698" t="str">
            <v>Central Maine Power Company</v>
          </cell>
          <cell r="AS1698" t="str">
            <v>IBE</v>
          </cell>
          <cell r="AT1698" t="str">
            <v>Electric</v>
          </cell>
          <cell r="AU1698">
            <v>29252</v>
          </cell>
          <cell r="AV1698">
            <v>36900</v>
          </cell>
          <cell r="AW1698">
            <v>11.56</v>
          </cell>
          <cell r="AX1698">
            <v>15</v>
          </cell>
          <cell r="AY1698">
            <v>35.700000000000003</v>
          </cell>
          <cell r="AZ1698" t="str">
            <v>NA</v>
          </cell>
          <cell r="BA1698">
            <v>29525</v>
          </cell>
          <cell r="BB1698">
            <v>16200</v>
          </cell>
          <cell r="BC1698">
            <v>10.78</v>
          </cell>
          <cell r="BD1698">
            <v>13.75</v>
          </cell>
          <cell r="BE1698">
            <v>35.700000000000003</v>
          </cell>
          <cell r="BF1698">
            <v>29220</v>
          </cell>
          <cell r="BG1698" t="str">
            <v>NA</v>
          </cell>
          <cell r="BI1698" t="str">
            <v>Vertically Integrated</v>
          </cell>
          <cell r="BJ1698" t="str">
            <v>Fully Litigated</v>
          </cell>
          <cell r="BK1698" t="str">
            <v>No</v>
          </cell>
          <cell r="BL1698" t="str">
            <v>No</v>
          </cell>
        </row>
        <row r="1699">
          <cell r="AE1699">
            <v>177</v>
          </cell>
          <cell r="AF1699">
            <v>0</v>
          </cell>
          <cell r="AG1699">
            <v>1</v>
          </cell>
          <cell r="AH1699">
            <v>1</v>
          </cell>
          <cell r="AI1699">
            <v>1</v>
          </cell>
          <cell r="AJ1699">
            <v>0</v>
          </cell>
          <cell r="AL1699">
            <v>42</v>
          </cell>
          <cell r="AM1699">
            <v>107</v>
          </cell>
          <cell r="AO1699" t="str">
            <v>D-81-127, 206</v>
          </cell>
          <cell r="AP1699">
            <v>1042</v>
          </cell>
          <cell r="AQ1699" t="str">
            <v>ME</v>
          </cell>
          <cell r="AR1699" t="str">
            <v>Central Maine Power Company</v>
          </cell>
          <cell r="AS1699" t="str">
            <v>IBE</v>
          </cell>
          <cell r="AT1699" t="str">
            <v>Electric</v>
          </cell>
          <cell r="AU1699">
            <v>29766</v>
          </cell>
          <cell r="AV1699">
            <v>69300</v>
          </cell>
          <cell r="AW1699">
            <v>12.74</v>
          </cell>
          <cell r="AX1699">
            <v>16.5</v>
          </cell>
          <cell r="AY1699" t="str">
            <v>NA</v>
          </cell>
          <cell r="AZ1699" t="str">
            <v>NA</v>
          </cell>
          <cell r="BA1699">
            <v>30037</v>
          </cell>
          <cell r="BB1699">
            <v>31900</v>
          </cell>
          <cell r="BC1699">
            <v>12.34</v>
          </cell>
          <cell r="BD1699">
            <v>15.4</v>
          </cell>
          <cell r="BE1699" t="str">
            <v>NA</v>
          </cell>
          <cell r="BF1699">
            <v>29920</v>
          </cell>
          <cell r="BG1699">
            <v>673800</v>
          </cell>
          <cell r="BH1699" t="str">
            <v>Average</v>
          </cell>
          <cell r="BI1699" t="str">
            <v>Vertically Integrated</v>
          </cell>
          <cell r="BJ1699" t="str">
            <v>Fully Litigated</v>
          </cell>
          <cell r="BK1699" t="str">
            <v>No</v>
          </cell>
          <cell r="BL1699" t="str">
            <v>Yes</v>
          </cell>
        </row>
        <row r="1700">
          <cell r="AE1700">
            <v>177</v>
          </cell>
          <cell r="AF1700">
            <v>0</v>
          </cell>
          <cell r="AG1700">
            <v>1</v>
          </cell>
          <cell r="AH1700">
            <v>1</v>
          </cell>
          <cell r="AI1700">
            <v>1</v>
          </cell>
          <cell r="AJ1700">
            <v>0</v>
          </cell>
          <cell r="AL1700">
            <v>42</v>
          </cell>
          <cell r="AM1700">
            <v>107</v>
          </cell>
          <cell r="AO1700" t="str">
            <v>D-82-266</v>
          </cell>
          <cell r="AP1700">
            <v>1044</v>
          </cell>
          <cell r="AQ1700" t="str">
            <v>ME</v>
          </cell>
          <cell r="AR1700" t="str">
            <v>Central Maine Power Company</v>
          </cell>
          <cell r="AS1700" t="str">
            <v>IBE</v>
          </cell>
          <cell r="AT1700" t="str">
            <v>Electric</v>
          </cell>
          <cell r="AU1700">
            <v>30382</v>
          </cell>
          <cell r="AV1700">
            <v>39300</v>
          </cell>
          <cell r="AW1700">
            <v>12.78</v>
          </cell>
          <cell r="AX1700">
            <v>16.5</v>
          </cell>
          <cell r="AY1700">
            <v>37.479999999999997</v>
          </cell>
          <cell r="AZ1700">
            <v>757300</v>
          </cell>
          <cell r="BA1700">
            <v>30656</v>
          </cell>
          <cell r="BB1700">
            <v>11100</v>
          </cell>
          <cell r="BC1700">
            <v>12.3</v>
          </cell>
          <cell r="BD1700">
            <v>15.07</v>
          </cell>
          <cell r="BE1700">
            <v>37.5</v>
          </cell>
          <cell r="BF1700">
            <v>30436</v>
          </cell>
          <cell r="BG1700">
            <v>759200</v>
          </cell>
          <cell r="BH1700" t="str">
            <v>Average</v>
          </cell>
          <cell r="BI1700" t="str">
            <v>Vertically Integrated</v>
          </cell>
          <cell r="BJ1700" t="str">
            <v>Fully Litigated</v>
          </cell>
          <cell r="BK1700" t="str">
            <v>No</v>
          </cell>
          <cell r="BL1700" t="str">
            <v>No</v>
          </cell>
        </row>
        <row r="1701">
          <cell r="AE1701">
            <v>177</v>
          </cell>
          <cell r="AF1701">
            <v>0</v>
          </cell>
          <cell r="AG1701">
            <v>1</v>
          </cell>
          <cell r="AH1701">
            <v>1</v>
          </cell>
          <cell r="AI1701">
            <v>1</v>
          </cell>
          <cell r="AJ1701">
            <v>0</v>
          </cell>
          <cell r="AL1701">
            <v>42</v>
          </cell>
          <cell r="AM1701">
            <v>107</v>
          </cell>
          <cell r="AO1701" t="str">
            <v>D-84-120</v>
          </cell>
          <cell r="AP1701">
            <v>1046</v>
          </cell>
          <cell r="AQ1701" t="str">
            <v>ME</v>
          </cell>
          <cell r="AR1701" t="str">
            <v>Central Maine Power Company</v>
          </cell>
          <cell r="AS1701" t="str">
            <v>IBE</v>
          </cell>
          <cell r="AT1701" t="str">
            <v>Electric</v>
          </cell>
          <cell r="AU1701">
            <v>30925</v>
          </cell>
          <cell r="AV1701">
            <v>58600</v>
          </cell>
          <cell r="AW1701">
            <v>14.17</v>
          </cell>
          <cell r="AX1701">
            <v>17.5</v>
          </cell>
          <cell r="AY1701">
            <v>37.020000000000003</v>
          </cell>
          <cell r="AZ1701">
            <v>716100</v>
          </cell>
          <cell r="BA1701">
            <v>31198</v>
          </cell>
          <cell r="BB1701">
            <v>36300</v>
          </cell>
          <cell r="BC1701">
            <v>13</v>
          </cell>
          <cell r="BD1701">
            <v>16</v>
          </cell>
          <cell r="BE1701">
            <v>35.9</v>
          </cell>
          <cell r="BF1701">
            <v>30833</v>
          </cell>
          <cell r="BG1701">
            <v>759700</v>
          </cell>
          <cell r="BH1701" t="str">
            <v>Average</v>
          </cell>
          <cell r="BI1701" t="str">
            <v>Vertically Integrated</v>
          </cell>
          <cell r="BJ1701" t="str">
            <v>Settled</v>
          </cell>
          <cell r="BK1701" t="str">
            <v>No</v>
          </cell>
          <cell r="BL1701" t="str">
            <v>Yes</v>
          </cell>
        </row>
        <row r="1702">
          <cell r="AE1702">
            <v>177</v>
          </cell>
          <cell r="AF1702">
            <v>0</v>
          </cell>
          <cell r="AG1702">
            <v>1</v>
          </cell>
          <cell r="AH1702">
            <v>1</v>
          </cell>
          <cell r="AI1702">
            <v>1</v>
          </cell>
          <cell r="AJ1702">
            <v>0</v>
          </cell>
          <cell r="AL1702">
            <v>42</v>
          </cell>
          <cell r="AM1702">
            <v>107</v>
          </cell>
          <cell r="AO1702" t="str">
            <v>D-85-212</v>
          </cell>
          <cell r="AP1702">
            <v>1048</v>
          </cell>
          <cell r="AQ1702" t="str">
            <v>ME</v>
          </cell>
          <cell r="AR1702" t="str">
            <v>Central Maine Power Company</v>
          </cell>
          <cell r="AS1702" t="str">
            <v>IBE</v>
          </cell>
          <cell r="AT1702" t="str">
            <v>Electric</v>
          </cell>
          <cell r="AU1702">
            <v>31401</v>
          </cell>
          <cell r="AV1702">
            <v>48800</v>
          </cell>
          <cell r="AW1702">
            <v>12.1</v>
          </cell>
          <cell r="AX1702">
            <v>14.5</v>
          </cell>
          <cell r="AY1702" t="str">
            <v>NA</v>
          </cell>
          <cell r="AZ1702" t="str">
            <v>NA</v>
          </cell>
          <cell r="BA1702">
            <v>31602</v>
          </cell>
          <cell r="BB1702">
            <v>32400</v>
          </cell>
          <cell r="BC1702" t="str">
            <v>NA</v>
          </cell>
          <cell r="BD1702" t="str">
            <v>NA</v>
          </cell>
          <cell r="BE1702" t="str">
            <v>NA</v>
          </cell>
          <cell r="BF1702">
            <v>31228</v>
          </cell>
          <cell r="BG1702" t="str">
            <v>NA</v>
          </cell>
          <cell r="BI1702" t="str">
            <v>Vertically Integrated</v>
          </cell>
          <cell r="BJ1702" t="str">
            <v>Settled</v>
          </cell>
          <cell r="BK1702" t="str">
            <v>No</v>
          </cell>
          <cell r="BL1702" t="str">
            <v>Yes</v>
          </cell>
        </row>
        <row r="1703">
          <cell r="AE1703">
            <v>177</v>
          </cell>
          <cell r="AF1703">
            <v>0</v>
          </cell>
          <cell r="AG1703">
            <v>1</v>
          </cell>
          <cell r="AH1703">
            <v>1</v>
          </cell>
          <cell r="AI1703">
            <v>1</v>
          </cell>
          <cell r="AJ1703">
            <v>0</v>
          </cell>
          <cell r="AL1703">
            <v>42</v>
          </cell>
          <cell r="AM1703">
            <v>107</v>
          </cell>
          <cell r="AO1703" t="str">
            <v>D-89-68</v>
          </cell>
          <cell r="AP1703">
            <v>1050</v>
          </cell>
          <cell r="AQ1703" t="str">
            <v>ME</v>
          </cell>
          <cell r="AR1703" t="str">
            <v>Central Maine Power Company</v>
          </cell>
          <cell r="AS1703" t="str">
            <v>IBE</v>
          </cell>
          <cell r="AT1703" t="str">
            <v>Electric</v>
          </cell>
          <cell r="AU1703">
            <v>32647</v>
          </cell>
          <cell r="AV1703">
            <v>61500</v>
          </cell>
          <cell r="AW1703">
            <v>11.37</v>
          </cell>
          <cell r="AX1703">
            <v>14</v>
          </cell>
          <cell r="AY1703">
            <v>41.13</v>
          </cell>
          <cell r="AZ1703" t="str">
            <v>NA</v>
          </cell>
          <cell r="BA1703">
            <v>32857</v>
          </cell>
          <cell r="BB1703">
            <v>39000</v>
          </cell>
          <cell r="BC1703" t="str">
            <v>NA</v>
          </cell>
          <cell r="BD1703" t="str">
            <v>NA</v>
          </cell>
          <cell r="BE1703" t="str">
            <v>NA</v>
          </cell>
          <cell r="BF1703">
            <v>32508</v>
          </cell>
          <cell r="BG1703" t="str">
            <v>NA</v>
          </cell>
          <cell r="BI1703" t="str">
            <v>Vertically Integrated</v>
          </cell>
          <cell r="BJ1703" t="str">
            <v>Settled</v>
          </cell>
          <cell r="BK1703" t="str">
            <v>No</v>
          </cell>
          <cell r="BL1703" t="str">
            <v>No</v>
          </cell>
        </row>
        <row r="1704">
          <cell r="AE1704">
            <v>177</v>
          </cell>
          <cell r="AF1704">
            <v>0</v>
          </cell>
          <cell r="AG1704">
            <v>1</v>
          </cell>
          <cell r="AH1704">
            <v>1</v>
          </cell>
          <cell r="AI1704">
            <v>1</v>
          </cell>
          <cell r="AJ1704">
            <v>0</v>
          </cell>
          <cell r="AL1704">
            <v>42</v>
          </cell>
          <cell r="AM1704">
            <v>107</v>
          </cell>
          <cell r="AO1704" t="str">
            <v>D-80-180</v>
          </cell>
          <cell r="AP1704">
            <v>1052</v>
          </cell>
          <cell r="AQ1704" t="str">
            <v>ME</v>
          </cell>
          <cell r="AR1704" t="str">
            <v>Maine Public Service Company</v>
          </cell>
          <cell r="AT1704" t="str">
            <v>Electric</v>
          </cell>
          <cell r="AU1704">
            <v>29466</v>
          </cell>
          <cell r="AV1704">
            <v>4700</v>
          </cell>
          <cell r="AW1704">
            <v>11.49</v>
          </cell>
          <cell r="AX1704">
            <v>16</v>
          </cell>
          <cell r="AY1704" t="str">
            <v>NA</v>
          </cell>
          <cell r="AZ1704" t="str">
            <v>NA</v>
          </cell>
          <cell r="BA1704">
            <v>29738</v>
          </cell>
          <cell r="BB1704">
            <v>1400</v>
          </cell>
          <cell r="BC1704">
            <v>12.49</v>
          </cell>
          <cell r="BD1704">
            <v>16.5</v>
          </cell>
          <cell r="BE1704">
            <v>32.799999999999997</v>
          </cell>
          <cell r="BF1704">
            <v>29586</v>
          </cell>
          <cell r="BG1704" t="str">
            <v>NA</v>
          </cell>
          <cell r="BI1704" t="str">
            <v>Vertically Integrated</v>
          </cell>
          <cell r="BJ1704" t="str">
            <v>Fully Litigated</v>
          </cell>
          <cell r="BK1704" t="str">
            <v>Yes</v>
          </cell>
          <cell r="BL1704" t="str">
            <v>No</v>
          </cell>
        </row>
        <row r="1705">
          <cell r="AE1705">
            <v>177</v>
          </cell>
          <cell r="AF1705">
            <v>0</v>
          </cell>
          <cell r="AG1705">
            <v>1</v>
          </cell>
          <cell r="AH1705">
            <v>1</v>
          </cell>
          <cell r="AI1705">
            <v>1</v>
          </cell>
          <cell r="AJ1705">
            <v>0</v>
          </cell>
          <cell r="AL1705">
            <v>42</v>
          </cell>
          <cell r="AM1705">
            <v>107</v>
          </cell>
          <cell r="AO1705" t="str">
            <v>D-82-5</v>
          </cell>
          <cell r="AP1705">
            <v>1054</v>
          </cell>
          <cell r="AQ1705" t="str">
            <v>ME</v>
          </cell>
          <cell r="AR1705" t="str">
            <v>Maine Public Service Company</v>
          </cell>
          <cell r="AT1705" t="str">
            <v>Electric</v>
          </cell>
          <cell r="AU1705">
            <v>29966</v>
          </cell>
          <cell r="AV1705">
            <v>4400</v>
          </cell>
          <cell r="AW1705">
            <v>13.24</v>
          </cell>
          <cell r="AX1705">
            <v>16.5</v>
          </cell>
          <cell r="AY1705">
            <v>30.62</v>
          </cell>
          <cell r="AZ1705" t="str">
            <v>NA</v>
          </cell>
          <cell r="BA1705">
            <v>30285</v>
          </cell>
          <cell r="BB1705">
            <v>2200</v>
          </cell>
          <cell r="BC1705">
            <v>13.24</v>
          </cell>
          <cell r="BD1705">
            <v>16.5</v>
          </cell>
          <cell r="BE1705">
            <v>30.62</v>
          </cell>
          <cell r="BF1705">
            <v>29951</v>
          </cell>
          <cell r="BG1705" t="str">
            <v>NA</v>
          </cell>
          <cell r="BI1705" t="str">
            <v>Vertically Integrated</v>
          </cell>
          <cell r="BJ1705" t="str">
            <v>Fully Litigated</v>
          </cell>
          <cell r="BK1705" t="str">
            <v>Yes</v>
          </cell>
          <cell r="BL1705" t="str">
            <v>No</v>
          </cell>
        </row>
        <row r="1706">
          <cell r="AE1706">
            <v>177</v>
          </cell>
          <cell r="AF1706">
            <v>0</v>
          </cell>
          <cell r="AG1706">
            <v>1</v>
          </cell>
          <cell r="AH1706">
            <v>1</v>
          </cell>
          <cell r="AI1706">
            <v>1</v>
          </cell>
          <cell r="AJ1706">
            <v>0</v>
          </cell>
          <cell r="AL1706">
            <v>42</v>
          </cell>
          <cell r="AM1706">
            <v>107</v>
          </cell>
          <cell r="AO1706" t="str">
            <v>D-84-80</v>
          </cell>
          <cell r="AP1706">
            <v>1056</v>
          </cell>
          <cell r="AQ1706" t="str">
            <v>ME</v>
          </cell>
          <cell r="AR1706" t="str">
            <v>Maine Public Service Company</v>
          </cell>
          <cell r="AT1706" t="str">
            <v>Electric</v>
          </cell>
          <cell r="AU1706">
            <v>30918</v>
          </cell>
          <cell r="AV1706">
            <v>7300</v>
          </cell>
          <cell r="AW1706">
            <v>13.64</v>
          </cell>
          <cell r="AX1706">
            <v>17.48</v>
          </cell>
          <cell r="AY1706">
            <v>34.94</v>
          </cell>
          <cell r="AZ1706" t="str">
            <v>NA</v>
          </cell>
          <cell r="BA1706">
            <v>31177</v>
          </cell>
          <cell r="BB1706">
            <v>4500</v>
          </cell>
          <cell r="BC1706">
            <v>13.54</v>
          </cell>
          <cell r="BD1706">
            <v>16.5</v>
          </cell>
          <cell r="BE1706">
            <v>33.28</v>
          </cell>
          <cell r="BF1706">
            <v>30863</v>
          </cell>
          <cell r="BG1706" t="str">
            <v>NA</v>
          </cell>
          <cell r="BI1706" t="str">
            <v>Vertically Integrated</v>
          </cell>
          <cell r="BJ1706" t="str">
            <v>Settled</v>
          </cell>
          <cell r="BK1706" t="str">
            <v>No</v>
          </cell>
          <cell r="BL1706" t="str">
            <v>Yes</v>
          </cell>
        </row>
        <row r="1707">
          <cell r="AE1707">
            <v>177</v>
          </cell>
          <cell r="AF1707">
            <v>0</v>
          </cell>
          <cell r="AG1707">
            <v>1</v>
          </cell>
          <cell r="AH1707">
            <v>1</v>
          </cell>
          <cell r="AI1707">
            <v>1</v>
          </cell>
          <cell r="AJ1707">
            <v>1</v>
          </cell>
          <cell r="AL1707">
            <v>42</v>
          </cell>
          <cell r="AM1707">
            <v>108</v>
          </cell>
          <cell r="AO1707" t="str">
            <v>D-2011-92</v>
          </cell>
          <cell r="AP1707">
            <v>2177</v>
          </cell>
          <cell r="AQ1707" t="str">
            <v>ME</v>
          </cell>
          <cell r="AR1707" t="str">
            <v>Northern Utilities, Inc.</v>
          </cell>
          <cell r="AS1707" t="str">
            <v>UTL</v>
          </cell>
          <cell r="AT1707" t="str">
            <v>Natural Gas</v>
          </cell>
          <cell r="AU1707">
            <v>40669</v>
          </cell>
          <cell r="AV1707">
            <v>9285.527</v>
          </cell>
          <cell r="AW1707">
            <v>7.65</v>
          </cell>
          <cell r="AX1707">
            <v>10.5</v>
          </cell>
          <cell r="AY1707">
            <v>40.25</v>
          </cell>
          <cell r="AZ1707">
            <v>95945.712</v>
          </cell>
          <cell r="BA1707">
            <v>40855</v>
          </cell>
          <cell r="BB1707">
            <v>7780</v>
          </cell>
          <cell r="BC1707">
            <v>7.41</v>
          </cell>
          <cell r="BD1707" t="str">
            <v>NA</v>
          </cell>
          <cell r="BE1707" t="str">
            <v>NA</v>
          </cell>
          <cell r="BF1707">
            <v>40543</v>
          </cell>
          <cell r="BG1707">
            <v>92308.764999999999</v>
          </cell>
          <cell r="BH1707" t="str">
            <v>Year-end</v>
          </cell>
          <cell r="BI1707" t="str">
            <v>Distribution</v>
          </cell>
          <cell r="BJ1707" t="str">
            <v>Settled</v>
          </cell>
          <cell r="BK1707" t="str">
            <v>Yes</v>
          </cell>
          <cell r="BL1707" t="str">
            <v>Yes</v>
          </cell>
        </row>
        <row r="1708">
          <cell r="AE1708">
            <v>177</v>
          </cell>
          <cell r="AF1708">
            <v>0</v>
          </cell>
          <cell r="AG1708">
            <v>1</v>
          </cell>
          <cell r="AH1708">
            <v>1</v>
          </cell>
          <cell r="AI1708">
            <v>1</v>
          </cell>
          <cell r="AJ1708">
            <v>0</v>
          </cell>
          <cell r="AL1708">
            <v>42</v>
          </cell>
          <cell r="AM1708">
            <v>108</v>
          </cell>
          <cell r="AO1708" t="str">
            <v>D-2013-00168</v>
          </cell>
          <cell r="AP1708">
            <v>2526</v>
          </cell>
          <cell r="AQ1708" t="str">
            <v>ME</v>
          </cell>
          <cell r="AR1708" t="str">
            <v>Central Maine Power Company</v>
          </cell>
          <cell r="AS1708" t="str">
            <v>IBE</v>
          </cell>
          <cell r="AT1708" t="str">
            <v>Electric</v>
          </cell>
          <cell r="AU1708">
            <v>41395</v>
          </cell>
          <cell r="AV1708">
            <v>41400</v>
          </cell>
          <cell r="AW1708">
            <v>7.59</v>
          </cell>
          <cell r="AX1708">
            <v>10.15</v>
          </cell>
          <cell r="AY1708">
            <v>50</v>
          </cell>
          <cell r="AZ1708">
            <v>800000</v>
          </cell>
          <cell r="BA1708">
            <v>41849</v>
          </cell>
          <cell r="BB1708">
            <v>24300</v>
          </cell>
          <cell r="BC1708">
            <v>7.06</v>
          </cell>
          <cell r="BD1708">
            <v>9.4499999999999993</v>
          </cell>
          <cell r="BE1708">
            <v>50</v>
          </cell>
          <cell r="BF1708">
            <v>41274</v>
          </cell>
          <cell r="BG1708">
            <v>782000</v>
          </cell>
          <cell r="BH1708" t="str">
            <v>Average</v>
          </cell>
          <cell r="BI1708" t="str">
            <v>Distribution</v>
          </cell>
          <cell r="BJ1708" t="str">
            <v>Settled</v>
          </cell>
          <cell r="BK1708" t="str">
            <v>No</v>
          </cell>
          <cell r="BL1708" t="str">
            <v>No</v>
          </cell>
        </row>
        <row r="1709">
          <cell r="AE1709">
            <v>177</v>
          </cell>
          <cell r="AF1709">
            <v>0</v>
          </cell>
          <cell r="AG1709">
            <v>1</v>
          </cell>
          <cell r="AH1709">
            <v>1</v>
          </cell>
          <cell r="AI1709">
            <v>1</v>
          </cell>
          <cell r="AJ1709">
            <v>0</v>
          </cell>
          <cell r="AL1709">
            <v>42</v>
          </cell>
          <cell r="AM1709">
            <v>108</v>
          </cell>
          <cell r="AO1709" t="str">
            <v>D-2013-00443</v>
          </cell>
          <cell r="AP1709">
            <v>2578</v>
          </cell>
          <cell r="AQ1709" t="str">
            <v>ME</v>
          </cell>
          <cell r="AR1709" t="str">
            <v>Versant Power</v>
          </cell>
          <cell r="AT1709" t="str">
            <v>Electric</v>
          </cell>
          <cell r="AU1709">
            <v>41614</v>
          </cell>
          <cell r="AV1709">
            <v>8100</v>
          </cell>
          <cell r="AW1709">
            <v>7.74</v>
          </cell>
          <cell r="AX1709">
            <v>10.199999999999999</v>
          </cell>
          <cell r="AY1709">
            <v>50</v>
          </cell>
          <cell r="AZ1709">
            <v>234848.22400000002</v>
          </cell>
          <cell r="BA1709">
            <v>41820</v>
          </cell>
          <cell r="BB1709">
            <v>5300</v>
          </cell>
          <cell r="BC1709" t="str">
            <v>NA</v>
          </cell>
          <cell r="BD1709">
            <v>9.5500000000000007</v>
          </cell>
          <cell r="BE1709">
            <v>49</v>
          </cell>
          <cell r="BF1709">
            <v>41274</v>
          </cell>
          <cell r="BG1709" t="str">
            <v>NA</v>
          </cell>
          <cell r="BI1709" t="str">
            <v>Distribution</v>
          </cell>
          <cell r="BJ1709" t="str">
            <v>Settled</v>
          </cell>
          <cell r="BK1709" t="str">
            <v>No</v>
          </cell>
          <cell r="BL1709" t="str">
            <v>No</v>
          </cell>
        </row>
        <row r="1710">
          <cell r="AE1710">
            <v>177</v>
          </cell>
          <cell r="AF1710">
            <v>0</v>
          </cell>
          <cell r="AG1710">
            <v>1</v>
          </cell>
          <cell r="AH1710">
            <v>1</v>
          </cell>
          <cell r="AI1710">
            <v>1</v>
          </cell>
          <cell r="AJ1710">
            <v>1</v>
          </cell>
          <cell r="AL1710">
            <v>42</v>
          </cell>
          <cell r="AM1710">
            <v>109</v>
          </cell>
          <cell r="AO1710" t="str">
            <v>D-2015-00005</v>
          </cell>
          <cell r="AP1710">
            <v>2803</v>
          </cell>
          <cell r="AQ1710" t="str">
            <v>ME</v>
          </cell>
          <cell r="AR1710" t="str">
            <v>Maine Natural Gas Corporation</v>
          </cell>
          <cell r="AS1710" t="str">
            <v>IBE</v>
          </cell>
          <cell r="AT1710" t="str">
            <v>Natural Gas</v>
          </cell>
          <cell r="AU1710">
            <v>42068</v>
          </cell>
          <cell r="AV1710">
            <v>6000</v>
          </cell>
          <cell r="AW1710">
            <v>7.5</v>
          </cell>
          <cell r="AX1710">
            <v>10</v>
          </cell>
          <cell r="AY1710">
            <v>50</v>
          </cell>
          <cell r="AZ1710" t="str">
            <v>NA</v>
          </cell>
          <cell r="BA1710">
            <v>42522</v>
          </cell>
          <cell r="BB1710">
            <v>2456</v>
          </cell>
          <cell r="BC1710">
            <v>7.28</v>
          </cell>
          <cell r="BD1710">
            <v>9.5500000000000007</v>
          </cell>
          <cell r="BE1710">
            <v>50</v>
          </cell>
          <cell r="BF1710">
            <v>41912</v>
          </cell>
          <cell r="BG1710">
            <v>36370</v>
          </cell>
          <cell r="BH1710" t="str">
            <v>Average</v>
          </cell>
          <cell r="BI1710" t="str">
            <v>Distribution</v>
          </cell>
          <cell r="BJ1710" t="str">
            <v>Settled</v>
          </cell>
          <cell r="BK1710" t="str">
            <v>Yes</v>
          </cell>
          <cell r="BL1710" t="str">
            <v>No</v>
          </cell>
        </row>
        <row r="1711">
          <cell r="AE1711">
            <v>177</v>
          </cell>
          <cell r="AF1711">
            <v>0</v>
          </cell>
          <cell r="AG1711">
            <v>1</v>
          </cell>
          <cell r="AH1711">
            <v>1</v>
          </cell>
          <cell r="AI1711">
            <v>1</v>
          </cell>
          <cell r="AJ1711">
            <v>0</v>
          </cell>
          <cell r="AL1711">
            <v>42</v>
          </cell>
          <cell r="AM1711">
            <v>109</v>
          </cell>
          <cell r="AO1711" t="str">
            <v>D-2015-00360</v>
          </cell>
          <cell r="AP1711">
            <v>2919</v>
          </cell>
          <cell r="AQ1711" t="str">
            <v>ME</v>
          </cell>
          <cell r="AR1711" t="str">
            <v>Versant Power</v>
          </cell>
          <cell r="AT1711" t="str">
            <v>Electric</v>
          </cell>
          <cell r="AU1711">
            <v>42450</v>
          </cell>
          <cell r="AV1711">
            <v>7222.0690000000004</v>
          </cell>
          <cell r="AW1711">
            <v>7.72</v>
          </cell>
          <cell r="AX1711">
            <v>10.25</v>
          </cell>
          <cell r="AY1711">
            <v>49</v>
          </cell>
          <cell r="AZ1711">
            <v>262812.96000000002</v>
          </cell>
          <cell r="BA1711">
            <v>42723</v>
          </cell>
          <cell r="BB1711">
            <v>3001.8009999999999</v>
          </cell>
          <cell r="BC1711">
            <v>7.45</v>
          </cell>
          <cell r="BD1711">
            <v>9</v>
          </cell>
          <cell r="BE1711">
            <v>49</v>
          </cell>
          <cell r="BF1711">
            <v>42004</v>
          </cell>
          <cell r="BG1711">
            <v>259641.674</v>
          </cell>
          <cell r="BH1711" t="str">
            <v>Average</v>
          </cell>
          <cell r="BI1711" t="str">
            <v>Distribution</v>
          </cell>
          <cell r="BJ1711" t="str">
            <v>Fully Litigated</v>
          </cell>
          <cell r="BK1711" t="str">
            <v>No</v>
          </cell>
          <cell r="BL1711" t="str">
            <v>No</v>
          </cell>
        </row>
        <row r="1712">
          <cell r="AE1712">
            <v>177</v>
          </cell>
          <cell r="AF1712">
            <v>0</v>
          </cell>
          <cell r="AG1712">
            <v>1</v>
          </cell>
          <cell r="AH1712">
            <v>1</v>
          </cell>
          <cell r="AI1712">
            <v>1</v>
          </cell>
          <cell r="AJ1712">
            <v>1</v>
          </cell>
          <cell r="AL1712">
            <v>42</v>
          </cell>
          <cell r="AM1712">
            <v>109</v>
          </cell>
          <cell r="AO1712" t="str">
            <v>D-2017-00065</v>
          </cell>
          <cell r="AP1712">
            <v>3119</v>
          </cell>
          <cell r="AQ1712" t="str">
            <v>ME</v>
          </cell>
          <cell r="AR1712" t="str">
            <v>Northern Utilities, Inc.</v>
          </cell>
          <cell r="AS1712" t="str">
            <v>UTL</v>
          </cell>
          <cell r="AT1712" t="str">
            <v>Natural Gas</v>
          </cell>
          <cell r="AU1712">
            <v>42886</v>
          </cell>
          <cell r="AV1712">
            <v>3481.567</v>
          </cell>
          <cell r="AW1712">
            <v>8.01</v>
          </cell>
          <cell r="AX1712">
            <v>10.3</v>
          </cell>
          <cell r="AY1712">
            <v>51.7</v>
          </cell>
          <cell r="AZ1712">
            <v>180101.10800000001</v>
          </cell>
          <cell r="BA1712">
            <v>43159</v>
          </cell>
          <cell r="BB1712">
            <v>-87.242999999999995</v>
          </cell>
          <cell r="BC1712">
            <v>7.53</v>
          </cell>
          <cell r="BD1712">
            <v>9.5</v>
          </cell>
          <cell r="BE1712">
            <v>50</v>
          </cell>
          <cell r="BF1712">
            <v>42735</v>
          </cell>
          <cell r="BG1712">
            <v>170895.992</v>
          </cell>
          <cell r="BH1712" t="str">
            <v>Average</v>
          </cell>
          <cell r="BI1712" t="str">
            <v>Distribution</v>
          </cell>
          <cell r="BJ1712" t="str">
            <v>Fully Litigated</v>
          </cell>
          <cell r="BK1712" t="str">
            <v>No</v>
          </cell>
          <cell r="BL1712" t="str">
            <v>No</v>
          </cell>
        </row>
        <row r="1713">
          <cell r="AE1713">
            <v>177</v>
          </cell>
          <cell r="AF1713">
            <v>0</v>
          </cell>
          <cell r="AG1713">
            <v>1</v>
          </cell>
          <cell r="AH1713">
            <v>1</v>
          </cell>
          <cell r="AI1713">
            <v>1</v>
          </cell>
          <cell r="AJ1713">
            <v>1</v>
          </cell>
          <cell r="AL1713">
            <v>42</v>
          </cell>
          <cell r="AM1713">
            <v>109</v>
          </cell>
          <cell r="AO1713" t="str">
            <v>D-2013-00133</v>
          </cell>
          <cell r="AP1713">
            <v>3120</v>
          </cell>
          <cell r="AQ1713" t="str">
            <v>ME</v>
          </cell>
          <cell r="AR1713" t="str">
            <v>Northern Utilities, Inc.</v>
          </cell>
          <cell r="AS1713" t="str">
            <v>UTL</v>
          </cell>
          <cell r="AT1713" t="str">
            <v>Natural Gas</v>
          </cell>
          <cell r="AU1713">
            <v>41365</v>
          </cell>
          <cell r="AV1713">
            <v>4578.1400000000003</v>
          </cell>
          <cell r="AW1713">
            <v>8.5399999999999991</v>
          </cell>
          <cell r="AX1713">
            <v>10</v>
          </cell>
          <cell r="AY1713">
            <v>51.76</v>
          </cell>
          <cell r="AZ1713">
            <v>116863.16800000001</v>
          </cell>
          <cell r="BA1713">
            <v>41635</v>
          </cell>
          <cell r="BB1713">
            <v>3801.5640000000003</v>
          </cell>
          <cell r="BC1713">
            <v>8.4</v>
          </cell>
          <cell r="BD1713" t="str">
            <v>NA</v>
          </cell>
          <cell r="BE1713" t="str">
            <v>NA</v>
          </cell>
          <cell r="BF1713">
            <v>41274</v>
          </cell>
          <cell r="BG1713">
            <v>111760.626</v>
          </cell>
          <cell r="BH1713" t="str">
            <v>Year-end</v>
          </cell>
          <cell r="BI1713" t="str">
            <v>Distribution</v>
          </cell>
          <cell r="BJ1713" t="str">
            <v>Settled</v>
          </cell>
          <cell r="BK1713" t="str">
            <v>Yes</v>
          </cell>
          <cell r="BL1713" t="str">
            <v>Yes</v>
          </cell>
        </row>
        <row r="1714">
          <cell r="AE1714">
            <v>177</v>
          </cell>
          <cell r="AF1714">
            <v>0</v>
          </cell>
          <cell r="AG1714">
            <v>1</v>
          </cell>
          <cell r="AH1714">
            <v>1</v>
          </cell>
          <cell r="AI1714">
            <v>1</v>
          </cell>
          <cell r="AJ1714">
            <v>0</v>
          </cell>
          <cell r="AL1714">
            <v>42</v>
          </cell>
          <cell r="AM1714">
            <v>109</v>
          </cell>
          <cell r="AO1714" t="str">
            <v>D-2017-00198</v>
          </cell>
          <cell r="AP1714">
            <v>3192</v>
          </cell>
          <cell r="AQ1714" t="str">
            <v>ME</v>
          </cell>
          <cell r="AR1714" t="str">
            <v>Versant Power</v>
          </cell>
          <cell r="AT1714" t="str">
            <v>Electric</v>
          </cell>
          <cell r="AU1714">
            <v>43010</v>
          </cell>
          <cell r="AV1714">
            <v>10042.99</v>
          </cell>
          <cell r="AW1714">
            <v>7.25</v>
          </cell>
          <cell r="AX1714">
            <v>9.5</v>
          </cell>
          <cell r="AY1714">
            <v>49</v>
          </cell>
          <cell r="AZ1714">
            <v>307312.31699999998</v>
          </cell>
          <cell r="BA1714">
            <v>43279</v>
          </cell>
          <cell r="BB1714">
            <v>4453.6450000000004</v>
          </cell>
          <cell r="BC1714">
            <v>7.18</v>
          </cell>
          <cell r="BD1714">
            <v>9.35</v>
          </cell>
          <cell r="BE1714">
            <v>49</v>
          </cell>
          <cell r="BF1714">
            <v>42735</v>
          </cell>
          <cell r="BG1714">
            <v>292868.63</v>
          </cell>
          <cell r="BH1714" t="str">
            <v>Average</v>
          </cell>
          <cell r="BI1714" t="str">
            <v>Distribution</v>
          </cell>
          <cell r="BJ1714" t="str">
            <v>Fully Litigated</v>
          </cell>
          <cell r="BK1714" t="str">
            <v>No</v>
          </cell>
          <cell r="BL1714" t="str">
            <v>No</v>
          </cell>
        </row>
        <row r="1715">
          <cell r="AE1715">
            <v>177</v>
          </cell>
          <cell r="AF1715">
            <v>1</v>
          </cell>
          <cell r="AG1715">
            <v>1</v>
          </cell>
          <cell r="AH1715">
            <v>1</v>
          </cell>
          <cell r="AI1715">
            <v>1</v>
          </cell>
          <cell r="AJ1715">
            <v>0</v>
          </cell>
          <cell r="AL1715">
            <v>42</v>
          </cell>
          <cell r="AM1715">
            <v>109</v>
          </cell>
          <cell r="AO1715" t="str">
            <v>D-2018-00194</v>
          </cell>
          <cell r="AP1715">
            <v>3388</v>
          </cell>
          <cell r="AQ1715" t="str">
            <v>ME</v>
          </cell>
          <cell r="AR1715" t="str">
            <v>Central Maine Power Company</v>
          </cell>
          <cell r="AS1715" t="str">
            <v>IBE</v>
          </cell>
          <cell r="AT1715" t="str">
            <v>Electric</v>
          </cell>
          <cell r="AU1715">
            <v>43388</v>
          </cell>
          <cell r="AV1715">
            <v>44781</v>
          </cell>
          <cell r="AW1715">
            <v>7.45</v>
          </cell>
          <cell r="AX1715">
            <v>10</v>
          </cell>
          <cell r="AY1715">
            <v>55</v>
          </cell>
          <cell r="AZ1715">
            <v>952466</v>
          </cell>
          <cell r="BA1715">
            <v>43880</v>
          </cell>
          <cell r="BB1715">
            <v>17420</v>
          </cell>
          <cell r="BC1715">
            <v>6.3</v>
          </cell>
          <cell r="BD1715">
            <v>8.25</v>
          </cell>
          <cell r="BE1715">
            <v>50</v>
          </cell>
          <cell r="BF1715">
            <v>43281</v>
          </cell>
          <cell r="BG1715">
            <v>939452</v>
          </cell>
          <cell r="BH1715" t="str">
            <v>Average</v>
          </cell>
          <cell r="BI1715" t="str">
            <v>Distribution</v>
          </cell>
          <cell r="BJ1715" t="str">
            <v>Fully Litigated</v>
          </cell>
          <cell r="BK1715" t="str">
            <v>No</v>
          </cell>
          <cell r="BL1715" t="str">
            <v>No</v>
          </cell>
        </row>
        <row r="1716">
          <cell r="AE1716">
            <v>177</v>
          </cell>
          <cell r="AF1716">
            <v>1</v>
          </cell>
          <cell r="AG1716">
            <v>1</v>
          </cell>
          <cell r="AH1716">
            <v>1</v>
          </cell>
          <cell r="AI1716">
            <v>1</v>
          </cell>
          <cell r="AJ1716">
            <v>0</v>
          </cell>
          <cell r="AL1716">
            <v>42</v>
          </cell>
          <cell r="AM1716">
            <v>109</v>
          </cell>
          <cell r="AO1716" t="str">
            <v>D-2019-00019</v>
          </cell>
          <cell r="AP1716">
            <v>3435</v>
          </cell>
          <cell r="AQ1716" t="str">
            <v>ME</v>
          </cell>
          <cell r="AR1716" t="str">
            <v>Versant Power</v>
          </cell>
          <cell r="AT1716" t="str">
            <v>Electric</v>
          </cell>
          <cell r="AU1716">
            <v>43546</v>
          </cell>
          <cell r="AV1716">
            <v>15747.723</v>
          </cell>
          <cell r="AW1716">
            <v>7.66</v>
          </cell>
          <cell r="AX1716">
            <v>10.3</v>
          </cell>
          <cell r="AY1716">
            <v>50</v>
          </cell>
          <cell r="AZ1716">
            <v>341280.47200000001</v>
          </cell>
          <cell r="BA1716">
            <v>43578</v>
          </cell>
          <cell r="BB1716" t="str">
            <v>NA</v>
          </cell>
          <cell r="BC1716" t="str">
            <v>NA</v>
          </cell>
          <cell r="BD1716" t="str">
            <v>NA</v>
          </cell>
          <cell r="BE1716" t="str">
            <v>NA</v>
          </cell>
          <cell r="BG1716" t="str">
            <v>NA</v>
          </cell>
          <cell r="BI1716" t="str">
            <v>Distribution</v>
          </cell>
          <cell r="BK1716" t="str">
            <v>No</v>
          </cell>
          <cell r="BL1716" t="str">
            <v>No</v>
          </cell>
        </row>
        <row r="1717">
          <cell r="AE1717">
            <v>178</v>
          </cell>
          <cell r="AF1717">
            <v>1</v>
          </cell>
          <cell r="AG1717">
            <v>1</v>
          </cell>
          <cell r="AH1717">
            <v>1</v>
          </cell>
          <cell r="AI1717">
            <v>1</v>
          </cell>
          <cell r="AJ1717">
            <v>1</v>
          </cell>
          <cell r="AL1717">
            <v>42</v>
          </cell>
          <cell r="AM1717">
            <v>109</v>
          </cell>
          <cell r="AO1717" t="str">
            <v>D-2019-00092</v>
          </cell>
          <cell r="AP1717">
            <v>3491</v>
          </cell>
          <cell r="AQ1717" t="str">
            <v>ME</v>
          </cell>
          <cell r="AR1717" t="str">
            <v>Northern Utilities, Inc.</v>
          </cell>
          <cell r="AS1717" t="str">
            <v>UTL</v>
          </cell>
          <cell r="AT1717" t="str">
            <v>Natural Gas</v>
          </cell>
          <cell r="AU1717">
            <v>43644</v>
          </cell>
          <cell r="AV1717">
            <v>7071.0950000000003</v>
          </cell>
          <cell r="AW1717">
            <v>8</v>
          </cell>
          <cell r="AX1717">
            <v>10.5</v>
          </cell>
          <cell r="AY1717">
            <v>52.91</v>
          </cell>
          <cell r="AZ1717">
            <v>231314.88500000001</v>
          </cell>
          <cell r="BA1717">
            <v>43916</v>
          </cell>
          <cell r="BB1717">
            <v>3605.4120000000003</v>
          </cell>
          <cell r="BC1717">
            <v>7.34</v>
          </cell>
          <cell r="BD1717">
            <v>9.48</v>
          </cell>
          <cell r="BE1717">
            <v>50</v>
          </cell>
          <cell r="BF1717">
            <v>43465</v>
          </cell>
          <cell r="BG1717">
            <v>227278.98500000002</v>
          </cell>
          <cell r="BH1717" t="str">
            <v>Year-end</v>
          </cell>
          <cell r="BI1717" t="str">
            <v>Distribution</v>
          </cell>
          <cell r="BJ1717" t="str">
            <v>Fully Litigated</v>
          </cell>
          <cell r="BK1717" t="str">
            <v>No</v>
          </cell>
          <cell r="BL1717" t="str">
            <v>No</v>
          </cell>
        </row>
        <row r="1718">
          <cell r="AE1718">
            <v>178</v>
          </cell>
          <cell r="AF1718">
            <v>1</v>
          </cell>
          <cell r="AG1718">
            <v>1</v>
          </cell>
          <cell r="AH1718">
            <v>1</v>
          </cell>
          <cell r="AI1718">
            <v>1</v>
          </cell>
          <cell r="AJ1718">
            <v>0</v>
          </cell>
          <cell r="AL1718">
            <v>42</v>
          </cell>
          <cell r="AM1718">
            <v>109</v>
          </cell>
          <cell r="AO1718" t="str">
            <v>D-2020-00316</v>
          </cell>
          <cell r="AP1718">
            <v>3755</v>
          </cell>
          <cell r="AQ1718" t="str">
            <v>ME</v>
          </cell>
          <cell r="AR1718" t="str">
            <v>Versant Power</v>
          </cell>
          <cell r="AT1718" t="str">
            <v>Electric</v>
          </cell>
          <cell r="AU1718">
            <v>44215</v>
          </cell>
          <cell r="AV1718">
            <v>19624.998</v>
          </cell>
          <cell r="AW1718">
            <v>6.76</v>
          </cell>
          <cell r="AX1718">
            <v>9.35</v>
          </cell>
          <cell r="AY1718">
            <v>49</v>
          </cell>
          <cell r="AZ1718">
            <v>418480.11300000001</v>
          </cell>
          <cell r="BA1718">
            <v>44497</v>
          </cell>
          <cell r="BB1718">
            <v>15423.687</v>
          </cell>
          <cell r="BC1718">
            <v>6.57</v>
          </cell>
          <cell r="BD1718">
            <v>9.35</v>
          </cell>
          <cell r="BE1718">
            <v>49</v>
          </cell>
          <cell r="BF1718">
            <v>43830</v>
          </cell>
          <cell r="BG1718">
            <v>409303.61900000001</v>
          </cell>
          <cell r="BH1718" t="str">
            <v>Average</v>
          </cell>
          <cell r="BI1718" t="str">
            <v>Distribution</v>
          </cell>
          <cell r="BJ1718" t="str">
            <v>Fully Litigated</v>
          </cell>
          <cell r="BK1718" t="str">
            <v>No</v>
          </cell>
          <cell r="BL1718" t="str">
            <v>No</v>
          </cell>
        </row>
        <row r="1719">
          <cell r="AE1719">
            <v>178</v>
          </cell>
          <cell r="AF1719">
            <v>1</v>
          </cell>
          <cell r="AG1719">
            <v>1</v>
          </cell>
          <cell r="AH1719">
            <v>1</v>
          </cell>
          <cell r="AI1719">
            <v>1</v>
          </cell>
          <cell r="AJ1719">
            <v>0</v>
          </cell>
          <cell r="AL1719">
            <v>42</v>
          </cell>
          <cell r="AM1719">
            <v>109</v>
          </cell>
          <cell r="AO1719" t="str">
            <v>D-2022-00152</v>
          </cell>
          <cell r="AP1719">
            <v>4009</v>
          </cell>
          <cell r="AQ1719" t="str">
            <v>ME</v>
          </cell>
          <cell r="AR1719" t="str">
            <v>Central Maine Power Company</v>
          </cell>
          <cell r="AS1719" t="str">
            <v>IBE</v>
          </cell>
          <cell r="AT1719" t="str">
            <v>Electric</v>
          </cell>
          <cell r="AU1719">
            <v>44784</v>
          </cell>
          <cell r="AV1719">
            <v>43530</v>
          </cell>
          <cell r="AW1719">
            <v>7.14</v>
          </cell>
          <cell r="AX1719">
            <v>10.199999999999999</v>
          </cell>
          <cell r="AY1719">
            <v>50</v>
          </cell>
          <cell r="AZ1719">
            <v>1200978</v>
          </cell>
          <cell r="BA1719">
            <v>45083</v>
          </cell>
          <cell r="BB1719">
            <v>67000</v>
          </cell>
          <cell r="BC1719">
            <v>6.74</v>
          </cell>
          <cell r="BD1719">
            <v>9.35</v>
          </cell>
          <cell r="BE1719">
            <v>50</v>
          </cell>
          <cell r="BG1719" t="str">
            <v>NA</v>
          </cell>
          <cell r="BI1719" t="str">
            <v>Distribution</v>
          </cell>
          <cell r="BJ1719" t="str">
            <v>Settled</v>
          </cell>
          <cell r="BK1719" t="str">
            <v>Yes</v>
          </cell>
          <cell r="BL1719" t="str">
            <v>No</v>
          </cell>
        </row>
        <row r="1720">
          <cell r="AE1720">
            <v>178</v>
          </cell>
          <cell r="AF1720">
            <v>1</v>
          </cell>
          <cell r="AG1720">
            <v>1</v>
          </cell>
          <cell r="AH1720">
            <v>1</v>
          </cell>
          <cell r="AI1720">
            <v>1</v>
          </cell>
          <cell r="AJ1720">
            <v>0</v>
          </cell>
          <cell r="AL1720">
            <v>42</v>
          </cell>
          <cell r="AM1720">
            <v>109</v>
          </cell>
          <cell r="AO1720" t="str">
            <v>D-2022-00255</v>
          </cell>
          <cell r="AP1720">
            <v>4054</v>
          </cell>
          <cell r="AQ1720" t="str">
            <v>ME</v>
          </cell>
          <cell r="AR1720" t="str">
            <v>Versant Power</v>
          </cell>
          <cell r="AT1720" t="str">
            <v>Electric</v>
          </cell>
          <cell r="AU1720">
            <v>44837</v>
          </cell>
          <cell r="AV1720">
            <v>33133</v>
          </cell>
          <cell r="AW1720">
            <v>6.59</v>
          </cell>
          <cell r="AX1720">
            <v>9.35</v>
          </cell>
          <cell r="AY1720">
            <v>49</v>
          </cell>
          <cell r="AZ1720">
            <v>525862.99400000006</v>
          </cell>
          <cell r="BA1720">
            <v>45077</v>
          </cell>
          <cell r="BB1720">
            <v>30357.845000000001</v>
          </cell>
          <cell r="BC1720">
            <v>6.59</v>
          </cell>
          <cell r="BD1720">
            <v>9.35</v>
          </cell>
          <cell r="BE1720">
            <v>49</v>
          </cell>
          <cell r="BF1720">
            <v>44561</v>
          </cell>
          <cell r="BG1720">
            <v>526912.04399999999</v>
          </cell>
          <cell r="BH1720" t="str">
            <v>Average</v>
          </cell>
          <cell r="BI1720" t="str">
            <v>Distribution</v>
          </cell>
          <cell r="BJ1720" t="str">
            <v>Settled</v>
          </cell>
          <cell r="BK1720" t="str">
            <v>Yes</v>
          </cell>
          <cell r="BL1720" t="str">
            <v>No</v>
          </cell>
        </row>
        <row r="1721">
          <cell r="AE1721">
            <v>179</v>
          </cell>
          <cell r="AF1721">
            <v>1</v>
          </cell>
          <cell r="AG1721">
            <v>1</v>
          </cell>
          <cell r="AH1721">
            <v>1</v>
          </cell>
          <cell r="AI1721">
            <v>1</v>
          </cell>
          <cell r="AJ1721">
            <v>1</v>
          </cell>
          <cell r="AL1721">
            <v>42</v>
          </cell>
          <cell r="AM1721">
            <v>109</v>
          </cell>
          <cell r="AO1721" t="str">
            <v>D-2023-00051</v>
          </cell>
          <cell r="AP1721">
            <v>4150</v>
          </cell>
          <cell r="AQ1721" t="str">
            <v>ME</v>
          </cell>
          <cell r="AR1721" t="str">
            <v>Northern Utilities, Inc.</v>
          </cell>
          <cell r="AS1721" t="str">
            <v>UTL</v>
          </cell>
          <cell r="AT1721" t="str">
            <v>Natural Gas</v>
          </cell>
          <cell r="AU1721">
            <v>45047</v>
          </cell>
          <cell r="AV1721">
            <v>11756.977000000001</v>
          </cell>
          <cell r="AW1721">
            <v>7.74</v>
          </cell>
          <cell r="AX1721">
            <v>10.35</v>
          </cell>
          <cell r="AY1721">
            <v>52.01</v>
          </cell>
          <cell r="AZ1721">
            <v>320532.51799999998</v>
          </cell>
          <cell r="BA1721">
            <v>45189</v>
          </cell>
          <cell r="BB1721">
            <v>7573.433</v>
          </cell>
          <cell r="BC1721">
            <v>7.22</v>
          </cell>
          <cell r="BD1721">
            <v>9.35</v>
          </cell>
          <cell r="BE1721">
            <v>52.01</v>
          </cell>
          <cell r="BF1721">
            <v>44926</v>
          </cell>
          <cell r="BG1721" t="str">
            <v>NA</v>
          </cell>
          <cell r="BI1721" t="str">
            <v>Distribution</v>
          </cell>
          <cell r="BJ1721" t="str">
            <v>Settled</v>
          </cell>
          <cell r="BK1721" t="str">
            <v>No</v>
          </cell>
          <cell r="BL1721" t="str">
            <v>No</v>
          </cell>
        </row>
        <row r="1722">
          <cell r="AE1722">
            <v>179</v>
          </cell>
          <cell r="AF1722">
            <v>1</v>
          </cell>
          <cell r="AG1722">
            <v>1</v>
          </cell>
          <cell r="AH1722">
            <v>1</v>
          </cell>
          <cell r="AI1722">
            <v>1</v>
          </cell>
          <cell r="AJ1722">
            <v>0</v>
          </cell>
          <cell r="AL1722">
            <v>42</v>
          </cell>
          <cell r="AM1722">
            <v>109</v>
          </cell>
          <cell r="AO1722" t="str">
            <v>D-2023-00336</v>
          </cell>
          <cell r="AP1722">
            <v>4311</v>
          </cell>
          <cell r="AQ1722" t="str">
            <v>ME</v>
          </cell>
          <cell r="AR1722" t="str">
            <v>Versant Power</v>
          </cell>
          <cell r="AT1722" t="str">
            <v>Electric</v>
          </cell>
          <cell r="AU1722">
            <v>45352</v>
          </cell>
          <cell r="AV1722">
            <v>36143.82</v>
          </cell>
          <cell r="AW1722">
            <v>6.84</v>
          </cell>
          <cell r="AX1722">
            <v>9.35</v>
          </cell>
          <cell r="AY1722">
            <v>50</v>
          </cell>
          <cell r="AZ1722">
            <v>646087.75600000005</v>
          </cell>
          <cell r="BA1722">
            <v>45729</v>
          </cell>
          <cell r="BB1722">
            <v>32300</v>
          </cell>
          <cell r="BC1722">
            <v>6.84</v>
          </cell>
          <cell r="BD1722">
            <v>9.35</v>
          </cell>
          <cell r="BE1722">
            <v>50</v>
          </cell>
          <cell r="BF1722">
            <v>45107</v>
          </cell>
          <cell r="BG1722">
            <v>641964.95000000007</v>
          </cell>
          <cell r="BH1722" t="str">
            <v>Average</v>
          </cell>
          <cell r="BI1722" t="str">
            <v>Distribution</v>
          </cell>
          <cell r="BJ1722" t="str">
            <v>Fully Litigated</v>
          </cell>
          <cell r="BK1722" t="str">
            <v>No</v>
          </cell>
          <cell r="BL1722" t="str">
            <v>No</v>
          </cell>
        </row>
        <row r="1723">
          <cell r="AE1723">
            <v>179</v>
          </cell>
          <cell r="AF1723">
            <v>0</v>
          </cell>
          <cell r="AG1723">
            <v>1</v>
          </cell>
          <cell r="AH1723">
            <v>1</v>
          </cell>
          <cell r="AI1723">
            <v>1</v>
          </cell>
          <cell r="AJ1723">
            <v>1</v>
          </cell>
          <cell r="AL1723">
            <v>42</v>
          </cell>
          <cell r="AM1723">
            <v>110</v>
          </cell>
          <cell r="AO1723" t="str">
            <v>C-U-14893</v>
          </cell>
          <cell r="AP1723">
            <v>-987</v>
          </cell>
          <cell r="AQ1723" t="str">
            <v>MI</v>
          </cell>
          <cell r="AR1723" t="str">
            <v>SEMCO Energy, Inc.</v>
          </cell>
          <cell r="AS1723" t="str">
            <v>ALA</v>
          </cell>
          <cell r="AT1723" t="str">
            <v>Natural Gas</v>
          </cell>
          <cell r="AU1723">
            <v>38863</v>
          </cell>
          <cell r="AV1723">
            <v>18900</v>
          </cell>
          <cell r="AW1723">
            <v>8.23</v>
          </cell>
          <cell r="AX1723">
            <v>11.9</v>
          </cell>
          <cell r="AY1723">
            <v>44.18</v>
          </cell>
          <cell r="AZ1723">
            <v>346000</v>
          </cell>
          <cell r="BA1723">
            <v>39091</v>
          </cell>
          <cell r="BB1723">
            <v>12600</v>
          </cell>
          <cell r="BC1723">
            <v>7.75</v>
          </cell>
          <cell r="BD1723">
            <v>11</v>
          </cell>
          <cell r="BE1723">
            <v>42.94</v>
          </cell>
          <cell r="BG1723" t="str">
            <v>NA</v>
          </cell>
          <cell r="BI1723" t="str">
            <v>Distribution</v>
          </cell>
          <cell r="BJ1723" t="str">
            <v>Settled</v>
          </cell>
          <cell r="BK1723" t="str">
            <v>No</v>
          </cell>
          <cell r="BL1723" t="str">
            <v>No</v>
          </cell>
        </row>
        <row r="1724">
          <cell r="AE1724">
            <v>179</v>
          </cell>
          <cell r="AF1724">
            <v>0</v>
          </cell>
          <cell r="AG1724">
            <v>1</v>
          </cell>
          <cell r="AH1724">
            <v>1</v>
          </cell>
          <cell r="AI1724">
            <v>1</v>
          </cell>
          <cell r="AJ1724">
            <v>0</v>
          </cell>
          <cell r="AL1724">
            <v>42</v>
          </cell>
          <cell r="AM1724">
            <v>111</v>
          </cell>
          <cell r="AO1724" t="str">
            <v>C-U-14745</v>
          </cell>
          <cell r="AP1724">
            <v>-931</v>
          </cell>
          <cell r="AQ1724" t="str">
            <v>MI</v>
          </cell>
          <cell r="AR1724" t="str">
            <v>Upper Peninsula Power Company</v>
          </cell>
          <cell r="AT1724" t="str">
            <v>Electric</v>
          </cell>
          <cell r="AU1724">
            <v>38720</v>
          </cell>
          <cell r="AV1724">
            <v>6200</v>
          </cell>
          <cell r="AW1724">
            <v>8.1</v>
          </cell>
          <cell r="AX1724">
            <v>11.5</v>
          </cell>
          <cell r="AY1724">
            <v>47.12</v>
          </cell>
          <cell r="AZ1724">
            <v>109900</v>
          </cell>
          <cell r="BA1724">
            <v>38895</v>
          </cell>
          <cell r="BB1724">
            <v>3800</v>
          </cell>
          <cell r="BC1724">
            <v>7.75</v>
          </cell>
          <cell r="BD1724">
            <v>10.75</v>
          </cell>
          <cell r="BE1724">
            <v>47.12</v>
          </cell>
          <cell r="BF1724">
            <v>39082</v>
          </cell>
          <cell r="BG1724" t="str">
            <v>NA</v>
          </cell>
          <cell r="BI1724" t="str">
            <v>Vertically Integrated</v>
          </cell>
          <cell r="BJ1724" t="str">
            <v>Settled</v>
          </cell>
          <cell r="BK1724" t="str">
            <v>No</v>
          </cell>
          <cell r="BL1724" t="str">
            <v>No</v>
          </cell>
        </row>
        <row r="1725">
          <cell r="AE1725">
            <v>179</v>
          </cell>
          <cell r="AF1725">
            <v>0</v>
          </cell>
          <cell r="AG1725">
            <v>1</v>
          </cell>
          <cell r="AH1725">
            <v>1</v>
          </cell>
          <cell r="AI1725">
            <v>1</v>
          </cell>
          <cell r="AJ1725">
            <v>0</v>
          </cell>
          <cell r="AL1725">
            <v>43</v>
          </cell>
          <cell r="AM1725">
            <v>112</v>
          </cell>
          <cell r="AO1725" t="str">
            <v>C-U-14838</v>
          </cell>
          <cell r="AP1725">
            <v>-896</v>
          </cell>
          <cell r="AQ1725" t="str">
            <v>MI</v>
          </cell>
          <cell r="AR1725" t="str">
            <v>DTE Electric Company</v>
          </cell>
          <cell r="AS1725" t="str">
            <v>DTE</v>
          </cell>
          <cell r="AT1725" t="str">
            <v>Electric</v>
          </cell>
          <cell r="AU1725">
            <v>38799</v>
          </cell>
          <cell r="AV1725">
            <v>45300</v>
          </cell>
          <cell r="AW1725">
            <v>7.36</v>
          </cell>
          <cell r="AX1725">
            <v>11.25</v>
          </cell>
          <cell r="AY1725">
            <v>41.59</v>
          </cell>
          <cell r="AZ1725">
            <v>7906800</v>
          </cell>
          <cell r="BA1725">
            <v>38960</v>
          </cell>
          <cell r="BB1725">
            <v>-78800</v>
          </cell>
          <cell r="BC1725" t="str">
            <v>NA</v>
          </cell>
          <cell r="BD1725" t="str">
            <v>NA</v>
          </cell>
          <cell r="BE1725" t="str">
            <v>NA</v>
          </cell>
          <cell r="BF1725">
            <v>38717</v>
          </cell>
          <cell r="BG1725" t="str">
            <v>NA</v>
          </cell>
          <cell r="BI1725" t="str">
            <v>Vertically Integrated</v>
          </cell>
          <cell r="BJ1725" t="str">
            <v>Settled</v>
          </cell>
          <cell r="BK1725" t="str">
            <v>Yes</v>
          </cell>
          <cell r="BL1725" t="str">
            <v>No</v>
          </cell>
        </row>
        <row r="1726">
          <cell r="AE1726">
            <v>179</v>
          </cell>
          <cell r="AF1726">
            <v>0</v>
          </cell>
          <cell r="AG1726">
            <v>1</v>
          </cell>
          <cell r="AH1726">
            <v>1</v>
          </cell>
          <cell r="AI1726">
            <v>1</v>
          </cell>
          <cell r="AJ1726">
            <v>1</v>
          </cell>
          <cell r="AL1726">
            <v>44</v>
          </cell>
          <cell r="AM1726">
            <v>113</v>
          </cell>
          <cell r="AO1726" t="str">
            <v>C-U-14547</v>
          </cell>
          <cell r="AP1726">
            <v>-895</v>
          </cell>
          <cell r="AQ1726" t="str">
            <v>MI</v>
          </cell>
          <cell r="AR1726" t="str">
            <v>Consumers Energy Company</v>
          </cell>
          <cell r="AS1726" t="str">
            <v>CMS</v>
          </cell>
          <cell r="AT1726" t="str">
            <v>Natural Gas</v>
          </cell>
          <cell r="AU1726">
            <v>38534</v>
          </cell>
          <cell r="AV1726">
            <v>118200</v>
          </cell>
          <cell r="AW1726">
            <v>7.19</v>
          </cell>
          <cell r="AX1726">
            <v>12</v>
          </cell>
          <cell r="AY1726">
            <v>35.6</v>
          </cell>
          <cell r="AZ1726">
            <v>2251200</v>
          </cell>
          <cell r="BA1726">
            <v>39042</v>
          </cell>
          <cell r="BB1726">
            <v>80800</v>
          </cell>
          <cell r="BC1726">
            <v>6.69</v>
          </cell>
          <cell r="BD1726">
            <v>11</v>
          </cell>
          <cell r="BE1726">
            <v>35.06</v>
          </cell>
          <cell r="BF1726">
            <v>39082</v>
          </cell>
          <cell r="BG1726">
            <v>2250600</v>
          </cell>
          <cell r="BH1726" t="str">
            <v>Average</v>
          </cell>
          <cell r="BI1726" t="str">
            <v>Distribution</v>
          </cell>
          <cell r="BJ1726" t="str">
            <v>Fully Litigated</v>
          </cell>
          <cell r="BK1726" t="str">
            <v>No</v>
          </cell>
          <cell r="BL1726" t="str">
            <v>Yes</v>
          </cell>
        </row>
        <row r="1727">
          <cell r="AE1727">
            <v>179</v>
          </cell>
          <cell r="AF1727">
            <v>0</v>
          </cell>
          <cell r="AG1727">
            <v>1</v>
          </cell>
          <cell r="AH1727">
            <v>1</v>
          </cell>
          <cell r="AI1727">
            <v>1</v>
          </cell>
          <cell r="AJ1727">
            <v>1</v>
          </cell>
          <cell r="AL1727">
            <v>44</v>
          </cell>
          <cell r="AM1727">
            <v>113</v>
          </cell>
          <cell r="AO1727" t="str">
            <v>C-U-9323</v>
          </cell>
          <cell r="AP1727">
            <v>-827</v>
          </cell>
          <cell r="AQ1727" t="str">
            <v>MI</v>
          </cell>
          <cell r="AR1727" t="str">
            <v>SEMCO Energy, Inc.</v>
          </cell>
          <cell r="AS1727" t="str">
            <v>ALA</v>
          </cell>
          <cell r="AT1727" t="str">
            <v>Natural Gas</v>
          </cell>
          <cell r="AU1727">
            <v>32612</v>
          </cell>
          <cell r="AV1727">
            <v>9600</v>
          </cell>
          <cell r="AW1727">
            <v>11.18</v>
          </cell>
          <cell r="AX1727">
            <v>13.5</v>
          </cell>
          <cell r="AY1727">
            <v>58.04</v>
          </cell>
          <cell r="AZ1727">
            <v>68500</v>
          </cell>
          <cell r="BA1727">
            <v>33053</v>
          </cell>
          <cell r="BB1727">
            <v>3200</v>
          </cell>
          <cell r="BC1727">
            <v>10.16</v>
          </cell>
          <cell r="BD1727">
            <v>13.25</v>
          </cell>
          <cell r="BE1727">
            <v>38.61</v>
          </cell>
          <cell r="BF1727">
            <v>32508</v>
          </cell>
          <cell r="BG1727">
            <v>55500</v>
          </cell>
          <cell r="BH1727" t="str">
            <v>Year-end</v>
          </cell>
          <cell r="BI1727" t="str">
            <v>Distribution</v>
          </cell>
          <cell r="BJ1727" t="str">
            <v>Fully Litigated</v>
          </cell>
          <cell r="BK1727" t="str">
            <v>No</v>
          </cell>
          <cell r="BL1727" t="str">
            <v>No</v>
          </cell>
        </row>
        <row r="1728">
          <cell r="AE1728">
            <v>179</v>
          </cell>
          <cell r="AF1728">
            <v>0</v>
          </cell>
          <cell r="AG1728">
            <v>1</v>
          </cell>
          <cell r="AH1728">
            <v>1</v>
          </cell>
          <cell r="AI1728">
            <v>1</v>
          </cell>
          <cell r="AJ1728">
            <v>1</v>
          </cell>
          <cell r="AL1728">
            <v>44</v>
          </cell>
          <cell r="AM1728">
            <v>113</v>
          </cell>
          <cell r="AO1728" t="str">
            <v>C-U-11220</v>
          </cell>
          <cell r="AP1728">
            <v>-826</v>
          </cell>
          <cell r="AQ1728" t="str">
            <v>MI</v>
          </cell>
          <cell r="AR1728" t="str">
            <v>SEMCO Energy, Inc.</v>
          </cell>
          <cell r="AS1728" t="str">
            <v>ALA</v>
          </cell>
          <cell r="AT1728" t="str">
            <v>Natural Gas</v>
          </cell>
          <cell r="AU1728">
            <v>35409</v>
          </cell>
          <cell r="AV1728">
            <v>5600</v>
          </cell>
          <cell r="AW1728">
            <v>9.0399999999999991</v>
          </cell>
          <cell r="AX1728">
            <v>11.6</v>
          </cell>
          <cell r="AY1728">
            <v>42.79</v>
          </cell>
          <cell r="AZ1728" t="str">
            <v>NA</v>
          </cell>
          <cell r="BA1728">
            <v>35732</v>
          </cell>
          <cell r="BB1728">
            <v>400</v>
          </cell>
          <cell r="BC1728">
            <v>8.59</v>
          </cell>
          <cell r="BD1728">
            <v>10.75</v>
          </cell>
          <cell r="BE1728" t="str">
            <v>NA</v>
          </cell>
          <cell r="BG1728" t="str">
            <v>NA</v>
          </cell>
          <cell r="BI1728" t="str">
            <v>Distribution</v>
          </cell>
          <cell r="BJ1728" t="str">
            <v>Settled</v>
          </cell>
          <cell r="BK1728" t="str">
            <v>No</v>
          </cell>
          <cell r="BL1728" t="str">
            <v>No</v>
          </cell>
        </row>
        <row r="1729">
          <cell r="AE1729">
            <v>179</v>
          </cell>
          <cell r="AF1729">
            <v>0</v>
          </cell>
          <cell r="AG1729">
            <v>1</v>
          </cell>
          <cell r="AH1729">
            <v>1</v>
          </cell>
          <cell r="AI1729">
            <v>1</v>
          </cell>
          <cell r="AJ1729">
            <v>1</v>
          </cell>
          <cell r="AL1729">
            <v>44</v>
          </cell>
          <cell r="AM1729">
            <v>113</v>
          </cell>
          <cell r="AO1729" t="str">
            <v>C-U-13575</v>
          </cell>
          <cell r="AP1729">
            <v>-825</v>
          </cell>
          <cell r="AQ1729" t="str">
            <v>MI</v>
          </cell>
          <cell r="AR1729" t="str">
            <v>SEMCO Energy, Inc.</v>
          </cell>
          <cell r="AS1729" t="str">
            <v>ALA</v>
          </cell>
          <cell r="AT1729" t="str">
            <v>Natural Gas</v>
          </cell>
          <cell r="AU1729">
            <v>37581</v>
          </cell>
          <cell r="AV1729">
            <v>10900</v>
          </cell>
          <cell r="AW1729">
            <v>8.2799999999999994</v>
          </cell>
          <cell r="AX1729">
            <v>12</v>
          </cell>
          <cell r="AY1729">
            <v>41.65</v>
          </cell>
          <cell r="AZ1729" t="str">
            <v>NA</v>
          </cell>
          <cell r="BA1729">
            <v>37743</v>
          </cell>
          <cell r="BB1729">
            <v>3300</v>
          </cell>
          <cell r="BC1729" t="str">
            <v>NA</v>
          </cell>
          <cell r="BD1729">
            <v>11.4</v>
          </cell>
          <cell r="BE1729" t="str">
            <v>NA</v>
          </cell>
          <cell r="BF1729">
            <v>37986</v>
          </cell>
          <cell r="BG1729" t="str">
            <v>NA</v>
          </cell>
          <cell r="BI1729" t="str">
            <v>Distribution</v>
          </cell>
          <cell r="BJ1729" t="str">
            <v>Settled</v>
          </cell>
          <cell r="BK1729" t="str">
            <v>No</v>
          </cell>
          <cell r="BL1729" t="str">
            <v>No</v>
          </cell>
        </row>
        <row r="1730">
          <cell r="AE1730">
            <v>179</v>
          </cell>
          <cell r="AF1730">
            <v>0</v>
          </cell>
          <cell r="AG1730">
            <v>1</v>
          </cell>
          <cell r="AH1730">
            <v>1</v>
          </cell>
          <cell r="AI1730">
            <v>1</v>
          </cell>
          <cell r="AJ1730">
            <v>1</v>
          </cell>
          <cell r="AL1730">
            <v>44</v>
          </cell>
          <cell r="AM1730">
            <v>113</v>
          </cell>
          <cell r="AO1730" t="str">
            <v>C-U-14338</v>
          </cell>
          <cell r="AP1730">
            <v>-824</v>
          </cell>
          <cell r="AQ1730" t="str">
            <v>MI</v>
          </cell>
          <cell r="AR1730" t="str">
            <v>SEMCO Energy, Inc.</v>
          </cell>
          <cell r="AS1730" t="str">
            <v>ALA</v>
          </cell>
          <cell r="AT1730" t="str">
            <v>Natural Gas</v>
          </cell>
          <cell r="AU1730">
            <v>38322</v>
          </cell>
          <cell r="AV1730">
            <v>11700</v>
          </cell>
          <cell r="AW1730">
            <v>7.66</v>
          </cell>
          <cell r="AX1730">
            <v>11.4</v>
          </cell>
          <cell r="AY1730">
            <v>46</v>
          </cell>
          <cell r="AZ1730">
            <v>313200</v>
          </cell>
          <cell r="BA1730">
            <v>38440</v>
          </cell>
          <cell r="BB1730">
            <v>7100</v>
          </cell>
          <cell r="BC1730">
            <v>7.49</v>
          </cell>
          <cell r="BD1730">
            <v>11</v>
          </cell>
          <cell r="BE1730" t="str">
            <v>NA</v>
          </cell>
          <cell r="BF1730">
            <v>38717</v>
          </cell>
          <cell r="BG1730" t="str">
            <v>NA</v>
          </cell>
          <cell r="BI1730" t="str">
            <v>Distribution</v>
          </cell>
          <cell r="BJ1730" t="str">
            <v>Settled</v>
          </cell>
          <cell r="BK1730" t="str">
            <v>No</v>
          </cell>
          <cell r="BL1730" t="str">
            <v>No</v>
          </cell>
        </row>
        <row r="1731">
          <cell r="AE1731">
            <v>179</v>
          </cell>
          <cell r="AF1731">
            <v>0</v>
          </cell>
          <cell r="AG1731">
            <v>1</v>
          </cell>
          <cell r="AH1731">
            <v>1</v>
          </cell>
          <cell r="AI1731">
            <v>1</v>
          </cell>
          <cell r="AJ1731">
            <v>0</v>
          </cell>
          <cell r="AL1731">
            <v>44</v>
          </cell>
          <cell r="AM1731">
            <v>113</v>
          </cell>
          <cell r="AO1731" t="str">
            <v>C-U-9656</v>
          </cell>
          <cell r="AP1731">
            <v>-823</v>
          </cell>
          <cell r="AQ1731" t="str">
            <v>MI</v>
          </cell>
          <cell r="AR1731" t="str">
            <v>Indiana Michigan Power Company</v>
          </cell>
          <cell r="AS1731" t="str">
            <v>AEP</v>
          </cell>
          <cell r="AT1731" t="str">
            <v>Electric</v>
          </cell>
          <cell r="AU1731">
            <v>33042</v>
          </cell>
          <cell r="AV1731">
            <v>15800</v>
          </cell>
          <cell r="AW1731">
            <v>9.7799999999999994</v>
          </cell>
          <cell r="AX1731">
            <v>13.75</v>
          </cell>
          <cell r="AY1731">
            <v>36.68</v>
          </cell>
          <cell r="AZ1731" t="str">
            <v>NA</v>
          </cell>
          <cell r="BA1731">
            <v>33281</v>
          </cell>
          <cell r="BB1731">
            <v>10400</v>
          </cell>
          <cell r="BC1731" t="str">
            <v>NA</v>
          </cell>
          <cell r="BD1731">
            <v>13</v>
          </cell>
          <cell r="BE1731" t="str">
            <v>NA</v>
          </cell>
          <cell r="BF1731">
            <v>33603</v>
          </cell>
          <cell r="BG1731" t="str">
            <v>NA</v>
          </cell>
          <cell r="BI1731" t="str">
            <v>Vertically Integrated</v>
          </cell>
          <cell r="BJ1731" t="str">
            <v>Settled</v>
          </cell>
          <cell r="BK1731" t="str">
            <v>Yes</v>
          </cell>
          <cell r="BL1731" t="str">
            <v>No</v>
          </cell>
        </row>
        <row r="1732">
          <cell r="AE1732">
            <v>179</v>
          </cell>
          <cell r="AF1732">
            <v>0</v>
          </cell>
          <cell r="AG1732">
            <v>1</v>
          </cell>
          <cell r="AH1732">
            <v>1</v>
          </cell>
          <cell r="AI1732">
            <v>1</v>
          </cell>
          <cell r="AJ1732">
            <v>1</v>
          </cell>
          <cell r="AL1732">
            <v>44</v>
          </cell>
          <cell r="AM1732">
            <v>114</v>
          </cell>
          <cell r="AO1732" t="str">
            <v>C-U-9781</v>
          </cell>
          <cell r="AP1732">
            <v>-726</v>
          </cell>
          <cell r="AQ1732" t="str">
            <v>MI</v>
          </cell>
          <cell r="AR1732" t="str">
            <v>Michigan Gas Utilities Corporation</v>
          </cell>
          <cell r="AS1732" t="str">
            <v>WEC</v>
          </cell>
          <cell r="AT1732" t="str">
            <v>Natural Gas</v>
          </cell>
          <cell r="AU1732">
            <v>33228</v>
          </cell>
          <cell r="AV1732">
            <v>7800</v>
          </cell>
          <cell r="AW1732">
            <v>10.54</v>
          </cell>
          <cell r="AX1732">
            <v>15</v>
          </cell>
          <cell r="AY1732">
            <v>40.47</v>
          </cell>
          <cell r="AZ1732" t="str">
            <v>NA</v>
          </cell>
          <cell r="BA1732">
            <v>33358</v>
          </cell>
          <cell r="BB1732">
            <v>2400</v>
          </cell>
          <cell r="BC1732">
            <v>9.5</v>
          </cell>
          <cell r="BD1732">
            <v>13</v>
          </cell>
          <cell r="BE1732" t="str">
            <v>NA</v>
          </cell>
          <cell r="BG1732" t="str">
            <v>NA</v>
          </cell>
          <cell r="BI1732" t="str">
            <v>Distribution</v>
          </cell>
          <cell r="BJ1732" t="str">
            <v>Settled</v>
          </cell>
          <cell r="BK1732" t="str">
            <v>Yes</v>
          </cell>
          <cell r="BL1732" t="str">
            <v>No</v>
          </cell>
        </row>
        <row r="1733">
          <cell r="AE1733">
            <v>179</v>
          </cell>
          <cell r="AF1733">
            <v>0</v>
          </cell>
          <cell r="AG1733">
            <v>1</v>
          </cell>
          <cell r="AH1733">
            <v>1</v>
          </cell>
          <cell r="AI1733">
            <v>1</v>
          </cell>
          <cell r="AJ1733">
            <v>1</v>
          </cell>
          <cell r="AL1733">
            <v>44</v>
          </cell>
          <cell r="AM1733">
            <v>115</v>
          </cell>
          <cell r="AO1733" t="str">
            <v>C-U-9475</v>
          </cell>
          <cell r="AP1733">
            <v>-725</v>
          </cell>
          <cell r="AQ1733" t="str">
            <v>MI</v>
          </cell>
          <cell r="AR1733" t="str">
            <v>DTE Gas Company</v>
          </cell>
          <cell r="AS1733" t="str">
            <v>DTE</v>
          </cell>
          <cell r="AT1733" t="str">
            <v>Natural Gas</v>
          </cell>
          <cell r="AU1733">
            <v>32762</v>
          </cell>
          <cell r="AV1733">
            <v>78800</v>
          </cell>
          <cell r="AW1733">
            <v>9.44</v>
          </cell>
          <cell r="AX1733">
            <v>14</v>
          </cell>
          <cell r="AY1733">
            <v>35.880000000000003</v>
          </cell>
          <cell r="AZ1733" t="str">
            <v>NA</v>
          </cell>
          <cell r="BA1733">
            <v>32975</v>
          </cell>
          <cell r="BB1733">
            <v>0</v>
          </cell>
          <cell r="BC1733" t="str">
            <v>NA</v>
          </cell>
          <cell r="BD1733">
            <v>13.25</v>
          </cell>
          <cell r="BE1733" t="str">
            <v>NA</v>
          </cell>
          <cell r="BG1733" t="str">
            <v>NA</v>
          </cell>
          <cell r="BI1733" t="str">
            <v>Distribution</v>
          </cell>
          <cell r="BJ1733" t="str">
            <v>Settled</v>
          </cell>
          <cell r="BK1733" t="str">
            <v>No</v>
          </cell>
          <cell r="BL1733" t="str">
            <v>No</v>
          </cell>
        </row>
        <row r="1734">
          <cell r="AE1734">
            <v>179</v>
          </cell>
          <cell r="AF1734">
            <v>0</v>
          </cell>
          <cell r="AG1734">
            <v>1</v>
          </cell>
          <cell r="AH1734">
            <v>1</v>
          </cell>
          <cell r="AI1734">
            <v>1</v>
          </cell>
          <cell r="AJ1734">
            <v>0</v>
          </cell>
          <cell r="AL1734">
            <v>44</v>
          </cell>
          <cell r="AM1734">
            <v>115</v>
          </cell>
          <cell r="AO1734" t="str">
            <v>C-U-14410</v>
          </cell>
          <cell r="AP1734">
            <v>-724</v>
          </cell>
          <cell r="AQ1734" t="str">
            <v>MI</v>
          </cell>
          <cell r="AR1734" t="str">
            <v>Upper Peninsula Power Company</v>
          </cell>
          <cell r="AT1734" t="str">
            <v>Electric</v>
          </cell>
          <cell r="AU1734">
            <v>38387</v>
          </cell>
          <cell r="AV1734">
            <v>5700</v>
          </cell>
          <cell r="AW1734">
            <v>8.2799999999999994</v>
          </cell>
          <cell r="AX1734">
            <v>12</v>
          </cell>
          <cell r="AY1734">
            <v>47.39</v>
          </cell>
          <cell r="AZ1734">
            <v>100800</v>
          </cell>
          <cell r="BA1734">
            <v>38470</v>
          </cell>
          <cell r="BB1734">
            <v>0</v>
          </cell>
          <cell r="BC1734" t="str">
            <v>NA</v>
          </cell>
          <cell r="BD1734" t="str">
            <v>NA</v>
          </cell>
          <cell r="BE1734" t="str">
            <v>NA</v>
          </cell>
          <cell r="BG1734" t="str">
            <v>NA</v>
          </cell>
          <cell r="BI1734" t="str">
            <v>Vertically Integrated</v>
          </cell>
          <cell r="BJ1734" t="str">
            <v>Settled</v>
          </cell>
          <cell r="BK1734" t="str">
            <v>No</v>
          </cell>
          <cell r="BL1734" t="str">
            <v>No</v>
          </cell>
        </row>
        <row r="1735">
          <cell r="AE1735">
            <v>179</v>
          </cell>
          <cell r="AF1735">
            <v>0</v>
          </cell>
          <cell r="AG1735">
            <v>1</v>
          </cell>
          <cell r="AH1735">
            <v>1</v>
          </cell>
          <cell r="AI1735">
            <v>1</v>
          </cell>
          <cell r="AJ1735">
            <v>1</v>
          </cell>
          <cell r="AL1735">
            <v>44</v>
          </cell>
          <cell r="AM1735">
            <v>115</v>
          </cell>
          <cell r="AO1735" t="str">
            <v>C-U-13730</v>
          </cell>
          <cell r="AP1735">
            <v>-723</v>
          </cell>
          <cell r="AQ1735" t="str">
            <v>MI</v>
          </cell>
          <cell r="AR1735" t="str">
            <v>Consumers Energy Company</v>
          </cell>
          <cell r="AS1735" t="str">
            <v>CMS</v>
          </cell>
          <cell r="AT1735" t="str">
            <v>Natural Gas</v>
          </cell>
          <cell r="AU1735">
            <v>37694</v>
          </cell>
          <cell r="AV1735">
            <v>139000</v>
          </cell>
          <cell r="AW1735">
            <v>9.6</v>
          </cell>
          <cell r="AX1735">
            <v>13.5</v>
          </cell>
          <cell r="AY1735">
            <v>42.11</v>
          </cell>
          <cell r="AZ1735">
            <v>1568000</v>
          </cell>
          <cell r="BA1735">
            <v>38274</v>
          </cell>
          <cell r="BB1735" t="str">
            <v>NA</v>
          </cell>
          <cell r="BC1735" t="str">
            <v>NA</v>
          </cell>
          <cell r="BD1735" t="str">
            <v>NA</v>
          </cell>
          <cell r="BE1735" t="str">
            <v>NA</v>
          </cell>
          <cell r="BG1735" t="str">
            <v>NA</v>
          </cell>
          <cell r="BI1735" t="str">
            <v>Distribution</v>
          </cell>
          <cell r="BJ1735" t="str">
            <v>Fully Litigated</v>
          </cell>
          <cell r="BK1735" t="str">
            <v>No</v>
          </cell>
          <cell r="BL1735" t="str">
            <v>Yes</v>
          </cell>
        </row>
        <row r="1736">
          <cell r="AE1736">
            <v>179</v>
          </cell>
          <cell r="AF1736">
            <v>0</v>
          </cell>
          <cell r="AG1736">
            <v>1</v>
          </cell>
          <cell r="AH1736">
            <v>1</v>
          </cell>
          <cell r="AI1736">
            <v>1</v>
          </cell>
          <cell r="AJ1736">
            <v>0</v>
          </cell>
          <cell r="AL1736">
            <v>44</v>
          </cell>
          <cell r="AM1736">
            <v>115</v>
          </cell>
          <cell r="AO1736" t="str">
            <v>C-U-13497</v>
          </cell>
          <cell r="AP1736">
            <v>-722</v>
          </cell>
          <cell r="AQ1736" t="str">
            <v>MI</v>
          </cell>
          <cell r="AR1736" t="str">
            <v>Upper Peninsula Power Company</v>
          </cell>
          <cell r="AT1736" t="str">
            <v>Electric</v>
          </cell>
          <cell r="AU1736">
            <v>37470</v>
          </cell>
          <cell r="AV1736">
            <v>9900</v>
          </cell>
          <cell r="AW1736">
            <v>9.8000000000000007</v>
          </cell>
          <cell r="AX1736">
            <v>12.6</v>
          </cell>
          <cell r="AY1736">
            <v>55</v>
          </cell>
          <cell r="AZ1736">
            <v>85500</v>
          </cell>
          <cell r="BA1736">
            <v>37610</v>
          </cell>
          <cell r="BB1736">
            <v>4900</v>
          </cell>
          <cell r="BC1736">
            <v>8.59</v>
          </cell>
          <cell r="BD1736">
            <v>11.4</v>
          </cell>
          <cell r="BE1736" t="str">
            <v>NA</v>
          </cell>
          <cell r="BF1736">
            <v>37986</v>
          </cell>
          <cell r="BG1736" t="str">
            <v>NA</v>
          </cell>
          <cell r="BI1736" t="str">
            <v>Vertically Integrated</v>
          </cell>
          <cell r="BJ1736" t="str">
            <v>Settled</v>
          </cell>
          <cell r="BK1736" t="str">
            <v>No</v>
          </cell>
          <cell r="BL1736" t="str">
            <v>No</v>
          </cell>
        </row>
        <row r="1737">
          <cell r="AE1737">
            <v>179</v>
          </cell>
          <cell r="AF1737">
            <v>0</v>
          </cell>
          <cell r="AG1737">
            <v>1</v>
          </cell>
          <cell r="AH1737">
            <v>1</v>
          </cell>
          <cell r="AI1737">
            <v>1</v>
          </cell>
          <cell r="AJ1737">
            <v>1</v>
          </cell>
          <cell r="AL1737">
            <v>44</v>
          </cell>
          <cell r="AM1737">
            <v>115</v>
          </cell>
          <cell r="AO1737" t="str">
            <v>C-U-13470</v>
          </cell>
          <cell r="AP1737">
            <v>-721</v>
          </cell>
          <cell r="AQ1737" t="str">
            <v>MI</v>
          </cell>
          <cell r="AR1737" t="str">
            <v>Michigan Gas Utilities Corporation</v>
          </cell>
          <cell r="AS1737" t="str">
            <v>WEC</v>
          </cell>
          <cell r="AT1737" t="str">
            <v>Natural Gas</v>
          </cell>
          <cell r="AU1737">
            <v>37470</v>
          </cell>
          <cell r="AV1737">
            <v>14300</v>
          </cell>
          <cell r="AW1737">
            <v>8.67</v>
          </cell>
          <cell r="AX1737">
            <v>12.25</v>
          </cell>
          <cell r="AY1737">
            <v>39.299999999999997</v>
          </cell>
          <cell r="AZ1737">
            <v>170115</v>
          </cell>
          <cell r="BA1737">
            <v>37692</v>
          </cell>
          <cell r="BB1737">
            <v>8400</v>
          </cell>
          <cell r="BC1737" t="str">
            <v>NA</v>
          </cell>
          <cell r="BD1737">
            <v>11.4</v>
          </cell>
          <cell r="BE1737" t="str">
            <v>NA</v>
          </cell>
          <cell r="BF1737">
            <v>37986</v>
          </cell>
          <cell r="BG1737" t="str">
            <v>NA</v>
          </cell>
          <cell r="BI1737" t="str">
            <v>Distribution</v>
          </cell>
          <cell r="BJ1737" t="str">
            <v>Settled</v>
          </cell>
          <cell r="BK1737" t="str">
            <v>No</v>
          </cell>
          <cell r="BL1737" t="str">
            <v>Yes</v>
          </cell>
        </row>
        <row r="1738">
          <cell r="AE1738">
            <v>179</v>
          </cell>
          <cell r="AF1738">
            <v>0</v>
          </cell>
          <cell r="AG1738">
            <v>1</v>
          </cell>
          <cell r="AH1738">
            <v>1</v>
          </cell>
          <cell r="AI1738">
            <v>1</v>
          </cell>
          <cell r="AJ1738">
            <v>0</v>
          </cell>
          <cell r="AL1738">
            <v>44</v>
          </cell>
          <cell r="AM1738">
            <v>115</v>
          </cell>
          <cell r="AO1738" t="str">
            <v>C-U-11726</v>
          </cell>
          <cell r="AP1738">
            <v>-720</v>
          </cell>
          <cell r="AQ1738" t="str">
            <v>MI</v>
          </cell>
          <cell r="AR1738" t="str">
            <v>DTE Electric Company</v>
          </cell>
          <cell r="AS1738" t="str">
            <v>DTE</v>
          </cell>
          <cell r="AT1738" t="str">
            <v>Electric</v>
          </cell>
          <cell r="AU1738">
            <v>35977</v>
          </cell>
          <cell r="AV1738">
            <v>0</v>
          </cell>
          <cell r="AW1738" t="str">
            <v>NA</v>
          </cell>
          <cell r="AX1738" t="str">
            <v>NA</v>
          </cell>
          <cell r="AY1738" t="str">
            <v>NA</v>
          </cell>
          <cell r="AZ1738" t="str">
            <v>NA</v>
          </cell>
          <cell r="BA1738">
            <v>36157</v>
          </cell>
          <cell r="BB1738">
            <v>-93800</v>
          </cell>
          <cell r="BC1738" t="str">
            <v>NA</v>
          </cell>
          <cell r="BD1738" t="str">
            <v>NA</v>
          </cell>
          <cell r="BE1738" t="str">
            <v>NA</v>
          </cell>
          <cell r="BG1738" t="str">
            <v>NA</v>
          </cell>
          <cell r="BI1738" t="str">
            <v>Vertically Integrated</v>
          </cell>
          <cell r="BJ1738" t="str">
            <v>Fully Litigated</v>
          </cell>
          <cell r="BK1738" t="str">
            <v>Yes</v>
          </cell>
          <cell r="BL1738" t="str">
            <v>No</v>
          </cell>
        </row>
        <row r="1739">
          <cell r="AE1739">
            <v>179</v>
          </cell>
          <cell r="AF1739">
            <v>0</v>
          </cell>
          <cell r="AG1739">
            <v>1</v>
          </cell>
          <cell r="AH1739">
            <v>1</v>
          </cell>
          <cell r="AI1739">
            <v>1</v>
          </cell>
          <cell r="AJ1739">
            <v>0</v>
          </cell>
          <cell r="AL1739">
            <v>44</v>
          </cell>
          <cell r="AM1739">
            <v>115</v>
          </cell>
          <cell r="AO1739" t="str">
            <v>C-U-9346</v>
          </cell>
          <cell r="AP1739">
            <v>-432</v>
          </cell>
          <cell r="AQ1739" t="str">
            <v>MI</v>
          </cell>
          <cell r="AR1739" t="str">
            <v>Consumers Energy Company</v>
          </cell>
          <cell r="AS1739" t="str">
            <v>CMS</v>
          </cell>
          <cell r="AT1739" t="str">
            <v>Electric</v>
          </cell>
          <cell r="AU1739">
            <v>32790</v>
          </cell>
          <cell r="AV1739">
            <v>230800</v>
          </cell>
          <cell r="AW1739">
            <v>9.6199999999999992</v>
          </cell>
          <cell r="AX1739">
            <v>14.5</v>
          </cell>
          <cell r="AY1739">
            <v>34.880000000000003</v>
          </cell>
          <cell r="AZ1739">
            <v>4293200</v>
          </cell>
          <cell r="BA1739">
            <v>33365</v>
          </cell>
          <cell r="BB1739">
            <v>-44600</v>
          </cell>
          <cell r="BC1739">
            <v>8.99</v>
          </cell>
          <cell r="BD1739">
            <v>13.5</v>
          </cell>
          <cell r="BE1739">
            <v>24.5</v>
          </cell>
          <cell r="BF1739">
            <v>33603</v>
          </cell>
          <cell r="BG1739">
            <v>2935600</v>
          </cell>
          <cell r="BH1739" t="str">
            <v>Average</v>
          </cell>
          <cell r="BI1739" t="str">
            <v>Vertically Integrated</v>
          </cell>
          <cell r="BJ1739" t="str">
            <v>Fully Litigated</v>
          </cell>
          <cell r="BK1739" t="str">
            <v>No</v>
          </cell>
          <cell r="BL1739" t="str">
            <v>No</v>
          </cell>
        </row>
        <row r="1740">
          <cell r="AE1740">
            <v>179</v>
          </cell>
          <cell r="AF1740">
            <v>0</v>
          </cell>
          <cell r="AG1740">
            <v>1</v>
          </cell>
          <cell r="AH1740">
            <v>1</v>
          </cell>
          <cell r="AI1740">
            <v>1</v>
          </cell>
          <cell r="AJ1740">
            <v>0</v>
          </cell>
          <cell r="AL1740">
            <v>44</v>
          </cell>
          <cell r="AM1740">
            <v>115</v>
          </cell>
          <cell r="AO1740" t="str">
            <v>C-U-14347</v>
          </cell>
          <cell r="AP1740">
            <v>-431</v>
          </cell>
          <cell r="AQ1740" t="str">
            <v>MI</v>
          </cell>
          <cell r="AR1740" t="str">
            <v>Consumers Energy Company</v>
          </cell>
          <cell r="AS1740" t="str">
            <v>CMS</v>
          </cell>
          <cell r="AT1740" t="str">
            <v>Electric</v>
          </cell>
          <cell r="AU1740">
            <v>38338</v>
          </cell>
          <cell r="AV1740">
            <v>288800</v>
          </cell>
          <cell r="AW1740">
            <v>7.37</v>
          </cell>
          <cell r="AX1740">
            <v>12.75</v>
          </cell>
          <cell r="AY1740">
            <v>36.31</v>
          </cell>
          <cell r="AZ1740">
            <v>4838300</v>
          </cell>
          <cell r="BA1740">
            <v>38708</v>
          </cell>
          <cell r="BB1740">
            <v>177400</v>
          </cell>
          <cell r="BC1740">
            <v>6.78</v>
          </cell>
          <cell r="BD1740">
            <v>11.15</v>
          </cell>
          <cell r="BE1740">
            <v>36.31</v>
          </cell>
          <cell r="BF1740">
            <v>37986</v>
          </cell>
          <cell r="BG1740">
            <v>4838300</v>
          </cell>
          <cell r="BH1740" t="str">
            <v>Average</v>
          </cell>
          <cell r="BI1740" t="str">
            <v>Vertically Integrated</v>
          </cell>
          <cell r="BJ1740" t="str">
            <v>Fully Litigated</v>
          </cell>
          <cell r="BK1740" t="str">
            <v>No</v>
          </cell>
          <cell r="BL1740" t="str">
            <v>No</v>
          </cell>
        </row>
        <row r="1741">
          <cell r="AE1741">
            <v>179</v>
          </cell>
          <cell r="AF1741">
            <v>0</v>
          </cell>
          <cell r="AG1741">
            <v>1</v>
          </cell>
          <cell r="AH1741">
            <v>1</v>
          </cell>
          <cell r="AI1741">
            <v>1</v>
          </cell>
          <cell r="AJ1741">
            <v>1</v>
          </cell>
          <cell r="AL1741">
            <v>44</v>
          </cell>
          <cell r="AM1741">
            <v>115</v>
          </cell>
          <cell r="AO1741" t="str">
            <v>C-U-13898</v>
          </cell>
          <cell r="AP1741">
            <v>-430</v>
          </cell>
          <cell r="AQ1741" t="str">
            <v>MI</v>
          </cell>
          <cell r="AR1741" t="str">
            <v>DTE Gas Company</v>
          </cell>
          <cell r="AS1741" t="str">
            <v>DTE</v>
          </cell>
          <cell r="AT1741" t="str">
            <v>Natural Gas</v>
          </cell>
          <cell r="AU1741">
            <v>37894</v>
          </cell>
          <cell r="AV1741">
            <v>158600</v>
          </cell>
          <cell r="AW1741">
            <v>7.26</v>
          </cell>
          <cell r="AX1741">
            <v>11</v>
          </cell>
          <cell r="AY1741">
            <v>39.770000000000003</v>
          </cell>
          <cell r="AZ1741">
            <v>1959800</v>
          </cell>
          <cell r="BA1741">
            <v>38470</v>
          </cell>
          <cell r="BB1741">
            <v>60800</v>
          </cell>
          <cell r="BC1741">
            <v>7.19</v>
          </cell>
          <cell r="BD1741">
            <v>11</v>
          </cell>
          <cell r="BE1741">
            <v>39.31</v>
          </cell>
          <cell r="BF1741">
            <v>37621</v>
          </cell>
          <cell r="BG1741">
            <v>1889900</v>
          </cell>
          <cell r="BH1741" t="str">
            <v>Average</v>
          </cell>
          <cell r="BI1741" t="str">
            <v>Distribution</v>
          </cell>
          <cell r="BJ1741" t="str">
            <v>Fully Litigated</v>
          </cell>
          <cell r="BK1741" t="str">
            <v>No</v>
          </cell>
          <cell r="BL1741" t="str">
            <v>Yes</v>
          </cell>
        </row>
        <row r="1742">
          <cell r="AE1742">
            <v>179</v>
          </cell>
          <cell r="AF1742">
            <v>0</v>
          </cell>
          <cell r="AG1742">
            <v>1</v>
          </cell>
          <cell r="AH1742">
            <v>1</v>
          </cell>
          <cell r="AI1742">
            <v>1</v>
          </cell>
          <cell r="AJ1742">
            <v>0</v>
          </cell>
          <cell r="AL1742">
            <v>44</v>
          </cell>
          <cell r="AM1742">
            <v>115</v>
          </cell>
          <cell r="AO1742" t="str">
            <v>C-U-13808</v>
          </cell>
          <cell r="AP1742">
            <v>-429</v>
          </cell>
          <cell r="AQ1742" t="str">
            <v>MI</v>
          </cell>
          <cell r="AR1742" t="str">
            <v>DTE Electric Company</v>
          </cell>
          <cell r="AS1742" t="str">
            <v>DTE</v>
          </cell>
          <cell r="AT1742" t="str">
            <v>Electric</v>
          </cell>
          <cell r="AU1742">
            <v>37792</v>
          </cell>
          <cell r="AV1742">
            <v>582800</v>
          </cell>
          <cell r="AW1742">
            <v>7.75</v>
          </cell>
          <cell r="AX1742">
            <v>11.5</v>
          </cell>
          <cell r="AY1742">
            <v>42.53</v>
          </cell>
          <cell r="AZ1742">
            <v>7469000</v>
          </cell>
          <cell r="BA1742">
            <v>38314</v>
          </cell>
          <cell r="BB1742">
            <v>373700</v>
          </cell>
          <cell r="BC1742">
            <v>7.24</v>
          </cell>
          <cell r="BD1742">
            <v>11</v>
          </cell>
          <cell r="BE1742">
            <v>38.08</v>
          </cell>
          <cell r="BF1742">
            <v>38352</v>
          </cell>
          <cell r="BG1742">
            <v>7124000</v>
          </cell>
          <cell r="BH1742" t="str">
            <v>Average</v>
          </cell>
          <cell r="BI1742" t="str">
            <v>Vertically Integrated</v>
          </cell>
          <cell r="BJ1742" t="str">
            <v>Fully Litigated</v>
          </cell>
          <cell r="BK1742" t="str">
            <v>No</v>
          </cell>
          <cell r="BL1742" t="str">
            <v>Yes</v>
          </cell>
        </row>
        <row r="1743">
          <cell r="AE1743">
            <v>179</v>
          </cell>
          <cell r="AF1743">
            <v>0</v>
          </cell>
          <cell r="AG1743">
            <v>1</v>
          </cell>
          <cell r="AH1743">
            <v>1</v>
          </cell>
          <cell r="AI1743">
            <v>1</v>
          </cell>
          <cell r="AJ1743">
            <v>1</v>
          </cell>
          <cell r="AL1743">
            <v>44</v>
          </cell>
          <cell r="AM1743">
            <v>115</v>
          </cell>
          <cell r="AO1743" t="str">
            <v>C-U-13000</v>
          </cell>
          <cell r="AP1743">
            <v>-428</v>
          </cell>
          <cell r="AQ1743" t="str">
            <v>MI</v>
          </cell>
          <cell r="AR1743" t="str">
            <v>Consumers Energy Company</v>
          </cell>
          <cell r="AS1743" t="str">
            <v>CMS</v>
          </cell>
          <cell r="AT1743" t="str">
            <v>Natural Gas</v>
          </cell>
          <cell r="AU1743">
            <v>37071</v>
          </cell>
          <cell r="AV1743">
            <v>105500</v>
          </cell>
          <cell r="AW1743">
            <v>8.2799999999999994</v>
          </cell>
          <cell r="AX1743">
            <v>12.25</v>
          </cell>
          <cell r="AY1743">
            <v>35.299999999999997</v>
          </cell>
          <cell r="AZ1743">
            <v>1435000</v>
          </cell>
          <cell r="BA1743">
            <v>37567</v>
          </cell>
          <cell r="BB1743">
            <v>55700</v>
          </cell>
          <cell r="BC1743">
            <v>7.45</v>
          </cell>
          <cell r="BD1743">
            <v>11.4</v>
          </cell>
          <cell r="BE1743">
            <v>34.590000000000003</v>
          </cell>
          <cell r="BF1743">
            <v>37621</v>
          </cell>
          <cell r="BG1743">
            <v>1378300</v>
          </cell>
          <cell r="BH1743" t="str">
            <v>Average</v>
          </cell>
          <cell r="BI1743" t="str">
            <v>Distribution</v>
          </cell>
          <cell r="BJ1743" t="str">
            <v>Fully Litigated</v>
          </cell>
          <cell r="BK1743" t="str">
            <v>No</v>
          </cell>
          <cell r="BL1743" t="str">
            <v>Yes</v>
          </cell>
        </row>
        <row r="1744">
          <cell r="AE1744">
            <v>179</v>
          </cell>
          <cell r="AF1744">
            <v>0</v>
          </cell>
          <cell r="AG1744">
            <v>1</v>
          </cell>
          <cell r="AH1744">
            <v>1</v>
          </cell>
          <cell r="AI1744">
            <v>1</v>
          </cell>
          <cell r="AJ1744">
            <v>1</v>
          </cell>
          <cell r="AL1744">
            <v>44</v>
          </cell>
          <cell r="AM1744">
            <v>115</v>
          </cell>
          <cell r="AO1744" t="str">
            <v>C-U-10960</v>
          </cell>
          <cell r="AP1744">
            <v>-427</v>
          </cell>
          <cell r="AQ1744" t="str">
            <v>MI</v>
          </cell>
          <cell r="AR1744" t="str">
            <v>Michigan Gas Utilities Corporation</v>
          </cell>
          <cell r="AS1744" t="str">
            <v>WEC</v>
          </cell>
          <cell r="AT1744" t="str">
            <v>Natural Gas</v>
          </cell>
          <cell r="AU1744">
            <v>35003</v>
          </cell>
          <cell r="AV1744">
            <v>5200</v>
          </cell>
          <cell r="AW1744">
            <v>8.8800000000000008</v>
          </cell>
          <cell r="AX1744">
            <v>11.8</v>
          </cell>
          <cell r="AY1744">
            <v>42.44</v>
          </cell>
          <cell r="AZ1744">
            <v>139000</v>
          </cell>
          <cell r="BA1744">
            <v>35516</v>
          </cell>
          <cell r="BB1744">
            <v>1700</v>
          </cell>
          <cell r="BC1744">
            <v>8.42</v>
          </cell>
          <cell r="BD1744">
            <v>10.75</v>
          </cell>
          <cell r="BE1744">
            <v>42.44</v>
          </cell>
          <cell r="BF1744">
            <v>35581</v>
          </cell>
          <cell r="BG1744">
            <v>132900</v>
          </cell>
          <cell r="BH1744" t="str">
            <v>Average</v>
          </cell>
          <cell r="BI1744" t="str">
            <v>Distribution</v>
          </cell>
          <cell r="BJ1744" t="str">
            <v>Fully Litigated</v>
          </cell>
          <cell r="BK1744" t="str">
            <v>No</v>
          </cell>
          <cell r="BL1744" t="str">
            <v>No</v>
          </cell>
        </row>
        <row r="1745">
          <cell r="AE1745">
            <v>179</v>
          </cell>
          <cell r="AF1745">
            <v>0</v>
          </cell>
          <cell r="AG1745">
            <v>1</v>
          </cell>
          <cell r="AH1745">
            <v>1</v>
          </cell>
          <cell r="AI1745">
            <v>1</v>
          </cell>
          <cell r="AJ1745">
            <v>1</v>
          </cell>
          <cell r="AL1745">
            <v>44</v>
          </cell>
          <cell r="AM1745">
            <v>115</v>
          </cell>
          <cell r="AO1745" t="str">
            <v>C-U-10755</v>
          </cell>
          <cell r="AP1745">
            <v>-426</v>
          </cell>
          <cell r="AQ1745" t="str">
            <v>MI</v>
          </cell>
          <cell r="AR1745" t="str">
            <v>Consumers Energy Company</v>
          </cell>
          <cell r="AS1745" t="str">
            <v>CMS</v>
          </cell>
          <cell r="AT1745" t="str">
            <v>Natural Gas</v>
          </cell>
          <cell r="AU1745">
            <v>34697</v>
          </cell>
          <cell r="AV1745">
            <v>6700</v>
          </cell>
          <cell r="AW1745">
            <v>8.19</v>
          </cell>
          <cell r="AX1745">
            <v>12.25</v>
          </cell>
          <cell r="AY1745">
            <v>31.78</v>
          </cell>
          <cell r="AZ1745">
            <v>953000</v>
          </cell>
          <cell r="BA1745">
            <v>35135</v>
          </cell>
          <cell r="BB1745">
            <v>-11700</v>
          </cell>
          <cell r="BC1745">
            <v>7.83</v>
          </cell>
          <cell r="BD1745">
            <v>11.6</v>
          </cell>
          <cell r="BE1745">
            <v>29.71</v>
          </cell>
          <cell r="BF1745">
            <v>35430</v>
          </cell>
          <cell r="BG1745">
            <v>945200</v>
          </cell>
          <cell r="BH1745" t="str">
            <v>Average</v>
          </cell>
          <cell r="BI1745" t="str">
            <v>Distribution</v>
          </cell>
          <cell r="BJ1745" t="str">
            <v>Fully Litigated</v>
          </cell>
          <cell r="BK1745" t="str">
            <v>No</v>
          </cell>
          <cell r="BL1745" t="str">
            <v>No</v>
          </cell>
        </row>
        <row r="1746">
          <cell r="AE1746">
            <v>179</v>
          </cell>
          <cell r="AF1746">
            <v>0</v>
          </cell>
          <cell r="AG1746">
            <v>1</v>
          </cell>
          <cell r="AH1746">
            <v>1</v>
          </cell>
          <cell r="AI1746">
            <v>1</v>
          </cell>
          <cell r="AJ1746">
            <v>0</v>
          </cell>
          <cell r="AL1746">
            <v>44</v>
          </cell>
          <cell r="AM1746">
            <v>115</v>
          </cell>
          <cell r="AO1746" t="str">
            <v>C-U-10685</v>
          </cell>
          <cell r="AP1746">
            <v>-425</v>
          </cell>
          <cell r="AQ1746" t="str">
            <v>MI</v>
          </cell>
          <cell r="AR1746" t="str">
            <v>Consumers Energy Company</v>
          </cell>
          <cell r="AS1746" t="str">
            <v>CMS</v>
          </cell>
          <cell r="AT1746" t="str">
            <v>Electric</v>
          </cell>
          <cell r="AU1746">
            <v>34648</v>
          </cell>
          <cell r="AV1746">
            <v>88500</v>
          </cell>
          <cell r="AW1746">
            <v>8.43</v>
          </cell>
          <cell r="AX1746">
            <v>13</v>
          </cell>
          <cell r="AY1746">
            <v>31.69</v>
          </cell>
          <cell r="AZ1746">
            <v>3366600</v>
          </cell>
          <cell r="BA1746">
            <v>35100</v>
          </cell>
          <cell r="BB1746">
            <v>46500</v>
          </cell>
          <cell r="BC1746">
            <v>8.0500000000000007</v>
          </cell>
          <cell r="BD1746">
            <v>12.25</v>
          </cell>
          <cell r="BE1746">
            <v>29.79</v>
          </cell>
          <cell r="BF1746">
            <v>35430</v>
          </cell>
          <cell r="BG1746">
            <v>3366600</v>
          </cell>
          <cell r="BH1746" t="str">
            <v>Average</v>
          </cell>
          <cell r="BI1746" t="str">
            <v>Vertically Integrated</v>
          </cell>
          <cell r="BJ1746" t="str">
            <v>Fully Litigated</v>
          </cell>
          <cell r="BK1746" t="str">
            <v>No</v>
          </cell>
          <cell r="BL1746" t="str">
            <v>No</v>
          </cell>
        </row>
        <row r="1747">
          <cell r="AE1747">
            <v>179</v>
          </cell>
          <cell r="AF1747">
            <v>0</v>
          </cell>
          <cell r="AG1747">
            <v>1</v>
          </cell>
          <cell r="AH1747">
            <v>1</v>
          </cell>
          <cell r="AI1747">
            <v>1</v>
          </cell>
          <cell r="AJ1747">
            <v>0</v>
          </cell>
          <cell r="AL1747">
            <v>44</v>
          </cell>
          <cell r="AM1747">
            <v>115</v>
          </cell>
          <cell r="AO1747" t="str">
            <v>C-U-10335</v>
          </cell>
          <cell r="AP1747">
            <v>-424</v>
          </cell>
          <cell r="AQ1747" t="str">
            <v>MI</v>
          </cell>
          <cell r="AR1747" t="str">
            <v>Consumers Energy Company</v>
          </cell>
          <cell r="AS1747" t="str">
            <v>CMS</v>
          </cell>
          <cell r="AT1747" t="str">
            <v>Electric</v>
          </cell>
          <cell r="AU1747">
            <v>34099</v>
          </cell>
          <cell r="AV1747">
            <v>129300</v>
          </cell>
          <cell r="AW1747">
            <v>7.88</v>
          </cell>
          <cell r="AX1747">
            <v>12.5</v>
          </cell>
          <cell r="AY1747">
            <v>30.78</v>
          </cell>
          <cell r="AZ1747">
            <v>3250300</v>
          </cell>
          <cell r="BA1747">
            <v>34464</v>
          </cell>
          <cell r="BB1747">
            <v>57600</v>
          </cell>
          <cell r="BC1747">
            <v>7.43</v>
          </cell>
          <cell r="BD1747">
            <v>11.75</v>
          </cell>
          <cell r="BE1747">
            <v>28.35</v>
          </cell>
          <cell r="BF1747">
            <v>34699</v>
          </cell>
          <cell r="BG1747">
            <v>3168400</v>
          </cell>
          <cell r="BH1747" t="str">
            <v>Average</v>
          </cell>
          <cell r="BI1747" t="str">
            <v>Vertically Integrated</v>
          </cell>
          <cell r="BJ1747" t="str">
            <v>Fully Litigated</v>
          </cell>
          <cell r="BK1747" t="str">
            <v>No</v>
          </cell>
          <cell r="BL1747" t="str">
            <v>No</v>
          </cell>
        </row>
        <row r="1748">
          <cell r="AE1748">
            <v>179</v>
          </cell>
          <cell r="AF1748">
            <v>0</v>
          </cell>
          <cell r="AG1748">
            <v>1</v>
          </cell>
          <cell r="AH1748">
            <v>1</v>
          </cell>
          <cell r="AI1748">
            <v>1</v>
          </cell>
          <cell r="AJ1748">
            <v>1</v>
          </cell>
          <cell r="AL1748">
            <v>44</v>
          </cell>
          <cell r="AM1748">
            <v>115</v>
          </cell>
          <cell r="AO1748" t="str">
            <v>C-U-10150</v>
          </cell>
          <cell r="AP1748">
            <v>-423</v>
          </cell>
          <cell r="AQ1748" t="str">
            <v>MI</v>
          </cell>
          <cell r="AR1748" t="str">
            <v>DTE Gas Company</v>
          </cell>
          <cell r="AS1748" t="str">
            <v>DTE</v>
          </cell>
          <cell r="AT1748" t="str">
            <v>Natural Gas</v>
          </cell>
          <cell r="AU1748">
            <v>33848</v>
          </cell>
          <cell r="AV1748">
            <v>49200</v>
          </cell>
          <cell r="AW1748">
            <v>8.42</v>
          </cell>
          <cell r="AX1748">
            <v>12.14</v>
          </cell>
          <cell r="AY1748">
            <v>37.380000000000003</v>
          </cell>
          <cell r="AZ1748">
            <v>1016900</v>
          </cell>
          <cell r="BA1748">
            <v>34270</v>
          </cell>
          <cell r="BB1748">
            <v>15700</v>
          </cell>
          <cell r="BC1748">
            <v>8.0399999999999991</v>
          </cell>
          <cell r="BD1748">
            <v>11.5</v>
          </cell>
          <cell r="BE1748">
            <v>34.97</v>
          </cell>
          <cell r="BF1748">
            <v>34699</v>
          </cell>
          <cell r="BG1748">
            <v>1025400</v>
          </cell>
          <cell r="BH1748" t="str">
            <v>Average</v>
          </cell>
          <cell r="BI1748" t="str">
            <v>Distribution</v>
          </cell>
          <cell r="BJ1748" t="str">
            <v>Fully Litigated</v>
          </cell>
          <cell r="BK1748" t="str">
            <v>No</v>
          </cell>
          <cell r="BL1748" t="str">
            <v>No</v>
          </cell>
        </row>
        <row r="1749">
          <cell r="AE1749">
            <v>179</v>
          </cell>
          <cell r="AF1749">
            <v>0</v>
          </cell>
          <cell r="AG1749">
            <v>1</v>
          </cell>
          <cell r="AH1749">
            <v>1</v>
          </cell>
          <cell r="AI1749">
            <v>1</v>
          </cell>
          <cell r="AJ1749">
            <v>0</v>
          </cell>
          <cell r="AL1749">
            <v>44</v>
          </cell>
          <cell r="AM1749">
            <v>115</v>
          </cell>
          <cell r="AO1749" t="str">
            <v>C-U-10102</v>
          </cell>
          <cell r="AP1749">
            <v>-422</v>
          </cell>
          <cell r="AQ1749" t="str">
            <v>MI</v>
          </cell>
          <cell r="AR1749" t="str">
            <v>DTE Electric Company</v>
          </cell>
          <cell r="AS1749" t="str">
            <v>DTE</v>
          </cell>
          <cell r="AT1749" t="str">
            <v>Electric</v>
          </cell>
          <cell r="AU1749">
            <v>33786</v>
          </cell>
          <cell r="AV1749">
            <v>113000</v>
          </cell>
          <cell r="AW1749">
            <v>8.32</v>
          </cell>
          <cell r="AX1749">
            <v>12.5</v>
          </cell>
          <cell r="AY1749">
            <v>35.1</v>
          </cell>
          <cell r="AZ1749">
            <v>9211800</v>
          </cell>
          <cell r="BA1749">
            <v>34355</v>
          </cell>
          <cell r="BB1749">
            <v>-78000</v>
          </cell>
          <cell r="BC1749">
            <v>7.66</v>
          </cell>
          <cell r="BD1749">
            <v>11</v>
          </cell>
          <cell r="BE1749">
            <v>32.32</v>
          </cell>
          <cell r="BF1749">
            <v>34699</v>
          </cell>
          <cell r="BG1749">
            <v>9041300</v>
          </cell>
          <cell r="BH1749" t="str">
            <v>Average</v>
          </cell>
          <cell r="BI1749" t="str">
            <v>Vertically Integrated</v>
          </cell>
          <cell r="BJ1749" t="str">
            <v>Fully Litigated</v>
          </cell>
          <cell r="BK1749" t="str">
            <v>No</v>
          </cell>
          <cell r="BL1749" t="str">
            <v>No</v>
          </cell>
        </row>
        <row r="1750">
          <cell r="AE1750">
            <v>179</v>
          </cell>
          <cell r="AF1750">
            <v>0</v>
          </cell>
          <cell r="AG1750">
            <v>1</v>
          </cell>
          <cell r="AH1750">
            <v>1</v>
          </cell>
          <cell r="AI1750">
            <v>1</v>
          </cell>
          <cell r="AJ1750">
            <v>0</v>
          </cell>
          <cell r="AL1750">
            <v>44</v>
          </cell>
          <cell r="AM1750">
            <v>115</v>
          </cell>
          <cell r="AO1750" t="str">
            <v>C-U-10094</v>
          </cell>
          <cell r="AP1750">
            <v>-421</v>
          </cell>
          <cell r="AQ1750" t="str">
            <v>MI</v>
          </cell>
          <cell r="AR1750" t="str">
            <v>Upper Peninsula Power Company</v>
          </cell>
          <cell r="AT1750" t="str">
            <v>Electric</v>
          </cell>
          <cell r="AU1750">
            <v>33738</v>
          </cell>
          <cell r="AV1750">
            <v>6300</v>
          </cell>
          <cell r="AW1750">
            <v>9.75</v>
          </cell>
          <cell r="AX1750">
            <v>13.35</v>
          </cell>
          <cell r="AY1750">
            <v>38.96</v>
          </cell>
          <cell r="AZ1750">
            <v>83100</v>
          </cell>
          <cell r="BA1750">
            <v>34100</v>
          </cell>
          <cell r="BB1750">
            <v>3600</v>
          </cell>
          <cell r="BC1750">
            <v>8.93</v>
          </cell>
          <cell r="BD1750">
            <v>11.75</v>
          </cell>
          <cell r="BE1750">
            <v>38.89</v>
          </cell>
          <cell r="BF1750">
            <v>34334</v>
          </cell>
          <cell r="BG1750">
            <v>81300</v>
          </cell>
          <cell r="BH1750" t="str">
            <v>Average</v>
          </cell>
          <cell r="BI1750" t="str">
            <v>Vertically Integrated</v>
          </cell>
          <cell r="BJ1750" t="str">
            <v>Fully Litigated</v>
          </cell>
          <cell r="BK1750" t="str">
            <v>Yes</v>
          </cell>
          <cell r="BL1750" t="str">
            <v>No</v>
          </cell>
        </row>
        <row r="1751">
          <cell r="AE1751">
            <v>179</v>
          </cell>
          <cell r="AF1751">
            <v>0</v>
          </cell>
          <cell r="AG1751">
            <v>1</v>
          </cell>
          <cell r="AH1751">
            <v>1</v>
          </cell>
          <cell r="AI1751">
            <v>1</v>
          </cell>
          <cell r="AJ1751">
            <v>1</v>
          </cell>
          <cell r="AL1751">
            <v>44</v>
          </cell>
          <cell r="AM1751">
            <v>115</v>
          </cell>
          <cell r="AO1751" t="str">
            <v>C-U-15190</v>
          </cell>
          <cell r="AP1751">
            <v>65</v>
          </cell>
          <cell r="AQ1751" t="str">
            <v>MI</v>
          </cell>
          <cell r="AR1751" t="str">
            <v>Consumers Energy Company</v>
          </cell>
          <cell r="AS1751" t="str">
            <v>CMS</v>
          </cell>
          <cell r="AT1751" t="str">
            <v>Natural Gas</v>
          </cell>
          <cell r="AU1751">
            <v>39122</v>
          </cell>
          <cell r="AV1751">
            <v>88300</v>
          </cell>
          <cell r="AW1751">
            <v>7.1</v>
          </cell>
          <cell r="AX1751">
            <v>11.25</v>
          </cell>
          <cell r="AY1751">
            <v>41.12</v>
          </cell>
          <cell r="AZ1751">
            <v>2384100</v>
          </cell>
          <cell r="BA1751">
            <v>39315</v>
          </cell>
          <cell r="BB1751">
            <v>49800</v>
          </cell>
          <cell r="BC1751" t="str">
            <v>NA</v>
          </cell>
          <cell r="BD1751" t="str">
            <v>NA</v>
          </cell>
          <cell r="BE1751" t="str">
            <v>NA</v>
          </cell>
          <cell r="BG1751" t="str">
            <v>NA</v>
          </cell>
          <cell r="BI1751" t="str">
            <v>Distribution</v>
          </cell>
          <cell r="BJ1751" t="str">
            <v>Settled</v>
          </cell>
          <cell r="BK1751" t="str">
            <v>No</v>
          </cell>
          <cell r="BL1751" t="str">
            <v>No</v>
          </cell>
        </row>
        <row r="1752">
          <cell r="AE1752">
            <v>179</v>
          </cell>
          <cell r="AF1752">
            <v>0</v>
          </cell>
          <cell r="AG1752">
            <v>1</v>
          </cell>
          <cell r="AH1752">
            <v>1</v>
          </cell>
          <cell r="AI1752">
            <v>1</v>
          </cell>
          <cell r="AJ1752">
            <v>0</v>
          </cell>
          <cell r="AL1752">
            <v>44</v>
          </cell>
          <cell r="AM1752">
            <v>115</v>
          </cell>
          <cell r="AO1752" t="str">
            <v>C-U-15245</v>
          </cell>
          <cell r="AP1752">
            <v>90</v>
          </cell>
          <cell r="AQ1752" t="str">
            <v>MI</v>
          </cell>
          <cell r="AR1752" t="str">
            <v>Consumers Energy Company</v>
          </cell>
          <cell r="AS1752" t="str">
            <v>CMS</v>
          </cell>
          <cell r="AT1752" t="str">
            <v>Electric</v>
          </cell>
          <cell r="AU1752">
            <v>39171</v>
          </cell>
          <cell r="AV1752">
            <v>265000</v>
          </cell>
          <cell r="AW1752">
            <v>7.19</v>
          </cell>
          <cell r="AX1752">
            <v>11.25</v>
          </cell>
          <cell r="AY1752">
            <v>42.02</v>
          </cell>
          <cell r="AZ1752">
            <v>5126762</v>
          </cell>
          <cell r="BA1752">
            <v>39609</v>
          </cell>
          <cell r="BB1752">
            <v>221000</v>
          </cell>
          <cell r="BC1752">
            <v>6.93</v>
          </cell>
          <cell r="BD1752">
            <v>10.7</v>
          </cell>
          <cell r="BE1752">
            <v>41.75</v>
          </cell>
          <cell r="BF1752">
            <v>39813</v>
          </cell>
          <cell r="BG1752">
            <v>5013900</v>
          </cell>
          <cell r="BH1752" t="str">
            <v>Average</v>
          </cell>
          <cell r="BI1752" t="str">
            <v>Vertically Integrated</v>
          </cell>
          <cell r="BJ1752" t="str">
            <v>Fully Litigated</v>
          </cell>
          <cell r="BK1752" t="str">
            <v>No</v>
          </cell>
          <cell r="BL1752" t="str">
            <v>No</v>
          </cell>
        </row>
        <row r="1753">
          <cell r="AE1753">
            <v>179</v>
          </cell>
          <cell r="AF1753">
            <v>0</v>
          </cell>
          <cell r="AG1753">
            <v>1</v>
          </cell>
          <cell r="AH1753">
            <v>1</v>
          </cell>
          <cell r="AI1753">
            <v>1</v>
          </cell>
          <cell r="AJ1753">
            <v>0</v>
          </cell>
          <cell r="AL1753">
            <v>44</v>
          </cell>
          <cell r="AM1753">
            <v>115</v>
          </cell>
          <cell r="AO1753" t="str">
            <v>C-U-15244</v>
          </cell>
          <cell r="AP1753">
            <v>95</v>
          </cell>
          <cell r="AQ1753" t="str">
            <v>MI</v>
          </cell>
          <cell r="AR1753" t="str">
            <v>DTE Electric Company</v>
          </cell>
          <cell r="AS1753" t="str">
            <v>DTE</v>
          </cell>
          <cell r="AT1753" t="str">
            <v>Electric</v>
          </cell>
          <cell r="AU1753">
            <v>39185</v>
          </cell>
          <cell r="AV1753">
            <v>284100</v>
          </cell>
          <cell r="AW1753">
            <v>7.39</v>
          </cell>
          <cell r="AX1753">
            <v>11.25</v>
          </cell>
          <cell r="AY1753">
            <v>41.9</v>
          </cell>
          <cell r="AZ1753">
            <v>9051600</v>
          </cell>
          <cell r="BA1753">
            <v>39805</v>
          </cell>
          <cell r="BB1753">
            <v>83629</v>
          </cell>
          <cell r="BC1753">
            <v>7.16</v>
          </cell>
          <cell r="BD1753">
            <v>11</v>
          </cell>
          <cell r="BE1753">
            <v>40.68</v>
          </cell>
          <cell r="BF1753">
            <v>40178</v>
          </cell>
          <cell r="BG1753">
            <v>9042777</v>
          </cell>
          <cell r="BH1753" t="str">
            <v>Average</v>
          </cell>
          <cell r="BI1753" t="str">
            <v>Vertically Integrated</v>
          </cell>
          <cell r="BJ1753" t="str">
            <v>Fully Litigated</v>
          </cell>
          <cell r="BK1753" t="str">
            <v>No</v>
          </cell>
          <cell r="BL1753" t="str">
            <v>No</v>
          </cell>
        </row>
        <row r="1754">
          <cell r="AE1754">
            <v>179</v>
          </cell>
          <cell r="AF1754">
            <v>0</v>
          </cell>
          <cell r="AG1754">
            <v>1</v>
          </cell>
          <cell r="AH1754">
            <v>1</v>
          </cell>
          <cell r="AI1754">
            <v>1</v>
          </cell>
          <cell r="AJ1754">
            <v>1</v>
          </cell>
          <cell r="AL1754">
            <v>44</v>
          </cell>
          <cell r="AM1754">
            <v>115</v>
          </cell>
          <cell r="AO1754" t="str">
            <v>C-U-15506</v>
          </cell>
          <cell r="AP1754">
            <v>295</v>
          </cell>
          <cell r="AQ1754" t="str">
            <v>MI</v>
          </cell>
          <cell r="AR1754" t="str">
            <v>Consumers Energy Company</v>
          </cell>
          <cell r="AS1754" t="str">
            <v>CMS</v>
          </cell>
          <cell r="AT1754" t="str">
            <v>Natural Gas</v>
          </cell>
          <cell r="AU1754">
            <v>39493</v>
          </cell>
          <cell r="AV1754">
            <v>91125</v>
          </cell>
          <cell r="AW1754">
            <v>7.4</v>
          </cell>
          <cell r="AX1754">
            <v>11</v>
          </cell>
          <cell r="AY1754">
            <v>42.88</v>
          </cell>
          <cell r="AZ1754">
            <v>2576755</v>
          </cell>
          <cell r="BA1754">
            <v>39805</v>
          </cell>
          <cell r="BB1754">
            <v>22400</v>
          </cell>
          <cell r="BC1754" t="str">
            <v>NA</v>
          </cell>
          <cell r="BD1754" t="str">
            <v>NA</v>
          </cell>
          <cell r="BE1754" t="str">
            <v>NA</v>
          </cell>
          <cell r="BG1754" t="str">
            <v>NA</v>
          </cell>
          <cell r="BI1754" t="str">
            <v>Distribution</v>
          </cell>
          <cell r="BJ1754" t="str">
            <v>Settled</v>
          </cell>
          <cell r="BK1754" t="str">
            <v>No</v>
          </cell>
          <cell r="BL1754" t="str">
            <v>No</v>
          </cell>
        </row>
        <row r="1755">
          <cell r="AE1755">
            <v>179</v>
          </cell>
          <cell r="AF1755">
            <v>0</v>
          </cell>
          <cell r="AG1755">
            <v>1</v>
          </cell>
          <cell r="AH1755">
            <v>1</v>
          </cell>
          <cell r="AI1755">
            <v>1</v>
          </cell>
          <cell r="AJ1755">
            <v>1</v>
          </cell>
          <cell r="AL1755">
            <v>44</v>
          </cell>
          <cell r="AM1755">
            <v>115</v>
          </cell>
          <cell r="AO1755" t="str">
            <v>C-U-15549</v>
          </cell>
          <cell r="AP1755">
            <v>331</v>
          </cell>
          <cell r="AQ1755" t="str">
            <v>MI</v>
          </cell>
          <cell r="AR1755" t="str">
            <v>Michigan Gas Utilities Corporation</v>
          </cell>
          <cell r="AS1755" t="str">
            <v>WEC</v>
          </cell>
          <cell r="AT1755" t="str">
            <v>Natural Gas</v>
          </cell>
          <cell r="AU1755">
            <v>39584</v>
          </cell>
          <cell r="AV1755">
            <v>13947.669</v>
          </cell>
          <cell r="AW1755">
            <v>7.97</v>
          </cell>
          <cell r="AX1755">
            <v>11.25</v>
          </cell>
          <cell r="AY1755">
            <v>46.49</v>
          </cell>
          <cell r="AZ1755">
            <v>204039.995</v>
          </cell>
          <cell r="BA1755">
            <v>39826</v>
          </cell>
          <cell r="BB1755">
            <v>6000</v>
          </cell>
          <cell r="BC1755">
            <v>7.6</v>
          </cell>
          <cell r="BD1755">
            <v>10.45</v>
          </cell>
          <cell r="BE1755">
            <v>46.49</v>
          </cell>
          <cell r="BF1755">
            <v>40178</v>
          </cell>
          <cell r="BG1755" t="str">
            <v>NA</v>
          </cell>
          <cell r="BI1755" t="str">
            <v>Distribution</v>
          </cell>
          <cell r="BJ1755" t="str">
            <v>Settled</v>
          </cell>
          <cell r="BK1755" t="str">
            <v>No</v>
          </cell>
          <cell r="BL1755" t="str">
            <v>No</v>
          </cell>
        </row>
        <row r="1756">
          <cell r="AE1756">
            <v>179</v>
          </cell>
          <cell r="AF1756">
            <v>0</v>
          </cell>
          <cell r="AG1756">
            <v>1</v>
          </cell>
          <cell r="AH1756">
            <v>1</v>
          </cell>
          <cell r="AI1756">
            <v>1</v>
          </cell>
          <cell r="AJ1756">
            <v>0</v>
          </cell>
          <cell r="AL1756">
            <v>44</v>
          </cell>
          <cell r="AM1756">
            <v>115</v>
          </cell>
          <cell r="AO1756" t="str">
            <v>C-U-15645</v>
          </cell>
          <cell r="AP1756">
            <v>415</v>
          </cell>
          <cell r="AQ1756" t="str">
            <v>MI</v>
          </cell>
          <cell r="AR1756" t="str">
            <v>Consumers Energy Company</v>
          </cell>
          <cell r="AS1756" t="str">
            <v>CMS</v>
          </cell>
          <cell r="AT1756" t="str">
            <v>Electric</v>
          </cell>
          <cell r="AU1756">
            <v>39766</v>
          </cell>
          <cell r="AV1756">
            <v>179000</v>
          </cell>
          <cell r="AW1756">
            <v>7.12</v>
          </cell>
          <cell r="AX1756">
            <v>11</v>
          </cell>
          <cell r="AY1756">
            <v>40.880000000000003</v>
          </cell>
          <cell r="AZ1756">
            <v>6267000</v>
          </cell>
          <cell r="BA1756">
            <v>40119</v>
          </cell>
          <cell r="BB1756">
            <v>134381</v>
          </cell>
          <cell r="BC1756">
            <v>6.98</v>
          </cell>
          <cell r="BD1756">
            <v>10.7</v>
          </cell>
          <cell r="BE1756">
            <v>40.51</v>
          </cell>
          <cell r="BF1756">
            <v>40178</v>
          </cell>
          <cell r="BG1756">
            <v>6102709</v>
          </cell>
          <cell r="BH1756" t="str">
            <v>Average</v>
          </cell>
          <cell r="BI1756" t="str">
            <v>Vertically Integrated</v>
          </cell>
          <cell r="BJ1756" t="str">
            <v>Fully Litigated</v>
          </cell>
          <cell r="BK1756" t="str">
            <v>No</v>
          </cell>
          <cell r="BL1756" t="str">
            <v>Yes</v>
          </cell>
        </row>
        <row r="1757">
          <cell r="AE1757">
            <v>179</v>
          </cell>
          <cell r="AF1757">
            <v>0</v>
          </cell>
          <cell r="AG1757">
            <v>1</v>
          </cell>
          <cell r="AH1757">
            <v>1</v>
          </cell>
          <cell r="AI1757">
            <v>1</v>
          </cell>
          <cell r="AJ1757">
            <v>0</v>
          </cell>
          <cell r="AL1757">
            <v>44</v>
          </cell>
          <cell r="AM1757">
            <v>115</v>
          </cell>
          <cell r="AO1757" t="str">
            <v>C-U-15768</v>
          </cell>
          <cell r="AP1757">
            <v>431</v>
          </cell>
          <cell r="AQ1757" t="str">
            <v>MI</v>
          </cell>
          <cell r="AR1757" t="str">
            <v>DTE Electric Company</v>
          </cell>
          <cell r="AS1757" t="str">
            <v>DTE</v>
          </cell>
          <cell r="AT1757" t="str">
            <v>Electric</v>
          </cell>
          <cell r="AU1757">
            <v>39839</v>
          </cell>
          <cell r="AV1757">
            <v>377725</v>
          </cell>
          <cell r="AW1757">
            <v>7.26</v>
          </cell>
          <cell r="AX1757">
            <v>11.5</v>
          </cell>
          <cell r="AY1757">
            <v>39.479999999999997</v>
          </cell>
          <cell r="AZ1757">
            <v>9304997</v>
          </cell>
          <cell r="BA1757">
            <v>40189</v>
          </cell>
          <cell r="BB1757">
            <v>217392</v>
          </cell>
          <cell r="BC1757">
            <v>7.02</v>
          </cell>
          <cell r="BD1757">
            <v>11</v>
          </cell>
          <cell r="BE1757">
            <v>39.479999999999997</v>
          </cell>
          <cell r="BF1757">
            <v>40359</v>
          </cell>
          <cell r="BG1757">
            <v>9172162</v>
          </cell>
          <cell r="BH1757" t="str">
            <v>Average</v>
          </cell>
          <cell r="BI1757" t="str">
            <v>Vertically Integrated</v>
          </cell>
          <cell r="BJ1757" t="str">
            <v>Fully Litigated</v>
          </cell>
          <cell r="BK1757" t="str">
            <v>No</v>
          </cell>
          <cell r="BL1757" t="str">
            <v>Yes</v>
          </cell>
        </row>
        <row r="1758">
          <cell r="AE1758">
            <v>179</v>
          </cell>
          <cell r="AF1758">
            <v>0</v>
          </cell>
          <cell r="AG1758">
            <v>1</v>
          </cell>
          <cell r="AH1758">
            <v>1</v>
          </cell>
          <cell r="AI1758">
            <v>1</v>
          </cell>
          <cell r="AJ1758">
            <v>1</v>
          </cell>
          <cell r="AL1758">
            <v>44</v>
          </cell>
          <cell r="AM1758">
            <v>115</v>
          </cell>
          <cell r="AO1758" t="str">
            <v>C-U-15986</v>
          </cell>
          <cell r="AP1758">
            <v>476</v>
          </cell>
          <cell r="AQ1758" t="str">
            <v>MI</v>
          </cell>
          <cell r="AR1758" t="str">
            <v>Consumers Energy Company</v>
          </cell>
          <cell r="AS1758" t="str">
            <v>CMS</v>
          </cell>
          <cell r="AT1758" t="str">
            <v>Natural Gas</v>
          </cell>
          <cell r="AU1758">
            <v>39955</v>
          </cell>
          <cell r="AV1758">
            <v>89000</v>
          </cell>
          <cell r="AW1758">
            <v>7.28</v>
          </cell>
          <cell r="AX1758">
            <v>11</v>
          </cell>
          <cell r="AY1758">
            <v>41.07</v>
          </cell>
          <cell r="AZ1758">
            <v>2760000</v>
          </cell>
          <cell r="BA1758">
            <v>40315</v>
          </cell>
          <cell r="BB1758">
            <v>65893</v>
          </cell>
          <cell r="BC1758">
            <v>7.02</v>
          </cell>
          <cell r="BD1758">
            <v>10.55</v>
          </cell>
          <cell r="BE1758">
            <v>40.78</v>
          </cell>
          <cell r="BF1758">
            <v>40451</v>
          </cell>
          <cell r="BG1758">
            <v>2736211</v>
          </cell>
          <cell r="BH1758" t="str">
            <v>Average</v>
          </cell>
          <cell r="BI1758" t="str">
            <v>Distribution</v>
          </cell>
          <cell r="BJ1758" t="str">
            <v>Fully Litigated</v>
          </cell>
          <cell r="BK1758" t="str">
            <v>No</v>
          </cell>
          <cell r="BL1758" t="str">
            <v>Yes</v>
          </cell>
        </row>
        <row r="1759">
          <cell r="AE1759">
            <v>179</v>
          </cell>
          <cell r="AF1759">
            <v>0</v>
          </cell>
          <cell r="AG1759">
            <v>1</v>
          </cell>
          <cell r="AH1759">
            <v>1</v>
          </cell>
          <cell r="AI1759">
            <v>1</v>
          </cell>
          <cell r="AJ1759">
            <v>1</v>
          </cell>
          <cell r="AL1759">
            <v>44</v>
          </cell>
          <cell r="AM1759">
            <v>115</v>
          </cell>
          <cell r="AO1759" t="str">
            <v>C-U-15985</v>
          </cell>
          <cell r="AP1759">
            <v>498</v>
          </cell>
          <cell r="AQ1759" t="str">
            <v>MI</v>
          </cell>
          <cell r="AR1759" t="str">
            <v>DTE Gas Company</v>
          </cell>
          <cell r="AS1759" t="str">
            <v>DTE</v>
          </cell>
          <cell r="AT1759" t="str">
            <v>Natural Gas</v>
          </cell>
          <cell r="AU1759">
            <v>39973</v>
          </cell>
          <cell r="AV1759">
            <v>175435</v>
          </cell>
          <cell r="AW1759">
            <v>7.35</v>
          </cell>
          <cell r="AX1759">
            <v>11.25</v>
          </cell>
          <cell r="AY1759">
            <v>39.799999999999997</v>
          </cell>
          <cell r="AZ1759">
            <v>2377911</v>
          </cell>
          <cell r="BA1759">
            <v>40332</v>
          </cell>
          <cell r="BB1759">
            <v>118562</v>
          </cell>
          <cell r="BC1759">
            <v>7.19</v>
          </cell>
          <cell r="BD1759">
            <v>11</v>
          </cell>
          <cell r="BE1759">
            <v>38.78</v>
          </cell>
          <cell r="BF1759">
            <v>40543</v>
          </cell>
          <cell r="BG1759">
            <v>2366791</v>
          </cell>
          <cell r="BH1759" t="str">
            <v>Average</v>
          </cell>
          <cell r="BI1759" t="str">
            <v>Distribution</v>
          </cell>
          <cell r="BJ1759" t="str">
            <v>Fully Litigated</v>
          </cell>
          <cell r="BK1759" t="str">
            <v>No</v>
          </cell>
          <cell r="BL1759" t="str">
            <v>Yes</v>
          </cell>
        </row>
        <row r="1760">
          <cell r="AE1760">
            <v>179</v>
          </cell>
          <cell r="AF1760">
            <v>0</v>
          </cell>
          <cell r="AG1760">
            <v>1</v>
          </cell>
          <cell r="AH1760">
            <v>1</v>
          </cell>
          <cell r="AI1760">
            <v>1</v>
          </cell>
          <cell r="AJ1760">
            <v>0</v>
          </cell>
          <cell r="AL1760">
            <v>44</v>
          </cell>
          <cell r="AM1760">
            <v>116</v>
          </cell>
          <cell r="AO1760" t="str">
            <v>C-U-15981</v>
          </cell>
          <cell r="AP1760">
            <v>508</v>
          </cell>
          <cell r="AQ1760" t="str">
            <v>MI</v>
          </cell>
          <cell r="AR1760" t="str">
            <v>Wisconsin Electric Power Company</v>
          </cell>
          <cell r="AS1760" t="str">
            <v>WEC</v>
          </cell>
          <cell r="AT1760" t="str">
            <v>Electric</v>
          </cell>
          <cell r="AU1760">
            <v>39996</v>
          </cell>
          <cell r="AV1760">
            <v>36494.133999999998</v>
          </cell>
          <cell r="AW1760">
            <v>7.27</v>
          </cell>
          <cell r="AX1760">
            <v>10.75</v>
          </cell>
          <cell r="AY1760">
            <v>47.61</v>
          </cell>
          <cell r="AZ1760">
            <v>330587.46100000001</v>
          </cell>
          <cell r="BA1760">
            <v>40360</v>
          </cell>
          <cell r="BB1760">
            <v>23464.512999999999</v>
          </cell>
          <cell r="BC1760">
            <v>6.99</v>
          </cell>
          <cell r="BD1760">
            <v>10.25</v>
          </cell>
          <cell r="BE1760">
            <v>47.61</v>
          </cell>
          <cell r="BF1760">
            <v>40543</v>
          </cell>
          <cell r="BG1760">
            <v>324367.76</v>
          </cell>
          <cell r="BH1760" t="str">
            <v>Average</v>
          </cell>
          <cell r="BI1760" t="str">
            <v>Vertically Integrated</v>
          </cell>
          <cell r="BJ1760" t="str">
            <v>Fully Litigated</v>
          </cell>
          <cell r="BK1760" t="str">
            <v>No</v>
          </cell>
          <cell r="BL1760" t="str">
            <v>Yes</v>
          </cell>
        </row>
        <row r="1761">
          <cell r="AE1761">
            <v>179</v>
          </cell>
          <cell r="AF1761">
            <v>0</v>
          </cell>
          <cell r="AG1761">
            <v>1</v>
          </cell>
          <cell r="AH1761">
            <v>1</v>
          </cell>
          <cell r="AI1761">
            <v>1</v>
          </cell>
          <cell r="AJ1761">
            <v>1</v>
          </cell>
          <cell r="AL1761">
            <v>44</v>
          </cell>
          <cell r="AM1761">
            <v>116</v>
          </cell>
          <cell r="AO1761" t="str">
            <v>C-U-15990</v>
          </cell>
          <cell r="AP1761">
            <v>509</v>
          </cell>
          <cell r="AQ1761" t="str">
            <v>MI</v>
          </cell>
          <cell r="AR1761" t="str">
            <v>Michigan Gas Utilities Corporation</v>
          </cell>
          <cell r="AS1761" t="str">
            <v>WEC</v>
          </cell>
          <cell r="AT1761" t="str">
            <v>Natural Gas</v>
          </cell>
          <cell r="AU1761">
            <v>39995</v>
          </cell>
          <cell r="AV1761">
            <v>8444.4349999999995</v>
          </cell>
          <cell r="AW1761">
            <v>7.79</v>
          </cell>
          <cell r="AX1761">
            <v>12</v>
          </cell>
          <cell r="AY1761">
            <v>47.27</v>
          </cell>
          <cell r="AZ1761">
            <v>189879.193</v>
          </cell>
          <cell r="BA1761">
            <v>40163</v>
          </cell>
          <cell r="BB1761">
            <v>3500.1910000000003</v>
          </cell>
          <cell r="BC1761">
            <v>7.16</v>
          </cell>
          <cell r="BD1761">
            <v>10.75</v>
          </cell>
          <cell r="BE1761">
            <v>47.27</v>
          </cell>
          <cell r="BF1761">
            <v>40543</v>
          </cell>
          <cell r="BG1761" t="str">
            <v>NA</v>
          </cell>
          <cell r="BI1761" t="str">
            <v>Distribution</v>
          </cell>
          <cell r="BJ1761" t="str">
            <v>Settled</v>
          </cell>
          <cell r="BK1761" t="str">
            <v>No</v>
          </cell>
          <cell r="BL1761" t="str">
            <v>No</v>
          </cell>
        </row>
        <row r="1762">
          <cell r="AE1762">
            <v>179</v>
          </cell>
          <cell r="AF1762">
            <v>0</v>
          </cell>
          <cell r="AG1762">
            <v>1</v>
          </cell>
          <cell r="AH1762">
            <v>1</v>
          </cell>
          <cell r="AI1762">
            <v>1</v>
          </cell>
          <cell r="AJ1762">
            <v>0</v>
          </cell>
          <cell r="AL1762">
            <v>44</v>
          </cell>
          <cell r="AM1762">
            <v>116</v>
          </cell>
          <cell r="AO1762" t="str">
            <v>C-U-15988</v>
          </cell>
          <cell r="AP1762">
            <v>534</v>
          </cell>
          <cell r="AQ1762" t="str">
            <v>MI</v>
          </cell>
          <cell r="AR1762" t="str">
            <v>Upper Peninsula Power Company</v>
          </cell>
          <cell r="AT1762" t="str">
            <v>Electric</v>
          </cell>
          <cell r="AU1762">
            <v>39990</v>
          </cell>
          <cell r="AV1762">
            <v>12182.239</v>
          </cell>
          <cell r="AW1762">
            <v>8.67</v>
          </cell>
          <cell r="AX1762">
            <v>12</v>
          </cell>
          <cell r="AY1762">
            <v>49.52</v>
          </cell>
          <cell r="AZ1762">
            <v>145492.03</v>
          </cell>
          <cell r="BA1762">
            <v>40163</v>
          </cell>
          <cell r="BB1762">
            <v>6499.9340000000002</v>
          </cell>
          <cell r="BC1762">
            <v>7.83</v>
          </cell>
          <cell r="BD1762">
            <v>10.9</v>
          </cell>
          <cell r="BE1762">
            <v>49.52</v>
          </cell>
          <cell r="BF1762">
            <v>40543</v>
          </cell>
          <cell r="BG1762" t="str">
            <v>NA</v>
          </cell>
          <cell r="BI1762" t="str">
            <v>Vertically Integrated</v>
          </cell>
          <cell r="BJ1762" t="str">
            <v>Settled</v>
          </cell>
          <cell r="BK1762" t="str">
            <v>No</v>
          </cell>
          <cell r="BL1762" t="str">
            <v>No</v>
          </cell>
        </row>
        <row r="1763">
          <cell r="AE1763">
            <v>179</v>
          </cell>
          <cell r="AF1763">
            <v>0</v>
          </cell>
          <cell r="AG1763">
            <v>1</v>
          </cell>
          <cell r="AH1763">
            <v>1</v>
          </cell>
          <cell r="AI1763">
            <v>1</v>
          </cell>
          <cell r="AJ1763">
            <v>0</v>
          </cell>
          <cell r="AL1763">
            <v>44</v>
          </cell>
          <cell r="AM1763">
            <v>116</v>
          </cell>
          <cell r="AO1763" t="str">
            <v>C-U-16191</v>
          </cell>
          <cell r="AP1763">
            <v>582</v>
          </cell>
          <cell r="AQ1763" t="str">
            <v>MI</v>
          </cell>
          <cell r="AR1763" t="str">
            <v>Consumers Energy Company</v>
          </cell>
          <cell r="AS1763" t="str">
            <v>CMS</v>
          </cell>
          <cell r="AT1763" t="str">
            <v>Electric</v>
          </cell>
          <cell r="AU1763">
            <v>40200</v>
          </cell>
          <cell r="AV1763">
            <v>150000</v>
          </cell>
          <cell r="AW1763">
            <v>7.16</v>
          </cell>
          <cell r="AX1763">
            <v>11</v>
          </cell>
          <cell r="AY1763">
            <v>41.49</v>
          </cell>
          <cell r="AZ1763">
            <v>6970000</v>
          </cell>
          <cell r="BA1763">
            <v>40486</v>
          </cell>
          <cell r="BB1763">
            <v>145749</v>
          </cell>
          <cell r="BC1763">
            <v>6.98</v>
          </cell>
          <cell r="BD1763">
            <v>10.7</v>
          </cell>
          <cell r="BE1763">
            <v>41.59</v>
          </cell>
          <cell r="BF1763">
            <v>40724</v>
          </cell>
          <cell r="BG1763">
            <v>6873410</v>
          </cell>
          <cell r="BH1763" t="str">
            <v>Average</v>
          </cell>
          <cell r="BI1763" t="str">
            <v>Vertically Integrated</v>
          </cell>
          <cell r="BJ1763" t="str">
            <v>Fully Litigated</v>
          </cell>
          <cell r="BK1763" t="str">
            <v>No</v>
          </cell>
          <cell r="BL1763" t="str">
            <v>Yes</v>
          </cell>
        </row>
        <row r="1764">
          <cell r="AE1764">
            <v>179</v>
          </cell>
          <cell r="AF1764">
            <v>0</v>
          </cell>
          <cell r="AG1764">
            <v>1</v>
          </cell>
          <cell r="AH1764">
            <v>1</v>
          </cell>
          <cell r="AI1764">
            <v>1</v>
          </cell>
          <cell r="AJ1764">
            <v>0</v>
          </cell>
          <cell r="AL1764">
            <v>44</v>
          </cell>
          <cell r="AM1764">
            <v>116</v>
          </cell>
          <cell r="AO1764" t="str">
            <v>C-U-16180</v>
          </cell>
          <cell r="AP1764">
            <v>585</v>
          </cell>
          <cell r="AQ1764" t="str">
            <v>MI</v>
          </cell>
          <cell r="AR1764" t="str">
            <v>Indiana Michigan Power Company</v>
          </cell>
          <cell r="AS1764" t="str">
            <v>AEP</v>
          </cell>
          <cell r="AT1764" t="str">
            <v>Electric</v>
          </cell>
          <cell r="AU1764">
            <v>40205</v>
          </cell>
          <cell r="AV1764">
            <v>62500</v>
          </cell>
          <cell r="AW1764">
            <v>8.16</v>
          </cell>
          <cell r="AX1764">
            <v>11.75</v>
          </cell>
          <cell r="AY1764">
            <v>44.19</v>
          </cell>
          <cell r="AZ1764">
            <v>600935</v>
          </cell>
          <cell r="BA1764">
            <v>40465</v>
          </cell>
          <cell r="BB1764">
            <v>35707</v>
          </cell>
          <cell r="BC1764">
            <v>7.53</v>
          </cell>
          <cell r="BD1764">
            <v>10.35</v>
          </cell>
          <cell r="BE1764">
            <v>44.14</v>
          </cell>
          <cell r="BF1764">
            <v>40543</v>
          </cell>
          <cell r="BG1764">
            <v>595436</v>
          </cell>
          <cell r="BH1764" t="str">
            <v>Average</v>
          </cell>
          <cell r="BI1764" t="str">
            <v>Vertically Integrated</v>
          </cell>
          <cell r="BJ1764" t="str">
            <v>Settled</v>
          </cell>
          <cell r="BK1764" t="str">
            <v>No</v>
          </cell>
          <cell r="BL1764" t="str">
            <v>Yes</v>
          </cell>
        </row>
        <row r="1765">
          <cell r="AE1765">
            <v>179</v>
          </cell>
          <cell r="AF1765">
            <v>0</v>
          </cell>
          <cell r="AG1765">
            <v>1</v>
          </cell>
          <cell r="AH1765">
            <v>1</v>
          </cell>
          <cell r="AI1765">
            <v>1</v>
          </cell>
          <cell r="AJ1765">
            <v>0</v>
          </cell>
          <cell r="AL1765">
            <v>44</v>
          </cell>
          <cell r="AM1765">
            <v>116</v>
          </cell>
          <cell r="AO1765" t="str">
            <v>C-U-16166</v>
          </cell>
          <cell r="AP1765">
            <v>645</v>
          </cell>
          <cell r="AQ1765" t="str">
            <v>MI</v>
          </cell>
          <cell r="AR1765" t="str">
            <v>Upper Peninsula Power Company</v>
          </cell>
          <cell r="AT1765" t="str">
            <v>Electric</v>
          </cell>
          <cell r="AU1765">
            <v>40359</v>
          </cell>
          <cell r="AV1765">
            <v>15445.842000000001</v>
          </cell>
          <cell r="AW1765">
            <v>7.93</v>
          </cell>
          <cell r="AX1765">
            <v>11.25</v>
          </cell>
          <cell r="AY1765">
            <v>50.42</v>
          </cell>
          <cell r="AZ1765">
            <v>168274.149</v>
          </cell>
          <cell r="BA1765">
            <v>40533</v>
          </cell>
          <cell r="BB1765">
            <v>8868.7060000000001</v>
          </cell>
          <cell r="BC1765">
            <v>7.12</v>
          </cell>
          <cell r="BD1765">
            <v>10.3</v>
          </cell>
          <cell r="BE1765">
            <v>50.42</v>
          </cell>
          <cell r="BG1765" t="str">
            <v>NA</v>
          </cell>
          <cell r="BI1765" t="str">
            <v>Vertically Integrated</v>
          </cell>
          <cell r="BJ1765" t="str">
            <v>Settled</v>
          </cell>
          <cell r="BK1765" t="str">
            <v>No</v>
          </cell>
          <cell r="BL1765" t="str">
            <v>No</v>
          </cell>
        </row>
        <row r="1766">
          <cell r="AE1766">
            <v>179</v>
          </cell>
          <cell r="AF1766">
            <v>0</v>
          </cell>
          <cell r="AG1766">
            <v>1</v>
          </cell>
          <cell r="AH1766">
            <v>1</v>
          </cell>
          <cell r="AI1766">
            <v>1</v>
          </cell>
          <cell r="AJ1766">
            <v>0</v>
          </cell>
          <cell r="AL1766">
            <v>44</v>
          </cell>
          <cell r="AM1766">
            <v>116</v>
          </cell>
          <cell r="AO1766" t="str">
            <v>C-U-15500</v>
          </cell>
          <cell r="AP1766">
            <v>651</v>
          </cell>
          <cell r="AQ1766" t="str">
            <v>MI</v>
          </cell>
          <cell r="AR1766" t="str">
            <v>Wisconsin Electric Power Company</v>
          </cell>
          <cell r="AS1766" t="str">
            <v>WEC</v>
          </cell>
          <cell r="AT1766" t="str">
            <v>Electric</v>
          </cell>
          <cell r="AU1766">
            <v>39478</v>
          </cell>
          <cell r="AV1766">
            <v>21976.276000000002</v>
          </cell>
          <cell r="AW1766" t="str">
            <v>NA</v>
          </cell>
          <cell r="AX1766" t="str">
            <v>NA</v>
          </cell>
          <cell r="AY1766" t="str">
            <v>NA</v>
          </cell>
          <cell r="AZ1766" t="str">
            <v>NA</v>
          </cell>
          <cell r="BA1766">
            <v>39765</v>
          </cell>
          <cell r="BB1766">
            <v>7249.1850000000004</v>
          </cell>
          <cell r="BC1766" t="str">
            <v>NA</v>
          </cell>
          <cell r="BD1766">
            <v>10.55</v>
          </cell>
          <cell r="BE1766" t="str">
            <v>NA</v>
          </cell>
          <cell r="BG1766" t="str">
            <v>NA</v>
          </cell>
          <cell r="BI1766" t="str">
            <v>Vertically Integrated</v>
          </cell>
          <cell r="BJ1766" t="str">
            <v>Settled</v>
          </cell>
          <cell r="BK1766" t="str">
            <v>No</v>
          </cell>
          <cell r="BL1766" t="str">
            <v>No</v>
          </cell>
        </row>
        <row r="1767">
          <cell r="AE1767">
            <v>179</v>
          </cell>
          <cell r="AF1767">
            <v>0</v>
          </cell>
          <cell r="AG1767">
            <v>1</v>
          </cell>
          <cell r="AH1767">
            <v>1</v>
          </cell>
          <cell r="AI1767">
            <v>1</v>
          </cell>
          <cell r="AJ1767">
            <v>1</v>
          </cell>
          <cell r="AL1767">
            <v>44</v>
          </cell>
          <cell r="AM1767">
            <v>116</v>
          </cell>
          <cell r="AO1767" t="str">
            <v>C-U-16418</v>
          </cell>
          <cell r="AP1767">
            <v>663</v>
          </cell>
          <cell r="AQ1767" t="str">
            <v>MI</v>
          </cell>
          <cell r="AR1767" t="str">
            <v>Consumers Energy Company</v>
          </cell>
          <cell r="AS1767" t="str">
            <v>CMS</v>
          </cell>
          <cell r="AT1767" t="str">
            <v>Natural Gas</v>
          </cell>
          <cell r="AU1767">
            <v>40403</v>
          </cell>
          <cell r="AV1767">
            <v>45129</v>
          </cell>
          <cell r="AW1767">
            <v>6.93</v>
          </cell>
          <cell r="AX1767">
            <v>11</v>
          </cell>
          <cell r="AY1767">
            <v>40.64</v>
          </cell>
          <cell r="AZ1767">
            <v>2888719</v>
          </cell>
          <cell r="BA1767">
            <v>40689</v>
          </cell>
          <cell r="BB1767">
            <v>31364</v>
          </cell>
          <cell r="BC1767" t="str">
            <v>NA</v>
          </cell>
          <cell r="BD1767">
            <v>10.5</v>
          </cell>
          <cell r="BE1767" t="str">
            <v>NA</v>
          </cell>
          <cell r="BG1767" t="str">
            <v>NA</v>
          </cell>
          <cell r="BI1767" t="str">
            <v>Distribution</v>
          </cell>
          <cell r="BJ1767" t="str">
            <v>Settled</v>
          </cell>
          <cell r="BK1767" t="str">
            <v>No</v>
          </cell>
          <cell r="BL1767" t="str">
            <v>No</v>
          </cell>
        </row>
        <row r="1768">
          <cell r="AE1768">
            <v>179</v>
          </cell>
          <cell r="AF1768">
            <v>0</v>
          </cell>
          <cell r="AG1768">
            <v>1</v>
          </cell>
          <cell r="AH1768">
            <v>1</v>
          </cell>
          <cell r="AI1768">
            <v>1</v>
          </cell>
          <cell r="AJ1768">
            <v>0</v>
          </cell>
          <cell r="AL1768">
            <v>44</v>
          </cell>
          <cell r="AM1768">
            <v>116</v>
          </cell>
          <cell r="AO1768" t="str">
            <v>C-U-16472</v>
          </cell>
          <cell r="AP1768">
            <v>683</v>
          </cell>
          <cell r="AQ1768" t="str">
            <v>MI</v>
          </cell>
          <cell r="AR1768" t="str">
            <v>DTE Electric Company</v>
          </cell>
          <cell r="AS1768" t="str">
            <v>DTE</v>
          </cell>
          <cell r="AT1768" t="str">
            <v>Electric</v>
          </cell>
          <cell r="AU1768">
            <v>40480</v>
          </cell>
          <cell r="AV1768">
            <v>357300</v>
          </cell>
          <cell r="AW1768">
            <v>6.87</v>
          </cell>
          <cell r="AX1768">
            <v>11.13</v>
          </cell>
          <cell r="AY1768">
            <v>40.26</v>
          </cell>
          <cell r="AZ1768">
            <v>10075499</v>
          </cell>
          <cell r="BA1768">
            <v>40836</v>
          </cell>
          <cell r="BB1768">
            <v>187526</v>
          </cell>
          <cell r="BC1768">
            <v>6.59</v>
          </cell>
          <cell r="BD1768">
            <v>10.5</v>
          </cell>
          <cell r="BE1768">
            <v>40.26</v>
          </cell>
          <cell r="BF1768">
            <v>40999</v>
          </cell>
          <cell r="BG1768">
            <v>10016054</v>
          </cell>
          <cell r="BH1768" t="str">
            <v>Average</v>
          </cell>
          <cell r="BI1768" t="str">
            <v>Vertically Integrated</v>
          </cell>
          <cell r="BJ1768" t="str">
            <v>Fully Litigated</v>
          </cell>
          <cell r="BK1768" t="str">
            <v>No</v>
          </cell>
          <cell r="BL1768" t="str">
            <v>Yes</v>
          </cell>
        </row>
        <row r="1769">
          <cell r="AE1769">
            <v>179</v>
          </cell>
          <cell r="AF1769">
            <v>0</v>
          </cell>
          <cell r="AG1769">
            <v>1</v>
          </cell>
          <cell r="AH1769">
            <v>1</v>
          </cell>
          <cell r="AI1769">
            <v>1</v>
          </cell>
          <cell r="AJ1769">
            <v>1</v>
          </cell>
          <cell r="AL1769">
            <v>44</v>
          </cell>
          <cell r="AM1769">
            <v>116</v>
          </cell>
          <cell r="AO1769" t="str">
            <v>C-U-16169</v>
          </cell>
          <cell r="AP1769">
            <v>931</v>
          </cell>
          <cell r="AQ1769" t="str">
            <v>MI</v>
          </cell>
          <cell r="AR1769" t="str">
            <v>SEMCO Energy, Inc.</v>
          </cell>
          <cell r="AS1769" t="str">
            <v>ALA</v>
          </cell>
          <cell r="AT1769" t="str">
            <v>Natural Gas</v>
          </cell>
          <cell r="AU1769">
            <v>40358</v>
          </cell>
          <cell r="AV1769">
            <v>19847.589</v>
          </cell>
          <cell r="AW1769">
            <v>7.5</v>
          </cell>
          <cell r="AX1769">
            <v>11</v>
          </cell>
          <cell r="AY1769">
            <v>49.04</v>
          </cell>
          <cell r="AZ1769">
            <v>421993.47899999999</v>
          </cell>
          <cell r="BA1769">
            <v>40549</v>
          </cell>
          <cell r="BB1769">
            <v>8100</v>
          </cell>
          <cell r="BC1769">
            <v>7.19</v>
          </cell>
          <cell r="BD1769">
            <v>10.35</v>
          </cell>
          <cell r="BE1769" t="str">
            <v>NA</v>
          </cell>
          <cell r="BG1769" t="str">
            <v>NA</v>
          </cell>
          <cell r="BI1769" t="str">
            <v>Distribution</v>
          </cell>
          <cell r="BJ1769" t="str">
            <v>Settled</v>
          </cell>
          <cell r="BK1769" t="str">
            <v>No</v>
          </cell>
          <cell r="BL1769" t="str">
            <v>Yes</v>
          </cell>
        </row>
        <row r="1770">
          <cell r="AE1770">
            <v>179</v>
          </cell>
          <cell r="AF1770">
            <v>0</v>
          </cell>
          <cell r="AG1770">
            <v>1</v>
          </cell>
          <cell r="AH1770">
            <v>1</v>
          </cell>
          <cell r="AI1770">
            <v>1</v>
          </cell>
          <cell r="AJ1770">
            <v>0</v>
          </cell>
          <cell r="AL1770">
            <v>44</v>
          </cell>
          <cell r="AM1770">
            <v>116</v>
          </cell>
          <cell r="AO1770" t="str">
            <v>C-U-5979</v>
          </cell>
          <cell r="AP1770">
            <v>1221</v>
          </cell>
          <cell r="AQ1770" t="str">
            <v>MI</v>
          </cell>
          <cell r="AR1770" t="str">
            <v>Consumers Energy Company</v>
          </cell>
          <cell r="AS1770" t="str">
            <v>CMS</v>
          </cell>
          <cell r="AT1770" t="str">
            <v>Electric</v>
          </cell>
          <cell r="AU1770">
            <v>28884</v>
          </cell>
          <cell r="AV1770">
            <v>305800</v>
          </cell>
          <cell r="AW1770">
            <v>9.9600000000000009</v>
          </cell>
          <cell r="AX1770">
            <v>15.5</v>
          </cell>
          <cell r="AY1770">
            <v>32.14</v>
          </cell>
          <cell r="AZ1770" t="str">
            <v>NA</v>
          </cell>
          <cell r="BA1770">
            <v>29441</v>
          </cell>
          <cell r="BB1770">
            <v>70300</v>
          </cell>
          <cell r="BC1770">
            <v>9.23</v>
          </cell>
          <cell r="BD1770">
            <v>13.5</v>
          </cell>
          <cell r="BE1770">
            <v>30.54</v>
          </cell>
          <cell r="BF1770">
            <v>29586</v>
          </cell>
          <cell r="BG1770" t="str">
            <v>NA</v>
          </cell>
          <cell r="BI1770" t="str">
            <v>Vertically Integrated</v>
          </cell>
          <cell r="BJ1770" t="str">
            <v>Fully Litigated</v>
          </cell>
          <cell r="BK1770" t="str">
            <v>No</v>
          </cell>
          <cell r="BL1770" t="str">
            <v>No</v>
          </cell>
        </row>
        <row r="1771">
          <cell r="AE1771">
            <v>179</v>
          </cell>
          <cell r="AF1771">
            <v>0</v>
          </cell>
          <cell r="AG1771">
            <v>1</v>
          </cell>
          <cell r="AH1771">
            <v>1</v>
          </cell>
          <cell r="AI1771">
            <v>1</v>
          </cell>
          <cell r="AJ1771">
            <v>1</v>
          </cell>
          <cell r="AL1771">
            <v>44</v>
          </cell>
          <cell r="AM1771">
            <v>116</v>
          </cell>
          <cell r="AO1771" t="str">
            <v>C-U-5732</v>
          </cell>
          <cell r="AP1771">
            <v>1224</v>
          </cell>
          <cell r="AQ1771" t="str">
            <v>MI</v>
          </cell>
          <cell r="AR1771" t="str">
            <v>Consumers Energy Company</v>
          </cell>
          <cell r="AS1771" t="str">
            <v>CMS</v>
          </cell>
          <cell r="AT1771" t="str">
            <v>Natural Gas</v>
          </cell>
          <cell r="AU1771">
            <v>29346</v>
          </cell>
          <cell r="AV1771">
            <v>114100</v>
          </cell>
          <cell r="AW1771">
            <v>9.9700000000000006</v>
          </cell>
          <cell r="AX1771">
            <v>13.25</v>
          </cell>
          <cell r="AY1771">
            <v>28.42</v>
          </cell>
          <cell r="AZ1771" t="str">
            <v>NA</v>
          </cell>
          <cell r="BA1771">
            <v>30418</v>
          </cell>
          <cell r="BB1771">
            <v>93000</v>
          </cell>
          <cell r="BC1771">
            <v>9.52</v>
          </cell>
          <cell r="BD1771">
            <v>13.25</v>
          </cell>
          <cell r="BE1771">
            <v>28.42</v>
          </cell>
          <cell r="BF1771">
            <v>29951</v>
          </cell>
          <cell r="BG1771" t="str">
            <v>NA</v>
          </cell>
          <cell r="BI1771" t="str">
            <v>Distribution</v>
          </cell>
          <cell r="BJ1771" t="str">
            <v>Fully Litigated</v>
          </cell>
          <cell r="BK1771" t="str">
            <v>No</v>
          </cell>
          <cell r="BL1771" t="str">
            <v>Yes</v>
          </cell>
        </row>
        <row r="1772">
          <cell r="AE1772">
            <v>179</v>
          </cell>
          <cell r="AF1772">
            <v>0</v>
          </cell>
          <cell r="AG1772">
            <v>1</v>
          </cell>
          <cell r="AH1772">
            <v>1</v>
          </cell>
          <cell r="AI1772">
            <v>1</v>
          </cell>
          <cell r="AJ1772">
            <v>0</v>
          </cell>
          <cell r="AL1772">
            <v>44</v>
          </cell>
          <cell r="AM1772">
            <v>116</v>
          </cell>
          <cell r="AO1772" t="str">
            <v>C-U-6923</v>
          </cell>
          <cell r="AP1772">
            <v>1226</v>
          </cell>
          <cell r="AQ1772" t="str">
            <v>MI</v>
          </cell>
          <cell r="AR1772" t="str">
            <v>Consumers Energy Company</v>
          </cell>
          <cell r="AS1772" t="str">
            <v>CMS</v>
          </cell>
          <cell r="AT1772" t="str">
            <v>Electric</v>
          </cell>
          <cell r="AU1772">
            <v>29769</v>
          </cell>
          <cell r="AV1772">
            <v>276800</v>
          </cell>
          <cell r="AW1772">
            <v>11.44</v>
          </cell>
          <cell r="AX1772">
            <v>17</v>
          </cell>
          <cell r="AY1772">
            <v>30.66</v>
          </cell>
          <cell r="AZ1772">
            <v>5152100</v>
          </cell>
          <cell r="BA1772">
            <v>30454</v>
          </cell>
          <cell r="BB1772">
            <v>122900</v>
          </cell>
          <cell r="BC1772">
            <v>10.9</v>
          </cell>
          <cell r="BD1772">
            <v>15</v>
          </cell>
          <cell r="BE1772">
            <v>27.94</v>
          </cell>
          <cell r="BF1772">
            <v>30316</v>
          </cell>
          <cell r="BG1772">
            <v>5137300</v>
          </cell>
          <cell r="BH1772" t="str">
            <v>Average</v>
          </cell>
          <cell r="BI1772" t="str">
            <v>Vertically Integrated</v>
          </cell>
          <cell r="BJ1772" t="str">
            <v>Fully Litigated</v>
          </cell>
          <cell r="BK1772" t="str">
            <v>No</v>
          </cell>
          <cell r="BL1772" t="str">
            <v>Yes</v>
          </cell>
        </row>
        <row r="1773">
          <cell r="AE1773">
            <v>179</v>
          </cell>
          <cell r="AF1773">
            <v>0</v>
          </cell>
          <cell r="AG1773">
            <v>1</v>
          </cell>
          <cell r="AH1773">
            <v>1</v>
          </cell>
          <cell r="AI1773">
            <v>1</v>
          </cell>
          <cell r="AJ1773">
            <v>1</v>
          </cell>
          <cell r="AL1773">
            <v>44</v>
          </cell>
          <cell r="AM1773">
            <v>116</v>
          </cell>
          <cell r="AO1773" t="str">
            <v>C-U-7650</v>
          </cell>
          <cell r="AP1773">
            <v>1229</v>
          </cell>
          <cell r="AQ1773" t="str">
            <v>MI</v>
          </cell>
          <cell r="AR1773" t="str">
            <v>Consumers Energy Company</v>
          </cell>
          <cell r="AS1773" t="str">
            <v>CMS</v>
          </cell>
          <cell r="AT1773" t="str">
            <v>Natural Gas</v>
          </cell>
          <cell r="AU1773">
            <v>30454</v>
          </cell>
          <cell r="AV1773">
            <v>141000</v>
          </cell>
          <cell r="AW1773">
            <v>12.1</v>
          </cell>
          <cell r="AX1773">
            <v>17</v>
          </cell>
          <cell r="AY1773">
            <v>30.54</v>
          </cell>
          <cell r="AZ1773">
            <v>947600</v>
          </cell>
          <cell r="BA1773">
            <v>30911</v>
          </cell>
          <cell r="BB1773">
            <v>114800</v>
          </cell>
          <cell r="BC1773">
            <v>11.18</v>
          </cell>
          <cell r="BD1773">
            <v>14.82</v>
          </cell>
          <cell r="BE1773">
            <v>29.24</v>
          </cell>
          <cell r="BF1773">
            <v>31047</v>
          </cell>
          <cell r="BG1773">
            <v>946700</v>
          </cell>
          <cell r="BH1773" t="str">
            <v>Year-end</v>
          </cell>
          <cell r="BI1773" t="str">
            <v>Distribution</v>
          </cell>
          <cell r="BJ1773" t="str">
            <v>Fully Litigated</v>
          </cell>
          <cell r="BK1773" t="str">
            <v>No</v>
          </cell>
          <cell r="BL1773" t="str">
            <v>Yes</v>
          </cell>
        </row>
        <row r="1774">
          <cell r="AE1774">
            <v>179</v>
          </cell>
          <cell r="AF1774">
            <v>0</v>
          </cell>
          <cell r="AG1774">
            <v>1</v>
          </cell>
          <cell r="AH1774">
            <v>1</v>
          </cell>
          <cell r="AI1774">
            <v>1</v>
          </cell>
          <cell r="AJ1774">
            <v>0</v>
          </cell>
          <cell r="AL1774">
            <v>44</v>
          </cell>
          <cell r="AM1774">
            <v>116</v>
          </cell>
          <cell r="AO1774" t="str">
            <v>C-U-7830-Step 2</v>
          </cell>
          <cell r="AP1774">
            <v>1231</v>
          </cell>
          <cell r="AQ1774" t="str">
            <v>MI</v>
          </cell>
          <cell r="AR1774" t="str">
            <v>Consumers Energy Company</v>
          </cell>
          <cell r="AS1774" t="str">
            <v>CMS</v>
          </cell>
          <cell r="AT1774" t="str">
            <v>Electric</v>
          </cell>
          <cell r="AU1774">
            <v>30638</v>
          </cell>
          <cell r="AV1774">
            <v>173700</v>
          </cell>
          <cell r="AW1774">
            <v>11.43</v>
          </cell>
          <cell r="AX1774">
            <v>15.5</v>
          </cell>
          <cell r="AY1774">
            <v>29.33</v>
          </cell>
          <cell r="AZ1774">
            <v>2805800</v>
          </cell>
          <cell r="BA1774">
            <v>31974</v>
          </cell>
          <cell r="BB1774">
            <v>115200</v>
          </cell>
          <cell r="BC1774">
            <v>11.27</v>
          </cell>
          <cell r="BD1774">
            <v>15</v>
          </cell>
          <cell r="BE1774">
            <v>29.33</v>
          </cell>
          <cell r="BF1774">
            <v>31412</v>
          </cell>
          <cell r="BG1774">
            <v>2801100</v>
          </cell>
          <cell r="BH1774" t="str">
            <v>Average</v>
          </cell>
          <cell r="BI1774" t="str">
            <v>Vertically Integrated</v>
          </cell>
          <cell r="BJ1774" t="str">
            <v>Fully Litigated</v>
          </cell>
          <cell r="BK1774" t="str">
            <v>Yes</v>
          </cell>
          <cell r="BL1774" t="str">
            <v>Yes</v>
          </cell>
        </row>
        <row r="1775">
          <cell r="AE1775">
            <v>179</v>
          </cell>
          <cell r="AF1775">
            <v>0</v>
          </cell>
          <cell r="AG1775">
            <v>1</v>
          </cell>
          <cell r="AH1775">
            <v>1</v>
          </cell>
          <cell r="AI1775">
            <v>1</v>
          </cell>
          <cell r="AJ1775">
            <v>1</v>
          </cell>
          <cell r="AL1775">
            <v>44</v>
          </cell>
          <cell r="AM1775">
            <v>116</v>
          </cell>
          <cell r="AO1775" t="str">
            <v>C-U-8924</v>
          </cell>
          <cell r="AP1775">
            <v>1234</v>
          </cell>
          <cell r="AQ1775" t="str">
            <v>MI</v>
          </cell>
          <cell r="AR1775" t="str">
            <v>Consumers Energy Company</v>
          </cell>
          <cell r="AS1775" t="str">
            <v>CMS</v>
          </cell>
          <cell r="AT1775" t="str">
            <v>Natural Gas</v>
          </cell>
          <cell r="AU1775">
            <v>32094</v>
          </cell>
          <cell r="AV1775">
            <v>300</v>
          </cell>
          <cell r="AW1775">
            <v>9.9600000000000009</v>
          </cell>
          <cell r="AX1775">
            <v>14.82</v>
          </cell>
          <cell r="AY1775">
            <v>41.8</v>
          </cell>
          <cell r="AZ1775">
            <v>907600</v>
          </cell>
          <cell r="BA1775">
            <v>32849</v>
          </cell>
          <cell r="BB1775">
            <v>-28400</v>
          </cell>
          <cell r="BC1775">
            <v>8.98</v>
          </cell>
          <cell r="BD1775">
            <v>13.25</v>
          </cell>
          <cell r="BE1775">
            <v>35.520000000000003</v>
          </cell>
          <cell r="BF1775">
            <v>32873</v>
          </cell>
          <cell r="BG1775">
            <v>877100</v>
          </cell>
          <cell r="BH1775" t="str">
            <v>Average</v>
          </cell>
          <cell r="BI1775" t="str">
            <v>Distribution</v>
          </cell>
          <cell r="BJ1775" t="str">
            <v>Fully Litigated</v>
          </cell>
          <cell r="BK1775" t="str">
            <v>No</v>
          </cell>
          <cell r="BL1775" t="str">
            <v>No</v>
          </cell>
        </row>
        <row r="1776">
          <cell r="AE1776">
            <v>179</v>
          </cell>
          <cell r="AF1776">
            <v>0</v>
          </cell>
          <cell r="AG1776">
            <v>1</v>
          </cell>
          <cell r="AH1776">
            <v>1</v>
          </cell>
          <cell r="AI1776">
            <v>1</v>
          </cell>
          <cell r="AJ1776">
            <v>0</v>
          </cell>
          <cell r="AL1776">
            <v>44</v>
          </cell>
          <cell r="AM1776">
            <v>116</v>
          </cell>
          <cell r="AO1776" t="str">
            <v>C-U-6006</v>
          </cell>
          <cell r="AP1776">
            <v>1236</v>
          </cell>
          <cell r="AQ1776" t="str">
            <v>MI</v>
          </cell>
          <cell r="AR1776" t="str">
            <v>DTE Electric Company</v>
          </cell>
          <cell r="AS1776" t="str">
            <v>DTE</v>
          </cell>
          <cell r="AT1776" t="str">
            <v>Electric</v>
          </cell>
          <cell r="AU1776">
            <v>28838</v>
          </cell>
          <cell r="AV1776">
            <v>243400</v>
          </cell>
          <cell r="AW1776">
            <v>9.6199999999999992</v>
          </cell>
          <cell r="AX1776">
            <v>14.5</v>
          </cell>
          <cell r="AY1776">
            <v>30.1</v>
          </cell>
          <cell r="AZ1776" t="str">
            <v>NA</v>
          </cell>
          <cell r="BA1776">
            <v>29294</v>
          </cell>
          <cell r="BB1776">
            <v>132700</v>
          </cell>
          <cell r="BC1776">
            <v>9.25</v>
          </cell>
          <cell r="BD1776">
            <v>13.5</v>
          </cell>
          <cell r="BE1776">
            <v>30.3</v>
          </cell>
          <cell r="BF1776">
            <v>29220</v>
          </cell>
          <cell r="BG1776" t="str">
            <v>NA</v>
          </cell>
          <cell r="BI1776" t="str">
            <v>Vertically Integrated</v>
          </cell>
          <cell r="BJ1776" t="str">
            <v>Fully Litigated</v>
          </cell>
          <cell r="BK1776" t="str">
            <v>No</v>
          </cell>
          <cell r="BL1776" t="str">
            <v>Yes</v>
          </cell>
        </row>
        <row r="1777">
          <cell r="AE1777">
            <v>179</v>
          </cell>
          <cell r="AF1777">
            <v>0</v>
          </cell>
          <cell r="AG1777">
            <v>1</v>
          </cell>
          <cell r="AH1777">
            <v>1</v>
          </cell>
          <cell r="AI1777">
            <v>1</v>
          </cell>
          <cell r="AJ1777">
            <v>0</v>
          </cell>
          <cell r="AL1777">
            <v>44</v>
          </cell>
          <cell r="AM1777">
            <v>116</v>
          </cell>
          <cell r="AO1777" t="str">
            <v>C-U-6488</v>
          </cell>
          <cell r="AP1777">
            <v>1237</v>
          </cell>
          <cell r="AQ1777" t="str">
            <v>MI</v>
          </cell>
          <cell r="AR1777" t="str">
            <v>DTE Electric Company</v>
          </cell>
          <cell r="AS1777" t="str">
            <v>DTE</v>
          </cell>
          <cell r="AT1777" t="str">
            <v>Electric</v>
          </cell>
          <cell r="AU1777">
            <v>29341</v>
          </cell>
          <cell r="AV1777">
            <v>449200</v>
          </cell>
          <cell r="AW1777">
            <v>9.81</v>
          </cell>
          <cell r="AX1777">
            <v>15</v>
          </cell>
          <cell r="AY1777">
            <v>30</v>
          </cell>
          <cell r="AZ1777" t="str">
            <v>NA</v>
          </cell>
          <cell r="BA1777">
            <v>29788</v>
          </cell>
          <cell r="BB1777">
            <v>253400</v>
          </cell>
          <cell r="BC1777">
            <v>9.31</v>
          </cell>
          <cell r="BD1777">
            <v>14</v>
          </cell>
          <cell r="BE1777">
            <v>30</v>
          </cell>
          <cell r="BF1777">
            <v>29951</v>
          </cell>
          <cell r="BG1777" t="str">
            <v>NA</v>
          </cell>
          <cell r="BI1777" t="str">
            <v>Vertically Integrated</v>
          </cell>
          <cell r="BJ1777" t="str">
            <v>Fully Litigated</v>
          </cell>
          <cell r="BK1777" t="str">
            <v>No</v>
          </cell>
          <cell r="BL1777" t="str">
            <v>Yes</v>
          </cell>
        </row>
        <row r="1778">
          <cell r="AE1778">
            <v>179</v>
          </cell>
          <cell r="AF1778">
            <v>0</v>
          </cell>
          <cell r="AG1778">
            <v>1</v>
          </cell>
          <cell r="AH1778">
            <v>1</v>
          </cell>
          <cell r="AI1778">
            <v>1</v>
          </cell>
          <cell r="AJ1778">
            <v>0</v>
          </cell>
          <cell r="AL1778">
            <v>44</v>
          </cell>
          <cell r="AM1778">
            <v>116</v>
          </cell>
          <cell r="AO1778" t="str">
            <v>C-U-6949</v>
          </cell>
          <cell r="AP1778">
            <v>1238</v>
          </cell>
          <cell r="AQ1778" t="str">
            <v>MI</v>
          </cell>
          <cell r="AR1778" t="str">
            <v>DTE Electric Company</v>
          </cell>
          <cell r="AS1778" t="str">
            <v>DTE</v>
          </cell>
          <cell r="AT1778" t="str">
            <v>Electric</v>
          </cell>
          <cell r="AU1778">
            <v>29843</v>
          </cell>
          <cell r="AV1778">
            <v>512300</v>
          </cell>
          <cell r="AW1778">
            <v>12.26</v>
          </cell>
          <cell r="AX1778">
            <v>17</v>
          </cell>
          <cell r="AY1778">
            <v>28.37</v>
          </cell>
          <cell r="AZ1778">
            <v>6417100</v>
          </cell>
          <cell r="BA1778">
            <v>30406</v>
          </cell>
          <cell r="BB1778">
            <v>203400</v>
          </cell>
          <cell r="BC1778">
            <v>9.3800000000000008</v>
          </cell>
          <cell r="BD1778">
            <v>15</v>
          </cell>
          <cell r="BE1778">
            <v>28.37</v>
          </cell>
          <cell r="BF1778">
            <v>30316</v>
          </cell>
          <cell r="BG1778">
            <v>6276800</v>
          </cell>
          <cell r="BH1778" t="str">
            <v>Average</v>
          </cell>
          <cell r="BI1778" t="str">
            <v>Vertically Integrated</v>
          </cell>
          <cell r="BJ1778" t="str">
            <v>Fully Litigated</v>
          </cell>
          <cell r="BK1778" t="str">
            <v>No</v>
          </cell>
          <cell r="BL1778" t="str">
            <v>Yes</v>
          </cell>
        </row>
        <row r="1779">
          <cell r="AE1779">
            <v>179</v>
          </cell>
          <cell r="AF1779">
            <v>0</v>
          </cell>
          <cell r="AG1779">
            <v>1</v>
          </cell>
          <cell r="AH1779">
            <v>1</v>
          </cell>
          <cell r="AI1779">
            <v>1</v>
          </cell>
          <cell r="AJ1779">
            <v>0</v>
          </cell>
          <cell r="AL1779">
            <v>44</v>
          </cell>
          <cell r="AM1779">
            <v>116</v>
          </cell>
          <cell r="AO1779" t="str">
            <v>C-U-8789</v>
          </cell>
          <cell r="AP1779">
            <v>1241</v>
          </cell>
          <cell r="AQ1779" t="str">
            <v>MI</v>
          </cell>
          <cell r="AR1779" t="str">
            <v>DTE Electric Company</v>
          </cell>
          <cell r="AS1779" t="str">
            <v>DTE</v>
          </cell>
          <cell r="AT1779" t="str">
            <v>Electric</v>
          </cell>
          <cell r="AU1779">
            <v>31938</v>
          </cell>
          <cell r="AV1779">
            <v>298000</v>
          </cell>
          <cell r="AW1779">
            <v>10.199999999999999</v>
          </cell>
          <cell r="AX1779">
            <v>14</v>
          </cell>
          <cell r="AY1779">
            <v>33.58</v>
          </cell>
          <cell r="AZ1779">
            <v>8538000</v>
          </cell>
          <cell r="BA1779">
            <v>32504</v>
          </cell>
          <cell r="BB1779">
            <v>29500</v>
          </cell>
          <cell r="BC1779">
            <v>9.65</v>
          </cell>
          <cell r="BD1779">
            <v>13</v>
          </cell>
          <cell r="BE1779">
            <v>34</v>
          </cell>
          <cell r="BF1779">
            <v>32508</v>
          </cell>
          <cell r="BG1779">
            <v>7550000</v>
          </cell>
          <cell r="BH1779" t="str">
            <v>Average</v>
          </cell>
          <cell r="BI1779" t="str">
            <v>Vertically Integrated</v>
          </cell>
          <cell r="BJ1779" t="str">
            <v>Settled</v>
          </cell>
          <cell r="BK1779" t="str">
            <v>No</v>
          </cell>
          <cell r="BL1779" t="str">
            <v>No</v>
          </cell>
        </row>
        <row r="1780">
          <cell r="AE1780">
            <v>179</v>
          </cell>
          <cell r="AF1780">
            <v>0</v>
          </cell>
          <cell r="AG1780">
            <v>1</v>
          </cell>
          <cell r="AH1780">
            <v>1</v>
          </cell>
          <cell r="AI1780">
            <v>1</v>
          </cell>
          <cell r="AJ1780">
            <v>0</v>
          </cell>
          <cell r="AL1780">
            <v>44</v>
          </cell>
          <cell r="AM1780">
            <v>116</v>
          </cell>
          <cell r="AO1780" t="str">
            <v>C-U-6148</v>
          </cell>
          <cell r="AP1780">
            <v>1243</v>
          </cell>
          <cell r="AQ1780" t="str">
            <v>MI</v>
          </cell>
          <cell r="AR1780" t="str">
            <v>Indiana Michigan Power Company</v>
          </cell>
          <cell r="AS1780" t="str">
            <v>AEP</v>
          </cell>
          <cell r="AT1780" t="str">
            <v>Electric</v>
          </cell>
          <cell r="AU1780">
            <v>29105</v>
          </cell>
          <cell r="AV1780">
            <v>12500</v>
          </cell>
          <cell r="AW1780">
            <v>10.15</v>
          </cell>
          <cell r="AX1780">
            <v>15</v>
          </cell>
          <cell r="AY1780">
            <v>30.8</v>
          </cell>
          <cell r="AZ1780" t="str">
            <v>NA</v>
          </cell>
          <cell r="BA1780">
            <v>29718</v>
          </cell>
          <cell r="BB1780">
            <v>4300</v>
          </cell>
          <cell r="BC1780">
            <v>9.93</v>
          </cell>
          <cell r="BD1780">
            <v>13.5</v>
          </cell>
          <cell r="BE1780">
            <v>29.78</v>
          </cell>
          <cell r="BF1780">
            <v>28945</v>
          </cell>
          <cell r="BG1780" t="str">
            <v>NA</v>
          </cell>
          <cell r="BI1780" t="str">
            <v>Vertically Integrated</v>
          </cell>
          <cell r="BJ1780" t="str">
            <v>Fully Litigated</v>
          </cell>
          <cell r="BK1780" t="str">
            <v>No</v>
          </cell>
          <cell r="BL1780" t="str">
            <v>Yes</v>
          </cell>
        </row>
        <row r="1781">
          <cell r="AE1781">
            <v>179</v>
          </cell>
          <cell r="AF1781">
            <v>0</v>
          </cell>
          <cell r="AG1781">
            <v>1</v>
          </cell>
          <cell r="AH1781">
            <v>1</v>
          </cell>
          <cell r="AI1781">
            <v>1</v>
          </cell>
          <cell r="AJ1781">
            <v>0</v>
          </cell>
          <cell r="AL1781">
            <v>44</v>
          </cell>
          <cell r="AM1781">
            <v>116</v>
          </cell>
          <cell r="AO1781" t="str">
            <v>C-U-6927</v>
          </cell>
          <cell r="AP1781">
            <v>1245</v>
          </cell>
          <cell r="AQ1781" t="str">
            <v>MI</v>
          </cell>
          <cell r="AR1781" t="str">
            <v>Indiana Michigan Power Company</v>
          </cell>
          <cell r="AS1781" t="str">
            <v>AEP</v>
          </cell>
          <cell r="AT1781" t="str">
            <v>Electric</v>
          </cell>
          <cell r="AU1781">
            <v>29782</v>
          </cell>
          <cell r="AV1781">
            <v>15300</v>
          </cell>
          <cell r="AW1781">
            <v>11.32</v>
          </cell>
          <cell r="AX1781">
            <v>16.5</v>
          </cell>
          <cell r="AY1781">
            <v>29.76</v>
          </cell>
          <cell r="AZ1781" t="str">
            <v>NA</v>
          </cell>
          <cell r="BA1781">
            <v>29999</v>
          </cell>
          <cell r="BB1781">
            <v>10500</v>
          </cell>
          <cell r="BC1781">
            <v>10.98</v>
          </cell>
          <cell r="BD1781">
            <v>15</v>
          </cell>
          <cell r="BE1781">
            <v>29.97</v>
          </cell>
          <cell r="BF1781">
            <v>29586</v>
          </cell>
          <cell r="BG1781" t="str">
            <v>NA</v>
          </cell>
          <cell r="BI1781" t="str">
            <v>Vertically Integrated</v>
          </cell>
          <cell r="BJ1781" t="str">
            <v>Settled</v>
          </cell>
          <cell r="BK1781" t="str">
            <v>No</v>
          </cell>
          <cell r="BL1781" t="str">
            <v>No</v>
          </cell>
        </row>
        <row r="1782">
          <cell r="AE1782">
            <v>179</v>
          </cell>
          <cell r="AF1782">
            <v>0</v>
          </cell>
          <cell r="AG1782">
            <v>1</v>
          </cell>
          <cell r="AH1782">
            <v>1</v>
          </cell>
          <cell r="AI1782">
            <v>1</v>
          </cell>
          <cell r="AJ1782">
            <v>0</v>
          </cell>
          <cell r="AL1782">
            <v>44</v>
          </cell>
          <cell r="AM1782">
            <v>116</v>
          </cell>
          <cell r="AO1782" t="str">
            <v>C-U-7791</v>
          </cell>
          <cell r="AP1782">
            <v>1246</v>
          </cell>
          <cell r="AQ1782" t="str">
            <v>MI</v>
          </cell>
          <cell r="AR1782" t="str">
            <v>Indiana Michigan Power Company</v>
          </cell>
          <cell r="AS1782" t="str">
            <v>AEP</v>
          </cell>
          <cell r="AT1782" t="str">
            <v>Electric</v>
          </cell>
          <cell r="AU1782">
            <v>30666</v>
          </cell>
          <cell r="AV1782">
            <v>27600</v>
          </cell>
          <cell r="AW1782">
            <v>11.81</v>
          </cell>
          <cell r="AX1782">
            <v>16.5</v>
          </cell>
          <cell r="AY1782">
            <v>31.75</v>
          </cell>
          <cell r="AZ1782" t="str">
            <v>NA</v>
          </cell>
          <cell r="BA1782">
            <v>30951</v>
          </cell>
          <cell r="BB1782">
            <v>15000</v>
          </cell>
          <cell r="BC1782">
            <v>11.04</v>
          </cell>
          <cell r="BD1782">
            <v>14.5</v>
          </cell>
          <cell r="BE1782">
            <v>31.7</v>
          </cell>
          <cell r="BF1782">
            <v>31412</v>
          </cell>
          <cell r="BG1782" t="str">
            <v>NA</v>
          </cell>
          <cell r="BI1782" t="str">
            <v>Vertically Integrated</v>
          </cell>
          <cell r="BJ1782" t="str">
            <v>Settled</v>
          </cell>
          <cell r="BK1782" t="str">
            <v>Yes</v>
          </cell>
          <cell r="BL1782" t="str">
            <v>No</v>
          </cell>
        </row>
        <row r="1783">
          <cell r="AE1783">
            <v>179</v>
          </cell>
          <cell r="AF1783">
            <v>0</v>
          </cell>
          <cell r="AG1783">
            <v>1</v>
          </cell>
          <cell r="AH1783">
            <v>1</v>
          </cell>
          <cell r="AI1783">
            <v>1</v>
          </cell>
          <cell r="AJ1783">
            <v>0</v>
          </cell>
          <cell r="AL1783">
            <v>44</v>
          </cell>
          <cell r="AM1783">
            <v>116</v>
          </cell>
          <cell r="AO1783" t="str">
            <v>C-U-7173</v>
          </cell>
          <cell r="AP1783">
            <v>1247</v>
          </cell>
          <cell r="AQ1783" t="str">
            <v>MI</v>
          </cell>
          <cell r="AR1783" t="str">
            <v>Upper Peninsula Power Company</v>
          </cell>
          <cell r="AT1783" t="str">
            <v>Electric</v>
          </cell>
          <cell r="AU1783">
            <v>30138</v>
          </cell>
          <cell r="AV1783">
            <v>5600</v>
          </cell>
          <cell r="AW1783">
            <v>11.32</v>
          </cell>
          <cell r="AX1783">
            <v>19</v>
          </cell>
          <cell r="AY1783">
            <v>29.46</v>
          </cell>
          <cell r="AZ1783" t="str">
            <v>NA</v>
          </cell>
          <cell r="BA1783">
            <v>30328</v>
          </cell>
          <cell r="BB1783">
            <v>4400</v>
          </cell>
          <cell r="BC1783">
            <v>9.83</v>
          </cell>
          <cell r="BD1783">
            <v>14.63</v>
          </cell>
          <cell r="BE1783">
            <v>29</v>
          </cell>
          <cell r="BF1783">
            <v>30681</v>
          </cell>
          <cell r="BG1783" t="str">
            <v>NA</v>
          </cell>
          <cell r="BI1783" t="str">
            <v>Vertically Integrated</v>
          </cell>
          <cell r="BJ1783" t="str">
            <v>Settled</v>
          </cell>
          <cell r="BK1783" t="str">
            <v>No</v>
          </cell>
          <cell r="BL1783" t="str">
            <v>No</v>
          </cell>
        </row>
        <row r="1784">
          <cell r="AE1784">
            <v>179</v>
          </cell>
          <cell r="AF1784">
            <v>0</v>
          </cell>
          <cell r="AG1784">
            <v>1</v>
          </cell>
          <cell r="AH1784">
            <v>1</v>
          </cell>
          <cell r="AI1784">
            <v>1</v>
          </cell>
          <cell r="AJ1784">
            <v>0</v>
          </cell>
          <cell r="AL1784">
            <v>44</v>
          </cell>
          <cell r="AM1784">
            <v>116</v>
          </cell>
          <cell r="AO1784" t="str">
            <v>C-U-7091</v>
          </cell>
          <cell r="AP1784">
            <v>1248</v>
          </cell>
          <cell r="AQ1784" t="str">
            <v>MI</v>
          </cell>
          <cell r="AR1784" t="str">
            <v>Wisconsin Electric Power Company</v>
          </cell>
          <cell r="AS1784" t="str">
            <v>WEC</v>
          </cell>
          <cell r="AT1784" t="str">
            <v>Electric</v>
          </cell>
          <cell r="AU1784">
            <v>29938</v>
          </cell>
          <cell r="AV1784">
            <v>6200</v>
          </cell>
          <cell r="AW1784">
            <v>10.44</v>
          </cell>
          <cell r="AX1784">
            <v>16</v>
          </cell>
          <cell r="AY1784">
            <v>36.4</v>
          </cell>
          <cell r="AZ1784" t="str">
            <v>NA</v>
          </cell>
          <cell r="BA1784">
            <v>30145</v>
          </cell>
          <cell r="BB1784">
            <v>3200</v>
          </cell>
          <cell r="BC1784">
            <v>9.48</v>
          </cell>
          <cell r="BD1784">
            <v>14</v>
          </cell>
          <cell r="BE1784">
            <v>34.69</v>
          </cell>
          <cell r="BF1784">
            <v>30316</v>
          </cell>
          <cell r="BG1784" t="str">
            <v>NA</v>
          </cell>
          <cell r="BI1784" t="str">
            <v>Vertically Integrated</v>
          </cell>
          <cell r="BJ1784" t="str">
            <v>Settled</v>
          </cell>
          <cell r="BK1784" t="str">
            <v>No</v>
          </cell>
          <cell r="BL1784" t="str">
            <v>No</v>
          </cell>
        </row>
        <row r="1785">
          <cell r="AE1785">
            <v>179</v>
          </cell>
          <cell r="AF1785">
            <v>0</v>
          </cell>
          <cell r="AG1785">
            <v>1</v>
          </cell>
          <cell r="AH1785">
            <v>1</v>
          </cell>
          <cell r="AI1785">
            <v>1</v>
          </cell>
          <cell r="AJ1785">
            <v>1</v>
          </cell>
          <cell r="AL1785">
            <v>44</v>
          </cell>
          <cell r="AM1785">
            <v>116</v>
          </cell>
          <cell r="AO1785" t="str">
            <v>C-U-6372</v>
          </cell>
          <cell r="AP1785">
            <v>1249</v>
          </cell>
          <cell r="AQ1785" t="str">
            <v>MI</v>
          </cell>
          <cell r="AR1785" t="str">
            <v>DTE Gas Company</v>
          </cell>
          <cell r="AS1785" t="str">
            <v>DTE</v>
          </cell>
          <cell r="AT1785" t="str">
            <v>Natural Gas</v>
          </cell>
          <cell r="AU1785">
            <v>29203</v>
          </cell>
          <cell r="AV1785">
            <v>47100</v>
          </cell>
          <cell r="AW1785">
            <v>9.34</v>
          </cell>
          <cell r="AX1785">
            <v>13.25</v>
          </cell>
          <cell r="AY1785">
            <v>34.4</v>
          </cell>
          <cell r="AZ1785" t="str">
            <v>NA</v>
          </cell>
          <cell r="BA1785">
            <v>29616</v>
          </cell>
          <cell r="BB1785">
            <v>39500</v>
          </cell>
          <cell r="BC1785">
            <v>9.34</v>
          </cell>
          <cell r="BD1785">
            <v>13.25</v>
          </cell>
          <cell r="BE1785">
            <v>34.4</v>
          </cell>
          <cell r="BF1785">
            <v>29036</v>
          </cell>
          <cell r="BG1785" t="str">
            <v>NA</v>
          </cell>
          <cell r="BI1785" t="str">
            <v>Distribution</v>
          </cell>
          <cell r="BJ1785" t="str">
            <v>Fully Litigated</v>
          </cell>
          <cell r="BK1785" t="str">
            <v>No</v>
          </cell>
          <cell r="BL1785" t="str">
            <v>Yes</v>
          </cell>
        </row>
        <row r="1786">
          <cell r="AE1786">
            <v>179</v>
          </cell>
          <cell r="AF1786">
            <v>0</v>
          </cell>
          <cell r="AG1786">
            <v>1</v>
          </cell>
          <cell r="AH1786">
            <v>1</v>
          </cell>
          <cell r="AI1786">
            <v>1</v>
          </cell>
          <cell r="AJ1786">
            <v>1</v>
          </cell>
          <cell r="AL1786">
            <v>44</v>
          </cell>
          <cell r="AM1786">
            <v>116</v>
          </cell>
          <cell r="AO1786" t="str">
            <v>C-U-6839</v>
          </cell>
          <cell r="AP1786">
            <v>1250</v>
          </cell>
          <cell r="AQ1786" t="str">
            <v>MI</v>
          </cell>
          <cell r="AR1786" t="str">
            <v>DTE Gas Company</v>
          </cell>
          <cell r="AS1786" t="str">
            <v>DTE</v>
          </cell>
          <cell r="AT1786" t="str">
            <v>Natural Gas</v>
          </cell>
          <cell r="AU1786">
            <v>29692</v>
          </cell>
          <cell r="AV1786">
            <v>108200</v>
          </cell>
          <cell r="AW1786">
            <v>10.77</v>
          </cell>
          <cell r="AX1786">
            <v>16</v>
          </cell>
          <cell r="AY1786">
            <v>30.27</v>
          </cell>
          <cell r="AZ1786">
            <v>1055800</v>
          </cell>
          <cell r="BA1786">
            <v>30162</v>
          </cell>
          <cell r="BB1786">
            <v>78300</v>
          </cell>
          <cell r="BC1786">
            <v>10.4</v>
          </cell>
          <cell r="BD1786">
            <v>14.82</v>
          </cell>
          <cell r="BE1786">
            <v>30.27</v>
          </cell>
          <cell r="BF1786">
            <v>29555</v>
          </cell>
          <cell r="BG1786">
            <v>997200</v>
          </cell>
          <cell r="BH1786" t="str">
            <v>Average</v>
          </cell>
          <cell r="BI1786" t="str">
            <v>Distribution</v>
          </cell>
          <cell r="BJ1786" t="str">
            <v>Fully Litigated</v>
          </cell>
          <cell r="BK1786" t="str">
            <v>No</v>
          </cell>
          <cell r="BL1786" t="str">
            <v>Yes</v>
          </cell>
        </row>
        <row r="1787">
          <cell r="AE1787">
            <v>179</v>
          </cell>
          <cell r="AF1787">
            <v>0</v>
          </cell>
          <cell r="AG1787">
            <v>1</v>
          </cell>
          <cell r="AH1787">
            <v>1</v>
          </cell>
          <cell r="AI1787">
            <v>1</v>
          </cell>
          <cell r="AJ1787">
            <v>1</v>
          </cell>
          <cell r="AL1787">
            <v>44</v>
          </cell>
          <cell r="AM1787">
            <v>116</v>
          </cell>
          <cell r="AO1787" t="str">
            <v>C-U-7298</v>
          </cell>
          <cell r="AP1787">
            <v>1251</v>
          </cell>
          <cell r="AQ1787" t="str">
            <v>MI</v>
          </cell>
          <cell r="AR1787" t="str">
            <v>DTE Gas Company</v>
          </cell>
          <cell r="AS1787" t="str">
            <v>DTE</v>
          </cell>
          <cell r="AT1787" t="str">
            <v>Natural Gas</v>
          </cell>
          <cell r="AU1787">
            <v>30183</v>
          </cell>
          <cell r="AV1787">
            <v>122800</v>
          </cell>
          <cell r="AW1787">
            <v>10.27</v>
          </cell>
          <cell r="AX1787">
            <v>16.5</v>
          </cell>
          <cell r="AY1787">
            <v>31.09</v>
          </cell>
          <cell r="AZ1787">
            <v>1061700</v>
          </cell>
          <cell r="BA1787">
            <v>30629</v>
          </cell>
          <cell r="BB1787">
            <v>93200</v>
          </cell>
          <cell r="BC1787">
            <v>9.7200000000000006</v>
          </cell>
          <cell r="BD1787">
            <v>14.82</v>
          </cell>
          <cell r="BE1787">
            <v>31.09</v>
          </cell>
          <cell r="BF1787">
            <v>31047</v>
          </cell>
          <cell r="BG1787">
            <v>1005500</v>
          </cell>
          <cell r="BH1787" t="str">
            <v>Average</v>
          </cell>
          <cell r="BI1787" t="str">
            <v>Distribution</v>
          </cell>
          <cell r="BJ1787" t="str">
            <v>Fully Litigated</v>
          </cell>
          <cell r="BK1787" t="str">
            <v>No</v>
          </cell>
          <cell r="BL1787" t="str">
            <v>Yes</v>
          </cell>
        </row>
        <row r="1788">
          <cell r="AE1788">
            <v>179</v>
          </cell>
          <cell r="AF1788">
            <v>0</v>
          </cell>
          <cell r="AG1788">
            <v>1</v>
          </cell>
          <cell r="AH1788">
            <v>1</v>
          </cell>
          <cell r="AI1788">
            <v>1</v>
          </cell>
          <cell r="AJ1788">
            <v>1</v>
          </cell>
          <cell r="AL1788">
            <v>44</v>
          </cell>
          <cell r="AM1788">
            <v>116</v>
          </cell>
          <cell r="AO1788" t="str">
            <v>C-U-7895</v>
          </cell>
          <cell r="AP1788">
            <v>1252</v>
          </cell>
          <cell r="AQ1788" t="str">
            <v>MI</v>
          </cell>
          <cell r="AR1788" t="str">
            <v>DTE Gas Company</v>
          </cell>
          <cell r="AS1788" t="str">
            <v>DTE</v>
          </cell>
          <cell r="AT1788" t="str">
            <v>Natural Gas</v>
          </cell>
          <cell r="AU1788">
            <v>30722</v>
          </cell>
          <cell r="AV1788">
            <v>62300</v>
          </cell>
          <cell r="AW1788">
            <v>10.07</v>
          </cell>
          <cell r="AX1788">
            <v>17.5</v>
          </cell>
          <cell r="AY1788">
            <v>28.01</v>
          </cell>
          <cell r="AZ1788">
            <v>916200</v>
          </cell>
          <cell r="BA1788">
            <v>31224</v>
          </cell>
          <cell r="BB1788">
            <v>0</v>
          </cell>
          <cell r="BC1788">
            <v>9.26</v>
          </cell>
          <cell r="BD1788">
            <v>14.82</v>
          </cell>
          <cell r="BE1788">
            <v>28.01</v>
          </cell>
          <cell r="BF1788">
            <v>31593</v>
          </cell>
          <cell r="BG1788">
            <v>886200</v>
          </cell>
          <cell r="BH1788" t="str">
            <v>Average</v>
          </cell>
          <cell r="BI1788" t="str">
            <v>Distribution</v>
          </cell>
          <cell r="BJ1788" t="str">
            <v>Fully Litigated</v>
          </cell>
          <cell r="BK1788" t="str">
            <v>No</v>
          </cell>
          <cell r="BL1788" t="str">
            <v>No</v>
          </cell>
        </row>
        <row r="1789">
          <cell r="AE1789">
            <v>179</v>
          </cell>
          <cell r="AF1789">
            <v>0</v>
          </cell>
          <cell r="AG1789">
            <v>1</v>
          </cell>
          <cell r="AH1789">
            <v>1</v>
          </cell>
          <cell r="AI1789">
            <v>1</v>
          </cell>
          <cell r="AJ1789">
            <v>1</v>
          </cell>
          <cell r="AL1789">
            <v>44</v>
          </cell>
          <cell r="AM1789">
            <v>116</v>
          </cell>
          <cell r="AO1789" t="str">
            <v>C-U-8812</v>
          </cell>
          <cell r="AP1789">
            <v>1253</v>
          </cell>
          <cell r="AQ1789" t="str">
            <v>MI</v>
          </cell>
          <cell r="AR1789" t="str">
            <v>DTE Gas Company</v>
          </cell>
          <cell r="AS1789" t="str">
            <v>DTE</v>
          </cell>
          <cell r="AT1789" t="str">
            <v>Natural Gas</v>
          </cell>
          <cell r="AU1789">
            <v>32003</v>
          </cell>
          <cell r="AV1789">
            <v>32600</v>
          </cell>
          <cell r="AW1789">
            <v>8.4499999999999993</v>
          </cell>
          <cell r="AX1789">
            <v>13.5</v>
          </cell>
          <cell r="AY1789">
            <v>31.14</v>
          </cell>
          <cell r="AZ1789">
            <v>818400</v>
          </cell>
          <cell r="BA1789">
            <v>32499</v>
          </cell>
          <cell r="BB1789">
            <v>13200</v>
          </cell>
          <cell r="BC1789">
            <v>8.44</v>
          </cell>
          <cell r="BD1789">
            <v>13.5</v>
          </cell>
          <cell r="BE1789">
            <v>31.12</v>
          </cell>
          <cell r="BF1789">
            <v>32689</v>
          </cell>
          <cell r="BG1789">
            <v>803600</v>
          </cell>
          <cell r="BH1789" t="str">
            <v>Year-end</v>
          </cell>
          <cell r="BI1789" t="str">
            <v>Distribution</v>
          </cell>
          <cell r="BJ1789" t="str">
            <v>Fully Litigated</v>
          </cell>
          <cell r="BK1789" t="str">
            <v>No</v>
          </cell>
          <cell r="BL1789" t="str">
            <v>No</v>
          </cell>
        </row>
        <row r="1790">
          <cell r="AE1790">
            <v>179</v>
          </cell>
          <cell r="AF1790">
            <v>0</v>
          </cell>
          <cell r="AG1790">
            <v>1</v>
          </cell>
          <cell r="AH1790">
            <v>1</v>
          </cell>
          <cell r="AI1790">
            <v>1</v>
          </cell>
          <cell r="AJ1790">
            <v>1</v>
          </cell>
          <cell r="AL1790">
            <v>44</v>
          </cell>
          <cell r="AM1790">
            <v>116</v>
          </cell>
          <cell r="AO1790" t="str">
            <v>C-U-7732</v>
          </cell>
          <cell r="AP1790">
            <v>1254</v>
          </cell>
          <cell r="AQ1790" t="str">
            <v>MI</v>
          </cell>
          <cell r="AR1790" t="str">
            <v>Michigan Gas Utilities Corporation</v>
          </cell>
          <cell r="AS1790" t="str">
            <v>WEC</v>
          </cell>
          <cell r="AT1790" t="str">
            <v>Natural Gas</v>
          </cell>
          <cell r="AU1790">
            <v>30522</v>
          </cell>
          <cell r="AV1790">
            <v>5800</v>
          </cell>
          <cell r="AW1790">
            <v>10.86</v>
          </cell>
          <cell r="AX1790">
            <v>15</v>
          </cell>
          <cell r="AY1790">
            <v>30.2</v>
          </cell>
          <cell r="AZ1790" t="str">
            <v>NA</v>
          </cell>
          <cell r="BA1790">
            <v>30726</v>
          </cell>
          <cell r="BB1790">
            <v>3600</v>
          </cell>
          <cell r="BC1790">
            <v>10.55</v>
          </cell>
          <cell r="BD1790">
            <v>14.25</v>
          </cell>
          <cell r="BE1790">
            <v>30.4</v>
          </cell>
          <cell r="BF1790">
            <v>30316</v>
          </cell>
          <cell r="BG1790" t="str">
            <v>NA</v>
          </cell>
          <cell r="BI1790" t="str">
            <v>Distribution</v>
          </cell>
          <cell r="BJ1790" t="str">
            <v>Settled</v>
          </cell>
          <cell r="BK1790" t="str">
            <v>No</v>
          </cell>
          <cell r="BL1790" t="str">
            <v>No</v>
          </cell>
        </row>
        <row r="1791">
          <cell r="AE1791">
            <v>179</v>
          </cell>
          <cell r="AF1791">
            <v>0</v>
          </cell>
          <cell r="AG1791">
            <v>1</v>
          </cell>
          <cell r="AH1791">
            <v>1</v>
          </cell>
          <cell r="AI1791">
            <v>1</v>
          </cell>
          <cell r="AJ1791">
            <v>1</v>
          </cell>
          <cell r="AL1791">
            <v>44</v>
          </cell>
          <cell r="AM1791">
            <v>116</v>
          </cell>
          <cell r="AO1791" t="str">
            <v>C-U-7976</v>
          </cell>
          <cell r="AP1791">
            <v>1255</v>
          </cell>
          <cell r="AQ1791" t="str">
            <v>MI</v>
          </cell>
          <cell r="AR1791" t="str">
            <v>Michigan Gas Utilities Corporation</v>
          </cell>
          <cell r="AS1791" t="str">
            <v>WEC</v>
          </cell>
          <cell r="AT1791" t="str">
            <v>Natural Gas</v>
          </cell>
          <cell r="AU1791">
            <v>30862</v>
          </cell>
          <cell r="AV1791">
            <v>6200</v>
          </cell>
          <cell r="AW1791">
            <v>11.44</v>
          </cell>
          <cell r="AX1791">
            <v>15.5</v>
          </cell>
          <cell r="AY1791">
            <v>33.85</v>
          </cell>
          <cell r="AZ1791" t="str">
            <v>NA</v>
          </cell>
          <cell r="BA1791">
            <v>31482</v>
          </cell>
          <cell r="BB1791">
            <v>100</v>
          </cell>
          <cell r="BC1791">
            <v>10.55</v>
          </cell>
          <cell r="BD1791">
            <v>14</v>
          </cell>
          <cell r="BE1791">
            <v>33.14</v>
          </cell>
          <cell r="BF1791">
            <v>31412</v>
          </cell>
          <cell r="BG1791" t="str">
            <v>NA</v>
          </cell>
          <cell r="BI1791" t="str">
            <v>Distribution</v>
          </cell>
          <cell r="BJ1791" t="str">
            <v>Fully Litigated</v>
          </cell>
          <cell r="BK1791" t="str">
            <v>No</v>
          </cell>
          <cell r="BL1791" t="str">
            <v>No</v>
          </cell>
        </row>
        <row r="1792">
          <cell r="AE1792">
            <v>179</v>
          </cell>
          <cell r="AF1792">
            <v>0</v>
          </cell>
          <cell r="AG1792">
            <v>1</v>
          </cell>
          <cell r="AH1792">
            <v>1</v>
          </cell>
          <cell r="AI1792">
            <v>1</v>
          </cell>
          <cell r="AJ1792">
            <v>1</v>
          </cell>
          <cell r="AL1792">
            <v>44</v>
          </cell>
          <cell r="AM1792">
            <v>116</v>
          </cell>
          <cell r="AO1792" t="str">
            <v>C-U-9112</v>
          </cell>
          <cell r="AP1792">
            <v>1256</v>
          </cell>
          <cell r="AQ1792" t="str">
            <v>MI</v>
          </cell>
          <cell r="AR1792" t="str">
            <v>SEMCO Energy, Inc.</v>
          </cell>
          <cell r="AS1792" t="str">
            <v>ALA</v>
          </cell>
          <cell r="AT1792" t="str">
            <v>Natural Gas</v>
          </cell>
          <cell r="AU1792">
            <v>32262</v>
          </cell>
          <cell r="AV1792">
            <v>8700</v>
          </cell>
          <cell r="AW1792">
            <v>11.26</v>
          </cell>
          <cell r="AX1792">
            <v>15</v>
          </cell>
          <cell r="AY1792">
            <v>47.53</v>
          </cell>
          <cell r="AZ1792" t="str">
            <v>NA</v>
          </cell>
          <cell r="BA1792">
            <v>32441</v>
          </cell>
          <cell r="BB1792">
            <v>3500</v>
          </cell>
          <cell r="BC1792">
            <v>10.14</v>
          </cell>
          <cell r="BD1792">
            <v>13.25</v>
          </cell>
          <cell r="BE1792" t="str">
            <v>NA</v>
          </cell>
          <cell r="BF1792">
            <v>32508</v>
          </cell>
          <cell r="BG1792" t="str">
            <v>NA</v>
          </cell>
          <cell r="BI1792" t="str">
            <v>Distribution</v>
          </cell>
          <cell r="BJ1792" t="str">
            <v>Settled</v>
          </cell>
          <cell r="BK1792" t="str">
            <v>No</v>
          </cell>
          <cell r="BL1792" t="str">
            <v>No</v>
          </cell>
        </row>
        <row r="1793">
          <cell r="AE1793">
            <v>179</v>
          </cell>
          <cell r="AF1793">
            <v>0</v>
          </cell>
          <cell r="AG1793">
            <v>1</v>
          </cell>
          <cell r="AH1793">
            <v>1</v>
          </cell>
          <cell r="AI1793">
            <v>1</v>
          </cell>
          <cell r="AJ1793">
            <v>0</v>
          </cell>
          <cell r="AL1793">
            <v>44</v>
          </cell>
          <cell r="AM1793">
            <v>116</v>
          </cell>
          <cell r="AO1793" t="str">
            <v>C-U-7660</v>
          </cell>
          <cell r="AP1793">
            <v>2033</v>
          </cell>
          <cell r="AQ1793" t="str">
            <v>MI</v>
          </cell>
          <cell r="AR1793" t="str">
            <v>DTE Electric Company</v>
          </cell>
          <cell r="AS1793" t="str">
            <v>DTE</v>
          </cell>
          <cell r="AT1793" t="str">
            <v>Electric</v>
          </cell>
          <cell r="AU1793">
            <v>30516</v>
          </cell>
          <cell r="AV1793">
            <v>400000</v>
          </cell>
          <cell r="AW1793">
            <v>10.57</v>
          </cell>
          <cell r="AX1793">
            <v>15</v>
          </cell>
          <cell r="AY1793">
            <v>28.6</v>
          </cell>
          <cell r="AZ1793">
            <v>7800000</v>
          </cell>
          <cell r="BA1793">
            <v>31244</v>
          </cell>
          <cell r="BB1793">
            <v>282200</v>
          </cell>
          <cell r="BC1793">
            <v>10.3</v>
          </cell>
          <cell r="BD1793">
            <v>14.5</v>
          </cell>
          <cell r="BE1793">
            <v>28.6</v>
          </cell>
          <cell r="BF1793">
            <v>31412</v>
          </cell>
          <cell r="BG1793">
            <v>7666900</v>
          </cell>
          <cell r="BH1793" t="str">
            <v>Average</v>
          </cell>
          <cell r="BI1793" t="str">
            <v>Vertically Integrated</v>
          </cell>
          <cell r="BJ1793" t="str">
            <v>Fully Litigated</v>
          </cell>
          <cell r="BK1793" t="str">
            <v>Yes</v>
          </cell>
          <cell r="BL1793" t="str">
            <v>Yes</v>
          </cell>
        </row>
        <row r="1794">
          <cell r="AE1794">
            <v>179</v>
          </cell>
          <cell r="AF1794">
            <v>0</v>
          </cell>
          <cell r="AG1794">
            <v>1</v>
          </cell>
          <cell r="AH1794">
            <v>1</v>
          </cell>
          <cell r="AI1794">
            <v>1</v>
          </cell>
          <cell r="AJ1794">
            <v>0</v>
          </cell>
          <cell r="AL1794">
            <v>44</v>
          </cell>
          <cell r="AM1794">
            <v>116</v>
          </cell>
          <cell r="AO1794" t="str">
            <v>C-U-7660- Fermi 2</v>
          </cell>
          <cell r="AP1794">
            <v>2034</v>
          </cell>
          <cell r="AQ1794" t="str">
            <v>MI</v>
          </cell>
          <cell r="AR1794" t="str">
            <v>DTE Electric Company</v>
          </cell>
          <cell r="AS1794" t="str">
            <v>DTE</v>
          </cell>
          <cell r="AT1794" t="str">
            <v>Electric</v>
          </cell>
          <cell r="AU1794">
            <v>30516</v>
          </cell>
          <cell r="AV1794">
            <v>556000</v>
          </cell>
          <cell r="AW1794">
            <v>10.57</v>
          </cell>
          <cell r="AX1794">
            <v>15</v>
          </cell>
          <cell r="AY1794">
            <v>28.6</v>
          </cell>
          <cell r="AZ1794">
            <v>7800000</v>
          </cell>
          <cell r="BA1794">
            <v>31503</v>
          </cell>
          <cell r="BB1794">
            <v>403800</v>
          </cell>
          <cell r="BC1794">
            <v>10.15</v>
          </cell>
          <cell r="BD1794">
            <v>14</v>
          </cell>
          <cell r="BE1794">
            <v>28.6</v>
          </cell>
          <cell r="BF1794">
            <v>31412</v>
          </cell>
          <cell r="BG1794">
            <v>7344000</v>
          </cell>
          <cell r="BH1794" t="str">
            <v>Average</v>
          </cell>
          <cell r="BI1794" t="str">
            <v>Vertically Integrated</v>
          </cell>
          <cell r="BJ1794" t="str">
            <v>Fully Litigated</v>
          </cell>
          <cell r="BK1794" t="str">
            <v>Yes</v>
          </cell>
          <cell r="BL1794" t="str">
            <v>Yes</v>
          </cell>
        </row>
        <row r="1795">
          <cell r="AE1795">
            <v>179</v>
          </cell>
          <cell r="AF1795">
            <v>0</v>
          </cell>
          <cell r="AG1795">
            <v>1</v>
          </cell>
          <cell r="AH1795">
            <v>1</v>
          </cell>
          <cell r="AI1795">
            <v>1</v>
          </cell>
          <cell r="AJ1795">
            <v>0</v>
          </cell>
          <cell r="AL1795">
            <v>44</v>
          </cell>
          <cell r="AM1795">
            <v>116</v>
          </cell>
          <cell r="AO1795" t="str">
            <v>C-U-16794</v>
          </cell>
          <cell r="AP1795">
            <v>2195</v>
          </cell>
          <cell r="AQ1795" t="str">
            <v>MI</v>
          </cell>
          <cell r="AR1795" t="str">
            <v>Consumers Energy Company</v>
          </cell>
          <cell r="AS1795" t="str">
            <v>CMS</v>
          </cell>
          <cell r="AT1795" t="str">
            <v>Electric</v>
          </cell>
          <cell r="AU1795">
            <v>40704</v>
          </cell>
          <cell r="AV1795">
            <v>180935</v>
          </cell>
          <cell r="AW1795">
            <v>6.86</v>
          </cell>
          <cell r="AX1795">
            <v>10.7</v>
          </cell>
          <cell r="AY1795">
            <v>42.07</v>
          </cell>
          <cell r="AZ1795">
            <v>7653801</v>
          </cell>
          <cell r="BA1795">
            <v>41067</v>
          </cell>
          <cell r="BB1795">
            <v>118475</v>
          </cell>
          <cell r="BC1795">
            <v>6.7</v>
          </cell>
          <cell r="BD1795">
            <v>10.3</v>
          </cell>
          <cell r="BE1795">
            <v>42.07</v>
          </cell>
          <cell r="BF1795">
            <v>41182</v>
          </cell>
          <cell r="BG1795">
            <v>7403531</v>
          </cell>
          <cell r="BH1795" t="str">
            <v>Average</v>
          </cell>
          <cell r="BI1795" t="str">
            <v>Vertically Integrated</v>
          </cell>
          <cell r="BJ1795" t="str">
            <v>Fully Litigated</v>
          </cell>
          <cell r="BK1795" t="str">
            <v>No</v>
          </cell>
          <cell r="BL1795" t="str">
            <v>Yes</v>
          </cell>
        </row>
        <row r="1796">
          <cell r="AE1796">
            <v>179</v>
          </cell>
          <cell r="AF1796">
            <v>0</v>
          </cell>
          <cell r="AG1796">
            <v>1</v>
          </cell>
          <cell r="AH1796">
            <v>1</v>
          </cell>
          <cell r="AI1796">
            <v>1</v>
          </cell>
          <cell r="AJ1796">
            <v>0</v>
          </cell>
          <cell r="AL1796">
            <v>44</v>
          </cell>
          <cell r="AM1796">
            <v>116</v>
          </cell>
          <cell r="AO1796" t="str">
            <v>C-U-16417</v>
          </cell>
          <cell r="AP1796">
            <v>2199</v>
          </cell>
          <cell r="AQ1796" t="str">
            <v>MI</v>
          </cell>
          <cell r="AR1796" t="str">
            <v>Upper Peninsula Power Company</v>
          </cell>
          <cell r="AT1796" t="str">
            <v>Electric</v>
          </cell>
          <cell r="AU1796">
            <v>40724</v>
          </cell>
          <cell r="AV1796">
            <v>7701.2880000000005</v>
          </cell>
          <cell r="AW1796">
            <v>6.88</v>
          </cell>
          <cell r="AX1796">
            <v>10.75</v>
          </cell>
          <cell r="AY1796">
            <v>45.74</v>
          </cell>
          <cell r="AZ1796">
            <v>176035.46400000001</v>
          </cell>
          <cell r="BA1796">
            <v>40897</v>
          </cell>
          <cell r="BB1796">
            <v>4200</v>
          </cell>
          <cell r="BC1796">
            <v>6.25</v>
          </cell>
          <cell r="BD1796">
            <v>10.199999999999999</v>
          </cell>
          <cell r="BE1796">
            <v>45.74</v>
          </cell>
          <cell r="BF1796">
            <v>41274</v>
          </cell>
          <cell r="BG1796" t="str">
            <v>NA</v>
          </cell>
          <cell r="BI1796" t="str">
            <v>Vertically Integrated</v>
          </cell>
          <cell r="BJ1796" t="str">
            <v>Settled</v>
          </cell>
          <cell r="BK1796" t="str">
            <v>No</v>
          </cell>
          <cell r="BL1796" t="str">
            <v>No</v>
          </cell>
        </row>
        <row r="1797">
          <cell r="AE1797">
            <v>179</v>
          </cell>
          <cell r="AF1797">
            <v>0</v>
          </cell>
          <cell r="AG1797">
            <v>1</v>
          </cell>
          <cell r="AH1797">
            <v>1</v>
          </cell>
          <cell r="AI1797">
            <v>1</v>
          </cell>
          <cell r="AJ1797">
            <v>0</v>
          </cell>
          <cell r="AL1797">
            <v>44</v>
          </cell>
          <cell r="AM1797">
            <v>116</v>
          </cell>
          <cell r="AO1797" t="str">
            <v>C-U-16801</v>
          </cell>
          <cell r="AP1797">
            <v>2200</v>
          </cell>
          <cell r="AQ1797" t="str">
            <v>MI</v>
          </cell>
          <cell r="AR1797" t="str">
            <v>Indiana Michigan Power Company</v>
          </cell>
          <cell r="AS1797" t="str">
            <v>AEP</v>
          </cell>
          <cell r="AT1797" t="str">
            <v>Electric</v>
          </cell>
          <cell r="AU1797">
            <v>40725</v>
          </cell>
          <cell r="AV1797">
            <v>27393</v>
          </cell>
          <cell r="AW1797">
            <v>7.38</v>
          </cell>
          <cell r="AX1797">
            <v>11.15</v>
          </cell>
          <cell r="AY1797">
            <v>43.08</v>
          </cell>
          <cell r="AZ1797">
            <v>684744</v>
          </cell>
          <cell r="BA1797">
            <v>40954</v>
          </cell>
          <cell r="BB1797">
            <v>14644.416000000001</v>
          </cell>
          <cell r="BC1797">
            <v>6.84</v>
          </cell>
          <cell r="BD1797">
            <v>10.199999999999999</v>
          </cell>
          <cell r="BE1797">
            <v>42.07</v>
          </cell>
          <cell r="BF1797">
            <v>41274</v>
          </cell>
          <cell r="BG1797">
            <v>663287.80200000003</v>
          </cell>
          <cell r="BH1797" t="str">
            <v>Average</v>
          </cell>
          <cell r="BI1797" t="str">
            <v>Vertically Integrated</v>
          </cell>
          <cell r="BJ1797" t="str">
            <v>Settled</v>
          </cell>
          <cell r="BK1797" t="str">
            <v>No</v>
          </cell>
          <cell r="BL1797" t="str">
            <v>Yes</v>
          </cell>
        </row>
        <row r="1798">
          <cell r="AE1798">
            <v>179</v>
          </cell>
          <cell r="AF1798">
            <v>0</v>
          </cell>
          <cell r="AG1798">
            <v>1</v>
          </cell>
          <cell r="AH1798">
            <v>1</v>
          </cell>
          <cell r="AI1798">
            <v>1</v>
          </cell>
          <cell r="AJ1798">
            <v>0</v>
          </cell>
          <cell r="AL1798">
            <v>44</v>
          </cell>
          <cell r="AM1798">
            <v>116</v>
          </cell>
          <cell r="AO1798" t="str">
            <v>C-U-16830</v>
          </cell>
          <cell r="AP1798">
            <v>2203</v>
          </cell>
          <cell r="AQ1798" t="str">
            <v>MI</v>
          </cell>
          <cell r="AR1798" t="str">
            <v>Wisconsin Electric Power Company</v>
          </cell>
          <cell r="AS1798" t="str">
            <v>WEC</v>
          </cell>
          <cell r="AT1798" t="str">
            <v>Electric</v>
          </cell>
          <cell r="AU1798">
            <v>40729</v>
          </cell>
          <cell r="AV1798">
            <v>12616.041000000001</v>
          </cell>
          <cell r="AW1798">
            <v>6.54</v>
          </cell>
          <cell r="AX1798">
            <v>10.4</v>
          </cell>
          <cell r="AY1798">
            <v>43.92</v>
          </cell>
          <cell r="AZ1798">
            <v>354886.35200000001</v>
          </cell>
          <cell r="BA1798">
            <v>41086</v>
          </cell>
          <cell r="BB1798">
            <v>9197.9120000000003</v>
          </cell>
          <cell r="BC1798">
            <v>6.35</v>
          </cell>
          <cell r="BD1798">
            <v>10.1</v>
          </cell>
          <cell r="BE1798">
            <v>43.51</v>
          </cell>
          <cell r="BF1798">
            <v>41274</v>
          </cell>
          <cell r="BG1798">
            <v>354886.35200000001</v>
          </cell>
          <cell r="BH1798" t="str">
            <v>Average</v>
          </cell>
          <cell r="BI1798" t="str">
            <v>Vertically Integrated</v>
          </cell>
          <cell r="BJ1798" t="str">
            <v>Fully Litigated</v>
          </cell>
          <cell r="BK1798" t="str">
            <v>No</v>
          </cell>
          <cell r="BL1798" t="str">
            <v>Yes</v>
          </cell>
        </row>
        <row r="1799">
          <cell r="AE1799">
            <v>179</v>
          </cell>
          <cell r="AF1799">
            <v>0</v>
          </cell>
          <cell r="AG1799">
            <v>1</v>
          </cell>
          <cell r="AH1799">
            <v>1</v>
          </cell>
          <cell r="AI1799">
            <v>1</v>
          </cell>
          <cell r="AJ1799">
            <v>1</v>
          </cell>
          <cell r="AL1799">
            <v>44</v>
          </cell>
          <cell r="AM1799">
            <v>116</v>
          </cell>
          <cell r="AO1799" t="str">
            <v>C-U-16855</v>
          </cell>
          <cell r="AP1799">
            <v>2222</v>
          </cell>
          <cell r="AQ1799" t="str">
            <v>MI</v>
          </cell>
          <cell r="AR1799" t="str">
            <v>Consumers Energy Company</v>
          </cell>
          <cell r="AS1799" t="str">
            <v>CMS</v>
          </cell>
          <cell r="AT1799" t="str">
            <v>Natural Gas</v>
          </cell>
          <cell r="AU1799">
            <v>40788</v>
          </cell>
          <cell r="AV1799">
            <v>21940</v>
          </cell>
          <cell r="AW1799">
            <v>6.71</v>
          </cell>
          <cell r="AX1799">
            <v>10.5</v>
          </cell>
          <cell r="AY1799">
            <v>41.55</v>
          </cell>
          <cell r="AZ1799">
            <v>3068222</v>
          </cell>
          <cell r="BA1799">
            <v>41067</v>
          </cell>
          <cell r="BB1799">
            <v>16000</v>
          </cell>
          <cell r="BC1799" t="str">
            <v>NA</v>
          </cell>
          <cell r="BD1799">
            <v>10.3</v>
          </cell>
          <cell r="BE1799" t="str">
            <v>NA</v>
          </cell>
          <cell r="BF1799">
            <v>41274</v>
          </cell>
          <cell r="BG1799" t="str">
            <v>NA</v>
          </cell>
          <cell r="BI1799" t="str">
            <v>Distribution</v>
          </cell>
          <cell r="BJ1799" t="str">
            <v>Settled</v>
          </cell>
          <cell r="BK1799" t="str">
            <v>No</v>
          </cell>
          <cell r="BL1799" t="str">
            <v>Yes</v>
          </cell>
        </row>
        <row r="1800">
          <cell r="AE1800">
            <v>179</v>
          </cell>
          <cell r="AF1800">
            <v>0</v>
          </cell>
          <cell r="AG1800">
            <v>1</v>
          </cell>
          <cell r="AH1800">
            <v>1</v>
          </cell>
          <cell r="AI1800">
            <v>1</v>
          </cell>
          <cell r="AJ1800">
            <v>1</v>
          </cell>
          <cell r="AL1800">
            <v>44</v>
          </cell>
          <cell r="AM1800">
            <v>116</v>
          </cell>
          <cell r="AO1800" t="str">
            <v>C-U-16999</v>
          </cell>
          <cell r="AP1800">
            <v>2324</v>
          </cell>
          <cell r="AQ1800" t="str">
            <v>MI</v>
          </cell>
          <cell r="AR1800" t="str">
            <v>DTE Gas Company</v>
          </cell>
          <cell r="AS1800" t="str">
            <v>DTE</v>
          </cell>
          <cell r="AT1800" t="str">
            <v>Natural Gas</v>
          </cell>
          <cell r="AU1800">
            <v>41019</v>
          </cell>
          <cell r="AV1800">
            <v>76674</v>
          </cell>
          <cell r="AW1800">
            <v>6.48</v>
          </cell>
          <cell r="AX1800">
            <v>11</v>
          </cell>
          <cell r="AY1800">
            <v>38.32</v>
          </cell>
          <cell r="AZ1800">
            <v>2743862</v>
          </cell>
          <cell r="BA1800">
            <v>41263</v>
          </cell>
          <cell r="BB1800">
            <v>19900</v>
          </cell>
          <cell r="BC1800" t="str">
            <v>NA</v>
          </cell>
          <cell r="BD1800">
            <v>10.5</v>
          </cell>
          <cell r="BE1800" t="str">
            <v>NA</v>
          </cell>
          <cell r="BF1800">
            <v>41578</v>
          </cell>
          <cell r="BG1800" t="str">
            <v>NA</v>
          </cell>
          <cell r="BI1800" t="str">
            <v>Distribution</v>
          </cell>
          <cell r="BJ1800" t="str">
            <v>Settled</v>
          </cell>
          <cell r="BK1800" t="str">
            <v>No</v>
          </cell>
          <cell r="BL1800" t="str">
            <v>Yes</v>
          </cell>
        </row>
        <row r="1801">
          <cell r="AE1801">
            <v>179</v>
          </cell>
          <cell r="AF1801">
            <v>0</v>
          </cell>
          <cell r="AG1801">
            <v>1</v>
          </cell>
          <cell r="AH1801">
            <v>1</v>
          </cell>
          <cell r="AI1801">
            <v>1</v>
          </cell>
          <cell r="AJ1801">
            <v>0</v>
          </cell>
          <cell r="AL1801">
            <v>44</v>
          </cell>
          <cell r="AM1801">
            <v>116</v>
          </cell>
          <cell r="AO1801" t="str">
            <v>C-U-17087</v>
          </cell>
          <cell r="AP1801">
            <v>2397</v>
          </cell>
          <cell r="AQ1801" t="str">
            <v>MI</v>
          </cell>
          <cell r="AR1801" t="str">
            <v>Consumers Energy Company</v>
          </cell>
          <cell r="AS1801" t="str">
            <v>CMS</v>
          </cell>
          <cell r="AT1801" t="str">
            <v>Electric</v>
          </cell>
          <cell r="AU1801">
            <v>41171</v>
          </cell>
          <cell r="AV1801">
            <v>144880</v>
          </cell>
          <cell r="AW1801">
            <v>6.51</v>
          </cell>
          <cell r="AX1801">
            <v>10.5</v>
          </cell>
          <cell r="AY1801">
            <v>41.19</v>
          </cell>
          <cell r="AZ1801">
            <v>8203200</v>
          </cell>
          <cell r="BA1801">
            <v>41409</v>
          </cell>
          <cell r="BB1801">
            <v>89000</v>
          </cell>
          <cell r="BC1801" t="str">
            <v>NA</v>
          </cell>
          <cell r="BD1801">
            <v>10.3</v>
          </cell>
          <cell r="BE1801" t="str">
            <v>NA</v>
          </cell>
          <cell r="BF1801">
            <v>41639</v>
          </cell>
          <cell r="BG1801" t="str">
            <v>NA</v>
          </cell>
          <cell r="BI1801" t="str">
            <v>Vertically Integrated</v>
          </cell>
          <cell r="BJ1801" t="str">
            <v>Settled</v>
          </cell>
          <cell r="BK1801" t="str">
            <v>No</v>
          </cell>
          <cell r="BL1801" t="str">
            <v>Yes</v>
          </cell>
        </row>
        <row r="1802">
          <cell r="AE1802">
            <v>179</v>
          </cell>
          <cell r="AF1802">
            <v>0</v>
          </cell>
          <cell r="AG1802">
            <v>1</v>
          </cell>
          <cell r="AH1802">
            <v>1</v>
          </cell>
          <cell r="AI1802">
            <v>1</v>
          </cell>
          <cell r="AJ1802">
            <v>1</v>
          </cell>
          <cell r="AL1802">
            <v>44</v>
          </cell>
          <cell r="AM1802">
            <v>116</v>
          </cell>
          <cell r="AO1802" t="str">
            <v>C-U-17197</v>
          </cell>
          <cell r="AP1802">
            <v>2456</v>
          </cell>
          <cell r="AQ1802" t="str">
            <v>MI</v>
          </cell>
          <cell r="AR1802" t="str">
            <v>Consumers Energy Company</v>
          </cell>
          <cell r="AS1802" t="str">
            <v>CMS</v>
          </cell>
          <cell r="AT1802" t="str">
            <v>Natural Gas</v>
          </cell>
          <cell r="AU1802">
            <v>41306</v>
          </cell>
          <cell r="AV1802">
            <v>48859</v>
          </cell>
          <cell r="AW1802">
            <v>6.49</v>
          </cell>
          <cell r="AX1802">
            <v>10.5</v>
          </cell>
          <cell r="AY1802">
            <v>40.99</v>
          </cell>
          <cell r="AZ1802">
            <v>3237746</v>
          </cell>
          <cell r="BA1802">
            <v>41614</v>
          </cell>
          <cell r="BB1802" t="str">
            <v>NA</v>
          </cell>
          <cell r="BC1802" t="str">
            <v>NA</v>
          </cell>
          <cell r="BD1802" t="str">
            <v>NA</v>
          </cell>
          <cell r="BE1802" t="str">
            <v>NA</v>
          </cell>
          <cell r="BG1802" t="str">
            <v>NA</v>
          </cell>
          <cell r="BI1802" t="str">
            <v>Distribution</v>
          </cell>
          <cell r="BJ1802" t="str">
            <v>Fully Litigated</v>
          </cell>
          <cell r="BK1802" t="str">
            <v>No</v>
          </cell>
          <cell r="BL1802" t="str">
            <v>No</v>
          </cell>
        </row>
        <row r="1803">
          <cell r="AE1803">
            <v>179</v>
          </cell>
          <cell r="AF1803">
            <v>0</v>
          </cell>
          <cell r="AG1803">
            <v>1</v>
          </cell>
          <cell r="AH1803">
            <v>1</v>
          </cell>
          <cell r="AI1803">
            <v>1</v>
          </cell>
          <cell r="AJ1803">
            <v>1</v>
          </cell>
          <cell r="AL1803">
            <v>44</v>
          </cell>
          <cell r="AM1803">
            <v>116</v>
          </cell>
          <cell r="AO1803" t="str">
            <v>C-U-17273</v>
          </cell>
          <cell r="AP1803">
            <v>2527</v>
          </cell>
          <cell r="AQ1803" t="str">
            <v>MI</v>
          </cell>
          <cell r="AR1803" t="str">
            <v>Michigan Gas Utilities Corporation</v>
          </cell>
          <cell r="AS1803" t="str">
            <v>WEC</v>
          </cell>
          <cell r="AT1803" t="str">
            <v>Natural Gas</v>
          </cell>
          <cell r="AU1803">
            <v>41432</v>
          </cell>
          <cell r="AV1803">
            <v>8036.8200000000006</v>
          </cell>
          <cell r="AW1803">
            <v>6.4</v>
          </cell>
          <cell r="AX1803">
            <v>10.75</v>
          </cell>
          <cell r="AY1803">
            <v>42.22</v>
          </cell>
          <cell r="AZ1803">
            <v>210493.14800000002</v>
          </cell>
          <cell r="BA1803">
            <v>41592</v>
          </cell>
          <cell r="BB1803">
            <v>4499.9989999999998</v>
          </cell>
          <cell r="BC1803">
            <v>6.15</v>
          </cell>
          <cell r="BD1803">
            <v>10.25</v>
          </cell>
          <cell r="BE1803">
            <v>40.03</v>
          </cell>
          <cell r="BF1803">
            <v>42004</v>
          </cell>
          <cell r="BG1803" t="str">
            <v>NA</v>
          </cell>
          <cell r="BI1803" t="str">
            <v>Distribution</v>
          </cell>
          <cell r="BJ1803" t="str">
            <v>Settled</v>
          </cell>
          <cell r="BK1803" t="str">
            <v>No</v>
          </cell>
          <cell r="BL1803" t="str">
            <v>No</v>
          </cell>
        </row>
        <row r="1804">
          <cell r="AE1804">
            <v>179</v>
          </cell>
          <cell r="AF1804">
            <v>0</v>
          </cell>
          <cell r="AG1804">
            <v>1</v>
          </cell>
          <cell r="AH1804">
            <v>1</v>
          </cell>
          <cell r="AI1804">
            <v>1</v>
          </cell>
          <cell r="AJ1804">
            <v>0</v>
          </cell>
          <cell r="AL1804">
            <v>44</v>
          </cell>
          <cell r="AM1804">
            <v>116</v>
          </cell>
          <cell r="AO1804" t="str">
            <v>C-U-17274</v>
          </cell>
          <cell r="AP1804">
            <v>2538</v>
          </cell>
          <cell r="AQ1804" t="str">
            <v>MI</v>
          </cell>
          <cell r="AR1804" t="str">
            <v>Upper Peninsula Power Company</v>
          </cell>
          <cell r="AT1804" t="str">
            <v>Electric</v>
          </cell>
          <cell r="AU1804">
            <v>41453</v>
          </cell>
          <cell r="AV1804">
            <v>7883.41</v>
          </cell>
          <cell r="AW1804">
            <v>5.86</v>
          </cell>
          <cell r="AX1804">
            <v>10.75</v>
          </cell>
          <cell r="AY1804">
            <v>40.299999999999997</v>
          </cell>
          <cell r="AZ1804">
            <v>217514.264</v>
          </cell>
          <cell r="BA1804">
            <v>41627</v>
          </cell>
          <cell r="BB1804">
            <v>5819.5830000000005</v>
          </cell>
          <cell r="BC1804">
            <v>5.8</v>
          </cell>
          <cell r="BD1804">
            <v>10.15</v>
          </cell>
          <cell r="BE1804" t="str">
            <v>NA</v>
          </cell>
          <cell r="BF1804">
            <v>42004</v>
          </cell>
          <cell r="BG1804" t="str">
            <v>NA</v>
          </cell>
          <cell r="BI1804" t="str">
            <v>Vertically Integrated</v>
          </cell>
          <cell r="BJ1804" t="str">
            <v>Settled</v>
          </cell>
          <cell r="BK1804" t="str">
            <v>No</v>
          </cell>
          <cell r="BL1804" t="str">
            <v>No</v>
          </cell>
        </row>
        <row r="1805">
          <cell r="AE1805">
            <v>179</v>
          </cell>
          <cell r="AF1805">
            <v>0</v>
          </cell>
          <cell r="AG1805">
            <v>1</v>
          </cell>
          <cell r="AH1805">
            <v>1</v>
          </cell>
          <cell r="AI1805">
            <v>1</v>
          </cell>
          <cell r="AJ1805">
            <v>1</v>
          </cell>
          <cell r="AL1805">
            <v>44</v>
          </cell>
          <cell r="AM1805">
            <v>116</v>
          </cell>
          <cell r="AO1805" t="str">
            <v>C-U-17643</v>
          </cell>
          <cell r="AP1805">
            <v>2705</v>
          </cell>
          <cell r="AQ1805" t="str">
            <v>MI</v>
          </cell>
          <cell r="AR1805" t="str">
            <v>Consumers Energy Company</v>
          </cell>
          <cell r="AS1805" t="str">
            <v>CMS</v>
          </cell>
          <cell r="AT1805" t="str">
            <v>Natural Gas</v>
          </cell>
          <cell r="AU1805">
            <v>41821</v>
          </cell>
          <cell r="AV1805">
            <v>88265</v>
          </cell>
          <cell r="AW1805">
            <v>6.53</v>
          </cell>
          <cell r="AX1805">
            <v>10.7</v>
          </cell>
          <cell r="AY1805">
            <v>41.7</v>
          </cell>
          <cell r="AZ1805">
            <v>3651694</v>
          </cell>
          <cell r="BA1805">
            <v>42017</v>
          </cell>
          <cell r="BB1805">
            <v>45000</v>
          </cell>
          <cell r="BC1805" t="str">
            <v>NA</v>
          </cell>
          <cell r="BD1805">
            <v>10.3</v>
          </cell>
          <cell r="BE1805" t="str">
            <v>NA</v>
          </cell>
          <cell r="BF1805">
            <v>42369</v>
          </cell>
          <cell r="BG1805" t="str">
            <v>NA</v>
          </cell>
          <cell r="BI1805" t="str">
            <v>Distribution</v>
          </cell>
          <cell r="BJ1805" t="str">
            <v>Settled</v>
          </cell>
          <cell r="BK1805" t="str">
            <v>No</v>
          </cell>
          <cell r="BL1805" t="str">
            <v>Yes</v>
          </cell>
        </row>
        <row r="1806">
          <cell r="AE1806">
            <v>179</v>
          </cell>
          <cell r="AF1806">
            <v>0</v>
          </cell>
          <cell r="AG1806">
            <v>1</v>
          </cell>
          <cell r="AH1806">
            <v>1</v>
          </cell>
          <cell r="AI1806">
            <v>1</v>
          </cell>
          <cell r="AJ1806">
            <v>0</v>
          </cell>
          <cell r="AL1806">
            <v>44</v>
          </cell>
          <cell r="AM1806">
            <v>117</v>
          </cell>
          <cell r="AO1806" t="str">
            <v>C-U-17669</v>
          </cell>
          <cell r="AP1806">
            <v>2728</v>
          </cell>
          <cell r="AQ1806" t="str">
            <v>MI</v>
          </cell>
          <cell r="AR1806" t="str">
            <v>Wisconsin Public Service Corporation</v>
          </cell>
          <cell r="AS1806" t="str">
            <v>WEC</v>
          </cell>
          <cell r="AT1806" t="str">
            <v>Electric</v>
          </cell>
          <cell r="AU1806">
            <v>41929</v>
          </cell>
          <cell r="AV1806">
            <v>5651.277</v>
          </cell>
          <cell r="AW1806">
            <v>6.21</v>
          </cell>
          <cell r="AX1806">
            <v>10.6</v>
          </cell>
          <cell r="AY1806">
            <v>40.82</v>
          </cell>
          <cell r="AZ1806">
            <v>61247.449000000001</v>
          </cell>
          <cell r="BA1806">
            <v>42117</v>
          </cell>
          <cell r="BB1806">
            <v>4015.4749999999999</v>
          </cell>
          <cell r="BC1806">
            <v>6.01</v>
          </cell>
          <cell r="BD1806">
            <v>10.199999999999999</v>
          </cell>
          <cell r="BE1806" t="str">
            <v>NA</v>
          </cell>
          <cell r="BF1806">
            <v>42369</v>
          </cell>
          <cell r="BG1806" t="str">
            <v>NA</v>
          </cell>
          <cell r="BI1806" t="str">
            <v>Vertically Integrated</v>
          </cell>
          <cell r="BJ1806" t="str">
            <v>Settled</v>
          </cell>
          <cell r="BK1806" t="str">
            <v>Yes</v>
          </cell>
          <cell r="BL1806" t="str">
            <v>No</v>
          </cell>
        </row>
        <row r="1807">
          <cell r="AE1807">
            <v>179</v>
          </cell>
          <cell r="AF1807">
            <v>0</v>
          </cell>
          <cell r="AG1807">
            <v>1</v>
          </cell>
          <cell r="AH1807">
            <v>1</v>
          </cell>
          <cell r="AI1807">
            <v>1</v>
          </cell>
          <cell r="AJ1807">
            <v>0</v>
          </cell>
          <cell r="AL1807">
            <v>44</v>
          </cell>
          <cell r="AM1807">
            <v>117</v>
          </cell>
          <cell r="AO1807" t="str">
            <v>C-U-17735</v>
          </cell>
          <cell r="AP1807">
            <v>2745</v>
          </cell>
          <cell r="AQ1807" t="str">
            <v>MI</v>
          </cell>
          <cell r="AR1807" t="str">
            <v>Consumers Energy Company</v>
          </cell>
          <cell r="AS1807" t="str">
            <v>CMS</v>
          </cell>
          <cell r="AT1807" t="str">
            <v>Electric</v>
          </cell>
          <cell r="AU1807">
            <v>41978</v>
          </cell>
          <cell r="AV1807">
            <v>198566</v>
          </cell>
          <cell r="AW1807">
            <v>6.38</v>
          </cell>
          <cell r="AX1807">
            <v>10.7</v>
          </cell>
          <cell r="AY1807">
            <v>41.5</v>
          </cell>
          <cell r="AZ1807">
            <v>9247692</v>
          </cell>
          <cell r="BA1807">
            <v>42327</v>
          </cell>
          <cell r="BB1807">
            <v>126356</v>
          </cell>
          <cell r="BC1807">
            <v>6.18</v>
          </cell>
          <cell r="BD1807">
            <v>10.3</v>
          </cell>
          <cell r="BE1807">
            <v>41.5</v>
          </cell>
          <cell r="BF1807">
            <v>42521</v>
          </cell>
          <cell r="BG1807">
            <v>9160088</v>
          </cell>
          <cell r="BH1807" t="str">
            <v>Average</v>
          </cell>
          <cell r="BI1807" t="str">
            <v>Vertically Integrated</v>
          </cell>
          <cell r="BJ1807" t="str">
            <v>Fully Litigated</v>
          </cell>
          <cell r="BK1807" t="str">
            <v>Yes</v>
          </cell>
          <cell r="BL1807" t="str">
            <v>Yes</v>
          </cell>
        </row>
        <row r="1808">
          <cell r="AE1808">
            <v>179</v>
          </cell>
          <cell r="AF1808">
            <v>0</v>
          </cell>
          <cell r="AG1808">
            <v>1</v>
          </cell>
          <cell r="AH1808">
            <v>1</v>
          </cell>
          <cell r="AI1808">
            <v>1</v>
          </cell>
          <cell r="AJ1808">
            <v>0</v>
          </cell>
          <cell r="AL1808">
            <v>44</v>
          </cell>
          <cell r="AM1808">
            <v>117</v>
          </cell>
          <cell r="AO1808" t="str">
            <v>C-U-17767</v>
          </cell>
          <cell r="AP1808">
            <v>2749</v>
          </cell>
          <cell r="AQ1808" t="str">
            <v>MI</v>
          </cell>
          <cell r="AR1808" t="str">
            <v>DTE Electric Company</v>
          </cell>
          <cell r="AS1808" t="str">
            <v>DTE</v>
          </cell>
          <cell r="AT1808" t="str">
            <v>Electric</v>
          </cell>
          <cell r="AU1808">
            <v>41992</v>
          </cell>
          <cell r="AV1808">
            <v>348737</v>
          </cell>
          <cell r="AW1808">
            <v>5.87</v>
          </cell>
          <cell r="AX1808">
            <v>10.75</v>
          </cell>
          <cell r="AY1808">
            <v>38.03</v>
          </cell>
          <cell r="AZ1808">
            <v>13549146</v>
          </cell>
          <cell r="BA1808">
            <v>42349</v>
          </cell>
          <cell r="BB1808">
            <v>242680.37700000001</v>
          </cell>
          <cell r="BC1808">
            <v>5.7</v>
          </cell>
          <cell r="BD1808">
            <v>10.3</v>
          </cell>
          <cell r="BE1808">
            <v>38.03</v>
          </cell>
          <cell r="BF1808">
            <v>42551</v>
          </cell>
          <cell r="BG1808">
            <v>13431968</v>
          </cell>
          <cell r="BH1808" t="str">
            <v>Average</v>
          </cell>
          <cell r="BI1808" t="str">
            <v>Vertically Integrated</v>
          </cell>
          <cell r="BJ1808" t="str">
            <v>Fully Litigated</v>
          </cell>
          <cell r="BK1808" t="str">
            <v>No</v>
          </cell>
          <cell r="BL1808" t="str">
            <v>Yes</v>
          </cell>
        </row>
        <row r="1809">
          <cell r="AE1809">
            <v>179</v>
          </cell>
          <cell r="AF1809">
            <v>0</v>
          </cell>
          <cell r="AG1809">
            <v>1</v>
          </cell>
          <cell r="AH1809">
            <v>1</v>
          </cell>
          <cell r="AI1809">
            <v>1</v>
          </cell>
          <cell r="AJ1809">
            <v>1</v>
          </cell>
          <cell r="AL1809">
            <v>44</v>
          </cell>
          <cell r="AM1809">
            <v>117</v>
          </cell>
          <cell r="AO1809" t="str">
            <v>C-U-17880</v>
          </cell>
          <cell r="AP1809">
            <v>2835</v>
          </cell>
          <cell r="AQ1809" t="str">
            <v>MI</v>
          </cell>
          <cell r="AR1809" t="str">
            <v>Michigan Gas Utilities Corporation</v>
          </cell>
          <cell r="AS1809" t="str">
            <v>WEC</v>
          </cell>
          <cell r="AT1809" t="str">
            <v>Natural Gas</v>
          </cell>
          <cell r="AU1809">
            <v>42177</v>
          </cell>
          <cell r="AV1809">
            <v>6670.5749999999998</v>
          </cell>
          <cell r="AW1809">
            <v>6.18</v>
          </cell>
          <cell r="AX1809">
            <v>10.5</v>
          </cell>
          <cell r="AY1809">
            <v>39.43</v>
          </cell>
          <cell r="AZ1809">
            <v>223654.60399999999</v>
          </cell>
          <cell r="BA1809">
            <v>42349</v>
          </cell>
          <cell r="BB1809">
            <v>3400</v>
          </cell>
          <cell r="BC1809">
            <v>5.51</v>
          </cell>
          <cell r="BD1809">
            <v>9.9</v>
          </cell>
          <cell r="BE1809">
            <v>52</v>
          </cell>
          <cell r="BF1809">
            <v>42735</v>
          </cell>
          <cell r="BG1809" t="str">
            <v>NA</v>
          </cell>
          <cell r="BI1809" t="str">
            <v>Distribution</v>
          </cell>
          <cell r="BJ1809" t="str">
            <v>Settled</v>
          </cell>
          <cell r="BK1809" t="str">
            <v>No</v>
          </cell>
          <cell r="BL1809" t="str">
            <v>No</v>
          </cell>
        </row>
        <row r="1810">
          <cell r="AE1810">
            <v>179</v>
          </cell>
          <cell r="AF1810">
            <v>0</v>
          </cell>
          <cell r="AG1810">
            <v>1</v>
          </cell>
          <cell r="AH1810">
            <v>1</v>
          </cell>
          <cell r="AI1810">
            <v>1</v>
          </cell>
          <cell r="AJ1810">
            <v>1</v>
          </cell>
          <cell r="AL1810">
            <v>44</v>
          </cell>
          <cell r="AM1810">
            <v>117</v>
          </cell>
          <cell r="AO1810" t="str">
            <v>C-U-17882</v>
          </cell>
          <cell r="AP1810">
            <v>2839</v>
          </cell>
          <cell r="AQ1810" t="str">
            <v>MI</v>
          </cell>
          <cell r="AR1810" t="str">
            <v>Consumers Energy Company</v>
          </cell>
          <cell r="AS1810" t="str">
            <v>CMS</v>
          </cell>
          <cell r="AT1810" t="str">
            <v>Natural Gas</v>
          </cell>
          <cell r="AU1810">
            <v>42202</v>
          </cell>
          <cell r="AV1810">
            <v>72415</v>
          </cell>
          <cell r="AW1810">
            <v>6.22</v>
          </cell>
          <cell r="AX1810">
            <v>10.7</v>
          </cell>
          <cell r="AY1810">
            <v>40.22</v>
          </cell>
          <cell r="AZ1810">
            <v>4070262</v>
          </cell>
          <cell r="BA1810">
            <v>42481</v>
          </cell>
          <cell r="BB1810">
            <v>40000</v>
          </cell>
          <cell r="BC1810" t="str">
            <v>NA</v>
          </cell>
          <cell r="BD1810" t="str">
            <v>NA</v>
          </cell>
          <cell r="BE1810" t="str">
            <v>NA</v>
          </cell>
          <cell r="BF1810">
            <v>42735</v>
          </cell>
          <cell r="BG1810" t="str">
            <v>NA</v>
          </cell>
          <cell r="BI1810" t="str">
            <v>Distribution</v>
          </cell>
          <cell r="BJ1810" t="str">
            <v>Settled</v>
          </cell>
          <cell r="BK1810" t="str">
            <v>No</v>
          </cell>
          <cell r="BL1810" t="str">
            <v>Yes</v>
          </cell>
        </row>
        <row r="1811">
          <cell r="AE1811">
            <v>179</v>
          </cell>
          <cell r="AF1811">
            <v>0</v>
          </cell>
          <cell r="AG1811">
            <v>1</v>
          </cell>
          <cell r="AH1811">
            <v>1</v>
          </cell>
          <cell r="AI1811">
            <v>1</v>
          </cell>
          <cell r="AJ1811">
            <v>0</v>
          </cell>
          <cell r="AL1811">
            <v>44</v>
          </cell>
          <cell r="AM1811">
            <v>117</v>
          </cell>
          <cell r="AO1811" t="str">
            <v>C-U-17895</v>
          </cell>
          <cell r="AP1811">
            <v>2879</v>
          </cell>
          <cell r="AQ1811" t="str">
            <v>MI</v>
          </cell>
          <cell r="AR1811" t="str">
            <v>Upper Peninsula Power Company</v>
          </cell>
          <cell r="AT1811" t="str">
            <v>Electric</v>
          </cell>
          <cell r="AU1811">
            <v>42265</v>
          </cell>
          <cell r="AV1811">
            <v>8459.9650000000001</v>
          </cell>
          <cell r="AW1811">
            <v>7.87</v>
          </cell>
          <cell r="AX1811">
            <v>10.75</v>
          </cell>
          <cell r="AY1811">
            <v>54.13</v>
          </cell>
          <cell r="AZ1811">
            <v>243546.024</v>
          </cell>
          <cell r="BA1811">
            <v>42621</v>
          </cell>
          <cell r="BB1811">
            <v>4647.9750000000004</v>
          </cell>
          <cell r="BC1811">
            <v>7.47</v>
          </cell>
          <cell r="BD1811">
            <v>10</v>
          </cell>
          <cell r="BE1811">
            <v>53.49</v>
          </cell>
          <cell r="BF1811">
            <v>42735</v>
          </cell>
          <cell r="BG1811">
            <v>242343.91899999999</v>
          </cell>
          <cell r="BH1811" t="str">
            <v>Average</v>
          </cell>
          <cell r="BI1811" t="str">
            <v>Vertically Integrated</v>
          </cell>
          <cell r="BJ1811" t="str">
            <v>Fully Litigated</v>
          </cell>
          <cell r="BK1811" t="str">
            <v>No</v>
          </cell>
          <cell r="BL1811" t="str">
            <v>Yes</v>
          </cell>
        </row>
        <row r="1812">
          <cell r="AE1812">
            <v>179</v>
          </cell>
          <cell r="AF1812">
            <v>0</v>
          </cell>
          <cell r="AG1812">
            <v>1</v>
          </cell>
          <cell r="AH1812">
            <v>1</v>
          </cell>
          <cell r="AI1812">
            <v>1</v>
          </cell>
          <cell r="AJ1812">
            <v>1</v>
          </cell>
          <cell r="AL1812">
            <v>44</v>
          </cell>
          <cell r="AM1812">
            <v>117</v>
          </cell>
          <cell r="AO1812" t="str">
            <v>C-U-17999</v>
          </cell>
          <cell r="AP1812">
            <v>2881</v>
          </cell>
          <cell r="AQ1812" t="str">
            <v>MI</v>
          </cell>
          <cell r="AR1812" t="str">
            <v>DTE Gas Company</v>
          </cell>
          <cell r="AS1812" t="str">
            <v>DTE</v>
          </cell>
          <cell r="AT1812" t="str">
            <v>Natural Gas</v>
          </cell>
          <cell r="AU1812">
            <v>42356</v>
          </cell>
          <cell r="AV1812">
            <v>178245</v>
          </cell>
          <cell r="AW1812">
            <v>6.02</v>
          </cell>
          <cell r="AX1812">
            <v>10.75</v>
          </cell>
          <cell r="AY1812">
            <v>38.65</v>
          </cell>
          <cell r="AZ1812">
            <v>3739371</v>
          </cell>
          <cell r="BA1812">
            <v>42713</v>
          </cell>
          <cell r="BB1812">
            <v>122269</v>
          </cell>
          <cell r="BC1812">
            <v>5.76</v>
          </cell>
          <cell r="BD1812">
            <v>10.1</v>
          </cell>
          <cell r="BE1812">
            <v>38.65</v>
          </cell>
          <cell r="BF1812">
            <v>43039</v>
          </cell>
          <cell r="BG1812">
            <v>3715332</v>
          </cell>
          <cell r="BH1812" t="str">
            <v>Average</v>
          </cell>
          <cell r="BI1812" t="str">
            <v>Distribution</v>
          </cell>
          <cell r="BJ1812" t="str">
            <v>Fully Litigated</v>
          </cell>
          <cell r="BK1812" t="str">
            <v>No</v>
          </cell>
          <cell r="BL1812" t="str">
            <v>Yes</v>
          </cell>
        </row>
        <row r="1813">
          <cell r="AE1813">
            <v>179</v>
          </cell>
          <cell r="AF1813">
            <v>0</v>
          </cell>
          <cell r="AG1813">
            <v>1</v>
          </cell>
          <cell r="AH1813">
            <v>1</v>
          </cell>
          <cell r="AI1813">
            <v>1</v>
          </cell>
          <cell r="AJ1813">
            <v>0</v>
          </cell>
          <cell r="AL1813">
            <v>44</v>
          </cell>
          <cell r="AM1813">
            <v>117</v>
          </cell>
          <cell r="AO1813" t="str">
            <v>C-U-18014</v>
          </cell>
          <cell r="AP1813">
            <v>2898</v>
          </cell>
          <cell r="AQ1813" t="str">
            <v>MI</v>
          </cell>
          <cell r="AR1813" t="str">
            <v>DTE Electric Company</v>
          </cell>
          <cell r="AS1813" t="str">
            <v>DTE</v>
          </cell>
          <cell r="AT1813" t="str">
            <v>Electric</v>
          </cell>
          <cell r="AU1813">
            <v>42401</v>
          </cell>
          <cell r="AV1813">
            <v>325245</v>
          </cell>
          <cell r="AW1813">
            <v>5.71</v>
          </cell>
          <cell r="AX1813">
            <v>10.5</v>
          </cell>
          <cell r="AY1813">
            <v>37.49</v>
          </cell>
          <cell r="AZ1813">
            <v>14444514</v>
          </cell>
          <cell r="BA1813">
            <v>42766</v>
          </cell>
          <cell r="BB1813">
            <v>184336</v>
          </cell>
          <cell r="BC1813">
            <v>5.55</v>
          </cell>
          <cell r="BD1813">
            <v>10.1</v>
          </cell>
          <cell r="BE1813">
            <v>37.49</v>
          </cell>
          <cell r="BF1813">
            <v>42947</v>
          </cell>
          <cell r="BG1813">
            <v>14243719</v>
          </cell>
          <cell r="BH1813" t="str">
            <v>Average</v>
          </cell>
          <cell r="BI1813" t="str">
            <v>Vertically Integrated</v>
          </cell>
          <cell r="BJ1813" t="str">
            <v>Fully Litigated</v>
          </cell>
          <cell r="BK1813" t="str">
            <v>No</v>
          </cell>
          <cell r="BL1813" t="str">
            <v>Yes</v>
          </cell>
        </row>
        <row r="1814">
          <cell r="AE1814">
            <v>179</v>
          </cell>
          <cell r="AF1814">
            <v>0</v>
          </cell>
          <cell r="AG1814">
            <v>1</v>
          </cell>
          <cell r="AH1814">
            <v>1</v>
          </cell>
          <cell r="AI1814">
            <v>1</v>
          </cell>
          <cell r="AJ1814">
            <v>0</v>
          </cell>
          <cell r="AL1814">
            <v>44</v>
          </cell>
          <cell r="AM1814">
            <v>117</v>
          </cell>
          <cell r="AO1814" t="str">
            <v>C-U-17990</v>
          </cell>
          <cell r="AP1814">
            <v>2910</v>
          </cell>
          <cell r="AQ1814" t="str">
            <v>MI</v>
          </cell>
          <cell r="AR1814" t="str">
            <v>Consumers Energy Company</v>
          </cell>
          <cell r="AS1814" t="str">
            <v>CMS</v>
          </cell>
          <cell r="AT1814" t="str">
            <v>Electric</v>
          </cell>
          <cell r="AU1814">
            <v>42430</v>
          </cell>
          <cell r="AV1814">
            <v>208151</v>
          </cell>
          <cell r="AW1814">
            <v>6.18</v>
          </cell>
          <cell r="AX1814">
            <v>10.7</v>
          </cell>
          <cell r="AY1814">
            <v>40.75</v>
          </cell>
          <cell r="AZ1814">
            <v>10187090</v>
          </cell>
          <cell r="BA1814">
            <v>42794</v>
          </cell>
          <cell r="BB1814">
            <v>113277</v>
          </cell>
          <cell r="BC1814">
            <v>5.94</v>
          </cell>
          <cell r="BD1814">
            <v>10.1</v>
          </cell>
          <cell r="BE1814">
            <v>40.75</v>
          </cell>
          <cell r="BF1814">
            <v>42978</v>
          </cell>
          <cell r="BG1814">
            <v>10159167</v>
          </cell>
          <cell r="BH1814" t="str">
            <v>Average</v>
          </cell>
          <cell r="BI1814" t="str">
            <v>Vertically Integrated</v>
          </cell>
          <cell r="BJ1814" t="str">
            <v>Fully Litigated</v>
          </cell>
          <cell r="BK1814" t="str">
            <v>No</v>
          </cell>
          <cell r="BL1814" t="str">
            <v>Yes</v>
          </cell>
        </row>
        <row r="1815">
          <cell r="AE1815">
            <v>179</v>
          </cell>
          <cell r="AF1815">
            <v>0</v>
          </cell>
          <cell r="AG1815">
            <v>1</v>
          </cell>
          <cell r="AH1815">
            <v>1</v>
          </cell>
          <cell r="AI1815">
            <v>1</v>
          </cell>
          <cell r="AJ1815">
            <v>1</v>
          </cell>
          <cell r="AL1815">
            <v>44</v>
          </cell>
          <cell r="AM1815">
            <v>117</v>
          </cell>
          <cell r="AO1815" t="str">
            <v>C-U-18124</v>
          </cell>
          <cell r="AP1815">
            <v>3003</v>
          </cell>
          <cell r="AQ1815" t="str">
            <v>MI</v>
          </cell>
          <cell r="AR1815" t="str">
            <v>Consumers Energy Company</v>
          </cell>
          <cell r="AS1815" t="str">
            <v>CMS</v>
          </cell>
          <cell r="AT1815" t="str">
            <v>Natural Gas</v>
          </cell>
          <cell r="AU1815">
            <v>42583</v>
          </cell>
          <cell r="AV1815">
            <v>79976</v>
          </cell>
          <cell r="AW1815">
            <v>6.17</v>
          </cell>
          <cell r="AX1815">
            <v>10.6</v>
          </cell>
          <cell r="AY1815">
            <v>41.27</v>
          </cell>
          <cell r="AZ1815">
            <v>4401980</v>
          </cell>
          <cell r="BA1815">
            <v>42947</v>
          </cell>
          <cell r="BB1815">
            <v>29211</v>
          </cell>
          <cell r="BC1815">
            <v>5.97</v>
          </cell>
          <cell r="BD1815">
            <v>10.1</v>
          </cell>
          <cell r="BE1815">
            <v>41.27</v>
          </cell>
          <cell r="BF1815">
            <v>43100</v>
          </cell>
          <cell r="BG1815">
            <v>4304494</v>
          </cell>
          <cell r="BH1815" t="str">
            <v>Average</v>
          </cell>
          <cell r="BI1815" t="str">
            <v>Distribution</v>
          </cell>
          <cell r="BJ1815" t="str">
            <v>Fully Litigated</v>
          </cell>
          <cell r="BK1815" t="str">
            <v>No</v>
          </cell>
          <cell r="BL1815" t="str">
            <v>Yes</v>
          </cell>
        </row>
        <row r="1816">
          <cell r="AE1816">
            <v>179</v>
          </cell>
          <cell r="AF1816">
            <v>0</v>
          </cell>
          <cell r="AG1816">
            <v>1</v>
          </cell>
          <cell r="AH1816">
            <v>1</v>
          </cell>
          <cell r="AI1816">
            <v>1</v>
          </cell>
          <cell r="AJ1816">
            <v>0</v>
          </cell>
          <cell r="AL1816">
            <v>44</v>
          </cell>
          <cell r="AM1816">
            <v>117</v>
          </cell>
          <cell r="AO1816" t="str">
            <v>C-U-18322</v>
          </cell>
          <cell r="AP1816">
            <v>3102</v>
          </cell>
          <cell r="AQ1816" t="str">
            <v>MI</v>
          </cell>
          <cell r="AR1816" t="str">
            <v>Consumers Energy Company</v>
          </cell>
          <cell r="AS1816" t="str">
            <v>CMS</v>
          </cell>
          <cell r="AT1816" t="str">
            <v>Electric</v>
          </cell>
          <cell r="AU1816">
            <v>42825</v>
          </cell>
          <cell r="AV1816">
            <v>147666</v>
          </cell>
          <cell r="AW1816">
            <v>6.09</v>
          </cell>
          <cell r="AX1816">
            <v>10.5</v>
          </cell>
          <cell r="AY1816">
            <v>40.89</v>
          </cell>
          <cell r="AZ1816">
            <v>10258460</v>
          </cell>
          <cell r="BA1816">
            <v>43188</v>
          </cell>
          <cell r="BB1816">
            <v>72269</v>
          </cell>
          <cell r="BC1816">
            <v>5.89</v>
          </cell>
          <cell r="BD1816">
            <v>10</v>
          </cell>
          <cell r="BE1816">
            <v>40.89</v>
          </cell>
          <cell r="BF1816">
            <v>43373</v>
          </cell>
          <cell r="BG1816">
            <v>10202174</v>
          </cell>
          <cell r="BH1816" t="str">
            <v>Average</v>
          </cell>
          <cell r="BI1816" t="str">
            <v>Vertically Integrated</v>
          </cell>
          <cell r="BJ1816" t="str">
            <v>Fully Litigated</v>
          </cell>
          <cell r="BK1816" t="str">
            <v>No</v>
          </cell>
          <cell r="BL1816" t="str">
            <v>Yes</v>
          </cell>
        </row>
        <row r="1817">
          <cell r="AE1817">
            <v>179</v>
          </cell>
          <cell r="AF1817">
            <v>0</v>
          </cell>
          <cell r="AG1817">
            <v>1</v>
          </cell>
          <cell r="AH1817">
            <v>1</v>
          </cell>
          <cell r="AI1817">
            <v>1</v>
          </cell>
          <cell r="AJ1817">
            <v>0</v>
          </cell>
          <cell r="AL1817">
            <v>44</v>
          </cell>
          <cell r="AM1817">
            <v>117</v>
          </cell>
          <cell r="AO1817" t="str">
            <v>C-U-18255</v>
          </cell>
          <cell r="AP1817">
            <v>3117</v>
          </cell>
          <cell r="AQ1817" t="str">
            <v>MI</v>
          </cell>
          <cell r="AR1817" t="str">
            <v>DTE Electric Company</v>
          </cell>
          <cell r="AS1817" t="str">
            <v>DTE</v>
          </cell>
          <cell r="AT1817" t="str">
            <v>Electric</v>
          </cell>
          <cell r="AU1817">
            <v>42844</v>
          </cell>
          <cell r="AV1817">
            <v>212272</v>
          </cell>
          <cell r="AW1817">
            <v>5.57</v>
          </cell>
          <cell r="AX1817">
            <v>10.5</v>
          </cell>
          <cell r="AY1817">
            <v>37.590000000000003</v>
          </cell>
          <cell r="AZ1817">
            <v>15376511</v>
          </cell>
          <cell r="BA1817">
            <v>43208</v>
          </cell>
          <cell r="BB1817">
            <v>74412</v>
          </cell>
          <cell r="BC1817">
            <v>5.34</v>
          </cell>
          <cell r="BD1817">
            <v>10</v>
          </cell>
          <cell r="BE1817">
            <v>36.840000000000003</v>
          </cell>
          <cell r="BF1817">
            <v>43404</v>
          </cell>
          <cell r="BG1817">
            <v>15259409</v>
          </cell>
          <cell r="BH1817" t="str">
            <v>Average</v>
          </cell>
          <cell r="BI1817" t="str">
            <v>Vertically Integrated</v>
          </cell>
          <cell r="BJ1817" t="str">
            <v>Fully Litigated</v>
          </cell>
          <cell r="BK1817" t="str">
            <v>No</v>
          </cell>
          <cell r="BL1817" t="str">
            <v>Yes</v>
          </cell>
        </row>
        <row r="1818">
          <cell r="AE1818">
            <v>179</v>
          </cell>
          <cell r="AF1818">
            <v>0</v>
          </cell>
          <cell r="AG1818">
            <v>1</v>
          </cell>
          <cell r="AH1818">
            <v>1</v>
          </cell>
          <cell r="AI1818">
            <v>1</v>
          </cell>
          <cell r="AJ1818">
            <v>0</v>
          </cell>
          <cell r="AL1818">
            <v>44</v>
          </cell>
          <cell r="AM1818">
            <v>117</v>
          </cell>
          <cell r="AO1818" t="str">
            <v>C-U-18370</v>
          </cell>
          <cell r="AP1818">
            <v>3137</v>
          </cell>
          <cell r="AQ1818" t="str">
            <v>MI</v>
          </cell>
          <cell r="AR1818" t="str">
            <v>Indiana Michigan Power Company</v>
          </cell>
          <cell r="AS1818" t="str">
            <v>AEP</v>
          </cell>
          <cell r="AT1818" t="str">
            <v>Electric</v>
          </cell>
          <cell r="AU1818">
            <v>42870</v>
          </cell>
          <cell r="AV1818">
            <v>51725</v>
          </cell>
          <cell r="AW1818">
            <v>6.02</v>
          </cell>
          <cell r="AX1818">
            <v>10.6</v>
          </cell>
          <cell r="AY1818">
            <v>36.380000000000003</v>
          </cell>
          <cell r="AZ1818">
            <v>1014566</v>
          </cell>
          <cell r="BA1818">
            <v>43202</v>
          </cell>
          <cell r="BB1818">
            <v>49118</v>
          </cell>
          <cell r="BC1818">
            <v>5.76</v>
          </cell>
          <cell r="BD1818">
            <v>9.9</v>
          </cell>
          <cell r="BE1818">
            <v>36.380000000000003</v>
          </cell>
          <cell r="BF1818">
            <v>43465</v>
          </cell>
          <cell r="BG1818">
            <v>984631</v>
          </cell>
          <cell r="BH1818" t="str">
            <v>Average</v>
          </cell>
          <cell r="BI1818" t="str">
            <v>Vertically Integrated</v>
          </cell>
          <cell r="BJ1818" t="str">
            <v>Fully Litigated</v>
          </cell>
          <cell r="BK1818" t="str">
            <v>No</v>
          </cell>
          <cell r="BL1818" t="str">
            <v>No</v>
          </cell>
        </row>
        <row r="1819">
          <cell r="AE1819">
            <v>179</v>
          </cell>
          <cell r="AF1819">
            <v>0</v>
          </cell>
          <cell r="AG1819">
            <v>1</v>
          </cell>
          <cell r="AH1819">
            <v>1</v>
          </cell>
          <cell r="AI1819">
            <v>1</v>
          </cell>
          <cell r="AJ1819">
            <v>1</v>
          </cell>
          <cell r="AL1819">
            <v>44</v>
          </cell>
          <cell r="AM1819">
            <v>117</v>
          </cell>
          <cell r="AO1819" t="str">
            <v>C-U-18999</v>
          </cell>
          <cell r="AP1819">
            <v>3230</v>
          </cell>
          <cell r="AQ1819" t="str">
            <v>MI</v>
          </cell>
          <cell r="AR1819" t="str">
            <v>DTE Gas Company</v>
          </cell>
          <cell r="AS1819" t="str">
            <v>DTE</v>
          </cell>
          <cell r="AT1819" t="str">
            <v>Natural Gas</v>
          </cell>
          <cell r="AU1819">
            <v>43061</v>
          </cell>
          <cell r="AV1819">
            <v>38121</v>
          </cell>
          <cell r="AW1819">
            <v>5.75</v>
          </cell>
          <cell r="AX1819">
            <v>10.5</v>
          </cell>
          <cell r="AY1819">
            <v>38.299999999999997</v>
          </cell>
          <cell r="AZ1819">
            <v>4256672</v>
          </cell>
          <cell r="BA1819">
            <v>43356</v>
          </cell>
          <cell r="BB1819">
            <v>8974</v>
          </cell>
          <cell r="BC1819">
            <v>5.56</v>
          </cell>
          <cell r="BD1819">
            <v>10</v>
          </cell>
          <cell r="BE1819">
            <v>38.299999999999997</v>
          </cell>
          <cell r="BF1819">
            <v>43738</v>
          </cell>
          <cell r="BG1819">
            <v>4236432</v>
          </cell>
          <cell r="BH1819" t="str">
            <v>Average</v>
          </cell>
          <cell r="BI1819" t="str">
            <v>Distribution</v>
          </cell>
          <cell r="BJ1819" t="str">
            <v>Fully Litigated</v>
          </cell>
          <cell r="BK1819" t="str">
            <v>No</v>
          </cell>
          <cell r="BL1819" t="str">
            <v>No</v>
          </cell>
        </row>
        <row r="1820">
          <cell r="AE1820">
            <v>179</v>
          </cell>
          <cell r="AF1820">
            <v>0</v>
          </cell>
          <cell r="AG1820">
            <v>1</v>
          </cell>
          <cell r="AH1820">
            <v>1</v>
          </cell>
          <cell r="AI1820">
            <v>1</v>
          </cell>
          <cell r="AJ1820">
            <v>1</v>
          </cell>
          <cell r="AL1820">
            <v>44</v>
          </cell>
          <cell r="AM1820">
            <v>117</v>
          </cell>
          <cell r="AO1820" t="str">
            <v>C-U-18424</v>
          </cell>
          <cell r="AP1820">
            <v>3231</v>
          </cell>
          <cell r="AQ1820" t="str">
            <v>MI</v>
          </cell>
          <cell r="AR1820" t="str">
            <v>Consumers Energy Company</v>
          </cell>
          <cell r="AS1820" t="str">
            <v>CMS</v>
          </cell>
          <cell r="AT1820" t="str">
            <v>Natural Gas</v>
          </cell>
          <cell r="AU1820">
            <v>43039</v>
          </cell>
          <cell r="AV1820">
            <v>82560</v>
          </cell>
          <cell r="AW1820">
            <v>6.17</v>
          </cell>
          <cell r="AX1820">
            <v>10.75</v>
          </cell>
          <cell r="AY1820">
            <v>40.909999999999997</v>
          </cell>
          <cell r="AZ1820">
            <v>5437581</v>
          </cell>
          <cell r="BA1820">
            <v>43340</v>
          </cell>
          <cell r="BB1820">
            <v>10600</v>
          </cell>
          <cell r="BC1820">
            <v>5.86</v>
          </cell>
          <cell r="BD1820">
            <v>10</v>
          </cell>
          <cell r="BE1820">
            <v>40.909999999999997</v>
          </cell>
          <cell r="BF1820">
            <v>43646</v>
          </cell>
          <cell r="BG1820" t="str">
            <v>NA</v>
          </cell>
          <cell r="BH1820" t="str">
            <v>Average</v>
          </cell>
          <cell r="BI1820" t="str">
            <v>Distribution</v>
          </cell>
          <cell r="BJ1820" t="str">
            <v>Settled</v>
          </cell>
          <cell r="BK1820" t="str">
            <v>No</v>
          </cell>
          <cell r="BL1820" t="str">
            <v>No</v>
          </cell>
        </row>
        <row r="1821">
          <cell r="AE1821">
            <v>179</v>
          </cell>
          <cell r="AF1821">
            <v>1</v>
          </cell>
          <cell r="AG1821">
            <v>1</v>
          </cell>
          <cell r="AH1821">
            <v>1</v>
          </cell>
          <cell r="AI1821">
            <v>1</v>
          </cell>
          <cell r="AJ1821">
            <v>0</v>
          </cell>
          <cell r="AL1821">
            <v>44</v>
          </cell>
          <cell r="AM1821">
            <v>117</v>
          </cell>
          <cell r="AO1821" t="str">
            <v>C-U-20134</v>
          </cell>
          <cell r="AP1821">
            <v>3320</v>
          </cell>
          <cell r="AQ1821" t="str">
            <v>MI</v>
          </cell>
          <cell r="AR1821" t="str">
            <v>Consumers Energy Company</v>
          </cell>
          <cell r="AS1821" t="str">
            <v>CMS</v>
          </cell>
          <cell r="AT1821" t="str">
            <v>Electric</v>
          </cell>
          <cell r="AU1821">
            <v>43234</v>
          </cell>
          <cell r="AV1821">
            <v>43914</v>
          </cell>
          <cell r="AW1821">
            <v>6.28</v>
          </cell>
          <cell r="AX1821">
            <v>10.75</v>
          </cell>
          <cell r="AY1821">
            <v>41.9</v>
          </cell>
          <cell r="AZ1821">
            <v>10638735</v>
          </cell>
          <cell r="BA1821">
            <v>43474</v>
          </cell>
          <cell r="BB1821">
            <v>-24000</v>
          </cell>
          <cell r="BC1821" t="str">
            <v>NA</v>
          </cell>
          <cell r="BD1821">
            <v>10</v>
          </cell>
          <cell r="BE1821" t="str">
            <v>NA</v>
          </cell>
          <cell r="BF1821">
            <v>43830</v>
          </cell>
          <cell r="BG1821" t="str">
            <v>NA</v>
          </cell>
          <cell r="BH1821" t="str">
            <v>Average</v>
          </cell>
          <cell r="BI1821" t="str">
            <v>Vertically Integrated</v>
          </cell>
          <cell r="BJ1821" t="str">
            <v>Settled</v>
          </cell>
          <cell r="BK1821" t="str">
            <v>No</v>
          </cell>
          <cell r="BL1821" t="str">
            <v>No</v>
          </cell>
        </row>
        <row r="1822">
          <cell r="AE1822">
            <v>179</v>
          </cell>
          <cell r="AF1822">
            <v>1</v>
          </cell>
          <cell r="AG1822">
            <v>1</v>
          </cell>
          <cell r="AH1822">
            <v>1</v>
          </cell>
          <cell r="AI1822">
            <v>1</v>
          </cell>
          <cell r="AJ1822">
            <v>0</v>
          </cell>
          <cell r="AL1822">
            <v>44</v>
          </cell>
          <cell r="AM1822">
            <v>117</v>
          </cell>
          <cell r="AO1822" t="str">
            <v>C-U-20162</v>
          </cell>
          <cell r="AP1822">
            <v>3343</v>
          </cell>
          <cell r="AQ1822" t="str">
            <v>MI</v>
          </cell>
          <cell r="AR1822" t="str">
            <v>DTE Electric Company</v>
          </cell>
          <cell r="AS1822" t="str">
            <v>DTE</v>
          </cell>
          <cell r="AT1822" t="str">
            <v>Electric</v>
          </cell>
          <cell r="AU1822">
            <v>43287</v>
          </cell>
          <cell r="AV1822">
            <v>396837</v>
          </cell>
          <cell r="AW1822">
            <v>5.72</v>
          </cell>
          <cell r="AX1822">
            <v>10.5</v>
          </cell>
          <cell r="AY1822">
            <v>38.72</v>
          </cell>
          <cell r="AZ1822">
            <v>17152348</v>
          </cell>
          <cell r="BA1822">
            <v>43587</v>
          </cell>
          <cell r="BB1822">
            <v>273334</v>
          </cell>
          <cell r="BC1822">
            <v>5.48</v>
          </cell>
          <cell r="BD1822">
            <v>10</v>
          </cell>
          <cell r="BE1822">
            <v>37.94</v>
          </cell>
          <cell r="BF1822">
            <v>43951</v>
          </cell>
          <cell r="BG1822">
            <v>17058834</v>
          </cell>
          <cell r="BH1822" t="str">
            <v>Average</v>
          </cell>
          <cell r="BI1822" t="str">
            <v>Vertically Integrated</v>
          </cell>
          <cell r="BJ1822" t="str">
            <v>Fully Litigated</v>
          </cell>
          <cell r="BK1822" t="str">
            <v>No</v>
          </cell>
          <cell r="BL1822" t="str">
            <v>No</v>
          </cell>
        </row>
        <row r="1823">
          <cell r="AE1823">
            <v>179</v>
          </cell>
          <cell r="AF1823">
            <v>1</v>
          </cell>
          <cell r="AG1823">
            <v>1</v>
          </cell>
          <cell r="AH1823">
            <v>1</v>
          </cell>
          <cell r="AI1823">
            <v>1</v>
          </cell>
          <cell r="AJ1823">
            <v>0</v>
          </cell>
          <cell r="AL1823">
            <v>44</v>
          </cell>
          <cell r="AM1823">
            <v>117</v>
          </cell>
          <cell r="AO1823" t="str">
            <v>C-U-20276</v>
          </cell>
          <cell r="AP1823">
            <v>3389</v>
          </cell>
          <cell r="AQ1823" t="str">
            <v>MI</v>
          </cell>
          <cell r="AR1823" t="str">
            <v>Upper Peninsula Power Company</v>
          </cell>
          <cell r="AT1823" t="str">
            <v>Electric</v>
          </cell>
          <cell r="AU1823">
            <v>43364</v>
          </cell>
          <cell r="AV1823">
            <v>7146.8739999999998</v>
          </cell>
          <cell r="AW1823">
            <v>7.68</v>
          </cell>
          <cell r="AX1823">
            <v>10.5</v>
          </cell>
          <cell r="AY1823">
            <v>49.94</v>
          </cell>
          <cell r="AZ1823">
            <v>267717.32699999999</v>
          </cell>
          <cell r="BA1823">
            <v>43608</v>
          </cell>
          <cell r="BB1823">
            <v>1800</v>
          </cell>
          <cell r="BC1823">
            <v>6.91</v>
          </cell>
          <cell r="BD1823">
            <v>9.9</v>
          </cell>
          <cell r="BE1823" t="str">
            <v>NA</v>
          </cell>
          <cell r="BF1823">
            <v>43830</v>
          </cell>
          <cell r="BG1823" t="str">
            <v>NA</v>
          </cell>
          <cell r="BH1823" t="str">
            <v>Average</v>
          </cell>
          <cell r="BI1823" t="str">
            <v>Vertically Integrated</v>
          </cell>
          <cell r="BJ1823" t="str">
            <v>Settled</v>
          </cell>
          <cell r="BK1823" t="str">
            <v>No</v>
          </cell>
          <cell r="BL1823" t="str">
            <v>No</v>
          </cell>
        </row>
        <row r="1824">
          <cell r="AE1824">
            <v>180</v>
          </cell>
          <cell r="AF1824">
            <v>1</v>
          </cell>
          <cell r="AG1824">
            <v>1</v>
          </cell>
          <cell r="AH1824">
            <v>1</v>
          </cell>
          <cell r="AI1824">
            <v>1</v>
          </cell>
          <cell r="AJ1824">
            <v>1</v>
          </cell>
          <cell r="AL1824">
            <v>44</v>
          </cell>
          <cell r="AM1824">
            <v>117</v>
          </cell>
          <cell r="AO1824" t="str">
            <v>C-U-20322</v>
          </cell>
          <cell r="AP1824">
            <v>3407</v>
          </cell>
          <cell r="AQ1824" t="str">
            <v>MI</v>
          </cell>
          <cell r="AR1824" t="str">
            <v>Consumers Energy Company</v>
          </cell>
          <cell r="AS1824" t="str">
            <v>CMS</v>
          </cell>
          <cell r="AT1824" t="str">
            <v>Natural Gas</v>
          </cell>
          <cell r="AU1824">
            <v>43434</v>
          </cell>
          <cell r="AV1824">
            <v>204067</v>
          </cell>
          <cell r="AW1824">
            <v>6.23</v>
          </cell>
          <cell r="AX1824">
            <v>10.75</v>
          </cell>
          <cell r="AY1824">
            <v>42.23</v>
          </cell>
          <cell r="AZ1824">
            <v>6501069</v>
          </cell>
          <cell r="BA1824">
            <v>43734</v>
          </cell>
          <cell r="BB1824">
            <v>143531</v>
          </cell>
          <cell r="BC1824">
            <v>5.84</v>
          </cell>
          <cell r="BD1824">
            <v>9.9</v>
          </cell>
          <cell r="BE1824">
            <v>41.78</v>
          </cell>
          <cell r="BF1824">
            <v>44104</v>
          </cell>
          <cell r="BG1824">
            <v>6428656</v>
          </cell>
          <cell r="BH1824" t="str">
            <v>Average</v>
          </cell>
          <cell r="BI1824" t="str">
            <v>Distribution</v>
          </cell>
          <cell r="BJ1824" t="str">
            <v>Fully Litigated</v>
          </cell>
          <cell r="BK1824" t="str">
            <v>No</v>
          </cell>
          <cell r="BL1824" t="str">
            <v>No</v>
          </cell>
        </row>
        <row r="1825">
          <cell r="AE1825">
            <v>181</v>
          </cell>
          <cell r="AF1825">
            <v>1</v>
          </cell>
          <cell r="AG1825">
            <v>1</v>
          </cell>
          <cell r="AH1825">
            <v>1</v>
          </cell>
          <cell r="AI1825">
            <v>1</v>
          </cell>
          <cell r="AJ1825">
            <v>1</v>
          </cell>
          <cell r="AL1825">
            <v>44</v>
          </cell>
          <cell r="AM1825">
            <v>117</v>
          </cell>
          <cell r="AO1825" t="str">
            <v>C-U-20479</v>
          </cell>
          <cell r="AP1825">
            <v>3521</v>
          </cell>
          <cell r="AQ1825" t="str">
            <v>MI</v>
          </cell>
          <cell r="AR1825" t="str">
            <v>SEMCO Energy, Inc.</v>
          </cell>
          <cell r="AS1825" t="str">
            <v>ALA</v>
          </cell>
          <cell r="AT1825" t="str">
            <v>Natural Gas</v>
          </cell>
          <cell r="AU1825">
            <v>43616</v>
          </cell>
          <cell r="AV1825">
            <v>38559.07</v>
          </cell>
          <cell r="AW1825">
            <v>7.07</v>
          </cell>
          <cell r="AX1825">
            <v>10.5</v>
          </cell>
          <cell r="AY1825">
            <v>51.9</v>
          </cell>
          <cell r="AZ1825">
            <v>723694.29800000007</v>
          </cell>
          <cell r="BA1825">
            <v>43805</v>
          </cell>
          <cell r="BB1825">
            <v>19900</v>
          </cell>
          <cell r="BC1825" t="str">
            <v>NA</v>
          </cell>
          <cell r="BD1825">
            <v>9.8699999999999992</v>
          </cell>
          <cell r="BE1825">
            <v>54</v>
          </cell>
          <cell r="BF1825">
            <v>44196</v>
          </cell>
          <cell r="BG1825" t="str">
            <v>NA</v>
          </cell>
          <cell r="BI1825" t="str">
            <v>Distribution</v>
          </cell>
          <cell r="BJ1825" t="str">
            <v>Settled</v>
          </cell>
          <cell r="BK1825" t="str">
            <v>No</v>
          </cell>
          <cell r="BL1825" t="str">
            <v>No</v>
          </cell>
        </row>
        <row r="1826">
          <cell r="AE1826">
            <v>181</v>
          </cell>
          <cell r="AF1826">
            <v>1</v>
          </cell>
          <cell r="AG1826">
            <v>1</v>
          </cell>
          <cell r="AH1826">
            <v>1</v>
          </cell>
          <cell r="AI1826">
            <v>1</v>
          </cell>
          <cell r="AJ1826">
            <v>0</v>
          </cell>
          <cell r="AL1826">
            <v>44</v>
          </cell>
          <cell r="AM1826">
            <v>117</v>
          </cell>
          <cell r="AO1826" t="str">
            <v>C-U-20359</v>
          </cell>
          <cell r="AP1826">
            <v>3526</v>
          </cell>
          <cell r="AQ1826" t="str">
            <v>MI</v>
          </cell>
          <cell r="AR1826" t="str">
            <v>Indiana Michigan Power Company</v>
          </cell>
          <cell r="AS1826" t="str">
            <v>AEP</v>
          </cell>
          <cell r="AT1826" t="str">
            <v>Electric</v>
          </cell>
          <cell r="AU1826">
            <v>43640</v>
          </cell>
          <cell r="AV1826">
            <v>50403</v>
          </cell>
          <cell r="AW1826">
            <v>6.34</v>
          </cell>
          <cell r="AX1826">
            <v>10.5</v>
          </cell>
          <cell r="AY1826">
            <v>40.159999999999997</v>
          </cell>
          <cell r="AZ1826">
            <v>1131199</v>
          </cell>
          <cell r="BA1826">
            <v>43853</v>
          </cell>
          <cell r="BB1826">
            <v>36400</v>
          </cell>
          <cell r="BC1826">
            <v>6.08</v>
          </cell>
          <cell r="BD1826">
            <v>9.86</v>
          </cell>
          <cell r="BE1826">
            <v>46.56</v>
          </cell>
          <cell r="BF1826">
            <v>44196</v>
          </cell>
          <cell r="BG1826">
            <v>1131199</v>
          </cell>
          <cell r="BH1826" t="str">
            <v>Average</v>
          </cell>
          <cell r="BI1826" t="str">
            <v>Vertically Integrated</v>
          </cell>
          <cell r="BJ1826" t="str">
            <v>Settled</v>
          </cell>
          <cell r="BK1826" t="str">
            <v>No</v>
          </cell>
          <cell r="BL1826" t="str">
            <v>No</v>
          </cell>
        </row>
        <row r="1827">
          <cell r="AE1827">
            <v>181</v>
          </cell>
          <cell r="AF1827">
            <v>1</v>
          </cell>
          <cell r="AG1827">
            <v>1</v>
          </cell>
          <cell r="AH1827">
            <v>1</v>
          </cell>
          <cell r="AI1827">
            <v>1</v>
          </cell>
          <cell r="AJ1827">
            <v>0</v>
          </cell>
          <cell r="AL1827">
            <v>44</v>
          </cell>
          <cell r="AM1827">
            <v>117</v>
          </cell>
          <cell r="AO1827" t="str">
            <v>C-U-20561</v>
          </cell>
          <cell r="AP1827">
            <v>3531</v>
          </cell>
          <cell r="AQ1827" t="str">
            <v>MI</v>
          </cell>
          <cell r="AR1827" t="str">
            <v>DTE Electric Company</v>
          </cell>
          <cell r="AS1827" t="str">
            <v>DTE</v>
          </cell>
          <cell r="AT1827" t="str">
            <v>Electric</v>
          </cell>
          <cell r="AU1827">
            <v>43654</v>
          </cell>
          <cell r="AV1827">
            <v>343174</v>
          </cell>
          <cell r="AW1827">
            <v>5.73</v>
          </cell>
          <cell r="AX1827">
            <v>10.5</v>
          </cell>
          <cell r="AY1827">
            <v>38.32</v>
          </cell>
          <cell r="AZ1827">
            <v>18167549</v>
          </cell>
          <cell r="BA1827">
            <v>43959</v>
          </cell>
          <cell r="BB1827">
            <v>188285</v>
          </cell>
          <cell r="BC1827">
            <v>5.46</v>
          </cell>
          <cell r="BD1827">
            <v>9.9</v>
          </cell>
          <cell r="BE1827">
            <v>38.32</v>
          </cell>
          <cell r="BF1827">
            <v>44316</v>
          </cell>
          <cell r="BG1827">
            <v>17885894</v>
          </cell>
          <cell r="BH1827" t="str">
            <v>Average</v>
          </cell>
          <cell r="BI1827" t="str">
            <v>Vertically Integrated</v>
          </cell>
          <cell r="BJ1827" t="str">
            <v>Fully Litigated</v>
          </cell>
          <cell r="BK1827" t="str">
            <v>No</v>
          </cell>
          <cell r="BL1827" t="str">
            <v>No</v>
          </cell>
        </row>
        <row r="1828">
          <cell r="AE1828">
            <v>182</v>
          </cell>
          <cell r="AF1828">
            <v>1</v>
          </cell>
          <cell r="AG1828">
            <v>1</v>
          </cell>
          <cell r="AH1828">
            <v>1</v>
          </cell>
          <cell r="AI1828">
            <v>1</v>
          </cell>
          <cell r="AJ1828">
            <v>1</v>
          </cell>
          <cell r="AL1828">
            <v>44</v>
          </cell>
          <cell r="AM1828">
            <v>117</v>
          </cell>
          <cell r="AO1828" t="str">
            <v>C-U-20642</v>
          </cell>
          <cell r="AP1828">
            <v>3586</v>
          </cell>
          <cell r="AQ1828" t="str">
            <v>MI</v>
          </cell>
          <cell r="AR1828" t="str">
            <v>DTE Gas Company</v>
          </cell>
          <cell r="AS1828" t="str">
            <v>DTE</v>
          </cell>
          <cell r="AT1828" t="str">
            <v>Natural Gas</v>
          </cell>
          <cell r="AU1828">
            <v>43794</v>
          </cell>
          <cell r="AV1828">
            <v>188534</v>
          </cell>
          <cell r="AW1828">
            <v>5.78</v>
          </cell>
          <cell r="AX1828">
            <v>10.5</v>
          </cell>
          <cell r="AY1828">
            <v>39.76</v>
          </cell>
          <cell r="AZ1828">
            <v>5143356</v>
          </cell>
          <cell r="BA1828">
            <v>44063</v>
          </cell>
          <cell r="BB1828">
            <v>110000</v>
          </cell>
          <cell r="BC1828" t="str">
            <v>NA</v>
          </cell>
          <cell r="BD1828">
            <v>9.9</v>
          </cell>
          <cell r="BE1828" t="str">
            <v>NA</v>
          </cell>
          <cell r="BF1828">
            <v>44469</v>
          </cell>
          <cell r="BG1828" t="str">
            <v>NA</v>
          </cell>
          <cell r="BH1828" t="str">
            <v>Average</v>
          </cell>
          <cell r="BI1828" t="str">
            <v>Distribution</v>
          </cell>
          <cell r="BJ1828" t="str">
            <v>Settled</v>
          </cell>
          <cell r="BK1828" t="str">
            <v>No</v>
          </cell>
          <cell r="BL1828" t="str">
            <v>No</v>
          </cell>
        </row>
        <row r="1829">
          <cell r="AE1829">
            <v>183</v>
          </cell>
          <cell r="AF1829">
            <v>1</v>
          </cell>
          <cell r="AG1829">
            <v>1</v>
          </cell>
          <cell r="AH1829">
            <v>1</v>
          </cell>
          <cell r="AI1829">
            <v>1</v>
          </cell>
          <cell r="AJ1829">
            <v>1</v>
          </cell>
          <cell r="AL1829">
            <v>44</v>
          </cell>
          <cell r="AM1829">
            <v>117</v>
          </cell>
          <cell r="AO1829" t="str">
            <v>C-U-20650</v>
          </cell>
          <cell r="AP1829">
            <v>3594</v>
          </cell>
          <cell r="AQ1829" t="str">
            <v>MI</v>
          </cell>
          <cell r="AR1829" t="str">
            <v>Consumers Energy Company</v>
          </cell>
          <cell r="AS1829" t="str">
            <v>CMS</v>
          </cell>
          <cell r="AT1829" t="str">
            <v>Natural Gas</v>
          </cell>
          <cell r="AU1829">
            <v>43815</v>
          </cell>
          <cell r="AV1829">
            <v>229302</v>
          </cell>
          <cell r="AW1829">
            <v>6.09</v>
          </cell>
          <cell r="AX1829">
            <v>10.5</v>
          </cell>
          <cell r="AY1829">
            <v>42.61</v>
          </cell>
          <cell r="AZ1829">
            <v>7605790</v>
          </cell>
          <cell r="BA1829">
            <v>44084</v>
          </cell>
          <cell r="BB1829">
            <v>144000</v>
          </cell>
          <cell r="BC1829" t="str">
            <v>NA</v>
          </cell>
          <cell r="BD1829">
            <v>9.9</v>
          </cell>
          <cell r="BE1829" t="str">
            <v>NA</v>
          </cell>
          <cell r="BF1829">
            <v>44469</v>
          </cell>
          <cell r="BG1829" t="str">
            <v>NA</v>
          </cell>
          <cell r="BH1829" t="str">
            <v>Average</v>
          </cell>
          <cell r="BI1829" t="str">
            <v>Distribution</v>
          </cell>
          <cell r="BJ1829" t="str">
            <v>Settled</v>
          </cell>
          <cell r="BK1829" t="str">
            <v>No</v>
          </cell>
          <cell r="BL1829" t="str">
            <v>No</v>
          </cell>
        </row>
        <row r="1830">
          <cell r="AE1830">
            <v>183</v>
          </cell>
          <cell r="AF1830">
            <v>1</v>
          </cell>
          <cell r="AG1830">
            <v>1</v>
          </cell>
          <cell r="AH1830">
            <v>1</v>
          </cell>
          <cell r="AI1830">
            <v>1</v>
          </cell>
          <cell r="AJ1830">
            <v>0</v>
          </cell>
          <cell r="AL1830">
            <v>44</v>
          </cell>
          <cell r="AM1830">
            <v>117</v>
          </cell>
          <cell r="AO1830" t="str">
            <v>C-U-20697</v>
          </cell>
          <cell r="AP1830">
            <v>3617</v>
          </cell>
          <cell r="AQ1830" t="str">
            <v>MI</v>
          </cell>
          <cell r="AR1830" t="str">
            <v>Consumers Energy Company</v>
          </cell>
          <cell r="AS1830" t="str">
            <v>CMS</v>
          </cell>
          <cell r="AT1830" t="str">
            <v>Electric</v>
          </cell>
          <cell r="AU1830">
            <v>43888</v>
          </cell>
          <cell r="AV1830">
            <v>229748</v>
          </cell>
          <cell r="AW1830">
            <v>6.03</v>
          </cell>
          <cell r="AX1830">
            <v>10.5</v>
          </cell>
          <cell r="AY1830">
            <v>42.81</v>
          </cell>
          <cell r="AZ1830">
            <v>11842405</v>
          </cell>
          <cell r="BA1830">
            <v>44182</v>
          </cell>
          <cell r="BB1830">
            <v>90220</v>
          </cell>
          <cell r="BC1830">
            <v>5.67</v>
          </cell>
          <cell r="BD1830">
            <v>9.9</v>
          </cell>
          <cell r="BE1830" t="str">
            <v>NA</v>
          </cell>
          <cell r="BF1830">
            <v>44561</v>
          </cell>
          <cell r="BG1830">
            <v>11660441</v>
          </cell>
          <cell r="BH1830" t="str">
            <v>Average</v>
          </cell>
          <cell r="BI1830" t="str">
            <v>Vertically Integrated</v>
          </cell>
          <cell r="BJ1830" t="str">
            <v>Fully Litigated</v>
          </cell>
          <cell r="BK1830" t="str">
            <v>No</v>
          </cell>
          <cell r="BL1830" t="str">
            <v>No</v>
          </cell>
        </row>
        <row r="1831">
          <cell r="AE1831">
            <v>184</v>
          </cell>
          <cell r="AF1831">
            <v>1</v>
          </cell>
          <cell r="AG1831">
            <v>1</v>
          </cell>
          <cell r="AH1831">
            <v>1</v>
          </cell>
          <cell r="AI1831">
            <v>1</v>
          </cell>
          <cell r="AJ1831">
            <v>1</v>
          </cell>
          <cell r="AL1831">
            <v>44</v>
          </cell>
          <cell r="AM1831">
            <v>117</v>
          </cell>
          <cell r="AO1831" t="str">
            <v>C-U-20940</v>
          </cell>
          <cell r="AP1831">
            <v>3775</v>
          </cell>
          <cell r="AQ1831" t="str">
            <v>MI</v>
          </cell>
          <cell r="AR1831" t="str">
            <v>DTE Gas Company</v>
          </cell>
          <cell r="AS1831" t="str">
            <v>DTE</v>
          </cell>
          <cell r="AT1831" t="str">
            <v>Natural Gas</v>
          </cell>
          <cell r="AU1831">
            <v>44239</v>
          </cell>
          <cell r="AV1831">
            <v>176647</v>
          </cell>
          <cell r="AW1831">
            <v>5.59</v>
          </cell>
          <cell r="AX1831">
            <v>10.25</v>
          </cell>
          <cell r="AY1831">
            <v>39.92</v>
          </cell>
          <cell r="AZ1831">
            <v>5608295</v>
          </cell>
          <cell r="BA1831">
            <v>44539</v>
          </cell>
          <cell r="BB1831">
            <v>84173</v>
          </cell>
          <cell r="BC1831">
            <v>5.41</v>
          </cell>
          <cell r="BD1831">
            <v>9.9</v>
          </cell>
          <cell r="BE1831">
            <v>39.229999999999997</v>
          </cell>
          <cell r="BF1831">
            <v>44926</v>
          </cell>
          <cell r="BG1831">
            <v>5537080</v>
          </cell>
          <cell r="BH1831" t="str">
            <v>Average</v>
          </cell>
          <cell r="BI1831" t="str">
            <v>Distribution</v>
          </cell>
          <cell r="BJ1831" t="str">
            <v>Fully Litigated</v>
          </cell>
          <cell r="BK1831" t="str">
            <v>No</v>
          </cell>
          <cell r="BL1831" t="str">
            <v>No</v>
          </cell>
        </row>
        <row r="1832">
          <cell r="AE1832">
            <v>184</v>
          </cell>
          <cell r="AF1832">
            <v>1</v>
          </cell>
          <cell r="AG1832">
            <v>1</v>
          </cell>
          <cell r="AH1832">
            <v>1</v>
          </cell>
          <cell r="AI1832">
            <v>1</v>
          </cell>
          <cell r="AJ1832">
            <v>0</v>
          </cell>
          <cell r="AL1832">
            <v>44</v>
          </cell>
          <cell r="AM1832">
            <v>117</v>
          </cell>
          <cell r="AO1832" t="str">
            <v>C-U-20963</v>
          </cell>
          <cell r="AP1832">
            <v>3782</v>
          </cell>
          <cell r="AQ1832" t="str">
            <v>MI</v>
          </cell>
          <cell r="AR1832" t="str">
            <v>Consumers Energy Company</v>
          </cell>
          <cell r="AS1832" t="str">
            <v>CMS</v>
          </cell>
          <cell r="AT1832" t="str">
            <v>Electric</v>
          </cell>
          <cell r="AU1832">
            <v>44256</v>
          </cell>
          <cell r="AV1832">
            <v>200960</v>
          </cell>
          <cell r="AW1832">
            <v>5.95</v>
          </cell>
          <cell r="AX1832">
            <v>10.5</v>
          </cell>
          <cell r="AY1832">
            <v>42.8</v>
          </cell>
          <cell r="AZ1832">
            <v>12858245</v>
          </cell>
          <cell r="BA1832">
            <v>44552</v>
          </cell>
          <cell r="BB1832">
            <v>27118</v>
          </cell>
          <cell r="BC1832">
            <v>5.62</v>
          </cell>
          <cell r="BD1832">
            <v>9.9</v>
          </cell>
          <cell r="BE1832">
            <v>41.84</v>
          </cell>
          <cell r="BF1832">
            <v>44926</v>
          </cell>
          <cell r="BG1832">
            <v>12428130</v>
          </cell>
          <cell r="BH1832" t="str">
            <v>Average</v>
          </cell>
          <cell r="BI1832" t="str">
            <v>Vertically Integrated</v>
          </cell>
          <cell r="BJ1832" t="str">
            <v>Fully Litigated</v>
          </cell>
          <cell r="BK1832" t="str">
            <v>No</v>
          </cell>
          <cell r="BL1832" t="str">
            <v>No</v>
          </cell>
        </row>
        <row r="1833">
          <cell r="AE1833">
            <v>185</v>
          </cell>
          <cell r="AF1833">
            <v>1</v>
          </cell>
          <cell r="AG1833">
            <v>1</v>
          </cell>
          <cell r="AH1833">
            <v>1</v>
          </cell>
          <cell r="AI1833">
            <v>1</v>
          </cell>
          <cell r="AJ1833">
            <v>1</v>
          </cell>
          <cell r="AL1833">
            <v>44</v>
          </cell>
          <cell r="AM1833">
            <v>117</v>
          </cell>
          <cell r="AO1833" t="str">
            <v>C-U-20718</v>
          </cell>
          <cell r="AP1833">
            <v>3863</v>
          </cell>
          <cell r="AQ1833" t="str">
            <v>MI</v>
          </cell>
          <cell r="AR1833" t="str">
            <v>Michigan Gas Utilities Corporation</v>
          </cell>
          <cell r="AS1833" t="str">
            <v>WEC</v>
          </cell>
          <cell r="AT1833" t="str">
            <v>Natural Gas</v>
          </cell>
          <cell r="AU1833">
            <v>44277</v>
          </cell>
          <cell r="AV1833">
            <v>15127.536</v>
          </cell>
          <cell r="AW1833">
            <v>5.72</v>
          </cell>
          <cell r="AX1833">
            <v>10.199999999999999</v>
          </cell>
          <cell r="AY1833">
            <v>42.82</v>
          </cell>
          <cell r="AZ1833">
            <v>400888</v>
          </cell>
          <cell r="BA1833">
            <v>44448</v>
          </cell>
          <cell r="BB1833">
            <v>9250</v>
          </cell>
          <cell r="BC1833" t="str">
            <v>NA</v>
          </cell>
          <cell r="BD1833">
            <v>9.85</v>
          </cell>
          <cell r="BE1833" t="str">
            <v>NA</v>
          </cell>
          <cell r="BF1833">
            <v>44926</v>
          </cell>
          <cell r="BG1833" t="str">
            <v>NA</v>
          </cell>
          <cell r="BI1833" t="str">
            <v>Distribution</v>
          </cell>
          <cell r="BJ1833" t="str">
            <v>Settled</v>
          </cell>
          <cell r="BK1833" t="str">
            <v>No</v>
          </cell>
          <cell r="BL1833" t="str">
            <v>No</v>
          </cell>
        </row>
        <row r="1834">
          <cell r="AE1834">
            <v>185</v>
          </cell>
          <cell r="AF1834">
            <v>1</v>
          </cell>
          <cell r="AG1834">
            <v>1</v>
          </cell>
          <cell r="AH1834">
            <v>1</v>
          </cell>
          <cell r="AI1834">
            <v>1</v>
          </cell>
          <cell r="AJ1834">
            <v>0</v>
          </cell>
          <cell r="AL1834">
            <v>44</v>
          </cell>
          <cell r="AM1834">
            <v>117</v>
          </cell>
          <cell r="AO1834" t="str">
            <v>C-U-20836</v>
          </cell>
          <cell r="AP1834">
            <v>3936</v>
          </cell>
          <cell r="AQ1834" t="str">
            <v>MI</v>
          </cell>
          <cell r="AR1834" t="str">
            <v>DTE Electric Company</v>
          </cell>
          <cell r="AS1834" t="str">
            <v>DTE</v>
          </cell>
          <cell r="AT1834" t="str">
            <v>Electric</v>
          </cell>
          <cell r="AU1834">
            <v>44579</v>
          </cell>
          <cell r="AV1834">
            <v>367242</v>
          </cell>
          <cell r="AW1834">
            <v>5.56</v>
          </cell>
          <cell r="AX1834">
            <v>10.25</v>
          </cell>
          <cell r="AY1834">
            <v>39.619999999999997</v>
          </cell>
          <cell r="AZ1834">
            <v>21234976</v>
          </cell>
          <cell r="BA1834">
            <v>44883</v>
          </cell>
          <cell r="BB1834">
            <v>30557</v>
          </cell>
          <cell r="BC1834">
            <v>5.42</v>
          </cell>
          <cell r="BD1834">
            <v>9.9</v>
          </cell>
          <cell r="BE1834">
            <v>39.619999999999997</v>
          </cell>
          <cell r="BF1834">
            <v>45230</v>
          </cell>
          <cell r="BG1834">
            <v>20406679</v>
          </cell>
          <cell r="BH1834" t="str">
            <v>Average</v>
          </cell>
          <cell r="BI1834" t="str">
            <v>Vertically Integrated</v>
          </cell>
          <cell r="BJ1834" t="str">
            <v>Fully Litigated</v>
          </cell>
          <cell r="BK1834" t="str">
            <v>No</v>
          </cell>
          <cell r="BL1834" t="str">
            <v>No</v>
          </cell>
        </row>
        <row r="1835">
          <cell r="AE1835">
            <v>186</v>
          </cell>
          <cell r="AF1835">
            <v>1</v>
          </cell>
          <cell r="AG1835">
            <v>1</v>
          </cell>
          <cell r="AH1835">
            <v>1</v>
          </cell>
          <cell r="AI1835">
            <v>1</v>
          </cell>
          <cell r="AJ1835">
            <v>1</v>
          </cell>
          <cell r="AL1835">
            <v>44</v>
          </cell>
          <cell r="AM1835">
            <v>117</v>
          </cell>
          <cell r="AO1835" t="str">
            <v>C-U-21148</v>
          </cell>
          <cell r="AP1835">
            <v>3947</v>
          </cell>
          <cell r="AQ1835" t="str">
            <v>MI</v>
          </cell>
          <cell r="AR1835" t="str">
            <v>Consumers Energy Company</v>
          </cell>
          <cell r="AS1835" t="str">
            <v>CMS</v>
          </cell>
          <cell r="AT1835" t="str">
            <v>Natural Gas</v>
          </cell>
          <cell r="AU1835">
            <v>44531</v>
          </cell>
          <cell r="AV1835">
            <v>233131</v>
          </cell>
          <cell r="AW1835">
            <v>5.82</v>
          </cell>
          <cell r="AX1835">
            <v>10.25</v>
          </cell>
          <cell r="AY1835">
            <v>42.29</v>
          </cell>
          <cell r="AZ1835">
            <v>9233288</v>
          </cell>
          <cell r="BA1835">
            <v>44749</v>
          </cell>
          <cell r="BB1835">
            <v>170000</v>
          </cell>
          <cell r="BC1835" t="str">
            <v>NA</v>
          </cell>
          <cell r="BD1835">
            <v>9.9</v>
          </cell>
          <cell r="BE1835" t="str">
            <v>NA</v>
          </cell>
          <cell r="BF1835">
            <v>45199</v>
          </cell>
          <cell r="BG1835" t="str">
            <v>NA</v>
          </cell>
          <cell r="BH1835" t="str">
            <v>Average</v>
          </cell>
          <cell r="BI1835" t="str">
            <v>Distribution</v>
          </cell>
          <cell r="BJ1835" t="str">
            <v>Settled</v>
          </cell>
          <cell r="BK1835" t="str">
            <v>No</v>
          </cell>
          <cell r="BL1835" t="str">
            <v>No</v>
          </cell>
        </row>
        <row r="1836">
          <cell r="AE1836">
            <v>186</v>
          </cell>
          <cell r="AF1836">
            <v>1</v>
          </cell>
          <cell r="AG1836">
            <v>1</v>
          </cell>
          <cell r="AH1836">
            <v>1</v>
          </cell>
          <cell r="AI1836">
            <v>1</v>
          </cell>
          <cell r="AJ1836">
            <v>0</v>
          </cell>
          <cell r="AL1836">
            <v>44</v>
          </cell>
          <cell r="AM1836">
            <v>117</v>
          </cell>
          <cell r="AO1836" t="str">
            <v>C-U-21224</v>
          </cell>
          <cell r="AP1836">
            <v>3970</v>
          </cell>
          <cell r="AQ1836" t="str">
            <v>MI</v>
          </cell>
          <cell r="AR1836" t="str">
            <v>Consumers Energy Company</v>
          </cell>
          <cell r="AS1836" t="str">
            <v>CMS</v>
          </cell>
          <cell r="AT1836" t="str">
            <v>Electric</v>
          </cell>
          <cell r="AU1836">
            <v>44676</v>
          </cell>
          <cell r="AV1836">
            <v>287514</v>
          </cell>
          <cell r="AW1836">
            <v>5.84</v>
          </cell>
          <cell r="AX1836">
            <v>10.25</v>
          </cell>
          <cell r="AY1836">
            <v>42.18</v>
          </cell>
          <cell r="AZ1836">
            <v>13739879</v>
          </cell>
          <cell r="BA1836">
            <v>44945</v>
          </cell>
          <cell r="BB1836">
            <v>155000</v>
          </cell>
          <cell r="BC1836" t="str">
            <v>NA</v>
          </cell>
          <cell r="BD1836">
            <v>9.9</v>
          </cell>
          <cell r="BE1836" t="str">
            <v>NA</v>
          </cell>
          <cell r="BF1836">
            <v>45291</v>
          </cell>
          <cell r="BG1836" t="str">
            <v>NA</v>
          </cell>
          <cell r="BH1836" t="str">
            <v>Average</v>
          </cell>
          <cell r="BI1836" t="str">
            <v>Vertically Integrated</v>
          </cell>
          <cell r="BJ1836" t="str">
            <v>Settled</v>
          </cell>
          <cell r="BK1836" t="str">
            <v>No</v>
          </cell>
          <cell r="BL1836" t="str">
            <v>No</v>
          </cell>
        </row>
        <row r="1837">
          <cell r="AE1837">
            <v>187</v>
          </cell>
          <cell r="AF1837">
            <v>1</v>
          </cell>
          <cell r="AG1837">
            <v>1</v>
          </cell>
          <cell r="AH1837">
            <v>1</v>
          </cell>
          <cell r="AI1837">
            <v>1</v>
          </cell>
          <cell r="AJ1837">
            <v>1</v>
          </cell>
          <cell r="AL1837">
            <v>44</v>
          </cell>
          <cell r="AM1837">
            <v>117</v>
          </cell>
          <cell r="AO1837" t="str">
            <v>C-U-21308</v>
          </cell>
          <cell r="AP1837">
            <v>4111</v>
          </cell>
          <cell r="AQ1837" t="str">
            <v>MI</v>
          </cell>
          <cell r="AR1837" t="str">
            <v>Consumers Energy Company</v>
          </cell>
          <cell r="AS1837" t="str">
            <v>CMS</v>
          </cell>
          <cell r="AT1837" t="str">
            <v>Natural Gas</v>
          </cell>
          <cell r="AU1837">
            <v>44910</v>
          </cell>
          <cell r="AV1837">
            <v>211900</v>
          </cell>
          <cell r="AW1837">
            <v>6.09</v>
          </cell>
          <cell r="AX1837">
            <v>10.25</v>
          </cell>
          <cell r="AY1837">
            <v>42.41</v>
          </cell>
          <cell r="AZ1837">
            <v>10340961</v>
          </cell>
          <cell r="BA1837">
            <v>45168</v>
          </cell>
          <cell r="BB1837">
            <v>95000</v>
          </cell>
          <cell r="BC1837" t="str">
            <v>NA</v>
          </cell>
          <cell r="BD1837">
            <v>9.9</v>
          </cell>
          <cell r="BE1837" t="str">
            <v>NA</v>
          </cell>
          <cell r="BG1837" t="str">
            <v>NA</v>
          </cell>
          <cell r="BH1837" t="str">
            <v>Average</v>
          </cell>
          <cell r="BI1837" t="str">
            <v>Distribution</v>
          </cell>
          <cell r="BJ1837" t="str">
            <v>Settled</v>
          </cell>
          <cell r="BK1837" t="str">
            <v>No</v>
          </cell>
          <cell r="BL1837" t="str">
            <v>No</v>
          </cell>
        </row>
        <row r="1838">
          <cell r="AE1838">
            <v>187</v>
          </cell>
          <cell r="AF1838">
            <v>1</v>
          </cell>
          <cell r="AG1838">
            <v>1</v>
          </cell>
          <cell r="AH1838">
            <v>1</v>
          </cell>
          <cell r="AI1838">
            <v>1</v>
          </cell>
          <cell r="AJ1838">
            <v>0</v>
          </cell>
          <cell r="AL1838">
            <v>44</v>
          </cell>
          <cell r="AM1838">
            <v>117</v>
          </cell>
          <cell r="AO1838" t="str">
            <v>C-U-21297</v>
          </cell>
          <cell r="AP1838">
            <v>4118</v>
          </cell>
          <cell r="AQ1838" t="str">
            <v>MI</v>
          </cell>
          <cell r="AR1838" t="str">
            <v>DTE Electric Company</v>
          </cell>
          <cell r="AS1838" t="str">
            <v>DTE</v>
          </cell>
          <cell r="AT1838" t="str">
            <v>Electric</v>
          </cell>
          <cell r="AU1838">
            <v>44964</v>
          </cell>
          <cell r="AV1838">
            <v>583070</v>
          </cell>
          <cell r="AW1838">
            <v>5.7</v>
          </cell>
          <cell r="AX1838">
            <v>10.25</v>
          </cell>
          <cell r="AY1838">
            <v>39.26</v>
          </cell>
          <cell r="AZ1838">
            <v>22344475</v>
          </cell>
          <cell r="BA1838">
            <v>45261</v>
          </cell>
          <cell r="BB1838">
            <v>368115</v>
          </cell>
          <cell r="BC1838">
            <v>5.56</v>
          </cell>
          <cell r="BD1838">
            <v>9.9</v>
          </cell>
          <cell r="BE1838">
            <v>39.26</v>
          </cell>
          <cell r="BF1838">
            <v>45626</v>
          </cell>
          <cell r="BG1838">
            <v>22150952</v>
          </cell>
          <cell r="BH1838" t="str">
            <v>Average</v>
          </cell>
          <cell r="BI1838" t="str">
            <v>Vertically Integrated</v>
          </cell>
          <cell r="BJ1838" t="str">
            <v>Fully Litigated</v>
          </cell>
          <cell r="BK1838" t="str">
            <v>No</v>
          </cell>
          <cell r="BL1838" t="str">
            <v>No</v>
          </cell>
        </row>
        <row r="1839">
          <cell r="AE1839">
            <v>188</v>
          </cell>
          <cell r="AF1839">
            <v>1</v>
          </cell>
          <cell r="AG1839">
            <v>1</v>
          </cell>
          <cell r="AH1839">
            <v>1</v>
          </cell>
          <cell r="AI1839">
            <v>1</v>
          </cell>
          <cell r="AJ1839">
            <v>1</v>
          </cell>
          <cell r="AL1839">
            <v>44</v>
          </cell>
          <cell r="AM1839">
            <v>117</v>
          </cell>
          <cell r="AO1839" t="str">
            <v>C-U-21366</v>
          </cell>
          <cell r="AP1839">
            <v>4133</v>
          </cell>
          <cell r="AQ1839" t="str">
            <v>MI</v>
          </cell>
          <cell r="AR1839" t="str">
            <v>Michigan Gas Utilities Corporation</v>
          </cell>
          <cell r="AS1839" t="str">
            <v>WEC</v>
          </cell>
          <cell r="AT1839" t="str">
            <v>Natural Gas</v>
          </cell>
          <cell r="AU1839">
            <v>44988</v>
          </cell>
          <cell r="AV1839">
            <v>18474.947</v>
          </cell>
          <cell r="AW1839">
            <v>5.97</v>
          </cell>
          <cell r="AX1839">
            <v>10.4</v>
          </cell>
          <cell r="AY1839">
            <v>40.479999999999997</v>
          </cell>
          <cell r="AZ1839">
            <v>481024</v>
          </cell>
          <cell r="BA1839">
            <v>45168</v>
          </cell>
          <cell r="BB1839">
            <v>9900</v>
          </cell>
          <cell r="BC1839" t="str">
            <v>NA</v>
          </cell>
          <cell r="BD1839">
            <v>9.8000000000000007</v>
          </cell>
          <cell r="BE1839" t="str">
            <v>NA</v>
          </cell>
          <cell r="BF1839">
            <v>45657</v>
          </cell>
          <cell r="BG1839" t="str">
            <v>NA</v>
          </cell>
          <cell r="BH1839" t="str">
            <v>Average</v>
          </cell>
          <cell r="BI1839" t="str">
            <v>Distribution</v>
          </cell>
          <cell r="BJ1839" t="str">
            <v>Settled</v>
          </cell>
          <cell r="BK1839" t="str">
            <v>No</v>
          </cell>
          <cell r="BL1839" t="str">
            <v>No</v>
          </cell>
        </row>
        <row r="1840">
          <cell r="AE1840">
            <v>188</v>
          </cell>
          <cell r="AF1840">
            <v>1</v>
          </cell>
          <cell r="AG1840">
            <v>1</v>
          </cell>
          <cell r="AH1840">
            <v>1</v>
          </cell>
          <cell r="AI1840">
            <v>1</v>
          </cell>
          <cell r="AJ1840">
            <v>0</v>
          </cell>
          <cell r="AL1840">
            <v>44</v>
          </cell>
          <cell r="AM1840">
            <v>117</v>
          </cell>
          <cell r="AO1840" t="str">
            <v>C-U-21286</v>
          </cell>
          <cell r="AP1840">
            <v>4157</v>
          </cell>
          <cell r="AQ1840" t="str">
            <v>MI</v>
          </cell>
          <cell r="AR1840" t="str">
            <v>Upper Peninsula Power Company</v>
          </cell>
          <cell r="AT1840" t="str">
            <v>Electric</v>
          </cell>
          <cell r="AU1840">
            <v>44812</v>
          </cell>
          <cell r="AV1840">
            <v>25280.285</v>
          </cell>
          <cell r="AW1840">
            <v>6.94</v>
          </cell>
          <cell r="AX1840">
            <v>10.8</v>
          </cell>
          <cell r="AY1840">
            <v>42.28</v>
          </cell>
          <cell r="AZ1840">
            <v>348730.36200000002</v>
          </cell>
          <cell r="BA1840">
            <v>45009</v>
          </cell>
          <cell r="BB1840">
            <v>10800</v>
          </cell>
          <cell r="BC1840" t="str">
            <v>NA</v>
          </cell>
          <cell r="BD1840">
            <v>9.9</v>
          </cell>
          <cell r="BE1840" t="str">
            <v>NA</v>
          </cell>
          <cell r="BF1840">
            <v>45473</v>
          </cell>
          <cell r="BG1840">
            <v>334300</v>
          </cell>
          <cell r="BH1840" t="str">
            <v>Average</v>
          </cell>
          <cell r="BI1840" t="str">
            <v>Vertically Integrated</v>
          </cell>
          <cell r="BJ1840" t="str">
            <v>Settled</v>
          </cell>
          <cell r="BK1840" t="str">
            <v>No</v>
          </cell>
          <cell r="BL1840" t="str">
            <v>No</v>
          </cell>
        </row>
        <row r="1841">
          <cell r="AE1841">
            <v>188</v>
          </cell>
          <cell r="AF1841">
            <v>1</v>
          </cell>
          <cell r="AG1841">
            <v>1</v>
          </cell>
          <cell r="AH1841">
            <v>1</v>
          </cell>
          <cell r="AI1841">
            <v>1</v>
          </cell>
          <cell r="AJ1841">
            <v>0</v>
          </cell>
          <cell r="AL1841">
            <v>44</v>
          </cell>
          <cell r="AM1841">
            <v>117</v>
          </cell>
          <cell r="AO1841" t="str">
            <v>C-U-21389</v>
          </cell>
          <cell r="AP1841">
            <v>4165</v>
          </cell>
          <cell r="AQ1841" t="str">
            <v>MI</v>
          </cell>
          <cell r="AR1841" t="str">
            <v>Consumers Energy Company</v>
          </cell>
          <cell r="AS1841" t="str">
            <v>CMS</v>
          </cell>
          <cell r="AT1841" t="str">
            <v>Electric</v>
          </cell>
          <cell r="AU1841">
            <v>45042</v>
          </cell>
          <cell r="AV1841">
            <v>168744</v>
          </cell>
          <cell r="AW1841">
            <v>6.11</v>
          </cell>
          <cell r="AX1841">
            <v>10.25</v>
          </cell>
          <cell r="AY1841">
            <v>42.58</v>
          </cell>
          <cell r="AZ1841">
            <v>13758189</v>
          </cell>
          <cell r="BA1841">
            <v>45352</v>
          </cell>
          <cell r="BB1841">
            <v>92009</v>
          </cell>
          <cell r="BC1841">
            <v>5.86</v>
          </cell>
          <cell r="BD1841">
            <v>9.9</v>
          </cell>
          <cell r="BE1841">
            <v>41.13</v>
          </cell>
          <cell r="BF1841">
            <v>45716</v>
          </cell>
          <cell r="BG1841">
            <v>13669075</v>
          </cell>
          <cell r="BH1841" t="str">
            <v>Average</v>
          </cell>
          <cell r="BI1841" t="str">
            <v>Vertically Integrated</v>
          </cell>
          <cell r="BJ1841" t="str">
            <v>Fully Litigated</v>
          </cell>
          <cell r="BK1841" t="str">
            <v>No</v>
          </cell>
          <cell r="BL1841" t="str">
            <v>No</v>
          </cell>
        </row>
        <row r="1842">
          <cell r="AE1842">
            <v>189</v>
          </cell>
          <cell r="AF1842">
            <v>1</v>
          </cell>
          <cell r="AG1842">
            <v>1</v>
          </cell>
          <cell r="AH1842">
            <v>1</v>
          </cell>
          <cell r="AI1842">
            <v>1</v>
          </cell>
          <cell r="AJ1842">
            <v>1</v>
          </cell>
          <cell r="AL1842">
            <v>44</v>
          </cell>
          <cell r="AM1842">
            <v>117</v>
          </cell>
          <cell r="AO1842" t="str">
            <v>C-U-21291</v>
          </cell>
          <cell r="AP1842">
            <v>4303</v>
          </cell>
          <cell r="AQ1842" t="str">
            <v>MI</v>
          </cell>
          <cell r="AR1842" t="str">
            <v>DTE Gas Company</v>
          </cell>
          <cell r="AS1842" t="str">
            <v>DTE</v>
          </cell>
          <cell r="AT1842" t="str">
            <v>Natural Gas</v>
          </cell>
          <cell r="AU1842">
            <v>45299</v>
          </cell>
          <cell r="AV1842">
            <v>262407</v>
          </cell>
          <cell r="AW1842">
            <v>6.04</v>
          </cell>
          <cell r="AX1842">
            <v>10.25</v>
          </cell>
          <cell r="AY1842">
            <v>40.78</v>
          </cell>
          <cell r="AZ1842">
            <v>6939800</v>
          </cell>
          <cell r="BA1842">
            <v>45603</v>
          </cell>
          <cell r="BB1842">
            <v>113788</v>
          </cell>
          <cell r="BC1842">
            <v>5.8</v>
          </cell>
          <cell r="BD1842">
            <v>9.8000000000000007</v>
          </cell>
          <cell r="BE1842">
            <v>39.590000000000003</v>
          </cell>
          <cell r="BF1842">
            <v>45930</v>
          </cell>
          <cell r="BG1842">
            <v>6888851</v>
          </cell>
          <cell r="BH1842" t="str">
            <v>Average</v>
          </cell>
          <cell r="BI1842" t="str">
            <v>Distribution</v>
          </cell>
          <cell r="BJ1842" t="str">
            <v>Fully Litigated</v>
          </cell>
          <cell r="BK1842" t="str">
            <v>No</v>
          </cell>
          <cell r="BL1842" t="str">
            <v>No</v>
          </cell>
        </row>
        <row r="1843">
          <cell r="AE1843">
            <v>189</v>
          </cell>
          <cell r="AF1843">
            <v>1</v>
          </cell>
          <cell r="AG1843">
            <v>1</v>
          </cell>
          <cell r="AH1843">
            <v>1</v>
          </cell>
          <cell r="AI1843">
            <v>1</v>
          </cell>
          <cell r="AJ1843">
            <v>0</v>
          </cell>
          <cell r="AL1843">
            <v>44</v>
          </cell>
          <cell r="AM1843">
            <v>117</v>
          </cell>
          <cell r="AO1843" t="str">
            <v>C-U-21534</v>
          </cell>
          <cell r="AP1843">
            <v>4312</v>
          </cell>
          <cell r="AQ1843" t="str">
            <v>MI</v>
          </cell>
          <cell r="AR1843" t="str">
            <v>DTE Electric Company</v>
          </cell>
          <cell r="AS1843" t="str">
            <v>DTE</v>
          </cell>
          <cell r="AT1843" t="str">
            <v>Electric</v>
          </cell>
          <cell r="AU1843">
            <v>45379</v>
          </cell>
          <cell r="AV1843">
            <v>441049</v>
          </cell>
          <cell r="AW1843">
            <v>5.92</v>
          </cell>
          <cell r="AX1843">
            <v>10.5</v>
          </cell>
          <cell r="AY1843">
            <v>39.229999999999997</v>
          </cell>
          <cell r="AZ1843">
            <v>22062561</v>
          </cell>
          <cell r="BA1843">
            <v>45680</v>
          </cell>
          <cell r="BB1843">
            <v>217380</v>
          </cell>
          <cell r="BC1843">
            <v>5.69</v>
          </cell>
          <cell r="BD1843">
            <v>9.9</v>
          </cell>
          <cell r="BE1843">
            <v>39.229999999999997</v>
          </cell>
          <cell r="BF1843">
            <v>46022</v>
          </cell>
          <cell r="BG1843">
            <v>21787037</v>
          </cell>
          <cell r="BH1843" t="str">
            <v>Average</v>
          </cell>
          <cell r="BI1843" t="str">
            <v>Vertically Integrated</v>
          </cell>
          <cell r="BJ1843" t="str">
            <v>Fully Litigated</v>
          </cell>
          <cell r="BK1843" t="str">
            <v>No</v>
          </cell>
          <cell r="BL1843" t="str">
            <v>No</v>
          </cell>
        </row>
        <row r="1844">
          <cell r="AE1844">
            <v>190</v>
          </cell>
          <cell r="AF1844">
            <v>1</v>
          </cell>
          <cell r="AG1844">
            <v>1</v>
          </cell>
          <cell r="AH1844">
            <v>1</v>
          </cell>
          <cell r="AI1844">
            <v>1</v>
          </cell>
          <cell r="AJ1844">
            <v>1</v>
          </cell>
          <cell r="AL1844">
            <v>44</v>
          </cell>
          <cell r="AM1844">
            <v>117</v>
          </cell>
          <cell r="AO1844" t="str">
            <v>C-U-21540</v>
          </cell>
          <cell r="AP1844">
            <v>4313</v>
          </cell>
          <cell r="AQ1844" t="str">
            <v>MI</v>
          </cell>
          <cell r="AR1844" t="str">
            <v>Michigan Gas Utilities Corporation</v>
          </cell>
          <cell r="AS1844" t="str">
            <v>WEC</v>
          </cell>
          <cell r="AT1844" t="str">
            <v>Natural Gas</v>
          </cell>
          <cell r="AU1844">
            <v>45352</v>
          </cell>
          <cell r="AV1844">
            <v>11300</v>
          </cell>
          <cell r="AW1844">
            <v>6.14</v>
          </cell>
          <cell r="AX1844">
            <v>10.25</v>
          </cell>
          <cell r="AY1844">
            <v>39.369999999999997</v>
          </cell>
          <cell r="AZ1844" t="str">
            <v>NA</v>
          </cell>
          <cell r="BA1844">
            <v>45561</v>
          </cell>
          <cell r="BB1844">
            <v>7000</v>
          </cell>
          <cell r="BC1844" t="str">
            <v>NA</v>
          </cell>
          <cell r="BD1844">
            <v>9.86</v>
          </cell>
          <cell r="BE1844" t="str">
            <v>NA</v>
          </cell>
          <cell r="BF1844">
            <v>46022</v>
          </cell>
          <cell r="BG1844" t="str">
            <v>NA</v>
          </cell>
          <cell r="BH1844" t="str">
            <v>Average</v>
          </cell>
          <cell r="BI1844" t="str">
            <v>Distribution</v>
          </cell>
          <cell r="BJ1844" t="str">
            <v>Settled</v>
          </cell>
          <cell r="BK1844" t="str">
            <v>No</v>
          </cell>
          <cell r="BL1844" t="str">
            <v>No</v>
          </cell>
        </row>
        <row r="1845">
          <cell r="AE1845">
            <v>191</v>
          </cell>
          <cell r="AF1845">
            <v>1</v>
          </cell>
          <cell r="AG1845">
            <v>1</v>
          </cell>
          <cell r="AH1845">
            <v>1</v>
          </cell>
          <cell r="AI1845">
            <v>1</v>
          </cell>
          <cell r="AJ1845">
            <v>1</v>
          </cell>
          <cell r="AL1845">
            <v>44</v>
          </cell>
          <cell r="AM1845">
            <v>117</v>
          </cell>
          <cell r="AO1845" t="str">
            <v>C-U-21490</v>
          </cell>
          <cell r="AP1845">
            <v>4314</v>
          </cell>
          <cell r="AQ1845" t="str">
            <v>MI</v>
          </cell>
          <cell r="AR1845" t="str">
            <v>Consumers Energy Company</v>
          </cell>
          <cell r="AS1845" t="str">
            <v>CMS</v>
          </cell>
          <cell r="AT1845" t="str">
            <v>Natural Gas</v>
          </cell>
          <cell r="AU1845">
            <v>45275</v>
          </cell>
          <cell r="AV1845">
            <v>136034</v>
          </cell>
          <cell r="AW1845">
            <v>6.2</v>
          </cell>
          <cell r="AX1845">
            <v>10.25</v>
          </cell>
          <cell r="AY1845">
            <v>42.73</v>
          </cell>
          <cell r="AZ1845">
            <v>10970344</v>
          </cell>
          <cell r="BA1845">
            <v>45496</v>
          </cell>
          <cell r="BB1845">
            <v>35000</v>
          </cell>
          <cell r="BC1845" t="str">
            <v>NA</v>
          </cell>
          <cell r="BD1845">
            <v>9.9</v>
          </cell>
          <cell r="BE1845" t="str">
            <v>NA</v>
          </cell>
          <cell r="BF1845">
            <v>45930</v>
          </cell>
          <cell r="BG1845" t="str">
            <v>NA</v>
          </cell>
          <cell r="BH1845" t="str">
            <v>Average</v>
          </cell>
          <cell r="BI1845" t="str">
            <v>Distribution</v>
          </cell>
          <cell r="BJ1845" t="str">
            <v>Settled</v>
          </cell>
          <cell r="BK1845" t="str">
            <v>No</v>
          </cell>
          <cell r="BL1845" t="str">
            <v>No</v>
          </cell>
        </row>
        <row r="1846">
          <cell r="AE1846">
            <v>191</v>
          </cell>
          <cell r="AF1846">
            <v>1</v>
          </cell>
          <cell r="AG1846">
            <v>1</v>
          </cell>
          <cell r="AH1846">
            <v>1</v>
          </cell>
          <cell r="AI1846">
            <v>1</v>
          </cell>
          <cell r="AJ1846">
            <v>0</v>
          </cell>
          <cell r="AL1846">
            <v>44</v>
          </cell>
          <cell r="AM1846">
            <v>117</v>
          </cell>
          <cell r="AO1846" t="str">
            <v>C-U-21461</v>
          </cell>
          <cell r="AP1846">
            <v>4344</v>
          </cell>
          <cell r="AQ1846" t="str">
            <v>MI</v>
          </cell>
          <cell r="AR1846" t="str">
            <v>Indiana Michigan Power Company</v>
          </cell>
          <cell r="AS1846" t="str">
            <v>AEP</v>
          </cell>
          <cell r="AT1846" t="str">
            <v>Electric</v>
          </cell>
          <cell r="AU1846">
            <v>45184</v>
          </cell>
          <cell r="AV1846">
            <v>41113</v>
          </cell>
          <cell r="AW1846">
            <v>6.42</v>
          </cell>
          <cell r="AX1846">
            <v>10.5</v>
          </cell>
          <cell r="AY1846">
            <v>42.45</v>
          </cell>
          <cell r="AZ1846">
            <v>1251903</v>
          </cell>
          <cell r="BA1846">
            <v>45475</v>
          </cell>
          <cell r="BB1846">
            <v>21620</v>
          </cell>
          <cell r="BC1846">
            <v>6.03</v>
          </cell>
          <cell r="BD1846">
            <v>9.86</v>
          </cell>
          <cell r="BE1846">
            <v>40.200000000000003</v>
          </cell>
          <cell r="BF1846">
            <v>45657</v>
          </cell>
          <cell r="BG1846">
            <v>1233103</v>
          </cell>
          <cell r="BH1846" t="str">
            <v>Average</v>
          </cell>
          <cell r="BI1846" t="str">
            <v>Vertically Integrated</v>
          </cell>
          <cell r="BJ1846" t="str">
            <v>Fully Litigated</v>
          </cell>
          <cell r="BK1846" t="str">
            <v>No</v>
          </cell>
          <cell r="BL1846" t="str">
            <v>No</v>
          </cell>
        </row>
        <row r="1847">
          <cell r="AE1847">
            <v>191</v>
          </cell>
          <cell r="AF1847">
            <v>1</v>
          </cell>
          <cell r="AG1847">
            <v>1</v>
          </cell>
          <cell r="AH1847">
            <v>1</v>
          </cell>
          <cell r="AI1847">
            <v>1</v>
          </cell>
          <cell r="AJ1847">
            <v>0</v>
          </cell>
          <cell r="AL1847">
            <v>44</v>
          </cell>
          <cell r="AM1847">
            <v>117</v>
          </cell>
          <cell r="AO1847" t="str">
            <v>C-U-21555</v>
          </cell>
          <cell r="AP1847">
            <v>4360</v>
          </cell>
          <cell r="AQ1847" t="str">
            <v>MI</v>
          </cell>
          <cell r="AR1847" t="str">
            <v>Upper Peninsula Power Company</v>
          </cell>
          <cell r="AT1847" t="str">
            <v>Electric</v>
          </cell>
          <cell r="AU1847">
            <v>45372</v>
          </cell>
          <cell r="AV1847">
            <v>16913.850999999999</v>
          </cell>
          <cell r="AW1847">
            <v>7.02</v>
          </cell>
          <cell r="AX1847">
            <v>10.7</v>
          </cell>
          <cell r="AY1847">
            <v>44.91</v>
          </cell>
          <cell r="AZ1847">
            <v>382710.728</v>
          </cell>
          <cell r="BA1847">
            <v>45561</v>
          </cell>
          <cell r="BB1847">
            <v>9000</v>
          </cell>
          <cell r="BC1847" t="str">
            <v>NA</v>
          </cell>
          <cell r="BD1847">
            <v>9.86</v>
          </cell>
          <cell r="BE1847" t="str">
            <v>NA</v>
          </cell>
          <cell r="BF1847">
            <v>46022</v>
          </cell>
          <cell r="BG1847">
            <v>372100</v>
          </cell>
          <cell r="BH1847" t="str">
            <v>Average</v>
          </cell>
          <cell r="BI1847" t="str">
            <v>Vertically Integrated</v>
          </cell>
          <cell r="BJ1847" t="str">
            <v>Settled</v>
          </cell>
          <cell r="BK1847" t="str">
            <v>No</v>
          </cell>
          <cell r="BL1847" t="str">
            <v>No</v>
          </cell>
        </row>
        <row r="1848">
          <cell r="AE1848">
            <v>191</v>
          </cell>
          <cell r="AF1848">
            <v>1</v>
          </cell>
          <cell r="AG1848">
            <v>1</v>
          </cell>
          <cell r="AH1848">
            <v>1</v>
          </cell>
          <cell r="AI1848">
            <v>1</v>
          </cell>
          <cell r="AJ1848">
            <v>0</v>
          </cell>
          <cell r="AL1848">
            <v>44</v>
          </cell>
          <cell r="AM1848">
            <v>118</v>
          </cell>
          <cell r="AO1848" t="str">
            <v>C-U-21541</v>
          </cell>
          <cell r="AP1848">
            <v>4389</v>
          </cell>
          <cell r="AQ1848" t="str">
            <v>MI</v>
          </cell>
          <cell r="AR1848" t="str">
            <v>Upper Michigan Energy Resources Corporation</v>
          </cell>
          <cell r="AS1848" t="str">
            <v>WEC</v>
          </cell>
          <cell r="AT1848" t="str">
            <v>Electric</v>
          </cell>
          <cell r="AU1848">
            <v>45413</v>
          </cell>
          <cell r="AV1848">
            <v>11162.357</v>
          </cell>
          <cell r="AW1848">
            <v>6.56</v>
          </cell>
          <cell r="AX1848">
            <v>10.25</v>
          </cell>
          <cell r="AY1848">
            <v>42.24</v>
          </cell>
          <cell r="AZ1848">
            <v>560178</v>
          </cell>
          <cell r="BA1848">
            <v>45575</v>
          </cell>
          <cell r="BB1848">
            <v>6600</v>
          </cell>
          <cell r="BC1848" t="str">
            <v>NA</v>
          </cell>
          <cell r="BD1848">
            <v>9.86</v>
          </cell>
          <cell r="BE1848" t="str">
            <v>NA</v>
          </cell>
          <cell r="BF1848">
            <v>46022</v>
          </cell>
          <cell r="BG1848" t="str">
            <v>NA</v>
          </cell>
          <cell r="BH1848" t="str">
            <v>Average</v>
          </cell>
          <cell r="BI1848" t="str">
            <v>Vertically Integrated</v>
          </cell>
          <cell r="BJ1848" t="str">
            <v>Settled</v>
          </cell>
          <cell r="BK1848" t="str">
            <v>No</v>
          </cell>
          <cell r="BL1848" t="str">
            <v>No</v>
          </cell>
        </row>
        <row r="1849">
          <cell r="AE1849">
            <v>191</v>
          </cell>
          <cell r="AF1849">
            <v>1</v>
          </cell>
          <cell r="AG1849">
            <v>1</v>
          </cell>
          <cell r="AH1849">
            <v>1</v>
          </cell>
          <cell r="AI1849">
            <v>1</v>
          </cell>
          <cell r="AJ1849">
            <v>0</v>
          </cell>
          <cell r="AL1849">
            <v>44</v>
          </cell>
          <cell r="AM1849">
            <v>118</v>
          </cell>
          <cell r="AO1849" t="str">
            <v>C-U-21585</v>
          </cell>
          <cell r="AP1849">
            <v>4402</v>
          </cell>
          <cell r="AQ1849" t="str">
            <v>MI</v>
          </cell>
          <cell r="AR1849" t="str">
            <v>Consumers Energy Company</v>
          </cell>
          <cell r="AS1849" t="str">
            <v>CMS</v>
          </cell>
          <cell r="AT1849" t="str">
            <v>Electric</v>
          </cell>
          <cell r="AU1849">
            <v>45443</v>
          </cell>
          <cell r="AV1849">
            <v>255433</v>
          </cell>
          <cell r="AW1849">
            <v>6.17</v>
          </cell>
          <cell r="AX1849">
            <v>10.25</v>
          </cell>
          <cell r="AY1849">
            <v>42.36</v>
          </cell>
          <cell r="AZ1849">
            <v>15161786</v>
          </cell>
          <cell r="BA1849">
            <v>45737</v>
          </cell>
          <cell r="BB1849">
            <v>153809</v>
          </cell>
          <cell r="BC1849">
            <v>5.97</v>
          </cell>
          <cell r="BD1849">
            <v>9.9</v>
          </cell>
          <cell r="BE1849">
            <v>41.73</v>
          </cell>
          <cell r="BF1849">
            <v>46081</v>
          </cell>
          <cell r="BG1849">
            <v>14857152</v>
          </cell>
          <cell r="BH1849" t="str">
            <v>Average</v>
          </cell>
          <cell r="BI1849" t="str">
            <v>Vertically Integrated</v>
          </cell>
          <cell r="BJ1849" t="str">
            <v>Fully Litigated</v>
          </cell>
          <cell r="BK1849" t="str">
            <v>No</v>
          </cell>
          <cell r="BL1849" t="str">
            <v>No</v>
          </cell>
        </row>
        <row r="1850">
          <cell r="AE1850">
            <v>191</v>
          </cell>
          <cell r="AF1850">
            <v>0</v>
          </cell>
          <cell r="AG1850">
            <v>1</v>
          </cell>
          <cell r="AH1850">
            <v>1</v>
          </cell>
          <cell r="AI1850">
            <v>1</v>
          </cell>
          <cell r="AJ1850">
            <v>1</v>
          </cell>
          <cell r="AL1850">
            <v>44</v>
          </cell>
          <cell r="AM1850">
            <v>119</v>
          </cell>
          <cell r="AO1850" t="str">
            <v>D-G-002-GR-06-1429</v>
          </cell>
          <cell r="AP1850">
            <v>-997</v>
          </cell>
          <cell r="AQ1850" t="str">
            <v>MN</v>
          </cell>
          <cell r="AR1850" t="str">
            <v>Northern States Power Company</v>
          </cell>
          <cell r="AS1850" t="str">
            <v>XEL</v>
          </cell>
          <cell r="AT1850" t="str">
            <v>Natural Gas</v>
          </cell>
          <cell r="AU1850">
            <v>39030</v>
          </cell>
          <cell r="AV1850">
            <v>16800</v>
          </cell>
          <cell r="AW1850">
            <v>8.91</v>
          </cell>
          <cell r="AX1850">
            <v>10.75</v>
          </cell>
          <cell r="AY1850">
            <v>51.98</v>
          </cell>
          <cell r="AZ1850">
            <v>439452</v>
          </cell>
          <cell r="BA1850">
            <v>39335</v>
          </cell>
          <cell r="BB1850">
            <v>14400</v>
          </cell>
          <cell r="BC1850">
            <v>8.3699999999999992</v>
          </cell>
          <cell r="BD1850">
            <v>9.7100000000000009</v>
          </cell>
          <cell r="BE1850">
            <v>51.98</v>
          </cell>
          <cell r="BF1850">
            <v>39447</v>
          </cell>
          <cell r="BG1850">
            <v>438300</v>
          </cell>
          <cell r="BH1850" t="str">
            <v>Average</v>
          </cell>
          <cell r="BI1850" t="str">
            <v>Distribution</v>
          </cell>
          <cell r="BJ1850" t="str">
            <v>Fully Litigated</v>
          </cell>
          <cell r="BK1850" t="str">
            <v>No</v>
          </cell>
          <cell r="BL1850" t="str">
            <v>Yes</v>
          </cell>
        </row>
        <row r="1851">
          <cell r="AE1851">
            <v>191</v>
          </cell>
          <cell r="AF1851">
            <v>0</v>
          </cell>
          <cell r="AG1851">
            <v>1</v>
          </cell>
          <cell r="AH1851">
            <v>1</v>
          </cell>
          <cell r="AI1851">
            <v>1</v>
          </cell>
          <cell r="AJ1851">
            <v>0</v>
          </cell>
          <cell r="AL1851">
            <v>44</v>
          </cell>
          <cell r="AM1851">
            <v>119</v>
          </cell>
          <cell r="AO1851" t="str">
            <v>D-E-001-GR-05-748</v>
          </cell>
          <cell r="AP1851">
            <v>-962</v>
          </cell>
          <cell r="AQ1851" t="str">
            <v>MN</v>
          </cell>
          <cell r="AR1851" t="str">
            <v>Interstate Power and Light Company</v>
          </cell>
          <cell r="AS1851" t="str">
            <v>LNT</v>
          </cell>
          <cell r="AT1851" t="str">
            <v>Electric</v>
          </cell>
          <cell r="AU1851">
            <v>38488</v>
          </cell>
          <cell r="AV1851">
            <v>4800</v>
          </cell>
          <cell r="AW1851">
            <v>9.19</v>
          </cell>
          <cell r="AX1851">
            <v>11.5</v>
          </cell>
          <cell r="AY1851">
            <v>50.66</v>
          </cell>
          <cell r="AZ1851">
            <v>134700</v>
          </cell>
          <cell r="BA1851">
            <v>38779</v>
          </cell>
          <cell r="BB1851">
            <v>1200</v>
          </cell>
          <cell r="BC1851">
            <v>8.58</v>
          </cell>
          <cell r="BD1851">
            <v>10.39</v>
          </cell>
          <cell r="BE1851">
            <v>49.1</v>
          </cell>
          <cell r="BF1851">
            <v>38352</v>
          </cell>
          <cell r="BG1851">
            <v>135800</v>
          </cell>
          <cell r="BH1851" t="str">
            <v>Average</v>
          </cell>
          <cell r="BI1851" t="str">
            <v>Vertically Integrated</v>
          </cell>
          <cell r="BJ1851" t="str">
            <v>Settled</v>
          </cell>
          <cell r="BK1851" t="str">
            <v>No</v>
          </cell>
          <cell r="BL1851" t="str">
            <v>Yes</v>
          </cell>
        </row>
        <row r="1852">
          <cell r="AE1852">
            <v>191</v>
          </cell>
          <cell r="AF1852">
            <v>0</v>
          </cell>
          <cell r="AG1852">
            <v>1</v>
          </cell>
          <cell r="AH1852">
            <v>1</v>
          </cell>
          <cell r="AI1852">
            <v>1</v>
          </cell>
          <cell r="AJ1852">
            <v>1</v>
          </cell>
          <cell r="AL1852">
            <v>44</v>
          </cell>
          <cell r="AM1852">
            <v>119</v>
          </cell>
          <cell r="AO1852" t="str">
            <v>D-G-008-GR-05-1380</v>
          </cell>
          <cell r="AP1852">
            <v>-927</v>
          </cell>
          <cell r="AQ1852" t="str">
            <v>MN</v>
          </cell>
          <cell r="AR1852" t="str">
            <v>CenterPoint Energy Resources Corp.</v>
          </cell>
          <cell r="AS1852" t="str">
            <v>CNP</v>
          </cell>
          <cell r="AT1852" t="str">
            <v>Natural Gas</v>
          </cell>
          <cell r="AU1852">
            <v>38658</v>
          </cell>
          <cell r="AV1852">
            <v>40900</v>
          </cell>
          <cell r="AW1852">
            <v>8.51</v>
          </cell>
          <cell r="AX1852">
            <v>11.25</v>
          </cell>
          <cell r="AY1852">
            <v>50.13</v>
          </cell>
          <cell r="AZ1852">
            <v>626800</v>
          </cell>
          <cell r="BA1852">
            <v>39023</v>
          </cell>
          <cell r="BB1852">
            <v>21000</v>
          </cell>
          <cell r="BC1852">
            <v>7.54</v>
          </cell>
          <cell r="BD1852">
            <v>9.7100000000000009</v>
          </cell>
          <cell r="BE1852">
            <v>46.14</v>
          </cell>
          <cell r="BF1852">
            <v>39082</v>
          </cell>
          <cell r="BG1852">
            <v>611000</v>
          </cell>
          <cell r="BH1852" t="str">
            <v>Average</v>
          </cell>
          <cell r="BI1852" t="str">
            <v>Distribution</v>
          </cell>
          <cell r="BJ1852" t="str">
            <v>Fully Litigated</v>
          </cell>
          <cell r="BK1852" t="str">
            <v>No</v>
          </cell>
          <cell r="BL1852" t="str">
            <v>Yes</v>
          </cell>
        </row>
        <row r="1853">
          <cell r="AE1853">
            <v>191</v>
          </cell>
          <cell r="AF1853">
            <v>0</v>
          </cell>
          <cell r="AG1853">
            <v>1</v>
          </cell>
          <cell r="AH1853">
            <v>1</v>
          </cell>
          <cell r="AI1853">
            <v>1</v>
          </cell>
          <cell r="AJ1853">
            <v>0</v>
          </cell>
          <cell r="AL1853">
            <v>44</v>
          </cell>
          <cell r="AM1853">
            <v>119</v>
          </cell>
          <cell r="AO1853" t="str">
            <v>D-E-002-GR-05-1428</v>
          </cell>
          <cell r="AP1853">
            <v>-912</v>
          </cell>
          <cell r="AQ1853" t="str">
            <v>MN</v>
          </cell>
          <cell r="AR1853" t="str">
            <v>Northern States Power Company</v>
          </cell>
          <cell r="AS1853" t="str">
            <v>XEL</v>
          </cell>
          <cell r="AT1853" t="str">
            <v>Electric</v>
          </cell>
          <cell r="AU1853">
            <v>38658</v>
          </cell>
          <cell r="AV1853">
            <v>154300</v>
          </cell>
          <cell r="AW1853">
            <v>9.0399999999999991</v>
          </cell>
          <cell r="AX1853">
            <v>11</v>
          </cell>
          <cell r="AY1853">
            <v>51.67</v>
          </cell>
          <cell r="AZ1853">
            <v>3237600</v>
          </cell>
          <cell r="BA1853">
            <v>38961</v>
          </cell>
          <cell r="BB1853">
            <v>131500</v>
          </cell>
          <cell r="BC1853">
            <v>8.81</v>
          </cell>
          <cell r="BD1853">
            <v>10.54</v>
          </cell>
          <cell r="BE1853">
            <v>51.67</v>
          </cell>
          <cell r="BF1853">
            <v>39082</v>
          </cell>
          <cell r="BG1853">
            <v>3240600</v>
          </cell>
          <cell r="BH1853" t="str">
            <v>Average</v>
          </cell>
          <cell r="BI1853" t="str">
            <v>Vertically Integrated</v>
          </cell>
          <cell r="BJ1853" t="str">
            <v>Fully Litigated</v>
          </cell>
          <cell r="BK1853" t="str">
            <v>No</v>
          </cell>
          <cell r="BL1853" t="str">
            <v>Yes</v>
          </cell>
        </row>
        <row r="1854">
          <cell r="AE1854">
            <v>191</v>
          </cell>
          <cell r="AF1854">
            <v>0</v>
          </cell>
          <cell r="AG1854">
            <v>1</v>
          </cell>
          <cell r="AH1854">
            <v>1</v>
          </cell>
          <cell r="AI1854">
            <v>1</v>
          </cell>
          <cell r="AJ1854">
            <v>1</v>
          </cell>
          <cell r="AL1854">
            <v>44</v>
          </cell>
          <cell r="AM1854">
            <v>120</v>
          </cell>
          <cell r="AO1854" t="str">
            <v>D-G-007,011-GR-00-951</v>
          </cell>
          <cell r="AP1854">
            <v>-867</v>
          </cell>
          <cell r="AQ1854" t="str">
            <v>MN</v>
          </cell>
          <cell r="AR1854" t="str">
            <v>Minnesota Energy Resources Corporation</v>
          </cell>
          <cell r="AS1854" t="str">
            <v>WEC</v>
          </cell>
          <cell r="AT1854" t="str">
            <v>Natural Gas</v>
          </cell>
          <cell r="AU1854">
            <v>36648</v>
          </cell>
          <cell r="AV1854">
            <v>8400</v>
          </cell>
          <cell r="AW1854">
            <v>10.33</v>
          </cell>
          <cell r="AX1854">
            <v>12.5</v>
          </cell>
          <cell r="AY1854">
            <v>49.99</v>
          </cell>
          <cell r="AZ1854">
            <v>90400</v>
          </cell>
          <cell r="BA1854">
            <v>37831</v>
          </cell>
          <cell r="BB1854">
            <v>5000</v>
          </cell>
          <cell r="BC1854">
            <v>9.93</v>
          </cell>
          <cell r="BD1854">
            <v>11.71</v>
          </cell>
          <cell r="BE1854">
            <v>49.99</v>
          </cell>
          <cell r="BF1854">
            <v>36891</v>
          </cell>
          <cell r="BG1854">
            <v>83100</v>
          </cell>
          <cell r="BH1854" t="str">
            <v>Average</v>
          </cell>
          <cell r="BI1854" t="str">
            <v>Distribution</v>
          </cell>
          <cell r="BJ1854" t="str">
            <v>Settled</v>
          </cell>
          <cell r="BK1854" t="str">
            <v>No</v>
          </cell>
          <cell r="BL1854" t="str">
            <v>Yes</v>
          </cell>
        </row>
        <row r="1855">
          <cell r="AE1855">
            <v>191</v>
          </cell>
          <cell r="AF1855">
            <v>0</v>
          </cell>
          <cell r="AG1855">
            <v>1</v>
          </cell>
          <cell r="AH1855">
            <v>1</v>
          </cell>
          <cell r="AI1855">
            <v>1</v>
          </cell>
          <cell r="AJ1855">
            <v>1</v>
          </cell>
          <cell r="AL1855">
            <v>44</v>
          </cell>
          <cell r="AM1855">
            <v>120</v>
          </cell>
          <cell r="AO1855" t="str">
            <v>D-G-011-GR-92-132</v>
          </cell>
          <cell r="AP1855">
            <v>-866</v>
          </cell>
          <cell r="AQ1855" t="str">
            <v>MN</v>
          </cell>
          <cell r="AR1855" t="str">
            <v>Minnesota Energy Resources Corporation</v>
          </cell>
          <cell r="AS1855" t="str">
            <v>WEC</v>
          </cell>
          <cell r="AT1855" t="str">
            <v>Natural Gas</v>
          </cell>
          <cell r="AU1855">
            <v>33669</v>
          </cell>
          <cell r="AV1855">
            <v>7200</v>
          </cell>
          <cell r="AW1855">
            <v>11.76</v>
          </cell>
          <cell r="AX1855">
            <v>13.75</v>
          </cell>
          <cell r="AY1855">
            <v>50.66</v>
          </cell>
          <cell r="AZ1855">
            <v>68200</v>
          </cell>
          <cell r="BA1855">
            <v>34022</v>
          </cell>
          <cell r="BB1855">
            <v>5000</v>
          </cell>
          <cell r="BC1855">
            <v>10.67</v>
          </cell>
          <cell r="BD1855">
            <v>11.6</v>
          </cell>
          <cell r="BE1855">
            <v>50.66</v>
          </cell>
          <cell r="BF1855">
            <v>33969</v>
          </cell>
          <cell r="BG1855">
            <v>69100</v>
          </cell>
          <cell r="BH1855" t="str">
            <v>Average</v>
          </cell>
          <cell r="BI1855" t="str">
            <v>Distribution</v>
          </cell>
          <cell r="BJ1855" t="str">
            <v>Settled</v>
          </cell>
          <cell r="BK1855" t="str">
            <v>No</v>
          </cell>
          <cell r="BL1855" t="str">
            <v>Yes</v>
          </cell>
        </row>
        <row r="1856">
          <cell r="AE1856">
            <v>191</v>
          </cell>
          <cell r="AF1856">
            <v>0</v>
          </cell>
          <cell r="AG1856">
            <v>1</v>
          </cell>
          <cell r="AH1856">
            <v>1</v>
          </cell>
          <cell r="AI1856">
            <v>1</v>
          </cell>
          <cell r="AJ1856">
            <v>1</v>
          </cell>
          <cell r="AL1856">
            <v>44</v>
          </cell>
          <cell r="AM1856">
            <v>120</v>
          </cell>
          <cell r="AO1856" t="str">
            <v>D-G-008-GR-93-1090</v>
          </cell>
          <cell r="AP1856">
            <v>-865</v>
          </cell>
          <cell r="AQ1856" t="str">
            <v>MN</v>
          </cell>
          <cell r="AR1856" t="str">
            <v>CenterPoint Energy Resources Corp.</v>
          </cell>
          <cell r="AS1856" t="str">
            <v>CNP</v>
          </cell>
          <cell r="AT1856" t="str">
            <v>Natural Gas</v>
          </cell>
          <cell r="AU1856">
            <v>34278</v>
          </cell>
          <cell r="AV1856">
            <v>22700</v>
          </cell>
          <cell r="AW1856">
            <v>10.26</v>
          </cell>
          <cell r="AX1856">
            <v>12</v>
          </cell>
          <cell r="AY1856">
            <v>49.8</v>
          </cell>
          <cell r="AZ1856">
            <v>349200</v>
          </cell>
          <cell r="BA1856">
            <v>34631</v>
          </cell>
          <cell r="BB1856">
            <v>8100</v>
          </cell>
          <cell r="BC1856">
            <v>9.67</v>
          </cell>
          <cell r="BD1856">
            <v>11</v>
          </cell>
          <cell r="BE1856">
            <v>48.6</v>
          </cell>
          <cell r="BF1856">
            <v>34699</v>
          </cell>
          <cell r="BG1856">
            <v>333100</v>
          </cell>
          <cell r="BH1856" t="str">
            <v>Average</v>
          </cell>
          <cell r="BI1856" t="str">
            <v>Distribution</v>
          </cell>
          <cell r="BJ1856" t="str">
            <v>Settled</v>
          </cell>
          <cell r="BK1856" t="str">
            <v>No</v>
          </cell>
          <cell r="BL1856" t="str">
            <v>Yes</v>
          </cell>
        </row>
        <row r="1857">
          <cell r="AE1857">
            <v>191</v>
          </cell>
          <cell r="AF1857">
            <v>0</v>
          </cell>
          <cell r="AG1857">
            <v>1</v>
          </cell>
          <cell r="AH1857">
            <v>1</v>
          </cell>
          <cell r="AI1857">
            <v>1</v>
          </cell>
          <cell r="AJ1857">
            <v>1</v>
          </cell>
          <cell r="AL1857">
            <v>44</v>
          </cell>
          <cell r="AM1857">
            <v>120</v>
          </cell>
          <cell r="AO1857" t="str">
            <v>D-G-008-GR-95-700</v>
          </cell>
          <cell r="AP1857">
            <v>-864</v>
          </cell>
          <cell r="AQ1857" t="str">
            <v>MN</v>
          </cell>
          <cell r="AR1857" t="str">
            <v>CenterPoint Energy Resources Corp.</v>
          </cell>
          <cell r="AS1857" t="str">
            <v>CNP</v>
          </cell>
          <cell r="AT1857" t="str">
            <v>Natural Gas</v>
          </cell>
          <cell r="AU1857">
            <v>34922</v>
          </cell>
          <cell r="AV1857">
            <v>20200</v>
          </cell>
          <cell r="AW1857">
            <v>10.24</v>
          </cell>
          <cell r="AX1857">
            <v>12</v>
          </cell>
          <cell r="AY1857">
            <v>48.16</v>
          </cell>
          <cell r="AZ1857">
            <v>353400</v>
          </cell>
          <cell r="BA1857">
            <v>35195</v>
          </cell>
          <cell r="BB1857">
            <v>12900</v>
          </cell>
          <cell r="BC1857">
            <v>9.76</v>
          </cell>
          <cell r="BD1857">
            <v>11</v>
          </cell>
          <cell r="BE1857">
            <v>48.16</v>
          </cell>
          <cell r="BF1857">
            <v>35338</v>
          </cell>
          <cell r="BG1857">
            <v>349800</v>
          </cell>
          <cell r="BH1857" t="str">
            <v>Average</v>
          </cell>
          <cell r="BI1857" t="str">
            <v>Distribution</v>
          </cell>
          <cell r="BJ1857" t="str">
            <v>Fully Litigated</v>
          </cell>
          <cell r="BK1857" t="str">
            <v>No</v>
          </cell>
          <cell r="BL1857" t="str">
            <v>Yes</v>
          </cell>
        </row>
        <row r="1858">
          <cell r="AE1858">
            <v>191</v>
          </cell>
          <cell r="AF1858">
            <v>0</v>
          </cell>
          <cell r="AG1858">
            <v>1</v>
          </cell>
          <cell r="AH1858">
            <v>1</v>
          </cell>
          <cell r="AI1858">
            <v>1</v>
          </cell>
          <cell r="AJ1858">
            <v>1</v>
          </cell>
          <cell r="AL1858">
            <v>44</v>
          </cell>
          <cell r="AM1858">
            <v>120</v>
          </cell>
          <cell r="AO1858" t="str">
            <v>D-G-008-GR-04-901</v>
          </cell>
          <cell r="AP1858">
            <v>-863</v>
          </cell>
          <cell r="AQ1858" t="str">
            <v>MN</v>
          </cell>
          <cell r="AR1858" t="str">
            <v>CenterPoint Energy Resources Corp.</v>
          </cell>
          <cell r="AS1858" t="str">
            <v>CNP</v>
          </cell>
          <cell r="AT1858" t="str">
            <v>Natural Gas</v>
          </cell>
          <cell r="AU1858">
            <v>38182</v>
          </cell>
          <cell r="AV1858">
            <v>21800</v>
          </cell>
          <cell r="AW1858">
            <v>8.57</v>
          </cell>
          <cell r="AX1858">
            <v>11.25</v>
          </cell>
          <cell r="AY1858">
            <v>50.27</v>
          </cell>
          <cell r="AZ1858">
            <v>537100</v>
          </cell>
          <cell r="BA1858">
            <v>38511</v>
          </cell>
          <cell r="BB1858">
            <v>9000</v>
          </cell>
          <cell r="BC1858">
            <v>8.0299999999999994</v>
          </cell>
          <cell r="BD1858">
            <v>10.18</v>
          </cell>
          <cell r="BE1858">
            <v>50.27</v>
          </cell>
          <cell r="BF1858">
            <v>38625</v>
          </cell>
          <cell r="BG1858">
            <v>516100</v>
          </cell>
          <cell r="BH1858" t="str">
            <v>Average</v>
          </cell>
          <cell r="BI1858" t="str">
            <v>Distribution</v>
          </cell>
          <cell r="BJ1858" t="str">
            <v>Settled</v>
          </cell>
          <cell r="BK1858" t="str">
            <v>No</v>
          </cell>
          <cell r="BL1858" t="str">
            <v>Yes</v>
          </cell>
        </row>
        <row r="1859">
          <cell r="AE1859">
            <v>191</v>
          </cell>
          <cell r="AF1859">
            <v>0</v>
          </cell>
          <cell r="AG1859">
            <v>1</v>
          </cell>
          <cell r="AH1859">
            <v>1</v>
          </cell>
          <cell r="AI1859">
            <v>1</v>
          </cell>
          <cell r="AJ1859">
            <v>1</v>
          </cell>
          <cell r="AL1859">
            <v>44</v>
          </cell>
          <cell r="AM1859">
            <v>120</v>
          </cell>
          <cell r="AO1859" t="str">
            <v>D-G-008-GR-92-400</v>
          </cell>
          <cell r="AP1859">
            <v>-862</v>
          </cell>
          <cell r="AQ1859" t="str">
            <v>MN</v>
          </cell>
          <cell r="AR1859" t="str">
            <v>CenterPoint Energy Resources Corp.</v>
          </cell>
          <cell r="AS1859" t="str">
            <v>CNP</v>
          </cell>
          <cell r="AT1859" t="str">
            <v>Natural Gas</v>
          </cell>
          <cell r="AU1859">
            <v>33787</v>
          </cell>
          <cell r="AV1859">
            <v>24800</v>
          </cell>
          <cell r="AW1859">
            <v>11.19</v>
          </cell>
          <cell r="AX1859">
            <v>13</v>
          </cell>
          <cell r="AY1859">
            <v>51.66</v>
          </cell>
          <cell r="AZ1859">
            <v>295200</v>
          </cell>
          <cell r="BA1859">
            <v>34092</v>
          </cell>
          <cell r="BB1859">
            <v>11500</v>
          </cell>
          <cell r="BC1859">
            <v>10.41</v>
          </cell>
          <cell r="BD1859">
            <v>11.5</v>
          </cell>
          <cell r="BE1859">
            <v>51.66</v>
          </cell>
          <cell r="BF1859">
            <v>34150</v>
          </cell>
          <cell r="BG1859">
            <v>275100</v>
          </cell>
          <cell r="BH1859" t="str">
            <v>Average</v>
          </cell>
          <cell r="BI1859" t="str">
            <v>Distribution</v>
          </cell>
          <cell r="BJ1859" t="str">
            <v>Settled</v>
          </cell>
          <cell r="BK1859" t="str">
            <v>No</v>
          </cell>
          <cell r="BL1859" t="str">
            <v>Yes</v>
          </cell>
        </row>
        <row r="1860">
          <cell r="AE1860">
            <v>191</v>
          </cell>
          <cell r="AF1860">
            <v>0</v>
          </cell>
          <cell r="AG1860">
            <v>1</v>
          </cell>
          <cell r="AH1860">
            <v>1</v>
          </cell>
          <cell r="AI1860">
            <v>1</v>
          </cell>
          <cell r="AJ1860">
            <v>0</v>
          </cell>
          <cell r="AL1860">
            <v>44</v>
          </cell>
          <cell r="AM1860">
            <v>120</v>
          </cell>
          <cell r="AO1860" t="str">
            <v>D-E-002-GR-89-865</v>
          </cell>
          <cell r="AP1860">
            <v>-759</v>
          </cell>
          <cell r="AQ1860" t="str">
            <v>MN</v>
          </cell>
          <cell r="AR1860" t="str">
            <v>Northern States Power Company</v>
          </cell>
          <cell r="AS1860" t="str">
            <v>XEL</v>
          </cell>
          <cell r="AT1860" t="str">
            <v>Electric</v>
          </cell>
          <cell r="AU1860">
            <v>32814</v>
          </cell>
          <cell r="AV1860">
            <v>120800</v>
          </cell>
          <cell r="AW1860">
            <v>10.199999999999999</v>
          </cell>
          <cell r="AX1860">
            <v>13.25</v>
          </cell>
          <cell r="AY1860">
            <v>47.03</v>
          </cell>
          <cell r="AZ1860" t="str">
            <v>NA</v>
          </cell>
          <cell r="BA1860">
            <v>33091</v>
          </cell>
          <cell r="BB1860">
            <v>0</v>
          </cell>
          <cell r="BC1860" t="str">
            <v>NA</v>
          </cell>
          <cell r="BD1860" t="str">
            <v>NA</v>
          </cell>
          <cell r="BE1860" t="str">
            <v>NA</v>
          </cell>
          <cell r="BG1860" t="str">
            <v>NA</v>
          </cell>
          <cell r="BI1860" t="str">
            <v>Vertically Integrated</v>
          </cell>
          <cell r="BJ1860" t="str">
            <v>Fully Litigated</v>
          </cell>
          <cell r="BK1860" t="str">
            <v>No</v>
          </cell>
          <cell r="BL1860" t="str">
            <v>Yes</v>
          </cell>
        </row>
        <row r="1861">
          <cell r="AE1861">
            <v>191</v>
          </cell>
          <cell r="AF1861">
            <v>0</v>
          </cell>
          <cell r="AG1861">
            <v>1</v>
          </cell>
          <cell r="AH1861">
            <v>1</v>
          </cell>
          <cell r="AI1861">
            <v>1</v>
          </cell>
          <cell r="AJ1861">
            <v>1</v>
          </cell>
          <cell r="AL1861">
            <v>44</v>
          </cell>
          <cell r="AM1861">
            <v>120</v>
          </cell>
          <cell r="AO1861" t="str">
            <v>D-G-002-GR-97-1606</v>
          </cell>
          <cell r="AP1861">
            <v>-630</v>
          </cell>
          <cell r="AQ1861" t="str">
            <v>MN</v>
          </cell>
          <cell r="AR1861" t="str">
            <v>Northern States Power Company</v>
          </cell>
          <cell r="AS1861" t="str">
            <v>XEL</v>
          </cell>
          <cell r="AT1861" t="str">
            <v>Natural Gas</v>
          </cell>
          <cell r="AU1861">
            <v>35766</v>
          </cell>
          <cell r="AV1861">
            <v>18500</v>
          </cell>
          <cell r="AW1861">
            <v>9.1300000000000008</v>
          </cell>
          <cell r="AX1861">
            <v>12</v>
          </cell>
          <cell r="AY1861">
            <v>45.86</v>
          </cell>
          <cell r="AZ1861">
            <v>309000</v>
          </cell>
          <cell r="BA1861">
            <v>36041</v>
          </cell>
          <cell r="BB1861">
            <v>13400</v>
          </cell>
          <cell r="BC1861">
            <v>8.85</v>
          </cell>
          <cell r="BD1861">
            <v>11.4</v>
          </cell>
          <cell r="BE1861">
            <v>45.86</v>
          </cell>
          <cell r="BF1861">
            <v>36160</v>
          </cell>
          <cell r="BG1861">
            <v>310300</v>
          </cell>
          <cell r="BH1861" t="str">
            <v>Average</v>
          </cell>
          <cell r="BI1861" t="str">
            <v>Distribution</v>
          </cell>
          <cell r="BJ1861" t="str">
            <v>Settled</v>
          </cell>
          <cell r="BK1861" t="str">
            <v>No</v>
          </cell>
          <cell r="BL1861" t="str">
            <v>Yes</v>
          </cell>
        </row>
        <row r="1862">
          <cell r="AE1862">
            <v>191</v>
          </cell>
          <cell r="AF1862">
            <v>0</v>
          </cell>
          <cell r="AG1862">
            <v>1</v>
          </cell>
          <cell r="AH1862">
            <v>1</v>
          </cell>
          <cell r="AI1862">
            <v>1</v>
          </cell>
          <cell r="AJ1862">
            <v>1</v>
          </cell>
          <cell r="AL1862">
            <v>44</v>
          </cell>
          <cell r="AM1862">
            <v>120</v>
          </cell>
          <cell r="AO1862" t="str">
            <v>D-G-002-GR-92-1186</v>
          </cell>
          <cell r="AP1862">
            <v>-629</v>
          </cell>
          <cell r="AQ1862" t="str">
            <v>MN</v>
          </cell>
          <cell r="AR1862" t="str">
            <v>Northern States Power Company</v>
          </cell>
          <cell r="AS1862" t="str">
            <v>XEL</v>
          </cell>
          <cell r="AT1862" t="str">
            <v>Natural Gas</v>
          </cell>
          <cell r="AU1862">
            <v>33910</v>
          </cell>
          <cell r="AV1862">
            <v>12300</v>
          </cell>
          <cell r="AW1862">
            <v>10.1</v>
          </cell>
          <cell r="AX1862">
            <v>12.5</v>
          </cell>
          <cell r="AY1862">
            <v>48.39</v>
          </cell>
          <cell r="AZ1862" t="str">
            <v>NA</v>
          </cell>
          <cell r="BA1862">
            <v>34213</v>
          </cell>
          <cell r="BB1862">
            <v>8300</v>
          </cell>
          <cell r="BC1862">
            <v>9.31</v>
          </cell>
          <cell r="BD1862">
            <v>11.47</v>
          </cell>
          <cell r="BE1862">
            <v>48.39</v>
          </cell>
          <cell r="BF1862">
            <v>34334</v>
          </cell>
          <cell r="BG1862" t="str">
            <v>NA</v>
          </cell>
          <cell r="BI1862" t="str">
            <v>Distribution</v>
          </cell>
          <cell r="BJ1862" t="str">
            <v>Fully Litigated</v>
          </cell>
          <cell r="BK1862" t="str">
            <v>No</v>
          </cell>
          <cell r="BL1862" t="str">
            <v>Yes</v>
          </cell>
        </row>
        <row r="1863">
          <cell r="AE1863">
            <v>191</v>
          </cell>
          <cell r="AF1863">
            <v>0</v>
          </cell>
          <cell r="AG1863">
            <v>1</v>
          </cell>
          <cell r="AH1863">
            <v>1</v>
          </cell>
          <cell r="AI1863">
            <v>1</v>
          </cell>
          <cell r="AJ1863">
            <v>1</v>
          </cell>
          <cell r="AL1863">
            <v>44</v>
          </cell>
          <cell r="AM1863">
            <v>120</v>
          </cell>
          <cell r="AO1863" t="str">
            <v>D-G-002-GR-04-1511</v>
          </cell>
          <cell r="AP1863">
            <v>-628</v>
          </cell>
          <cell r="AQ1863" t="str">
            <v>MN</v>
          </cell>
          <cell r="AR1863" t="str">
            <v>Northern States Power Company</v>
          </cell>
          <cell r="AS1863" t="str">
            <v>XEL</v>
          </cell>
          <cell r="AT1863" t="str">
            <v>Natural Gas</v>
          </cell>
          <cell r="AU1863">
            <v>38247</v>
          </cell>
          <cell r="AV1863">
            <v>9900</v>
          </cell>
          <cell r="AW1863">
            <v>9.33</v>
          </cell>
          <cell r="AX1863">
            <v>11.5</v>
          </cell>
          <cell r="AY1863">
            <v>50.24</v>
          </cell>
          <cell r="AZ1863">
            <v>401600</v>
          </cell>
          <cell r="BA1863">
            <v>38575</v>
          </cell>
          <cell r="BB1863">
            <v>5800</v>
          </cell>
          <cell r="BC1863">
            <v>8.76</v>
          </cell>
          <cell r="BD1863">
            <v>10.4</v>
          </cell>
          <cell r="BE1863">
            <v>50.24</v>
          </cell>
          <cell r="BF1863">
            <v>38352</v>
          </cell>
          <cell r="BG1863">
            <v>402600</v>
          </cell>
          <cell r="BH1863" t="str">
            <v>Average</v>
          </cell>
          <cell r="BI1863" t="str">
            <v>Distribution</v>
          </cell>
          <cell r="BJ1863" t="str">
            <v>Settled</v>
          </cell>
          <cell r="BK1863" t="str">
            <v>No</v>
          </cell>
          <cell r="BL1863" t="str">
            <v>Yes</v>
          </cell>
        </row>
        <row r="1864">
          <cell r="AE1864">
            <v>191</v>
          </cell>
          <cell r="AF1864">
            <v>0</v>
          </cell>
          <cell r="AG1864">
            <v>1</v>
          </cell>
          <cell r="AH1864">
            <v>1</v>
          </cell>
          <cell r="AI1864">
            <v>1</v>
          </cell>
          <cell r="AJ1864">
            <v>0</v>
          </cell>
          <cell r="AL1864">
            <v>45</v>
          </cell>
          <cell r="AM1864">
            <v>121</v>
          </cell>
          <cell r="AO1864" t="str">
            <v>D-E-015-GR-94-1</v>
          </cell>
          <cell r="AP1864">
            <v>-624</v>
          </cell>
          <cell r="AQ1864" t="str">
            <v>MN</v>
          </cell>
          <cell r="AR1864" t="str">
            <v>Minnesota Power Enterprises, Inc.</v>
          </cell>
          <cell r="AS1864" t="str">
            <v>ALE</v>
          </cell>
          <cell r="AT1864" t="str">
            <v>Electric</v>
          </cell>
          <cell r="AU1864">
            <v>34337</v>
          </cell>
          <cell r="AV1864">
            <v>23200</v>
          </cell>
          <cell r="AW1864">
            <v>9.77</v>
          </cell>
          <cell r="AX1864">
            <v>12.5</v>
          </cell>
          <cell r="AY1864">
            <v>48.61</v>
          </cell>
          <cell r="AZ1864">
            <v>484200</v>
          </cell>
          <cell r="BA1864">
            <v>34660</v>
          </cell>
          <cell r="BB1864">
            <v>19000</v>
          </cell>
          <cell r="BC1864">
            <v>9.33</v>
          </cell>
          <cell r="BD1864">
            <v>11.6</v>
          </cell>
          <cell r="BE1864">
            <v>48.61</v>
          </cell>
          <cell r="BF1864">
            <v>34699</v>
          </cell>
          <cell r="BG1864">
            <v>485900</v>
          </cell>
          <cell r="BH1864" t="str">
            <v>Average</v>
          </cell>
          <cell r="BI1864" t="str">
            <v>Vertically Integrated</v>
          </cell>
          <cell r="BJ1864" t="str">
            <v>Fully Litigated</v>
          </cell>
          <cell r="BK1864" t="str">
            <v>No</v>
          </cell>
          <cell r="BL1864" t="str">
            <v>Yes</v>
          </cell>
        </row>
        <row r="1865">
          <cell r="AE1865">
            <v>191</v>
          </cell>
          <cell r="AF1865">
            <v>0</v>
          </cell>
          <cell r="AG1865">
            <v>1</v>
          </cell>
          <cell r="AH1865">
            <v>1</v>
          </cell>
          <cell r="AI1865">
            <v>1</v>
          </cell>
          <cell r="AJ1865">
            <v>0</v>
          </cell>
          <cell r="AL1865">
            <v>45</v>
          </cell>
          <cell r="AM1865">
            <v>121</v>
          </cell>
          <cell r="AO1865" t="str">
            <v>D-E-002-GR-92-1185</v>
          </cell>
          <cell r="AP1865">
            <v>-623</v>
          </cell>
          <cell r="AQ1865" t="str">
            <v>MN</v>
          </cell>
          <cell r="AR1865" t="str">
            <v>Northern States Power Company</v>
          </cell>
          <cell r="AS1865" t="str">
            <v>XEL</v>
          </cell>
          <cell r="AT1865" t="str">
            <v>Electric</v>
          </cell>
          <cell r="AU1865">
            <v>33910</v>
          </cell>
          <cell r="AV1865">
            <v>112300</v>
          </cell>
          <cell r="AW1865">
            <v>10.1</v>
          </cell>
          <cell r="AX1865">
            <v>12.5</v>
          </cell>
          <cell r="AY1865">
            <v>48.39</v>
          </cell>
          <cell r="AZ1865">
            <v>2376600</v>
          </cell>
          <cell r="BA1865">
            <v>34241</v>
          </cell>
          <cell r="BB1865">
            <v>72200</v>
          </cell>
          <cell r="BC1865">
            <v>9.31</v>
          </cell>
          <cell r="BD1865">
            <v>11.47</v>
          </cell>
          <cell r="BE1865">
            <v>48.39</v>
          </cell>
          <cell r="BF1865">
            <v>34334</v>
          </cell>
          <cell r="BG1865">
            <v>2373300</v>
          </cell>
          <cell r="BH1865" t="str">
            <v>Average</v>
          </cell>
          <cell r="BI1865" t="str">
            <v>Vertically Integrated</v>
          </cell>
          <cell r="BJ1865" t="str">
            <v>Fully Litigated</v>
          </cell>
          <cell r="BK1865" t="str">
            <v>No</v>
          </cell>
          <cell r="BL1865" t="str">
            <v>Yes</v>
          </cell>
        </row>
        <row r="1866">
          <cell r="AE1866">
            <v>191</v>
          </cell>
          <cell r="AF1866">
            <v>0</v>
          </cell>
          <cell r="AG1866">
            <v>1</v>
          </cell>
          <cell r="AH1866">
            <v>1</v>
          </cell>
          <cell r="AI1866">
            <v>1</v>
          </cell>
          <cell r="AJ1866">
            <v>0</v>
          </cell>
          <cell r="AL1866">
            <v>45</v>
          </cell>
          <cell r="AM1866">
            <v>121</v>
          </cell>
          <cell r="AO1866" t="str">
            <v>D-E-002-GR-91-1</v>
          </cell>
          <cell r="AP1866">
            <v>-622</v>
          </cell>
          <cell r="AQ1866" t="str">
            <v>MN</v>
          </cell>
          <cell r="AR1866" t="str">
            <v>Northern States Power Company</v>
          </cell>
          <cell r="AS1866" t="str">
            <v>XEL</v>
          </cell>
          <cell r="AT1866" t="str">
            <v>Electric</v>
          </cell>
          <cell r="AU1866">
            <v>33266</v>
          </cell>
          <cell r="AV1866">
            <v>83400</v>
          </cell>
          <cell r="AW1866">
            <v>10.35</v>
          </cell>
          <cell r="AX1866">
            <v>12.75</v>
          </cell>
          <cell r="AY1866">
            <v>47.75</v>
          </cell>
          <cell r="AZ1866">
            <v>2228100</v>
          </cell>
          <cell r="BA1866">
            <v>33569</v>
          </cell>
          <cell r="BB1866">
            <v>53500</v>
          </cell>
          <cell r="BC1866">
            <v>10.050000000000001</v>
          </cell>
          <cell r="BD1866">
            <v>12.1</v>
          </cell>
          <cell r="BE1866">
            <v>47.75</v>
          </cell>
          <cell r="BF1866">
            <v>33603</v>
          </cell>
          <cell r="BG1866">
            <v>2228300</v>
          </cell>
          <cell r="BH1866" t="str">
            <v>Average</v>
          </cell>
          <cell r="BI1866" t="str">
            <v>Vertically Integrated</v>
          </cell>
          <cell r="BJ1866" t="str">
            <v>Fully Litigated</v>
          </cell>
          <cell r="BK1866" t="str">
            <v>No</v>
          </cell>
          <cell r="BL1866" t="str">
            <v>Yes</v>
          </cell>
        </row>
        <row r="1867">
          <cell r="AE1867">
            <v>191</v>
          </cell>
          <cell r="AF1867">
            <v>0</v>
          </cell>
          <cell r="AG1867">
            <v>1</v>
          </cell>
          <cell r="AH1867">
            <v>1</v>
          </cell>
          <cell r="AI1867">
            <v>1</v>
          </cell>
          <cell r="AJ1867">
            <v>0</v>
          </cell>
          <cell r="AL1867">
            <v>45</v>
          </cell>
          <cell r="AM1867">
            <v>121</v>
          </cell>
          <cell r="AO1867" t="str">
            <v>D-E-001-GR-95-601</v>
          </cell>
          <cell r="AP1867">
            <v>-621</v>
          </cell>
          <cell r="AQ1867" t="str">
            <v>MN</v>
          </cell>
          <cell r="AR1867" t="str">
            <v>Interstate Power and Light Company</v>
          </cell>
          <cell r="AS1867" t="str">
            <v>LNT</v>
          </cell>
          <cell r="AT1867" t="str">
            <v>Electric</v>
          </cell>
          <cell r="AU1867">
            <v>34859</v>
          </cell>
          <cell r="AV1867">
            <v>4600</v>
          </cell>
          <cell r="AW1867">
            <v>9.43</v>
          </cell>
          <cell r="AX1867">
            <v>12.25</v>
          </cell>
          <cell r="AY1867">
            <v>41.06</v>
          </cell>
          <cell r="AZ1867">
            <v>73215</v>
          </cell>
          <cell r="BA1867">
            <v>35163</v>
          </cell>
          <cell r="BB1867">
            <v>2300</v>
          </cell>
          <cell r="BC1867">
            <v>8.92</v>
          </cell>
          <cell r="BD1867">
            <v>11</v>
          </cell>
          <cell r="BE1867">
            <v>41.06</v>
          </cell>
          <cell r="BF1867">
            <v>34699</v>
          </cell>
          <cell r="BG1867">
            <v>73095</v>
          </cell>
          <cell r="BH1867" t="str">
            <v>Average</v>
          </cell>
          <cell r="BI1867" t="str">
            <v>Vertically Integrated</v>
          </cell>
          <cell r="BJ1867" t="str">
            <v>Fully Litigated</v>
          </cell>
          <cell r="BK1867" t="str">
            <v>No</v>
          </cell>
          <cell r="BL1867" t="str">
            <v>Yes</v>
          </cell>
        </row>
        <row r="1868">
          <cell r="AE1868">
            <v>191</v>
          </cell>
          <cell r="AF1868">
            <v>0</v>
          </cell>
          <cell r="AG1868">
            <v>1</v>
          </cell>
          <cell r="AH1868">
            <v>1</v>
          </cell>
          <cell r="AI1868">
            <v>1</v>
          </cell>
          <cell r="AJ1868">
            <v>0</v>
          </cell>
          <cell r="AL1868">
            <v>45</v>
          </cell>
          <cell r="AM1868">
            <v>121</v>
          </cell>
          <cell r="AO1868" t="str">
            <v>D-E-001-GR-91-605</v>
          </cell>
          <cell r="AP1868">
            <v>-620</v>
          </cell>
          <cell r="AQ1868" t="str">
            <v>MN</v>
          </cell>
          <cell r="AR1868" t="str">
            <v>Interstate Power and Light Company</v>
          </cell>
          <cell r="AS1868" t="str">
            <v>LNT</v>
          </cell>
          <cell r="AT1868" t="str">
            <v>Electric</v>
          </cell>
          <cell r="AU1868">
            <v>33465</v>
          </cell>
          <cell r="AV1868">
            <v>8100</v>
          </cell>
          <cell r="AW1868">
            <v>10.050000000000001</v>
          </cell>
          <cell r="AX1868">
            <v>12.9</v>
          </cell>
          <cell r="AY1868">
            <v>42.63</v>
          </cell>
          <cell r="AZ1868">
            <v>79100</v>
          </cell>
          <cell r="BA1868">
            <v>33767</v>
          </cell>
          <cell r="BB1868">
            <v>4900</v>
          </cell>
          <cell r="BC1868">
            <v>9.1999999999999993</v>
          </cell>
          <cell r="BD1868">
            <v>10.9</v>
          </cell>
          <cell r="BE1868">
            <v>42.63</v>
          </cell>
          <cell r="BF1868">
            <v>33238</v>
          </cell>
          <cell r="BG1868">
            <v>78800</v>
          </cell>
          <cell r="BH1868" t="str">
            <v>Average</v>
          </cell>
          <cell r="BI1868" t="str">
            <v>Vertically Integrated</v>
          </cell>
          <cell r="BJ1868" t="str">
            <v>Fully Litigated</v>
          </cell>
          <cell r="BK1868" t="str">
            <v>No</v>
          </cell>
          <cell r="BL1868" t="str">
            <v>Yes</v>
          </cell>
        </row>
        <row r="1869">
          <cell r="AE1869">
            <v>191</v>
          </cell>
          <cell r="AF1869">
            <v>0</v>
          </cell>
          <cell r="AG1869">
            <v>1</v>
          </cell>
          <cell r="AH1869">
            <v>1</v>
          </cell>
          <cell r="AI1869">
            <v>1</v>
          </cell>
          <cell r="AJ1869">
            <v>0</v>
          </cell>
          <cell r="AL1869">
            <v>45</v>
          </cell>
          <cell r="AM1869">
            <v>121</v>
          </cell>
          <cell r="AO1869" t="str">
            <v>D-E-001/GR-03-767</v>
          </cell>
          <cell r="AP1869">
            <v>-619</v>
          </cell>
          <cell r="AQ1869" t="str">
            <v>MN</v>
          </cell>
          <cell r="AR1869" t="str">
            <v>Interstate Power and Light Company</v>
          </cell>
          <cell r="AS1869" t="str">
            <v>LNT</v>
          </cell>
          <cell r="AT1869" t="str">
            <v>Electric</v>
          </cell>
          <cell r="AU1869">
            <v>37760</v>
          </cell>
          <cell r="AV1869">
            <v>5000</v>
          </cell>
          <cell r="AW1869">
            <v>9.67</v>
          </cell>
          <cell r="AX1869">
            <v>12.3</v>
          </cell>
          <cell r="AY1869">
            <v>47.15</v>
          </cell>
          <cell r="AZ1869">
            <v>107900</v>
          </cell>
          <cell r="BA1869">
            <v>38082</v>
          </cell>
          <cell r="BB1869">
            <v>600</v>
          </cell>
          <cell r="BC1869">
            <v>9.17</v>
          </cell>
          <cell r="BD1869">
            <v>11.25</v>
          </cell>
          <cell r="BE1869">
            <v>47.15</v>
          </cell>
          <cell r="BF1869">
            <v>37621</v>
          </cell>
          <cell r="BG1869">
            <v>107700</v>
          </cell>
          <cell r="BH1869" t="str">
            <v>Average</v>
          </cell>
          <cell r="BI1869" t="str">
            <v>Vertically Integrated</v>
          </cell>
          <cell r="BJ1869" t="str">
            <v>Fully Litigated</v>
          </cell>
          <cell r="BK1869" t="str">
            <v>No</v>
          </cell>
          <cell r="BL1869" t="str">
            <v>Yes</v>
          </cell>
        </row>
        <row r="1870">
          <cell r="AE1870">
            <v>191</v>
          </cell>
          <cell r="AF1870">
            <v>0</v>
          </cell>
          <cell r="AG1870">
            <v>1</v>
          </cell>
          <cell r="AH1870">
            <v>1</v>
          </cell>
          <cell r="AI1870">
            <v>1</v>
          </cell>
          <cell r="AJ1870">
            <v>0</v>
          </cell>
          <cell r="AL1870">
            <v>46</v>
          </cell>
          <cell r="AM1870">
            <v>122</v>
          </cell>
          <cell r="AO1870" t="str">
            <v>D-E-017/GR-07-1178</v>
          </cell>
          <cell r="AP1870">
            <v>214</v>
          </cell>
          <cell r="AQ1870" t="str">
            <v>MN</v>
          </cell>
          <cell r="AR1870" t="str">
            <v>Otter Tail Power Company</v>
          </cell>
          <cell r="AS1870" t="str">
            <v>OTTR</v>
          </cell>
          <cell r="AT1870" t="str">
            <v>Electric</v>
          </cell>
          <cell r="AU1870">
            <v>39356</v>
          </cell>
          <cell r="AV1870">
            <v>9500</v>
          </cell>
          <cell r="AW1870">
            <v>8.89</v>
          </cell>
          <cell r="AX1870">
            <v>11.25</v>
          </cell>
          <cell r="AY1870">
            <v>52.9</v>
          </cell>
          <cell r="AZ1870">
            <v>207779.34299999999</v>
          </cell>
          <cell r="BA1870">
            <v>39639</v>
          </cell>
          <cell r="BB1870">
            <v>3813.114</v>
          </cell>
          <cell r="BC1870">
            <v>8.33</v>
          </cell>
          <cell r="BD1870">
            <v>10.43</v>
          </cell>
          <cell r="BE1870">
            <v>50</v>
          </cell>
          <cell r="BF1870">
            <v>39082</v>
          </cell>
          <cell r="BG1870">
            <v>204888.08100000001</v>
          </cell>
          <cell r="BH1870" t="str">
            <v>Average</v>
          </cell>
          <cell r="BI1870" t="str">
            <v>Vertically Integrated</v>
          </cell>
          <cell r="BJ1870" t="str">
            <v>Fully Litigated</v>
          </cell>
          <cell r="BK1870" t="str">
            <v>No</v>
          </cell>
          <cell r="BL1870" t="str">
            <v>Yes</v>
          </cell>
        </row>
        <row r="1871">
          <cell r="AE1871">
            <v>191</v>
          </cell>
          <cell r="AF1871">
            <v>0</v>
          </cell>
          <cell r="AG1871">
            <v>1</v>
          </cell>
          <cell r="AH1871">
            <v>1</v>
          </cell>
          <cell r="AI1871">
            <v>1</v>
          </cell>
          <cell r="AJ1871">
            <v>0</v>
          </cell>
          <cell r="AL1871">
            <v>46</v>
          </cell>
          <cell r="AM1871">
            <v>122</v>
          </cell>
          <cell r="AO1871" t="str">
            <v>D-E-015/GR-08-415</v>
          </cell>
          <cell r="AP1871">
            <v>328</v>
          </cell>
          <cell r="AQ1871" t="str">
            <v>MN</v>
          </cell>
          <cell r="AR1871" t="str">
            <v>Minnesota Power Enterprises, Inc.</v>
          </cell>
          <cell r="AS1871" t="str">
            <v>ALE</v>
          </cell>
          <cell r="AT1871" t="str">
            <v>Electric</v>
          </cell>
          <cell r="AU1871">
            <v>39570</v>
          </cell>
          <cell r="AV1871">
            <v>45023.307000000001</v>
          </cell>
          <cell r="AW1871">
            <v>8.68</v>
          </cell>
          <cell r="AX1871">
            <v>11.15</v>
          </cell>
          <cell r="AY1871">
            <v>54.79</v>
          </cell>
          <cell r="AZ1871">
            <v>713096.65100000007</v>
          </cell>
          <cell r="BA1871">
            <v>39937</v>
          </cell>
          <cell r="BB1871">
            <v>20421.631000000001</v>
          </cell>
          <cell r="BC1871">
            <v>8.4499999999999993</v>
          </cell>
          <cell r="BD1871">
            <v>10.74</v>
          </cell>
          <cell r="BE1871">
            <v>54.79</v>
          </cell>
          <cell r="BF1871">
            <v>39994</v>
          </cell>
          <cell r="BG1871">
            <v>702997.55799999996</v>
          </cell>
          <cell r="BH1871" t="str">
            <v>Average</v>
          </cell>
          <cell r="BI1871" t="str">
            <v>Vertically Integrated</v>
          </cell>
          <cell r="BJ1871" t="str">
            <v>Fully Litigated</v>
          </cell>
          <cell r="BK1871" t="str">
            <v>No</v>
          </cell>
          <cell r="BL1871" t="str">
            <v>Yes</v>
          </cell>
        </row>
        <row r="1872">
          <cell r="AE1872">
            <v>191</v>
          </cell>
          <cell r="AF1872">
            <v>0</v>
          </cell>
          <cell r="AG1872">
            <v>1</v>
          </cell>
          <cell r="AH1872">
            <v>1</v>
          </cell>
          <cell r="AI1872">
            <v>1</v>
          </cell>
          <cell r="AJ1872">
            <v>1</v>
          </cell>
          <cell r="AL1872">
            <v>46</v>
          </cell>
          <cell r="AM1872">
            <v>122</v>
          </cell>
          <cell r="AO1872" t="str">
            <v>D-G-007,011/GR-08-835</v>
          </cell>
          <cell r="AP1872">
            <v>381</v>
          </cell>
          <cell r="AQ1872" t="str">
            <v>MN</v>
          </cell>
          <cell r="AR1872" t="str">
            <v>Minnesota Energy Resources Corporation</v>
          </cell>
          <cell r="AS1872" t="str">
            <v>WEC</v>
          </cell>
          <cell r="AT1872" t="str">
            <v>Natural Gas</v>
          </cell>
          <cell r="AU1872">
            <v>39660</v>
          </cell>
          <cell r="AV1872">
            <v>17946</v>
          </cell>
          <cell r="AW1872">
            <v>8.73</v>
          </cell>
          <cell r="AX1872">
            <v>11.75</v>
          </cell>
          <cell r="AY1872">
            <v>48.77</v>
          </cell>
          <cell r="AZ1872">
            <v>189382</v>
          </cell>
          <cell r="BA1872">
            <v>39993</v>
          </cell>
          <cell r="BB1872">
            <v>15400</v>
          </cell>
          <cell r="BC1872">
            <v>7.98</v>
          </cell>
          <cell r="BD1872">
            <v>10.210000000000001</v>
          </cell>
          <cell r="BE1872">
            <v>48.77</v>
          </cell>
          <cell r="BF1872">
            <v>39813</v>
          </cell>
          <cell r="BG1872">
            <v>189400</v>
          </cell>
          <cell r="BH1872" t="str">
            <v>Average</v>
          </cell>
          <cell r="BI1872" t="str">
            <v>Distribution</v>
          </cell>
          <cell r="BJ1872" t="str">
            <v>Fully Litigated</v>
          </cell>
          <cell r="BK1872" t="str">
            <v>No</v>
          </cell>
          <cell r="BL1872" t="str">
            <v>Yes</v>
          </cell>
        </row>
        <row r="1873">
          <cell r="AE1873">
            <v>191</v>
          </cell>
          <cell r="AF1873">
            <v>0</v>
          </cell>
          <cell r="AG1873">
            <v>1</v>
          </cell>
          <cell r="AH1873">
            <v>1</v>
          </cell>
          <cell r="AI1873">
            <v>1</v>
          </cell>
          <cell r="AJ1873">
            <v>0</v>
          </cell>
          <cell r="AL1873">
            <v>46</v>
          </cell>
          <cell r="AM1873">
            <v>122</v>
          </cell>
          <cell r="AO1873" t="str">
            <v>D-E-002/GR-08-1065</v>
          </cell>
          <cell r="AP1873">
            <v>405</v>
          </cell>
          <cell r="AQ1873" t="str">
            <v>MN</v>
          </cell>
          <cell r="AR1873" t="str">
            <v>Northern States Power Company</v>
          </cell>
          <cell r="AS1873" t="str">
            <v>XEL</v>
          </cell>
          <cell r="AT1873" t="str">
            <v>Electric</v>
          </cell>
          <cell r="AU1873">
            <v>39755</v>
          </cell>
          <cell r="AV1873">
            <v>135800</v>
          </cell>
          <cell r="AW1873">
            <v>8.89</v>
          </cell>
          <cell r="AX1873">
            <v>11</v>
          </cell>
          <cell r="AY1873">
            <v>52.47</v>
          </cell>
          <cell r="AZ1873">
            <v>4067400</v>
          </cell>
          <cell r="BA1873">
            <v>40109</v>
          </cell>
          <cell r="BB1873">
            <v>91375</v>
          </cell>
          <cell r="BC1873">
            <v>8.83</v>
          </cell>
          <cell r="BD1873">
            <v>10.88</v>
          </cell>
          <cell r="BE1873">
            <v>52.47</v>
          </cell>
          <cell r="BF1873">
            <v>40178</v>
          </cell>
          <cell r="BG1873">
            <v>4070418</v>
          </cell>
          <cell r="BH1873" t="str">
            <v>Average</v>
          </cell>
          <cell r="BI1873" t="str">
            <v>Vertically Integrated</v>
          </cell>
          <cell r="BJ1873" t="str">
            <v>Fully Litigated</v>
          </cell>
          <cell r="BK1873" t="str">
            <v>No</v>
          </cell>
          <cell r="BL1873" t="str">
            <v>Yes</v>
          </cell>
        </row>
        <row r="1874">
          <cell r="AE1874">
            <v>191</v>
          </cell>
          <cell r="AF1874">
            <v>0</v>
          </cell>
          <cell r="AG1874">
            <v>1</v>
          </cell>
          <cell r="AH1874">
            <v>1</v>
          </cell>
          <cell r="AI1874">
            <v>1</v>
          </cell>
          <cell r="AJ1874">
            <v>1</v>
          </cell>
          <cell r="AL1874">
            <v>46</v>
          </cell>
          <cell r="AM1874">
            <v>122</v>
          </cell>
          <cell r="AO1874" t="str">
            <v>D-G-008/GR-08-1075</v>
          </cell>
          <cell r="AP1874">
            <v>407</v>
          </cell>
          <cell r="AQ1874" t="str">
            <v>MN</v>
          </cell>
          <cell r="AR1874" t="str">
            <v>CenterPoint Energy Resources Corp.</v>
          </cell>
          <cell r="AS1874" t="str">
            <v>CNP</v>
          </cell>
          <cell r="AT1874" t="str">
            <v>Natural Gas</v>
          </cell>
          <cell r="AU1874">
            <v>39755</v>
          </cell>
          <cell r="AV1874">
            <v>59778</v>
          </cell>
          <cell r="AW1874">
            <v>8.2899999999999991</v>
          </cell>
          <cell r="AX1874">
            <v>11</v>
          </cell>
          <cell r="AY1874">
            <v>50.45</v>
          </cell>
          <cell r="AZ1874">
            <v>691991</v>
          </cell>
          <cell r="BA1874">
            <v>40189</v>
          </cell>
          <cell r="BB1874">
            <v>40800</v>
          </cell>
          <cell r="BC1874">
            <v>8.09</v>
          </cell>
          <cell r="BD1874">
            <v>10.24</v>
          </cell>
          <cell r="BE1874">
            <v>52.55</v>
          </cell>
          <cell r="BF1874">
            <v>40178</v>
          </cell>
          <cell r="BG1874">
            <v>635904</v>
          </cell>
          <cell r="BH1874" t="str">
            <v>Average</v>
          </cell>
          <cell r="BI1874" t="str">
            <v>Distribution</v>
          </cell>
          <cell r="BJ1874" t="str">
            <v>Fully Litigated</v>
          </cell>
          <cell r="BK1874" t="str">
            <v>No</v>
          </cell>
          <cell r="BL1874" t="str">
            <v>Yes</v>
          </cell>
        </row>
        <row r="1875">
          <cell r="AE1875">
            <v>191</v>
          </cell>
          <cell r="AF1875">
            <v>0</v>
          </cell>
          <cell r="AG1875">
            <v>1</v>
          </cell>
          <cell r="AH1875">
            <v>1</v>
          </cell>
          <cell r="AI1875">
            <v>1</v>
          </cell>
          <cell r="AJ1875">
            <v>0</v>
          </cell>
          <cell r="AL1875">
            <v>46</v>
          </cell>
          <cell r="AM1875">
            <v>122</v>
          </cell>
          <cell r="AO1875" t="str">
            <v>D-E-015/GR-09-1151</v>
          </cell>
          <cell r="AP1875">
            <v>552</v>
          </cell>
          <cell r="AQ1875" t="str">
            <v>MN</v>
          </cell>
          <cell r="AR1875" t="str">
            <v>Minnesota Power Enterprises, Inc.</v>
          </cell>
          <cell r="AS1875" t="str">
            <v>ALE</v>
          </cell>
          <cell r="AT1875" t="str">
            <v>Electric</v>
          </cell>
          <cell r="AU1875">
            <v>40119</v>
          </cell>
          <cell r="AV1875">
            <v>74500</v>
          </cell>
          <cell r="AW1875">
            <v>8.18</v>
          </cell>
          <cell r="AX1875">
            <v>10.38</v>
          </cell>
          <cell r="AY1875">
            <v>54.29</v>
          </cell>
          <cell r="AZ1875">
            <v>1043471.0380000001</v>
          </cell>
          <cell r="BA1875">
            <v>40484</v>
          </cell>
          <cell r="BB1875">
            <v>67500</v>
          </cell>
          <cell r="BC1875">
            <v>8.18</v>
          </cell>
          <cell r="BD1875">
            <v>10.38</v>
          </cell>
          <cell r="BE1875">
            <v>54.29</v>
          </cell>
          <cell r="BF1875">
            <v>40543</v>
          </cell>
          <cell r="BG1875">
            <v>1043371.807</v>
          </cell>
          <cell r="BH1875" t="str">
            <v>Average</v>
          </cell>
          <cell r="BI1875" t="str">
            <v>Vertically Integrated</v>
          </cell>
          <cell r="BJ1875" t="str">
            <v>Fully Litigated</v>
          </cell>
          <cell r="BK1875" t="str">
            <v>No</v>
          </cell>
          <cell r="BL1875" t="str">
            <v>Yes</v>
          </cell>
        </row>
        <row r="1876">
          <cell r="AE1876">
            <v>191</v>
          </cell>
          <cell r="AF1876">
            <v>0</v>
          </cell>
          <cell r="AG1876">
            <v>1</v>
          </cell>
          <cell r="AH1876">
            <v>1</v>
          </cell>
          <cell r="AI1876">
            <v>1</v>
          </cell>
          <cell r="AJ1876">
            <v>1</v>
          </cell>
          <cell r="AL1876">
            <v>46</v>
          </cell>
          <cell r="AM1876">
            <v>122</v>
          </cell>
          <cell r="AO1876" t="str">
            <v>D-G-002/GR-09-1153</v>
          </cell>
          <cell r="AP1876">
            <v>557</v>
          </cell>
          <cell r="AQ1876" t="str">
            <v>MN</v>
          </cell>
          <cell r="AR1876" t="str">
            <v>Northern States Power Company</v>
          </cell>
          <cell r="AS1876" t="str">
            <v>XEL</v>
          </cell>
          <cell r="AT1876" t="str">
            <v>Natural Gas</v>
          </cell>
          <cell r="AU1876">
            <v>40129</v>
          </cell>
          <cell r="AV1876">
            <v>9924</v>
          </cell>
          <cell r="AW1876">
            <v>8.56</v>
          </cell>
          <cell r="AX1876">
            <v>10.6</v>
          </cell>
          <cell r="AY1876">
            <v>52.46</v>
          </cell>
          <cell r="AZ1876">
            <v>441000</v>
          </cell>
          <cell r="BA1876">
            <v>40518</v>
          </cell>
          <cell r="BB1876">
            <v>7291</v>
          </cell>
          <cell r="BC1876">
            <v>8.2799999999999994</v>
          </cell>
          <cell r="BD1876">
            <v>10.09</v>
          </cell>
          <cell r="BE1876">
            <v>52.46</v>
          </cell>
          <cell r="BF1876">
            <v>40543</v>
          </cell>
          <cell r="BG1876">
            <v>438315</v>
          </cell>
          <cell r="BH1876" t="str">
            <v>Average</v>
          </cell>
          <cell r="BI1876" t="str">
            <v>Distribution</v>
          </cell>
          <cell r="BJ1876" t="str">
            <v>Fully Litigated</v>
          </cell>
          <cell r="BK1876" t="str">
            <v>No</v>
          </cell>
          <cell r="BL1876" t="str">
            <v>Yes</v>
          </cell>
        </row>
        <row r="1877">
          <cell r="AE1877">
            <v>191</v>
          </cell>
          <cell r="AF1877">
            <v>0</v>
          </cell>
          <cell r="AG1877">
            <v>1</v>
          </cell>
          <cell r="AH1877">
            <v>1</v>
          </cell>
          <cell r="AI1877">
            <v>1</v>
          </cell>
          <cell r="AJ1877">
            <v>0</v>
          </cell>
          <cell r="AL1877">
            <v>46</v>
          </cell>
          <cell r="AM1877">
            <v>122</v>
          </cell>
          <cell r="AO1877" t="str">
            <v>D-E-017/GR-10-239</v>
          </cell>
          <cell r="AP1877">
            <v>611</v>
          </cell>
          <cell r="AQ1877" t="str">
            <v>MN</v>
          </cell>
          <cell r="AR1877" t="str">
            <v>Otter Tail Power Company</v>
          </cell>
          <cell r="AS1877" t="str">
            <v>OTTR</v>
          </cell>
          <cell r="AT1877" t="str">
            <v>Electric</v>
          </cell>
          <cell r="AU1877">
            <v>40270</v>
          </cell>
          <cell r="AV1877">
            <v>11134.501</v>
          </cell>
          <cell r="AW1877">
            <v>8.8800000000000008</v>
          </cell>
          <cell r="AX1877">
            <v>11.25</v>
          </cell>
          <cell r="AY1877">
            <v>51.7</v>
          </cell>
          <cell r="AZ1877">
            <v>218146.34599999999</v>
          </cell>
          <cell r="BA1877">
            <v>40658</v>
          </cell>
          <cell r="BB1877">
            <v>5010.9040000000005</v>
          </cell>
          <cell r="BC1877">
            <v>8.61</v>
          </cell>
          <cell r="BD1877">
            <v>10.74</v>
          </cell>
          <cell r="BE1877">
            <v>51.7</v>
          </cell>
          <cell r="BF1877">
            <v>40178</v>
          </cell>
          <cell r="BG1877">
            <v>215091.84700000001</v>
          </cell>
          <cell r="BH1877" t="str">
            <v>Average</v>
          </cell>
          <cell r="BI1877" t="str">
            <v>Vertically Integrated</v>
          </cell>
          <cell r="BJ1877" t="str">
            <v>Fully Litigated</v>
          </cell>
          <cell r="BK1877" t="str">
            <v>No</v>
          </cell>
          <cell r="BL1877" t="str">
            <v>Yes</v>
          </cell>
        </row>
        <row r="1878">
          <cell r="AE1878">
            <v>191</v>
          </cell>
          <cell r="AF1878">
            <v>0</v>
          </cell>
          <cell r="AG1878">
            <v>1</v>
          </cell>
          <cell r="AH1878">
            <v>1</v>
          </cell>
          <cell r="AI1878">
            <v>1</v>
          </cell>
          <cell r="AJ1878">
            <v>0</v>
          </cell>
          <cell r="AL1878">
            <v>46</v>
          </cell>
          <cell r="AM1878">
            <v>122</v>
          </cell>
          <cell r="AO1878" t="str">
            <v>D-E-001/GR-10-276</v>
          </cell>
          <cell r="AP1878">
            <v>620</v>
          </cell>
          <cell r="AQ1878" t="str">
            <v>MN</v>
          </cell>
          <cell r="AR1878" t="str">
            <v>Interstate Power and Light Company</v>
          </cell>
          <cell r="AS1878" t="str">
            <v>LNT</v>
          </cell>
          <cell r="AT1878" t="str">
            <v>Electric</v>
          </cell>
          <cell r="AU1878">
            <v>40305</v>
          </cell>
          <cell r="AV1878">
            <v>14003.289000000001</v>
          </cell>
          <cell r="AW1878">
            <v>8.18</v>
          </cell>
          <cell r="AX1878">
            <v>10.5</v>
          </cell>
          <cell r="AY1878">
            <v>47.74</v>
          </cell>
          <cell r="AZ1878">
            <v>146299.74100000001</v>
          </cell>
          <cell r="BA1878">
            <v>40767</v>
          </cell>
          <cell r="BB1878">
            <v>8414.4410000000007</v>
          </cell>
          <cell r="BC1878">
            <v>8.11</v>
          </cell>
          <cell r="BD1878">
            <v>10.35</v>
          </cell>
          <cell r="BE1878">
            <v>47.74</v>
          </cell>
          <cell r="BF1878">
            <v>40178</v>
          </cell>
          <cell r="BG1878">
            <v>125793.075</v>
          </cell>
          <cell r="BH1878" t="str">
            <v>Average</v>
          </cell>
          <cell r="BI1878" t="str">
            <v>Vertically Integrated</v>
          </cell>
          <cell r="BJ1878" t="str">
            <v>Fully Litigated</v>
          </cell>
          <cell r="BK1878" t="str">
            <v>No</v>
          </cell>
          <cell r="BL1878" t="str">
            <v>Yes</v>
          </cell>
        </row>
        <row r="1879">
          <cell r="AE1879">
            <v>191</v>
          </cell>
          <cell r="AF1879">
            <v>0</v>
          </cell>
          <cell r="AG1879">
            <v>1</v>
          </cell>
          <cell r="AH1879">
            <v>1</v>
          </cell>
          <cell r="AI1879">
            <v>1</v>
          </cell>
          <cell r="AJ1879">
            <v>0</v>
          </cell>
          <cell r="AL1879">
            <v>46</v>
          </cell>
          <cell r="AM1879">
            <v>122</v>
          </cell>
          <cell r="AO1879" t="str">
            <v>D-E-002/GR-10-971</v>
          </cell>
          <cell r="AP1879">
            <v>684</v>
          </cell>
          <cell r="AQ1879" t="str">
            <v>MN</v>
          </cell>
          <cell r="AR1879" t="str">
            <v>Northern States Power Company</v>
          </cell>
          <cell r="AS1879" t="str">
            <v>XEL</v>
          </cell>
          <cell r="AT1879" t="str">
            <v>Electric</v>
          </cell>
          <cell r="AU1879">
            <v>40485</v>
          </cell>
          <cell r="AV1879">
            <v>150630</v>
          </cell>
          <cell r="AW1879">
            <v>8.57</v>
          </cell>
          <cell r="AX1879">
            <v>10.85</v>
          </cell>
          <cell r="AY1879">
            <v>52.56</v>
          </cell>
          <cell r="AZ1879">
            <v>5682936</v>
          </cell>
          <cell r="BA1879">
            <v>40997</v>
          </cell>
          <cell r="BB1879">
            <v>72851</v>
          </cell>
          <cell r="BC1879">
            <v>8.32</v>
          </cell>
          <cell r="BD1879">
            <v>10.37</v>
          </cell>
          <cell r="BE1879">
            <v>52.56</v>
          </cell>
          <cell r="BF1879">
            <v>40908</v>
          </cell>
          <cell r="BG1879">
            <v>5653982</v>
          </cell>
          <cell r="BH1879" t="str">
            <v>Average</v>
          </cell>
          <cell r="BI1879" t="str">
            <v>Vertically Integrated</v>
          </cell>
          <cell r="BJ1879" t="str">
            <v>Settled</v>
          </cell>
          <cell r="BK1879" t="str">
            <v>Yes</v>
          </cell>
          <cell r="BL1879" t="str">
            <v>Yes</v>
          </cell>
        </row>
        <row r="1880">
          <cell r="AE1880">
            <v>191</v>
          </cell>
          <cell r="AF1880">
            <v>0</v>
          </cell>
          <cell r="AG1880">
            <v>1</v>
          </cell>
          <cell r="AH1880">
            <v>1</v>
          </cell>
          <cell r="AI1880">
            <v>1</v>
          </cell>
          <cell r="AJ1880">
            <v>1</v>
          </cell>
          <cell r="AL1880">
            <v>46</v>
          </cell>
          <cell r="AM1880">
            <v>122</v>
          </cell>
          <cell r="AO1880" t="str">
            <v>D-G-007,011/GR-10-977</v>
          </cell>
          <cell r="AP1880">
            <v>703</v>
          </cell>
          <cell r="AQ1880" t="str">
            <v>MN</v>
          </cell>
          <cell r="AR1880" t="str">
            <v>Minnesota Energy Resources Corporation</v>
          </cell>
          <cell r="AS1880" t="str">
            <v>WEC</v>
          </cell>
          <cell r="AT1880" t="str">
            <v>Natural Gas</v>
          </cell>
          <cell r="AU1880">
            <v>40512</v>
          </cell>
          <cell r="AV1880">
            <v>14992.107</v>
          </cell>
          <cell r="AW1880">
            <v>8.36</v>
          </cell>
          <cell r="AX1880">
            <v>10.75</v>
          </cell>
          <cell r="AY1880">
            <v>50.48</v>
          </cell>
          <cell r="AZ1880">
            <v>190652.68</v>
          </cell>
          <cell r="BA1880">
            <v>41053</v>
          </cell>
          <cell r="BB1880">
            <v>11047.296</v>
          </cell>
          <cell r="BC1880">
            <v>7.83</v>
          </cell>
          <cell r="BD1880">
            <v>9.6999999999999993</v>
          </cell>
          <cell r="BE1880">
            <v>50.48</v>
          </cell>
          <cell r="BF1880">
            <v>40908</v>
          </cell>
          <cell r="BG1880">
            <v>189808.628</v>
          </cell>
          <cell r="BH1880" t="str">
            <v>Average</v>
          </cell>
          <cell r="BI1880" t="str">
            <v>Distribution</v>
          </cell>
          <cell r="BJ1880" t="str">
            <v>Fully Litigated</v>
          </cell>
          <cell r="BK1880" t="str">
            <v>No</v>
          </cell>
          <cell r="BL1880" t="str">
            <v>Yes</v>
          </cell>
        </row>
        <row r="1881">
          <cell r="AE1881">
            <v>191</v>
          </cell>
          <cell r="AF1881">
            <v>0</v>
          </cell>
          <cell r="AG1881">
            <v>1</v>
          </cell>
          <cell r="AH1881">
            <v>1</v>
          </cell>
          <cell r="AI1881">
            <v>1</v>
          </cell>
          <cell r="AJ1881">
            <v>0</v>
          </cell>
          <cell r="AL1881">
            <v>46</v>
          </cell>
          <cell r="AM1881">
            <v>122</v>
          </cell>
          <cell r="AO1881" t="str">
            <v>D-E-001-GR-81-345</v>
          </cell>
          <cell r="AP1881">
            <v>1159</v>
          </cell>
          <cell r="AQ1881" t="str">
            <v>MN</v>
          </cell>
          <cell r="AR1881" t="str">
            <v>Interstate Power and Light Company</v>
          </cell>
          <cell r="AS1881" t="str">
            <v>LNT</v>
          </cell>
          <cell r="AT1881" t="str">
            <v>Electric</v>
          </cell>
          <cell r="AU1881">
            <v>29769</v>
          </cell>
          <cell r="AV1881">
            <v>5600</v>
          </cell>
          <cell r="AW1881">
            <v>10.4</v>
          </cell>
          <cell r="AX1881">
            <v>15.7</v>
          </cell>
          <cell r="AY1881">
            <v>31.92</v>
          </cell>
          <cell r="AZ1881" t="str">
            <v>NA</v>
          </cell>
          <cell r="BA1881">
            <v>30126</v>
          </cell>
          <cell r="BB1881">
            <v>4900</v>
          </cell>
          <cell r="BC1881">
            <v>10.130000000000001</v>
          </cell>
          <cell r="BD1881">
            <v>14.85</v>
          </cell>
          <cell r="BE1881">
            <v>31.92</v>
          </cell>
          <cell r="BF1881">
            <v>29494</v>
          </cell>
          <cell r="BG1881" t="str">
            <v>NA</v>
          </cell>
          <cell r="BI1881" t="str">
            <v>Vertically Integrated</v>
          </cell>
          <cell r="BJ1881" t="str">
            <v>Fully Litigated</v>
          </cell>
          <cell r="BK1881" t="str">
            <v>No</v>
          </cell>
          <cell r="BL1881" t="str">
            <v>Yes</v>
          </cell>
        </row>
        <row r="1882">
          <cell r="AE1882">
            <v>191</v>
          </cell>
          <cell r="AF1882">
            <v>0</v>
          </cell>
          <cell r="AG1882">
            <v>1</v>
          </cell>
          <cell r="AH1882">
            <v>1</v>
          </cell>
          <cell r="AI1882">
            <v>1</v>
          </cell>
          <cell r="AJ1882">
            <v>0</v>
          </cell>
          <cell r="AL1882">
            <v>46</v>
          </cell>
          <cell r="AM1882">
            <v>122</v>
          </cell>
          <cell r="AO1882" t="str">
            <v>D-E-002-GR-80-316</v>
          </cell>
          <cell r="AP1882">
            <v>1173</v>
          </cell>
          <cell r="AQ1882" t="str">
            <v>MN</v>
          </cell>
          <cell r="AR1882" t="str">
            <v>Northern States Power Company</v>
          </cell>
          <cell r="AS1882" t="str">
            <v>XEL</v>
          </cell>
          <cell r="AT1882" t="str">
            <v>Electric</v>
          </cell>
          <cell r="AU1882">
            <v>29342</v>
          </cell>
          <cell r="AV1882">
            <v>77500</v>
          </cell>
          <cell r="AW1882">
            <v>10.57</v>
          </cell>
          <cell r="AX1882">
            <v>15.5</v>
          </cell>
          <cell r="AY1882">
            <v>42.2</v>
          </cell>
          <cell r="AZ1882" t="str">
            <v>NA</v>
          </cell>
          <cell r="BA1882">
            <v>29706</v>
          </cell>
          <cell r="BB1882">
            <v>56200</v>
          </cell>
          <cell r="BC1882">
            <v>9.73</v>
          </cell>
          <cell r="BD1882">
            <v>13.5</v>
          </cell>
          <cell r="BE1882">
            <v>42.2</v>
          </cell>
          <cell r="BF1882">
            <v>29798</v>
          </cell>
          <cell r="BG1882" t="str">
            <v>NA</v>
          </cell>
          <cell r="BI1882" t="str">
            <v>Vertically Integrated</v>
          </cell>
          <cell r="BJ1882" t="str">
            <v>Fully Litigated</v>
          </cell>
          <cell r="BK1882" t="str">
            <v>No</v>
          </cell>
          <cell r="BL1882" t="str">
            <v>Yes</v>
          </cell>
        </row>
        <row r="1883">
          <cell r="AE1883">
            <v>191</v>
          </cell>
          <cell r="AF1883">
            <v>0</v>
          </cell>
          <cell r="AG1883">
            <v>1</v>
          </cell>
          <cell r="AH1883">
            <v>1</v>
          </cell>
          <cell r="AI1883">
            <v>1</v>
          </cell>
          <cell r="AJ1883">
            <v>1</v>
          </cell>
          <cell r="AL1883">
            <v>46</v>
          </cell>
          <cell r="AM1883">
            <v>122</v>
          </cell>
          <cell r="AO1883" t="str">
            <v>D-E-002-GR-80-556</v>
          </cell>
          <cell r="AP1883">
            <v>1175</v>
          </cell>
          <cell r="AQ1883" t="str">
            <v>MN</v>
          </cell>
          <cell r="AR1883" t="str">
            <v>Northern States Power Company</v>
          </cell>
          <cell r="AS1883" t="str">
            <v>XEL</v>
          </cell>
          <cell r="AT1883" t="str">
            <v>Natural Gas</v>
          </cell>
          <cell r="AU1883">
            <v>29432</v>
          </cell>
          <cell r="AV1883">
            <v>11000</v>
          </cell>
          <cell r="AW1883">
            <v>10.65</v>
          </cell>
          <cell r="AX1883">
            <v>15.5</v>
          </cell>
          <cell r="AY1883">
            <v>43.1</v>
          </cell>
          <cell r="AZ1883" t="str">
            <v>NA</v>
          </cell>
          <cell r="BA1883">
            <v>29794</v>
          </cell>
          <cell r="BB1883">
            <v>9000</v>
          </cell>
          <cell r="BC1883">
            <v>10.029999999999999</v>
          </cell>
          <cell r="BD1883">
            <v>13.77</v>
          </cell>
          <cell r="BE1883">
            <v>41.46</v>
          </cell>
          <cell r="BF1883">
            <v>29859</v>
          </cell>
          <cell r="BG1883" t="str">
            <v>NA</v>
          </cell>
          <cell r="BI1883" t="str">
            <v>Distribution</v>
          </cell>
          <cell r="BJ1883" t="str">
            <v>Fully Litigated</v>
          </cell>
          <cell r="BK1883" t="str">
            <v>No</v>
          </cell>
          <cell r="BL1883" t="str">
            <v>Yes</v>
          </cell>
        </row>
        <row r="1884">
          <cell r="AE1884">
            <v>191</v>
          </cell>
          <cell r="AF1884">
            <v>0</v>
          </cell>
          <cell r="AG1884">
            <v>1</v>
          </cell>
          <cell r="AH1884">
            <v>1</v>
          </cell>
          <cell r="AI1884">
            <v>1</v>
          </cell>
          <cell r="AJ1884">
            <v>0</v>
          </cell>
          <cell r="AL1884">
            <v>46</v>
          </cell>
          <cell r="AM1884">
            <v>122</v>
          </cell>
          <cell r="AO1884" t="str">
            <v>D-E-002-GR-81-342</v>
          </cell>
          <cell r="AP1884">
            <v>1177</v>
          </cell>
          <cell r="AQ1884" t="str">
            <v>MN</v>
          </cell>
          <cell r="AR1884" t="str">
            <v>Northern States Power Company</v>
          </cell>
          <cell r="AS1884" t="str">
            <v>XEL</v>
          </cell>
          <cell r="AT1884" t="str">
            <v>Electric</v>
          </cell>
          <cell r="AU1884">
            <v>29769</v>
          </cell>
          <cell r="AV1884">
            <v>110100</v>
          </cell>
          <cell r="AW1884">
            <v>11.25</v>
          </cell>
          <cell r="AX1884">
            <v>16</v>
          </cell>
          <cell r="AY1884">
            <v>41.26</v>
          </cell>
          <cell r="AZ1884">
            <v>1581100</v>
          </cell>
          <cell r="BA1884">
            <v>30127</v>
          </cell>
          <cell r="BB1884">
            <v>80000</v>
          </cell>
          <cell r="BC1884">
            <v>10.68</v>
          </cell>
          <cell r="BD1884">
            <v>14.7</v>
          </cell>
          <cell r="BE1884">
            <v>41.3</v>
          </cell>
          <cell r="BF1884">
            <v>30224</v>
          </cell>
          <cell r="BG1884">
            <v>1501000</v>
          </cell>
          <cell r="BH1884" t="str">
            <v>Average</v>
          </cell>
          <cell r="BI1884" t="str">
            <v>Vertically Integrated</v>
          </cell>
          <cell r="BJ1884" t="str">
            <v>Fully Litigated</v>
          </cell>
          <cell r="BK1884" t="str">
            <v>No</v>
          </cell>
          <cell r="BL1884" t="str">
            <v>Yes</v>
          </cell>
        </row>
        <row r="1885">
          <cell r="AE1885">
            <v>191</v>
          </cell>
          <cell r="AF1885">
            <v>0</v>
          </cell>
          <cell r="AG1885">
            <v>1</v>
          </cell>
          <cell r="AH1885">
            <v>1</v>
          </cell>
          <cell r="AI1885">
            <v>1</v>
          </cell>
          <cell r="AJ1885">
            <v>1</v>
          </cell>
          <cell r="AL1885">
            <v>46</v>
          </cell>
          <cell r="AM1885">
            <v>122</v>
          </cell>
          <cell r="AO1885" t="str">
            <v>D-E-002-GR-81-508</v>
          </cell>
          <cell r="AP1885">
            <v>1180</v>
          </cell>
          <cell r="AQ1885" t="str">
            <v>MN</v>
          </cell>
          <cell r="AR1885" t="str">
            <v>Northern States Power Company</v>
          </cell>
          <cell r="AS1885" t="str">
            <v>XEL</v>
          </cell>
          <cell r="AT1885" t="str">
            <v>Natural Gas</v>
          </cell>
          <cell r="AU1885">
            <v>29860</v>
          </cell>
          <cell r="AV1885">
            <v>16000</v>
          </cell>
          <cell r="AW1885">
            <v>11.34</v>
          </cell>
          <cell r="AX1885">
            <v>16</v>
          </cell>
          <cell r="AY1885">
            <v>41.75</v>
          </cell>
          <cell r="AZ1885" t="str">
            <v>NA</v>
          </cell>
          <cell r="BA1885">
            <v>30224</v>
          </cell>
          <cell r="BB1885">
            <v>13500</v>
          </cell>
          <cell r="BC1885">
            <v>10.77</v>
          </cell>
          <cell r="BD1885">
            <v>14.74</v>
          </cell>
          <cell r="BE1885">
            <v>41.75</v>
          </cell>
          <cell r="BF1885">
            <v>30316</v>
          </cell>
          <cell r="BG1885" t="str">
            <v>NA</v>
          </cell>
          <cell r="BI1885" t="str">
            <v>Distribution</v>
          </cell>
          <cell r="BJ1885" t="str">
            <v>Fully Litigated</v>
          </cell>
          <cell r="BK1885" t="str">
            <v>No</v>
          </cell>
          <cell r="BL1885" t="str">
            <v>Yes</v>
          </cell>
        </row>
        <row r="1886">
          <cell r="AE1886">
            <v>191</v>
          </cell>
          <cell r="AF1886">
            <v>0</v>
          </cell>
          <cell r="AG1886">
            <v>1</v>
          </cell>
          <cell r="AH1886">
            <v>1</v>
          </cell>
          <cell r="AI1886">
            <v>1</v>
          </cell>
          <cell r="AJ1886">
            <v>1</v>
          </cell>
          <cell r="AL1886">
            <v>46</v>
          </cell>
          <cell r="AM1886">
            <v>122</v>
          </cell>
          <cell r="AO1886" t="str">
            <v>D-E-002-GR-85-108</v>
          </cell>
          <cell r="AP1886">
            <v>1182</v>
          </cell>
          <cell r="AQ1886" t="str">
            <v>MN</v>
          </cell>
          <cell r="AR1886" t="str">
            <v>Northern States Power Company</v>
          </cell>
          <cell r="AS1886" t="str">
            <v>XEL</v>
          </cell>
          <cell r="AT1886" t="str">
            <v>Natural Gas</v>
          </cell>
          <cell r="AU1886">
            <v>31106</v>
          </cell>
          <cell r="AV1886">
            <v>20400</v>
          </cell>
          <cell r="AW1886">
            <v>11.51</v>
          </cell>
          <cell r="AX1886">
            <v>15.25</v>
          </cell>
          <cell r="AY1886">
            <v>45.51</v>
          </cell>
          <cell r="AZ1886" t="str">
            <v>NA</v>
          </cell>
          <cell r="BA1886">
            <v>31412</v>
          </cell>
          <cell r="BB1886">
            <v>15400</v>
          </cell>
          <cell r="BC1886">
            <v>10.76</v>
          </cell>
          <cell r="BD1886">
            <v>14</v>
          </cell>
          <cell r="BE1886">
            <v>45.56</v>
          </cell>
          <cell r="BF1886">
            <v>31532</v>
          </cell>
          <cell r="BG1886" t="str">
            <v>NA</v>
          </cell>
          <cell r="BI1886" t="str">
            <v>Distribution</v>
          </cell>
          <cell r="BJ1886" t="str">
            <v>Fully Litigated</v>
          </cell>
          <cell r="BK1886" t="str">
            <v>No</v>
          </cell>
          <cell r="BL1886" t="str">
            <v>Yes</v>
          </cell>
        </row>
        <row r="1887">
          <cell r="AE1887">
            <v>191</v>
          </cell>
          <cell r="AF1887">
            <v>0</v>
          </cell>
          <cell r="AG1887">
            <v>1</v>
          </cell>
          <cell r="AH1887">
            <v>1</v>
          </cell>
          <cell r="AI1887">
            <v>1</v>
          </cell>
          <cell r="AJ1887">
            <v>0</v>
          </cell>
          <cell r="AL1887">
            <v>46</v>
          </cell>
          <cell r="AM1887">
            <v>122</v>
          </cell>
          <cell r="AO1887" t="str">
            <v>D-E-002-GR-85-558</v>
          </cell>
          <cell r="AP1887">
            <v>1184</v>
          </cell>
          <cell r="AQ1887" t="str">
            <v>MN</v>
          </cell>
          <cell r="AR1887" t="str">
            <v>Northern States Power Company</v>
          </cell>
          <cell r="AS1887" t="str">
            <v>XEL</v>
          </cell>
          <cell r="AT1887" t="str">
            <v>Electric</v>
          </cell>
          <cell r="AU1887">
            <v>31260</v>
          </cell>
          <cell r="AV1887">
            <v>121700</v>
          </cell>
          <cell r="AW1887">
            <v>11.23</v>
          </cell>
          <cell r="AX1887">
            <v>15</v>
          </cell>
          <cell r="AY1887">
            <v>45.99</v>
          </cell>
          <cell r="AZ1887">
            <v>2238200</v>
          </cell>
          <cell r="BA1887">
            <v>31565</v>
          </cell>
          <cell r="BB1887">
            <v>37000</v>
          </cell>
          <cell r="BC1887">
            <v>10.199999999999999</v>
          </cell>
          <cell r="BD1887">
            <v>12.81</v>
          </cell>
          <cell r="BE1887">
            <v>45</v>
          </cell>
          <cell r="BF1887">
            <v>31685</v>
          </cell>
          <cell r="BG1887">
            <v>2194000</v>
          </cell>
          <cell r="BH1887" t="str">
            <v>Average</v>
          </cell>
          <cell r="BI1887" t="str">
            <v>Vertically Integrated</v>
          </cell>
          <cell r="BJ1887" t="str">
            <v>Fully Litigated</v>
          </cell>
          <cell r="BK1887" t="str">
            <v>No</v>
          </cell>
          <cell r="BL1887" t="str">
            <v>Yes</v>
          </cell>
        </row>
        <row r="1888">
          <cell r="AE1888">
            <v>191</v>
          </cell>
          <cell r="AF1888">
            <v>0</v>
          </cell>
          <cell r="AG1888">
            <v>1</v>
          </cell>
          <cell r="AH1888">
            <v>1</v>
          </cell>
          <cell r="AI1888">
            <v>1</v>
          </cell>
          <cell r="AJ1888">
            <v>1</v>
          </cell>
          <cell r="AL1888">
            <v>46</v>
          </cell>
          <cell r="AM1888">
            <v>122</v>
          </cell>
          <cell r="AO1888" t="str">
            <v>D-E-002-GR-86-160</v>
          </cell>
          <cell r="AP1888">
            <v>1187</v>
          </cell>
          <cell r="AQ1888" t="str">
            <v>MN</v>
          </cell>
          <cell r="AR1888" t="str">
            <v>Northern States Power Company</v>
          </cell>
          <cell r="AS1888" t="str">
            <v>XEL</v>
          </cell>
          <cell r="AT1888" t="str">
            <v>Natural Gas</v>
          </cell>
          <cell r="AU1888">
            <v>31498</v>
          </cell>
          <cell r="AV1888">
            <v>17200</v>
          </cell>
          <cell r="AW1888">
            <v>10.67</v>
          </cell>
          <cell r="AX1888">
            <v>14</v>
          </cell>
          <cell r="AY1888">
            <v>45.45</v>
          </cell>
          <cell r="AZ1888">
            <v>158600</v>
          </cell>
          <cell r="BA1888">
            <v>31804</v>
          </cell>
          <cell r="BB1888">
            <v>12700</v>
          </cell>
          <cell r="BC1888">
            <v>9.82</v>
          </cell>
          <cell r="BD1888">
            <v>12.16</v>
          </cell>
          <cell r="BE1888">
            <v>45</v>
          </cell>
          <cell r="BF1888">
            <v>31928</v>
          </cell>
          <cell r="BG1888">
            <v>156000</v>
          </cell>
          <cell r="BH1888" t="str">
            <v>Average</v>
          </cell>
          <cell r="BI1888" t="str">
            <v>Distribution</v>
          </cell>
          <cell r="BJ1888" t="str">
            <v>Fully Litigated</v>
          </cell>
          <cell r="BK1888" t="str">
            <v>No</v>
          </cell>
          <cell r="BL1888" t="str">
            <v>Yes</v>
          </cell>
        </row>
        <row r="1889">
          <cell r="AE1889">
            <v>191</v>
          </cell>
          <cell r="AF1889">
            <v>0</v>
          </cell>
          <cell r="AG1889">
            <v>1</v>
          </cell>
          <cell r="AH1889">
            <v>1</v>
          </cell>
          <cell r="AI1889">
            <v>1</v>
          </cell>
          <cell r="AJ1889">
            <v>0</v>
          </cell>
          <cell r="AL1889">
            <v>46</v>
          </cell>
          <cell r="AM1889">
            <v>122</v>
          </cell>
          <cell r="AO1889" t="str">
            <v>D-E-002-GR-87-670</v>
          </cell>
          <cell r="AP1889">
            <v>1188</v>
          </cell>
          <cell r="AQ1889" t="str">
            <v>MN</v>
          </cell>
          <cell r="AR1889" t="str">
            <v>Northern States Power Company</v>
          </cell>
          <cell r="AS1889" t="str">
            <v>XEL</v>
          </cell>
          <cell r="AT1889" t="str">
            <v>Electric</v>
          </cell>
          <cell r="AU1889">
            <v>32083</v>
          </cell>
          <cell r="AV1889">
            <v>97300</v>
          </cell>
          <cell r="AW1889">
            <v>10.19</v>
          </cell>
          <cell r="AX1889">
            <v>12.81</v>
          </cell>
          <cell r="AY1889">
            <v>45.25</v>
          </cell>
          <cell r="AZ1889">
            <v>2349200</v>
          </cell>
          <cell r="BA1889">
            <v>32378</v>
          </cell>
          <cell r="BB1889">
            <v>73200</v>
          </cell>
          <cell r="BC1889">
            <v>9.68</v>
          </cell>
          <cell r="BD1889">
            <v>11.7</v>
          </cell>
          <cell r="BE1889">
            <v>45.25</v>
          </cell>
          <cell r="BF1889">
            <v>32508</v>
          </cell>
          <cell r="BG1889">
            <v>2342700</v>
          </cell>
          <cell r="BH1889" t="str">
            <v>Average</v>
          </cell>
          <cell r="BI1889" t="str">
            <v>Vertically Integrated</v>
          </cell>
          <cell r="BJ1889" t="str">
            <v>Settled</v>
          </cell>
          <cell r="BK1889" t="str">
            <v>No</v>
          </cell>
          <cell r="BL1889" t="str">
            <v>Yes</v>
          </cell>
        </row>
        <row r="1890">
          <cell r="AE1890">
            <v>191</v>
          </cell>
          <cell r="AF1890">
            <v>0</v>
          </cell>
          <cell r="AG1890">
            <v>1</v>
          </cell>
          <cell r="AH1890">
            <v>1</v>
          </cell>
          <cell r="AI1890">
            <v>1</v>
          </cell>
          <cell r="AJ1890">
            <v>0</v>
          </cell>
          <cell r="AL1890">
            <v>46</v>
          </cell>
          <cell r="AM1890">
            <v>122</v>
          </cell>
          <cell r="AO1890" t="str">
            <v>D-E-017-GR-80-277</v>
          </cell>
          <cell r="AP1890">
            <v>1190</v>
          </cell>
          <cell r="AQ1890" t="str">
            <v>MN</v>
          </cell>
          <cell r="AR1890" t="str">
            <v>Otter Tail Power Company</v>
          </cell>
          <cell r="AS1890" t="str">
            <v>OTTR</v>
          </cell>
          <cell r="AT1890" t="str">
            <v>Electric</v>
          </cell>
          <cell r="AU1890">
            <v>29325</v>
          </cell>
          <cell r="AV1890">
            <v>13000</v>
          </cell>
          <cell r="AW1890">
            <v>10.61</v>
          </cell>
          <cell r="AX1890">
            <v>15</v>
          </cell>
          <cell r="AY1890">
            <v>32.659999999999997</v>
          </cell>
          <cell r="AZ1890" t="str">
            <v>NA</v>
          </cell>
          <cell r="BA1890">
            <v>29689</v>
          </cell>
          <cell r="BB1890">
            <v>3700</v>
          </cell>
          <cell r="BC1890">
            <v>10.14</v>
          </cell>
          <cell r="BD1890">
            <v>13.57</v>
          </cell>
          <cell r="BE1890">
            <v>32.659999999999997</v>
          </cell>
          <cell r="BF1890">
            <v>29586</v>
          </cell>
          <cell r="BG1890" t="str">
            <v>NA</v>
          </cell>
          <cell r="BI1890" t="str">
            <v>Vertically Integrated</v>
          </cell>
          <cell r="BJ1890" t="str">
            <v>Fully Litigated</v>
          </cell>
          <cell r="BK1890" t="str">
            <v>No</v>
          </cell>
          <cell r="BL1890" t="str">
            <v>Yes</v>
          </cell>
        </row>
        <row r="1891">
          <cell r="AE1891">
            <v>191</v>
          </cell>
          <cell r="AF1891">
            <v>0</v>
          </cell>
          <cell r="AG1891">
            <v>1</v>
          </cell>
          <cell r="AH1891">
            <v>1</v>
          </cell>
          <cell r="AI1891">
            <v>1</v>
          </cell>
          <cell r="AJ1891">
            <v>0</v>
          </cell>
          <cell r="AL1891">
            <v>46</v>
          </cell>
          <cell r="AM1891">
            <v>122</v>
          </cell>
          <cell r="AO1891" t="str">
            <v>D-E-017-GR-81-315</v>
          </cell>
          <cell r="AP1891">
            <v>1191</v>
          </cell>
          <cell r="AQ1891" t="str">
            <v>MN</v>
          </cell>
          <cell r="AR1891" t="str">
            <v>Otter Tail Power Company</v>
          </cell>
          <cell r="AS1891" t="str">
            <v>OTTR</v>
          </cell>
          <cell r="AT1891" t="str">
            <v>Electric</v>
          </cell>
          <cell r="AU1891">
            <v>29752</v>
          </cell>
          <cell r="AV1891">
            <v>18100</v>
          </cell>
          <cell r="AW1891">
            <v>11.46</v>
          </cell>
          <cell r="AX1891">
            <v>16</v>
          </cell>
          <cell r="AY1891">
            <v>34.42</v>
          </cell>
          <cell r="AZ1891">
            <v>162400</v>
          </cell>
          <cell r="BA1891">
            <v>30117</v>
          </cell>
          <cell r="BB1891">
            <v>15600</v>
          </cell>
          <cell r="BC1891">
            <v>11.06</v>
          </cell>
          <cell r="BD1891">
            <v>14.85</v>
          </cell>
          <cell r="BE1891">
            <v>34.42</v>
          </cell>
          <cell r="BF1891">
            <v>30132</v>
          </cell>
          <cell r="BG1891">
            <v>157600</v>
          </cell>
          <cell r="BH1891" t="str">
            <v>Average</v>
          </cell>
          <cell r="BI1891" t="str">
            <v>Vertically Integrated</v>
          </cell>
          <cell r="BJ1891" t="str">
            <v>Fully Litigated</v>
          </cell>
          <cell r="BK1891" t="str">
            <v>No</v>
          </cell>
          <cell r="BL1891" t="str">
            <v>Yes</v>
          </cell>
        </row>
        <row r="1892">
          <cell r="AE1892">
            <v>191</v>
          </cell>
          <cell r="AF1892">
            <v>0</v>
          </cell>
          <cell r="AG1892">
            <v>1</v>
          </cell>
          <cell r="AH1892">
            <v>1</v>
          </cell>
          <cell r="AI1892">
            <v>1</v>
          </cell>
          <cell r="AJ1892">
            <v>0</v>
          </cell>
          <cell r="AL1892">
            <v>46</v>
          </cell>
          <cell r="AM1892">
            <v>122</v>
          </cell>
          <cell r="AO1892" t="str">
            <v>D-E-017-GR-86-380</v>
          </cell>
          <cell r="AP1892">
            <v>1194</v>
          </cell>
          <cell r="AQ1892" t="str">
            <v>MN</v>
          </cell>
          <cell r="AR1892" t="str">
            <v>Otter Tail Power Company</v>
          </cell>
          <cell r="AS1892" t="str">
            <v>OTTR</v>
          </cell>
          <cell r="AT1892" t="str">
            <v>Electric</v>
          </cell>
          <cell r="AU1892">
            <v>31589</v>
          </cell>
          <cell r="AV1892">
            <v>18200</v>
          </cell>
          <cell r="AW1892">
            <v>11.43</v>
          </cell>
          <cell r="AX1892">
            <v>14.85</v>
          </cell>
          <cell r="AY1892">
            <v>46.93</v>
          </cell>
          <cell r="AZ1892" t="str">
            <v>NA</v>
          </cell>
          <cell r="BA1892">
            <v>31894</v>
          </cell>
          <cell r="BB1892">
            <v>7300</v>
          </cell>
          <cell r="BC1892">
            <v>10.029999999999999</v>
          </cell>
          <cell r="BD1892">
            <v>12</v>
          </cell>
          <cell r="BE1892">
            <v>45</v>
          </cell>
          <cell r="BF1892">
            <v>31958</v>
          </cell>
          <cell r="BG1892" t="str">
            <v>NA</v>
          </cell>
          <cell r="BI1892" t="str">
            <v>Vertically Integrated</v>
          </cell>
          <cell r="BJ1892" t="str">
            <v>Fully Litigated</v>
          </cell>
          <cell r="BK1892" t="str">
            <v>No</v>
          </cell>
          <cell r="BL1892" t="str">
            <v>Yes</v>
          </cell>
        </row>
        <row r="1893">
          <cell r="AE1893">
            <v>191</v>
          </cell>
          <cell r="AF1893">
            <v>0</v>
          </cell>
          <cell r="AG1893">
            <v>1</v>
          </cell>
          <cell r="AH1893">
            <v>1</v>
          </cell>
          <cell r="AI1893">
            <v>1</v>
          </cell>
          <cell r="AJ1893">
            <v>0</v>
          </cell>
          <cell r="AL1893">
            <v>46</v>
          </cell>
          <cell r="AM1893">
            <v>122</v>
          </cell>
          <cell r="AO1893" t="str">
            <v>D-E-015-GR-80-76</v>
          </cell>
          <cell r="AP1893">
            <v>1736</v>
          </cell>
          <cell r="AQ1893" t="str">
            <v>MN</v>
          </cell>
          <cell r="AR1893" t="str">
            <v>Minnesota Power Enterprises, Inc.</v>
          </cell>
          <cell r="AS1893" t="str">
            <v>ALE</v>
          </cell>
          <cell r="AT1893" t="str">
            <v>Electric</v>
          </cell>
          <cell r="AU1893">
            <v>29252</v>
          </cell>
          <cell r="AV1893">
            <v>66100</v>
          </cell>
          <cell r="AW1893">
            <v>10.130000000000001</v>
          </cell>
          <cell r="AX1893">
            <v>14.13</v>
          </cell>
          <cell r="AY1893">
            <v>33.76</v>
          </cell>
          <cell r="AZ1893" t="str">
            <v>NA</v>
          </cell>
          <cell r="BA1893">
            <v>29617</v>
          </cell>
          <cell r="BB1893">
            <v>61400</v>
          </cell>
          <cell r="BC1893">
            <v>9.91</v>
          </cell>
          <cell r="BD1893">
            <v>13.47</v>
          </cell>
          <cell r="BE1893">
            <v>33.76</v>
          </cell>
          <cell r="BF1893">
            <v>29706</v>
          </cell>
          <cell r="BG1893" t="str">
            <v>NA</v>
          </cell>
          <cell r="BI1893" t="str">
            <v>Vertically Integrated</v>
          </cell>
          <cell r="BJ1893" t="str">
            <v>Fully Litigated</v>
          </cell>
          <cell r="BK1893" t="str">
            <v>No</v>
          </cell>
          <cell r="BL1893" t="str">
            <v>Yes</v>
          </cell>
        </row>
        <row r="1894">
          <cell r="AE1894">
            <v>191</v>
          </cell>
          <cell r="AF1894">
            <v>0</v>
          </cell>
          <cell r="AG1894">
            <v>1</v>
          </cell>
          <cell r="AH1894">
            <v>1</v>
          </cell>
          <cell r="AI1894">
            <v>1</v>
          </cell>
          <cell r="AJ1894">
            <v>0</v>
          </cell>
          <cell r="AL1894">
            <v>46</v>
          </cell>
          <cell r="AM1894">
            <v>122</v>
          </cell>
          <cell r="AO1894" t="str">
            <v>D-E-015-GR-81-250</v>
          </cell>
          <cell r="AP1894">
            <v>1737</v>
          </cell>
          <cell r="AQ1894" t="str">
            <v>MN</v>
          </cell>
          <cell r="AR1894" t="str">
            <v>Minnesota Power Enterprises, Inc.</v>
          </cell>
          <cell r="AS1894" t="str">
            <v>ALE</v>
          </cell>
          <cell r="AT1894" t="str">
            <v>Electric</v>
          </cell>
          <cell r="AU1894">
            <v>29707</v>
          </cell>
          <cell r="AV1894">
            <v>37100</v>
          </cell>
          <cell r="AW1894">
            <v>10.58</v>
          </cell>
          <cell r="AX1894">
            <v>14.83</v>
          </cell>
          <cell r="AY1894">
            <v>36.43</v>
          </cell>
          <cell r="AZ1894" t="str">
            <v>NA</v>
          </cell>
          <cell r="BA1894">
            <v>30071</v>
          </cell>
          <cell r="BB1894">
            <v>25600</v>
          </cell>
          <cell r="BC1894">
            <v>10.54</v>
          </cell>
          <cell r="BD1894">
            <v>14.7</v>
          </cell>
          <cell r="BE1894">
            <v>36.43</v>
          </cell>
          <cell r="BF1894">
            <v>30132</v>
          </cell>
          <cell r="BG1894" t="str">
            <v>NA</v>
          </cell>
          <cell r="BI1894" t="str">
            <v>Vertically Integrated</v>
          </cell>
          <cell r="BJ1894" t="str">
            <v>Fully Litigated</v>
          </cell>
          <cell r="BK1894" t="str">
            <v>No</v>
          </cell>
          <cell r="BL1894" t="str">
            <v>Yes</v>
          </cell>
        </row>
        <row r="1895">
          <cell r="AE1895">
            <v>191</v>
          </cell>
          <cell r="AF1895">
            <v>0</v>
          </cell>
          <cell r="AG1895">
            <v>1</v>
          </cell>
          <cell r="AH1895">
            <v>1</v>
          </cell>
          <cell r="AI1895">
            <v>1</v>
          </cell>
          <cell r="AJ1895">
            <v>0</v>
          </cell>
          <cell r="AL1895">
            <v>46</v>
          </cell>
          <cell r="AM1895">
            <v>122</v>
          </cell>
          <cell r="AO1895" t="str">
            <v>D-E-015-GR-87-223</v>
          </cell>
          <cell r="AP1895">
            <v>1738</v>
          </cell>
          <cell r="AQ1895" t="str">
            <v>MN</v>
          </cell>
          <cell r="AR1895" t="str">
            <v>Minnesota Power Enterprises, Inc.</v>
          </cell>
          <cell r="AS1895" t="str">
            <v>ALE</v>
          </cell>
          <cell r="AT1895" t="str">
            <v>Electric</v>
          </cell>
          <cell r="AU1895">
            <v>31898</v>
          </cell>
          <cell r="AV1895">
            <v>7900</v>
          </cell>
          <cell r="AW1895">
            <v>9.82</v>
          </cell>
          <cell r="AX1895">
            <v>12.75</v>
          </cell>
          <cell r="AY1895">
            <v>39.479999999999997</v>
          </cell>
          <cell r="AZ1895">
            <v>551100</v>
          </cell>
          <cell r="BA1895">
            <v>32203</v>
          </cell>
          <cell r="BB1895">
            <v>-8500</v>
          </cell>
          <cell r="BC1895">
            <v>9.35</v>
          </cell>
          <cell r="BD1895">
            <v>11.56</v>
          </cell>
          <cell r="BE1895">
            <v>39.479999999999997</v>
          </cell>
          <cell r="BF1895">
            <v>32324</v>
          </cell>
          <cell r="BG1895">
            <v>543100</v>
          </cell>
          <cell r="BH1895" t="str">
            <v>Average</v>
          </cell>
          <cell r="BI1895" t="str">
            <v>Vertically Integrated</v>
          </cell>
          <cell r="BJ1895" t="str">
            <v>Fully Litigated</v>
          </cell>
          <cell r="BK1895" t="str">
            <v>No</v>
          </cell>
          <cell r="BL1895" t="str">
            <v>Yes</v>
          </cell>
        </row>
        <row r="1896">
          <cell r="AE1896">
            <v>191</v>
          </cell>
          <cell r="AF1896">
            <v>0</v>
          </cell>
          <cell r="AG1896">
            <v>1</v>
          </cell>
          <cell r="AH1896">
            <v>1</v>
          </cell>
          <cell r="AI1896">
            <v>1</v>
          </cell>
          <cell r="AJ1896">
            <v>1</v>
          </cell>
          <cell r="AL1896">
            <v>46</v>
          </cell>
          <cell r="AM1896">
            <v>122</v>
          </cell>
          <cell r="AO1896" t="str">
            <v>D-G-011-GR-82-65</v>
          </cell>
          <cell r="AP1896">
            <v>1741</v>
          </cell>
          <cell r="AQ1896" t="str">
            <v>MN</v>
          </cell>
          <cell r="AR1896" t="str">
            <v>Minnesota Energy Resources Corporation</v>
          </cell>
          <cell r="AS1896" t="str">
            <v>WEC</v>
          </cell>
          <cell r="AT1896" t="str">
            <v>Natural Gas</v>
          </cell>
          <cell r="AU1896">
            <v>29980</v>
          </cell>
          <cell r="AV1896">
            <v>6900</v>
          </cell>
          <cell r="AW1896">
            <v>15.77</v>
          </cell>
          <cell r="AX1896">
            <v>18</v>
          </cell>
          <cell r="AY1896">
            <v>54.92</v>
          </cell>
          <cell r="AZ1896" t="str">
            <v>NA</v>
          </cell>
          <cell r="BA1896">
            <v>30344</v>
          </cell>
          <cell r="BB1896">
            <v>5100</v>
          </cell>
          <cell r="BC1896">
            <v>13.53</v>
          </cell>
          <cell r="BD1896">
            <v>14.9</v>
          </cell>
          <cell r="BE1896">
            <v>49.9</v>
          </cell>
          <cell r="BF1896">
            <v>30436</v>
          </cell>
          <cell r="BG1896" t="str">
            <v>NA</v>
          </cell>
          <cell r="BI1896" t="str">
            <v>Distribution</v>
          </cell>
          <cell r="BJ1896" t="str">
            <v>Fully Litigated</v>
          </cell>
          <cell r="BK1896" t="str">
            <v>No</v>
          </cell>
          <cell r="BL1896" t="str">
            <v>Yes</v>
          </cell>
        </row>
        <row r="1897">
          <cell r="AE1897">
            <v>191</v>
          </cell>
          <cell r="AF1897">
            <v>0</v>
          </cell>
          <cell r="AG1897">
            <v>1</v>
          </cell>
          <cell r="AH1897">
            <v>1</v>
          </cell>
          <cell r="AI1897">
            <v>1</v>
          </cell>
          <cell r="AJ1897">
            <v>1</v>
          </cell>
          <cell r="AL1897">
            <v>46</v>
          </cell>
          <cell r="AM1897">
            <v>122</v>
          </cell>
          <cell r="AO1897" t="str">
            <v>D-G-011-GR-86-144</v>
          </cell>
          <cell r="AP1897">
            <v>1742</v>
          </cell>
          <cell r="AQ1897" t="str">
            <v>MN</v>
          </cell>
          <cell r="AR1897" t="str">
            <v>Minnesota Energy Resources Corporation</v>
          </cell>
          <cell r="AS1897" t="str">
            <v>WEC</v>
          </cell>
          <cell r="AT1897" t="str">
            <v>Natural Gas</v>
          </cell>
          <cell r="AU1897">
            <v>31488</v>
          </cell>
          <cell r="AV1897">
            <v>8000</v>
          </cell>
          <cell r="AW1897">
            <v>12.74</v>
          </cell>
          <cell r="AX1897">
            <v>15</v>
          </cell>
          <cell r="AY1897">
            <v>49</v>
          </cell>
          <cell r="AZ1897" t="str">
            <v>NA</v>
          </cell>
          <cell r="BA1897">
            <v>31797</v>
          </cell>
          <cell r="BB1897">
            <v>2900</v>
          </cell>
          <cell r="BC1897">
            <v>10.52</v>
          </cell>
          <cell r="BD1897">
            <v>12.75</v>
          </cell>
          <cell r="BE1897">
            <v>37.799999999999997</v>
          </cell>
          <cell r="BF1897">
            <v>31897</v>
          </cell>
          <cell r="BG1897" t="str">
            <v>NA</v>
          </cell>
          <cell r="BI1897" t="str">
            <v>Distribution</v>
          </cell>
          <cell r="BJ1897" t="str">
            <v>Fully Litigated</v>
          </cell>
          <cell r="BK1897" t="str">
            <v>No</v>
          </cell>
          <cell r="BL1897" t="str">
            <v>Yes</v>
          </cell>
        </row>
        <row r="1898">
          <cell r="AE1898">
            <v>191</v>
          </cell>
          <cell r="AF1898">
            <v>0</v>
          </cell>
          <cell r="AG1898">
            <v>1</v>
          </cell>
          <cell r="AH1898">
            <v>1</v>
          </cell>
          <cell r="AI1898">
            <v>1</v>
          </cell>
          <cell r="AJ1898">
            <v>1</v>
          </cell>
          <cell r="AL1898">
            <v>46</v>
          </cell>
          <cell r="AM1898">
            <v>122</v>
          </cell>
          <cell r="AO1898" t="str">
            <v>D-G-008-GR-80-630</v>
          </cell>
          <cell r="AP1898">
            <v>1744</v>
          </cell>
          <cell r="AQ1898" t="str">
            <v>MN</v>
          </cell>
          <cell r="AR1898" t="str">
            <v>CenterPoint Energy Resources Corp.</v>
          </cell>
          <cell r="AS1898" t="str">
            <v>CNP</v>
          </cell>
          <cell r="AT1898" t="str">
            <v>Natural Gas</v>
          </cell>
          <cell r="AU1898">
            <v>29462</v>
          </cell>
          <cell r="AV1898">
            <v>28300</v>
          </cell>
          <cell r="AW1898">
            <v>12.35</v>
          </cell>
          <cell r="AX1898">
            <v>15.7</v>
          </cell>
          <cell r="AY1898">
            <v>52.87</v>
          </cell>
          <cell r="AZ1898" t="str">
            <v>NA</v>
          </cell>
          <cell r="BA1898">
            <v>29825</v>
          </cell>
          <cell r="BB1898">
            <v>17300</v>
          </cell>
          <cell r="BC1898">
            <v>11.78</v>
          </cell>
          <cell r="BD1898">
            <v>14.43</v>
          </cell>
          <cell r="BE1898">
            <v>52.87</v>
          </cell>
          <cell r="BF1898">
            <v>29920</v>
          </cell>
          <cell r="BG1898" t="str">
            <v>NA</v>
          </cell>
          <cell r="BI1898" t="str">
            <v>Distribution</v>
          </cell>
          <cell r="BJ1898" t="str">
            <v>Fully Litigated</v>
          </cell>
          <cell r="BK1898" t="str">
            <v>No</v>
          </cell>
          <cell r="BL1898" t="str">
            <v>Yes</v>
          </cell>
        </row>
        <row r="1899">
          <cell r="AE1899">
            <v>191</v>
          </cell>
          <cell r="AF1899">
            <v>0</v>
          </cell>
          <cell r="AG1899">
            <v>1</v>
          </cell>
          <cell r="AH1899">
            <v>1</v>
          </cell>
          <cell r="AI1899">
            <v>1</v>
          </cell>
          <cell r="AJ1899">
            <v>1</v>
          </cell>
          <cell r="AL1899">
            <v>46</v>
          </cell>
          <cell r="AM1899">
            <v>122</v>
          </cell>
          <cell r="AO1899" t="str">
            <v>D-G-008-GR-82-249</v>
          </cell>
          <cell r="AP1899">
            <v>1746</v>
          </cell>
          <cell r="AQ1899" t="str">
            <v>MN</v>
          </cell>
          <cell r="AR1899" t="str">
            <v>CenterPoint Energy Resources Corp.</v>
          </cell>
          <cell r="AS1899" t="str">
            <v>CNP</v>
          </cell>
          <cell r="AT1899" t="str">
            <v>Natural Gas</v>
          </cell>
          <cell r="AU1899">
            <v>30092</v>
          </cell>
          <cell r="AV1899">
            <v>30100</v>
          </cell>
          <cell r="AW1899">
            <v>14.53</v>
          </cell>
          <cell r="AX1899">
            <v>17.75</v>
          </cell>
          <cell r="AY1899">
            <v>55.07</v>
          </cell>
          <cell r="AZ1899">
            <v>205700</v>
          </cell>
          <cell r="BA1899">
            <v>30396</v>
          </cell>
          <cell r="BB1899">
            <v>22200</v>
          </cell>
          <cell r="BC1899">
            <v>13</v>
          </cell>
          <cell r="BD1899">
            <v>14.96</v>
          </cell>
          <cell r="BE1899">
            <v>55.07</v>
          </cell>
          <cell r="BF1899">
            <v>30497</v>
          </cell>
          <cell r="BG1899">
            <v>205500</v>
          </cell>
          <cell r="BH1899" t="str">
            <v>Average</v>
          </cell>
          <cell r="BI1899" t="str">
            <v>Distribution</v>
          </cell>
          <cell r="BJ1899" t="str">
            <v>Fully Litigated</v>
          </cell>
          <cell r="BK1899" t="str">
            <v>No</v>
          </cell>
          <cell r="BL1899" t="str">
            <v>Yes</v>
          </cell>
        </row>
        <row r="1900">
          <cell r="AE1900">
            <v>191</v>
          </cell>
          <cell r="AF1900">
            <v>0</v>
          </cell>
          <cell r="AG1900">
            <v>1</v>
          </cell>
          <cell r="AH1900">
            <v>1</v>
          </cell>
          <cell r="AI1900">
            <v>1</v>
          </cell>
          <cell r="AJ1900">
            <v>0</v>
          </cell>
          <cell r="AL1900">
            <v>46</v>
          </cell>
          <cell r="AM1900">
            <v>122</v>
          </cell>
          <cell r="AO1900" t="str">
            <v>D-E-002/GR-12-961</v>
          </cell>
          <cell r="AP1900">
            <v>2408</v>
          </cell>
          <cell r="AQ1900" t="str">
            <v>MN</v>
          </cell>
          <cell r="AR1900" t="str">
            <v>Northern States Power Company</v>
          </cell>
          <cell r="AS1900" t="str">
            <v>XEL</v>
          </cell>
          <cell r="AT1900" t="str">
            <v>Electric</v>
          </cell>
          <cell r="AU1900">
            <v>41215</v>
          </cell>
          <cell r="AV1900">
            <v>208946</v>
          </cell>
          <cell r="AW1900">
            <v>7.85</v>
          </cell>
          <cell r="AX1900">
            <v>10.6</v>
          </cell>
          <cell r="AY1900">
            <v>52.56</v>
          </cell>
          <cell r="AZ1900">
            <v>6269418</v>
          </cell>
          <cell r="BA1900">
            <v>41494</v>
          </cell>
          <cell r="BB1900">
            <v>102797</v>
          </cell>
          <cell r="BC1900">
            <v>7.45</v>
          </cell>
          <cell r="BD1900">
            <v>9.83</v>
          </cell>
          <cell r="BE1900">
            <v>52.56</v>
          </cell>
          <cell r="BF1900">
            <v>41639</v>
          </cell>
          <cell r="BG1900">
            <v>6148357</v>
          </cell>
          <cell r="BH1900" t="str">
            <v>Average</v>
          </cell>
          <cell r="BI1900" t="str">
            <v>Vertically Integrated</v>
          </cell>
          <cell r="BJ1900" t="str">
            <v>Fully Litigated</v>
          </cell>
          <cell r="BK1900" t="str">
            <v>No</v>
          </cell>
          <cell r="BL1900" t="str">
            <v>Yes</v>
          </cell>
        </row>
        <row r="1901">
          <cell r="AE1901">
            <v>191</v>
          </cell>
          <cell r="AF1901">
            <v>0</v>
          </cell>
          <cell r="AG1901">
            <v>1</v>
          </cell>
          <cell r="AH1901">
            <v>1</v>
          </cell>
          <cell r="AI1901">
            <v>1</v>
          </cell>
          <cell r="AJ1901">
            <v>1</v>
          </cell>
          <cell r="AL1901">
            <v>46</v>
          </cell>
          <cell r="AM1901">
            <v>122</v>
          </cell>
          <cell r="AO1901" t="str">
            <v>D-G-008/GR-13-316</v>
          </cell>
          <cell r="AP1901">
            <v>2553</v>
          </cell>
          <cell r="AQ1901" t="str">
            <v>MN</v>
          </cell>
          <cell r="AR1901" t="str">
            <v>CenterPoint Energy Resources Corp.</v>
          </cell>
          <cell r="AS1901" t="str">
            <v>CNP</v>
          </cell>
          <cell r="AT1901" t="str">
            <v>Natural Gas</v>
          </cell>
          <cell r="AU1901">
            <v>41488</v>
          </cell>
          <cell r="AV1901">
            <v>44322</v>
          </cell>
          <cell r="AW1901">
            <v>7.8</v>
          </cell>
          <cell r="AX1901">
            <v>10.3</v>
          </cell>
          <cell r="AY1901">
            <v>52.6</v>
          </cell>
          <cell r="AZ1901">
            <v>702359</v>
          </cell>
          <cell r="BA1901">
            <v>41767</v>
          </cell>
          <cell r="BB1901">
            <v>32943</v>
          </cell>
          <cell r="BC1901">
            <v>7.42</v>
          </cell>
          <cell r="BD1901">
            <v>9.59</v>
          </cell>
          <cell r="BE1901">
            <v>52.6</v>
          </cell>
          <cell r="BF1901">
            <v>41912</v>
          </cell>
          <cell r="BG1901">
            <v>700248</v>
          </cell>
          <cell r="BH1901" t="str">
            <v>Average</v>
          </cell>
          <cell r="BI1901" t="str">
            <v>Distribution</v>
          </cell>
          <cell r="BJ1901" t="str">
            <v>Fully Litigated</v>
          </cell>
          <cell r="BK1901" t="str">
            <v>No</v>
          </cell>
          <cell r="BL1901" t="str">
            <v>Yes</v>
          </cell>
        </row>
        <row r="1902">
          <cell r="AE1902">
            <v>191</v>
          </cell>
          <cell r="AF1902">
            <v>0</v>
          </cell>
          <cell r="AG1902">
            <v>1</v>
          </cell>
          <cell r="AH1902">
            <v>1</v>
          </cell>
          <cell r="AI1902">
            <v>1</v>
          </cell>
          <cell r="AJ1902">
            <v>1</v>
          </cell>
          <cell r="AL1902">
            <v>46</v>
          </cell>
          <cell r="AM1902">
            <v>122</v>
          </cell>
          <cell r="AO1902" t="str">
            <v>D-G-011/GR-13-617</v>
          </cell>
          <cell r="AP1902">
            <v>2562</v>
          </cell>
          <cell r="AQ1902" t="str">
            <v>MN</v>
          </cell>
          <cell r="AR1902" t="str">
            <v>Minnesota Energy Resources Corporation</v>
          </cell>
          <cell r="AS1902" t="str">
            <v>WEC</v>
          </cell>
          <cell r="AT1902" t="str">
            <v>Natural Gas</v>
          </cell>
          <cell r="AU1902">
            <v>41547</v>
          </cell>
          <cell r="AV1902">
            <v>12159.454</v>
          </cell>
          <cell r="AW1902">
            <v>8.01</v>
          </cell>
          <cell r="AX1902">
            <v>10.75</v>
          </cell>
          <cell r="AY1902">
            <v>50.31</v>
          </cell>
          <cell r="AZ1902">
            <v>199192.236</v>
          </cell>
          <cell r="BA1902">
            <v>41906</v>
          </cell>
          <cell r="BB1902">
            <v>7580.7740000000003</v>
          </cell>
          <cell r="BC1902">
            <v>7.3</v>
          </cell>
          <cell r="BD1902">
            <v>9.35</v>
          </cell>
          <cell r="BE1902">
            <v>50.31</v>
          </cell>
          <cell r="BF1902">
            <v>42004</v>
          </cell>
          <cell r="BG1902">
            <v>189725.21300000002</v>
          </cell>
          <cell r="BH1902" t="str">
            <v>Average</v>
          </cell>
          <cell r="BI1902" t="str">
            <v>Distribution</v>
          </cell>
          <cell r="BJ1902" t="str">
            <v>Fully Litigated</v>
          </cell>
          <cell r="BK1902" t="str">
            <v>No</v>
          </cell>
          <cell r="BL1902" t="str">
            <v>Yes</v>
          </cell>
        </row>
        <row r="1903">
          <cell r="AE1903">
            <v>191</v>
          </cell>
          <cell r="AF1903">
            <v>0</v>
          </cell>
          <cell r="AG1903">
            <v>1</v>
          </cell>
          <cell r="AH1903">
            <v>1</v>
          </cell>
          <cell r="AI1903">
            <v>1</v>
          </cell>
          <cell r="AJ1903">
            <v>0</v>
          </cell>
          <cell r="AL1903">
            <v>46</v>
          </cell>
          <cell r="AM1903">
            <v>122</v>
          </cell>
          <cell r="AO1903" t="str">
            <v>D-E-002/GR-13-868</v>
          </cell>
          <cell r="AP1903">
            <v>2569</v>
          </cell>
          <cell r="AQ1903" t="str">
            <v>MN</v>
          </cell>
          <cell r="AR1903" t="str">
            <v>Northern States Power Company</v>
          </cell>
          <cell r="AS1903" t="str">
            <v>XEL</v>
          </cell>
          <cell r="AT1903" t="str">
            <v>Electric</v>
          </cell>
          <cell r="AU1903">
            <v>41582</v>
          </cell>
          <cell r="AV1903">
            <v>248120</v>
          </cell>
          <cell r="AW1903">
            <v>7.65</v>
          </cell>
          <cell r="AX1903">
            <v>10.25</v>
          </cell>
          <cell r="AY1903">
            <v>52.5</v>
          </cell>
          <cell r="AZ1903">
            <v>7042000</v>
          </cell>
          <cell r="BA1903">
            <v>42089</v>
          </cell>
          <cell r="BB1903">
            <v>149419</v>
          </cell>
          <cell r="BC1903">
            <v>7.37</v>
          </cell>
          <cell r="BD1903">
            <v>9.7200000000000006</v>
          </cell>
          <cell r="BE1903">
            <v>52.5</v>
          </cell>
          <cell r="BF1903">
            <v>42004</v>
          </cell>
          <cell r="BG1903">
            <v>6988289</v>
          </cell>
          <cell r="BH1903" t="str">
            <v>Average</v>
          </cell>
          <cell r="BI1903" t="str">
            <v>Vertically Integrated</v>
          </cell>
          <cell r="BJ1903" t="str">
            <v>Fully Litigated</v>
          </cell>
          <cell r="BK1903" t="str">
            <v>Yes</v>
          </cell>
          <cell r="BL1903" t="str">
            <v>Yes</v>
          </cell>
        </row>
        <row r="1904">
          <cell r="AE1904">
            <v>191</v>
          </cell>
          <cell r="AF1904">
            <v>0</v>
          </cell>
          <cell r="AG1904">
            <v>1</v>
          </cell>
          <cell r="AH1904">
            <v>1</v>
          </cell>
          <cell r="AI1904">
            <v>1</v>
          </cell>
          <cell r="AJ1904">
            <v>1</v>
          </cell>
          <cell r="AL1904">
            <v>46</v>
          </cell>
          <cell r="AM1904">
            <v>122</v>
          </cell>
          <cell r="AO1904" t="str">
            <v>D-G-002/M-14-336 (GUIC Rider)</v>
          </cell>
          <cell r="AP1904">
            <v>2775</v>
          </cell>
          <cell r="AQ1904" t="str">
            <v>MN</v>
          </cell>
          <cell r="AR1904" t="str">
            <v>Northern States Power Company</v>
          </cell>
          <cell r="AS1904" t="str">
            <v>XEL</v>
          </cell>
          <cell r="AT1904" t="str">
            <v>Natural Gas</v>
          </cell>
          <cell r="AU1904">
            <v>41852</v>
          </cell>
          <cell r="AV1904">
            <v>14944.889000000001</v>
          </cell>
          <cell r="AW1904" t="str">
            <v>NA</v>
          </cell>
          <cell r="AX1904" t="str">
            <v>NA</v>
          </cell>
          <cell r="AY1904" t="str">
            <v>NA</v>
          </cell>
          <cell r="AZ1904" t="str">
            <v>NA</v>
          </cell>
          <cell r="BA1904">
            <v>42031</v>
          </cell>
          <cell r="BB1904">
            <v>14700.489</v>
          </cell>
          <cell r="BC1904" t="str">
            <v>NA</v>
          </cell>
          <cell r="BD1904" t="str">
            <v>NA</v>
          </cell>
          <cell r="BE1904" t="str">
            <v>NA</v>
          </cell>
          <cell r="BF1904">
            <v>42369</v>
          </cell>
          <cell r="BG1904" t="str">
            <v>NA</v>
          </cell>
          <cell r="BI1904" t="str">
            <v>Limited-Issue Rider</v>
          </cell>
          <cell r="BJ1904" t="str">
            <v>Fully Litigated</v>
          </cell>
          <cell r="BK1904" t="str">
            <v>No</v>
          </cell>
          <cell r="BL1904" t="str">
            <v>No</v>
          </cell>
        </row>
        <row r="1905">
          <cell r="AE1905">
            <v>191</v>
          </cell>
          <cell r="AF1905">
            <v>0</v>
          </cell>
          <cell r="AG1905">
            <v>1</v>
          </cell>
          <cell r="AH1905">
            <v>1</v>
          </cell>
          <cell r="AI1905">
            <v>1</v>
          </cell>
          <cell r="AJ1905">
            <v>1</v>
          </cell>
          <cell r="AL1905">
            <v>46</v>
          </cell>
          <cell r="AM1905">
            <v>122</v>
          </cell>
          <cell r="AO1905" t="str">
            <v>D-G-008/GR-15-424</v>
          </cell>
          <cell r="AP1905">
            <v>2840</v>
          </cell>
          <cell r="AQ1905" t="str">
            <v>MN</v>
          </cell>
          <cell r="AR1905" t="str">
            <v>CenterPoint Energy Resources Corp.</v>
          </cell>
          <cell r="AS1905" t="str">
            <v>CNP</v>
          </cell>
          <cell r="AT1905" t="str">
            <v>Natural Gas</v>
          </cell>
          <cell r="AU1905">
            <v>42219</v>
          </cell>
          <cell r="AV1905">
            <v>54106</v>
          </cell>
          <cell r="AW1905">
            <v>7.94</v>
          </cell>
          <cell r="AX1905">
            <v>10.3</v>
          </cell>
          <cell r="AY1905">
            <v>53.43</v>
          </cell>
          <cell r="AZ1905">
            <v>912820</v>
          </cell>
          <cell r="BA1905">
            <v>42495</v>
          </cell>
          <cell r="BB1905">
            <v>27541</v>
          </cell>
          <cell r="BC1905">
            <v>7.07</v>
          </cell>
          <cell r="BD1905">
            <v>9.49</v>
          </cell>
          <cell r="BE1905">
            <v>50</v>
          </cell>
          <cell r="BF1905">
            <v>42643</v>
          </cell>
          <cell r="BG1905">
            <v>893113</v>
          </cell>
          <cell r="BH1905" t="str">
            <v>Average</v>
          </cell>
          <cell r="BI1905" t="str">
            <v>Distribution</v>
          </cell>
          <cell r="BJ1905" t="str">
            <v>Fully Litigated</v>
          </cell>
          <cell r="BK1905" t="str">
            <v>No</v>
          </cell>
          <cell r="BL1905" t="str">
            <v>Yes</v>
          </cell>
        </row>
        <row r="1906">
          <cell r="AE1906">
            <v>191</v>
          </cell>
          <cell r="AF1906">
            <v>0</v>
          </cell>
          <cell r="AG1906">
            <v>1</v>
          </cell>
          <cell r="AH1906">
            <v>1</v>
          </cell>
          <cell r="AI1906">
            <v>1</v>
          </cell>
          <cell r="AJ1906">
            <v>1</v>
          </cell>
          <cell r="AL1906">
            <v>46</v>
          </cell>
          <cell r="AM1906">
            <v>122</v>
          </cell>
          <cell r="AO1906" t="str">
            <v>D-G-011/GR-15-736</v>
          </cell>
          <cell r="AP1906">
            <v>2856</v>
          </cell>
          <cell r="AQ1906" t="str">
            <v>MN</v>
          </cell>
          <cell r="AR1906" t="str">
            <v>Minnesota Energy Resources Corporation</v>
          </cell>
          <cell r="AS1906" t="str">
            <v>WEC</v>
          </cell>
          <cell r="AT1906" t="str">
            <v>Natural Gas</v>
          </cell>
          <cell r="AU1906">
            <v>42277</v>
          </cell>
          <cell r="AV1906">
            <v>14846.380000000001</v>
          </cell>
          <cell r="AW1906">
            <v>7.64</v>
          </cell>
          <cell r="AX1906">
            <v>10.3</v>
          </cell>
          <cell r="AY1906">
            <v>50.32</v>
          </cell>
          <cell r="AZ1906">
            <v>249709.46100000001</v>
          </cell>
          <cell r="BA1906">
            <v>42642</v>
          </cell>
          <cell r="BB1906">
            <v>6775.4620000000004</v>
          </cell>
          <cell r="BC1906">
            <v>6.88</v>
          </cell>
          <cell r="BD1906">
            <v>9.11</v>
          </cell>
          <cell r="BE1906">
            <v>50.32</v>
          </cell>
          <cell r="BF1906">
            <v>42735</v>
          </cell>
          <cell r="BG1906">
            <v>234395.22200000001</v>
          </cell>
          <cell r="BH1906" t="str">
            <v>Average</v>
          </cell>
          <cell r="BI1906" t="str">
            <v>Distribution</v>
          </cell>
          <cell r="BJ1906" t="str">
            <v>Fully Litigated</v>
          </cell>
          <cell r="BK1906" t="str">
            <v>No</v>
          </cell>
          <cell r="BL1906" t="str">
            <v>Yes</v>
          </cell>
        </row>
        <row r="1907">
          <cell r="AE1907">
            <v>191</v>
          </cell>
          <cell r="AF1907">
            <v>0</v>
          </cell>
          <cell r="AG1907">
            <v>1</v>
          </cell>
          <cell r="AH1907">
            <v>1</v>
          </cell>
          <cell r="AI1907">
            <v>1</v>
          </cell>
          <cell r="AJ1907">
            <v>0</v>
          </cell>
          <cell r="AL1907">
            <v>46</v>
          </cell>
          <cell r="AM1907">
            <v>122</v>
          </cell>
          <cell r="AO1907" t="str">
            <v>D-E-002/GR-15-826</v>
          </cell>
          <cell r="AP1907">
            <v>2866</v>
          </cell>
          <cell r="AQ1907" t="str">
            <v>MN</v>
          </cell>
          <cell r="AR1907" t="str">
            <v>Northern States Power Company</v>
          </cell>
          <cell r="AS1907" t="str">
            <v>XEL</v>
          </cell>
          <cell r="AT1907" t="str">
            <v>Electric</v>
          </cell>
          <cell r="AU1907">
            <v>42310</v>
          </cell>
          <cell r="AV1907">
            <v>297133</v>
          </cell>
          <cell r="AW1907">
            <v>7.51</v>
          </cell>
          <cell r="AX1907">
            <v>10</v>
          </cell>
          <cell r="AY1907">
            <v>52.5</v>
          </cell>
          <cell r="AZ1907">
            <v>7681159</v>
          </cell>
          <cell r="BA1907">
            <v>42866</v>
          </cell>
          <cell r="BB1907">
            <v>244721</v>
          </cell>
          <cell r="BC1907">
            <v>7.08</v>
          </cell>
          <cell r="BD1907">
            <v>9.1999999999999993</v>
          </cell>
          <cell r="BE1907">
            <v>52.5</v>
          </cell>
          <cell r="BF1907">
            <v>43830</v>
          </cell>
          <cell r="BG1907">
            <v>7202334</v>
          </cell>
          <cell r="BH1907" t="str">
            <v>Average</v>
          </cell>
          <cell r="BI1907" t="str">
            <v>Vertically Integrated</v>
          </cell>
          <cell r="BJ1907" t="str">
            <v>Settled</v>
          </cell>
          <cell r="BK1907" t="str">
            <v>Yes</v>
          </cell>
          <cell r="BL1907" t="str">
            <v>Yes</v>
          </cell>
        </row>
        <row r="1908">
          <cell r="AE1908">
            <v>191</v>
          </cell>
          <cell r="AF1908">
            <v>0</v>
          </cell>
          <cell r="AG1908">
            <v>1</v>
          </cell>
          <cell r="AH1908">
            <v>1</v>
          </cell>
          <cell r="AI1908">
            <v>1</v>
          </cell>
          <cell r="AJ1908">
            <v>0</v>
          </cell>
          <cell r="AL1908">
            <v>46</v>
          </cell>
          <cell r="AM1908">
            <v>122</v>
          </cell>
          <cell r="AO1908" t="str">
            <v>D-E-017/GR-15-1033</v>
          </cell>
          <cell r="AP1908">
            <v>2901</v>
          </cell>
          <cell r="AQ1908" t="str">
            <v>MN</v>
          </cell>
          <cell r="AR1908" t="str">
            <v>Otter Tail Power Company</v>
          </cell>
          <cell r="AS1908" t="str">
            <v>OTTR</v>
          </cell>
          <cell r="AT1908" t="str">
            <v>Electric</v>
          </cell>
          <cell r="AU1908">
            <v>42416</v>
          </cell>
          <cell r="AV1908">
            <v>14565.079</v>
          </cell>
          <cell r="AW1908">
            <v>7.85</v>
          </cell>
          <cell r="AX1908">
            <v>10.050000000000001</v>
          </cell>
          <cell r="AY1908">
            <v>52.5</v>
          </cell>
          <cell r="AZ1908">
            <v>482364.11100000003</v>
          </cell>
          <cell r="BA1908">
            <v>42796</v>
          </cell>
          <cell r="BB1908">
            <v>12292.12</v>
          </cell>
          <cell r="BC1908">
            <v>7.51</v>
          </cell>
          <cell r="BD1908">
            <v>9.41</v>
          </cell>
          <cell r="BE1908">
            <v>52.5</v>
          </cell>
          <cell r="BF1908">
            <v>42735</v>
          </cell>
          <cell r="BG1908">
            <v>487191.82699999999</v>
          </cell>
          <cell r="BH1908" t="str">
            <v>Average</v>
          </cell>
          <cell r="BI1908" t="str">
            <v>Vertically Integrated</v>
          </cell>
          <cell r="BJ1908" t="str">
            <v>Fully Litigated</v>
          </cell>
          <cell r="BK1908" t="str">
            <v>No</v>
          </cell>
          <cell r="BL1908" t="str">
            <v>Yes</v>
          </cell>
        </row>
        <row r="1909">
          <cell r="AE1909">
            <v>191</v>
          </cell>
          <cell r="AF1909">
            <v>0</v>
          </cell>
          <cell r="AG1909">
            <v>1</v>
          </cell>
          <cell r="AH1909">
            <v>1</v>
          </cell>
          <cell r="AI1909">
            <v>1</v>
          </cell>
          <cell r="AJ1909">
            <v>0</v>
          </cell>
          <cell r="AL1909">
            <v>46</v>
          </cell>
          <cell r="AM1909">
            <v>122</v>
          </cell>
          <cell r="AO1909" t="str">
            <v>D-E-015/GR-16-664</v>
          </cell>
          <cell r="AP1909">
            <v>3040</v>
          </cell>
          <cell r="AQ1909" t="str">
            <v>MN</v>
          </cell>
          <cell r="AR1909" t="str">
            <v>Minnesota Power Enterprises, Inc.</v>
          </cell>
          <cell r="AS1909" t="str">
            <v>ALE</v>
          </cell>
          <cell r="AT1909" t="str">
            <v>Electric</v>
          </cell>
          <cell r="AU1909">
            <v>42676</v>
          </cell>
          <cell r="AV1909">
            <v>47997.311000000002</v>
          </cell>
          <cell r="AW1909">
            <v>7.55</v>
          </cell>
          <cell r="AX1909">
            <v>10.15</v>
          </cell>
          <cell r="AY1909">
            <v>53.81</v>
          </cell>
          <cell r="AZ1909">
            <v>2083085.605</v>
          </cell>
          <cell r="BA1909">
            <v>43171</v>
          </cell>
          <cell r="BB1909">
            <v>11980.514999999999</v>
          </cell>
          <cell r="BC1909">
            <v>7.06</v>
          </cell>
          <cell r="BD1909">
            <v>9.25</v>
          </cell>
          <cell r="BE1909">
            <v>53.81</v>
          </cell>
          <cell r="BF1909">
            <v>43100</v>
          </cell>
          <cell r="BG1909">
            <v>2048922.1160000002</v>
          </cell>
          <cell r="BH1909" t="str">
            <v>Average</v>
          </cell>
          <cell r="BI1909" t="str">
            <v>Vertically Integrated</v>
          </cell>
          <cell r="BJ1909" t="str">
            <v>Fully Litigated</v>
          </cell>
          <cell r="BK1909" t="str">
            <v>No</v>
          </cell>
          <cell r="BL1909" t="str">
            <v>Yes</v>
          </cell>
        </row>
        <row r="1910">
          <cell r="AE1910">
            <v>191</v>
          </cell>
          <cell r="AF1910">
            <v>0</v>
          </cell>
          <cell r="AG1910">
            <v>1</v>
          </cell>
          <cell r="AH1910">
            <v>1</v>
          </cell>
          <cell r="AI1910">
            <v>1</v>
          </cell>
          <cell r="AJ1910">
            <v>1</v>
          </cell>
          <cell r="AL1910">
            <v>46</v>
          </cell>
          <cell r="AM1910">
            <v>122</v>
          </cell>
          <cell r="AO1910" t="str">
            <v>D-G-008/GR-17-285</v>
          </cell>
          <cell r="AP1910">
            <v>3176</v>
          </cell>
          <cell r="AQ1910" t="str">
            <v>MN</v>
          </cell>
          <cell r="AR1910" t="str">
            <v>CenterPoint Energy Resources Corp.</v>
          </cell>
          <cell r="AS1910" t="str">
            <v>CNP</v>
          </cell>
          <cell r="AT1910" t="str">
            <v>Natural Gas</v>
          </cell>
          <cell r="AU1910">
            <v>42949</v>
          </cell>
          <cell r="AV1910">
            <v>56503</v>
          </cell>
          <cell r="AW1910">
            <v>7.56</v>
          </cell>
          <cell r="AX1910">
            <v>10</v>
          </cell>
          <cell r="AY1910">
            <v>52.18</v>
          </cell>
          <cell r="AZ1910">
            <v>1028099</v>
          </cell>
          <cell r="BA1910">
            <v>43230</v>
          </cell>
          <cell r="BB1910">
            <v>3913</v>
          </cell>
          <cell r="BC1910">
            <v>7.12</v>
          </cell>
          <cell r="BD1910" t="str">
            <v>NA</v>
          </cell>
          <cell r="BE1910" t="str">
            <v>NA</v>
          </cell>
          <cell r="BF1910">
            <v>43373</v>
          </cell>
          <cell r="BG1910">
            <v>1005395</v>
          </cell>
          <cell r="BH1910" t="str">
            <v>Average</v>
          </cell>
          <cell r="BI1910" t="str">
            <v>Distribution</v>
          </cell>
          <cell r="BJ1910" t="str">
            <v>Settled</v>
          </cell>
          <cell r="BK1910" t="str">
            <v>No</v>
          </cell>
          <cell r="BL1910" t="str">
            <v>Yes</v>
          </cell>
        </row>
        <row r="1911">
          <cell r="AE1911">
            <v>191</v>
          </cell>
          <cell r="AF1911">
            <v>0</v>
          </cell>
          <cell r="AG1911">
            <v>1</v>
          </cell>
          <cell r="AH1911">
            <v>1</v>
          </cell>
          <cell r="AI1911">
            <v>1</v>
          </cell>
          <cell r="AJ1911">
            <v>1</v>
          </cell>
          <cell r="AL1911">
            <v>46</v>
          </cell>
          <cell r="AM1911">
            <v>122</v>
          </cell>
          <cell r="AO1911" t="str">
            <v>D-G-011/GR-17-563</v>
          </cell>
          <cell r="AP1911">
            <v>3222</v>
          </cell>
          <cell r="AQ1911" t="str">
            <v>MN</v>
          </cell>
          <cell r="AR1911" t="str">
            <v>Minnesota Energy Resources Corporation</v>
          </cell>
          <cell r="AS1911" t="str">
            <v>WEC</v>
          </cell>
          <cell r="AT1911" t="str">
            <v>Natural Gas</v>
          </cell>
          <cell r="AU1911">
            <v>43021</v>
          </cell>
          <cell r="AV1911">
            <v>4742.5070000000005</v>
          </cell>
          <cell r="AW1911">
            <v>7</v>
          </cell>
          <cell r="AX1911">
            <v>10.3</v>
          </cell>
          <cell r="AY1911">
            <v>50.9</v>
          </cell>
          <cell r="AZ1911">
            <v>284286.995</v>
          </cell>
          <cell r="BA1911">
            <v>43412</v>
          </cell>
          <cell r="BB1911">
            <v>3100.6350000000002</v>
          </cell>
          <cell r="BC1911">
            <v>6.7</v>
          </cell>
          <cell r="BD1911">
            <v>9.6999999999999993</v>
          </cell>
          <cell r="BE1911">
            <v>50.9</v>
          </cell>
          <cell r="BF1911">
            <v>43465</v>
          </cell>
          <cell r="BG1911">
            <v>284298.22500000003</v>
          </cell>
          <cell r="BH1911" t="str">
            <v>Average</v>
          </cell>
          <cell r="BI1911" t="str">
            <v>Distribution</v>
          </cell>
          <cell r="BJ1911" t="str">
            <v>Fully Litigated</v>
          </cell>
          <cell r="BK1911" t="str">
            <v>No</v>
          </cell>
          <cell r="BL1911" t="str">
            <v>Yes</v>
          </cell>
        </row>
        <row r="1912">
          <cell r="AE1912">
            <v>192</v>
          </cell>
          <cell r="AF1912">
            <v>1</v>
          </cell>
          <cell r="AG1912">
            <v>1</v>
          </cell>
          <cell r="AH1912">
            <v>1</v>
          </cell>
          <cell r="AI1912">
            <v>1</v>
          </cell>
          <cell r="AJ1912">
            <v>1</v>
          </cell>
          <cell r="AL1912">
            <v>46</v>
          </cell>
          <cell r="AM1912">
            <v>122</v>
          </cell>
          <cell r="AO1912" t="str">
            <v>D-G-008/GR-19-524</v>
          </cell>
          <cell r="AP1912">
            <v>3573</v>
          </cell>
          <cell r="AQ1912" t="str">
            <v>MN</v>
          </cell>
          <cell r="AR1912" t="str">
            <v>CenterPoint Energy Resources Corp.</v>
          </cell>
          <cell r="AS1912" t="str">
            <v>CNP</v>
          </cell>
          <cell r="AT1912" t="str">
            <v>Natural Gas</v>
          </cell>
          <cell r="AU1912">
            <v>43766</v>
          </cell>
          <cell r="AV1912">
            <v>62032.205000000002</v>
          </cell>
          <cell r="AW1912">
            <v>7.41</v>
          </cell>
          <cell r="AX1912">
            <v>10.15</v>
          </cell>
          <cell r="AY1912">
            <v>51.39</v>
          </cell>
          <cell r="AZ1912">
            <v>1306656</v>
          </cell>
          <cell r="BA1912">
            <v>44210</v>
          </cell>
          <cell r="BB1912">
            <v>38520</v>
          </cell>
          <cell r="BC1912">
            <v>6.86</v>
          </cell>
          <cell r="BD1912" t="str">
            <v>NA</v>
          </cell>
          <cell r="BE1912" t="str">
            <v>NA</v>
          </cell>
          <cell r="BF1912">
            <v>44196</v>
          </cell>
          <cell r="BG1912">
            <v>1307721</v>
          </cell>
          <cell r="BH1912" t="str">
            <v>Average</v>
          </cell>
          <cell r="BI1912" t="str">
            <v>Distribution</v>
          </cell>
          <cell r="BJ1912" t="str">
            <v>Settled</v>
          </cell>
          <cell r="BK1912" t="str">
            <v>No</v>
          </cell>
          <cell r="BL1912" t="str">
            <v>Yes</v>
          </cell>
        </row>
        <row r="1913">
          <cell r="AE1913">
            <v>192</v>
          </cell>
          <cell r="AF1913">
            <v>1</v>
          </cell>
          <cell r="AG1913">
            <v>1</v>
          </cell>
          <cell r="AH1913">
            <v>1</v>
          </cell>
          <cell r="AI1913">
            <v>1</v>
          </cell>
          <cell r="AJ1913">
            <v>0</v>
          </cell>
          <cell r="AL1913">
            <v>46</v>
          </cell>
          <cell r="AM1913">
            <v>122</v>
          </cell>
          <cell r="AO1913" t="str">
            <v>D-E-015/GR-19-442</v>
          </cell>
          <cell r="AP1913">
            <v>3576</v>
          </cell>
          <cell r="AQ1913" t="str">
            <v>MN</v>
          </cell>
          <cell r="AR1913" t="str">
            <v>Minnesota Power Enterprises, Inc.</v>
          </cell>
          <cell r="AS1913" t="str">
            <v>ALE</v>
          </cell>
          <cell r="AT1913" t="str">
            <v>Electric</v>
          </cell>
          <cell r="AU1913">
            <v>43770</v>
          </cell>
          <cell r="AV1913">
            <v>65900.137000000002</v>
          </cell>
          <cell r="AW1913">
            <v>7.47</v>
          </cell>
          <cell r="AX1913">
            <v>10.050000000000001</v>
          </cell>
          <cell r="AY1913">
            <v>53.81</v>
          </cell>
          <cell r="AZ1913">
            <v>2072019.7380000001</v>
          </cell>
          <cell r="BA1913">
            <v>44176</v>
          </cell>
          <cell r="BB1913" t="str">
            <v>NA</v>
          </cell>
          <cell r="BC1913" t="str">
            <v>NA</v>
          </cell>
          <cell r="BD1913" t="str">
            <v>NA</v>
          </cell>
          <cell r="BE1913" t="str">
            <v>NA</v>
          </cell>
          <cell r="BG1913" t="str">
            <v>NA</v>
          </cell>
          <cell r="BI1913" t="str">
            <v>Vertically Integrated</v>
          </cell>
          <cell r="BK1913" t="str">
            <v>No</v>
          </cell>
          <cell r="BL1913" t="str">
            <v>Yes</v>
          </cell>
        </row>
        <row r="1914">
          <cell r="AE1914">
            <v>192</v>
          </cell>
          <cell r="AF1914">
            <v>1</v>
          </cell>
          <cell r="AG1914">
            <v>1</v>
          </cell>
          <cell r="AH1914">
            <v>1</v>
          </cell>
          <cell r="AI1914">
            <v>1</v>
          </cell>
          <cell r="AJ1914">
            <v>0</v>
          </cell>
          <cell r="AL1914">
            <v>46</v>
          </cell>
          <cell r="AM1914">
            <v>122</v>
          </cell>
          <cell r="AO1914" t="str">
            <v>D-E-002/GR-19-564</v>
          </cell>
          <cell r="AP1914">
            <v>3577</v>
          </cell>
          <cell r="AQ1914" t="str">
            <v>MN</v>
          </cell>
          <cell r="AR1914" t="str">
            <v>Northern States Power Company</v>
          </cell>
          <cell r="AS1914" t="str">
            <v>XEL</v>
          </cell>
          <cell r="AT1914" t="str">
            <v>Electric</v>
          </cell>
          <cell r="AU1914">
            <v>43770</v>
          </cell>
          <cell r="AV1914">
            <v>466104.28</v>
          </cell>
          <cell r="AW1914">
            <v>7.47</v>
          </cell>
          <cell r="AX1914">
            <v>10.199999999999999</v>
          </cell>
          <cell r="AY1914">
            <v>52.5</v>
          </cell>
          <cell r="AZ1914">
            <v>9805740</v>
          </cell>
          <cell r="BA1914">
            <v>43928</v>
          </cell>
          <cell r="BB1914" t="str">
            <v>NA</v>
          </cell>
          <cell r="BC1914" t="str">
            <v>NA</v>
          </cell>
          <cell r="BD1914" t="str">
            <v>NA</v>
          </cell>
          <cell r="BE1914" t="str">
            <v>NA</v>
          </cell>
          <cell r="BG1914" t="str">
            <v>NA</v>
          </cell>
          <cell r="BI1914" t="str">
            <v>Vertically Integrated</v>
          </cell>
          <cell r="BK1914" t="str">
            <v>No</v>
          </cell>
          <cell r="BL1914" t="str">
            <v>No</v>
          </cell>
        </row>
        <row r="1915">
          <cell r="AE1915">
            <v>192</v>
          </cell>
          <cell r="AF1915">
            <v>1</v>
          </cell>
          <cell r="AG1915">
            <v>1</v>
          </cell>
          <cell r="AH1915">
            <v>1</v>
          </cell>
          <cell r="AI1915">
            <v>1</v>
          </cell>
          <cell r="AJ1915">
            <v>0</v>
          </cell>
          <cell r="AL1915">
            <v>46</v>
          </cell>
          <cell r="AM1915">
            <v>122</v>
          </cell>
          <cell r="AO1915" t="str">
            <v>D-E-017/GR-20-719</v>
          </cell>
          <cell r="AP1915">
            <v>3719</v>
          </cell>
          <cell r="AQ1915" t="str">
            <v>MN</v>
          </cell>
          <cell r="AR1915" t="str">
            <v>Otter Tail Power Company</v>
          </cell>
          <cell r="AS1915" t="str">
            <v>OTTR</v>
          </cell>
          <cell r="AT1915" t="str">
            <v>Electric</v>
          </cell>
          <cell r="AU1915">
            <v>44137</v>
          </cell>
          <cell r="AV1915">
            <v>28302.945</v>
          </cell>
          <cell r="AW1915">
            <v>7.55</v>
          </cell>
          <cell r="AX1915">
            <v>10.199999999999999</v>
          </cell>
          <cell r="AY1915">
            <v>52.5</v>
          </cell>
          <cell r="AZ1915">
            <v>728424.45499999996</v>
          </cell>
          <cell r="BA1915">
            <v>44504</v>
          </cell>
          <cell r="BB1915">
            <v>17911.362000000001</v>
          </cell>
          <cell r="BC1915">
            <v>7.18</v>
          </cell>
          <cell r="BD1915">
            <v>9.48</v>
          </cell>
          <cell r="BE1915">
            <v>52.5</v>
          </cell>
          <cell r="BF1915">
            <v>44561</v>
          </cell>
          <cell r="BG1915">
            <v>722946.33499999996</v>
          </cell>
          <cell r="BH1915" t="str">
            <v>Average</v>
          </cell>
          <cell r="BI1915" t="str">
            <v>Vertically Integrated</v>
          </cell>
          <cell r="BJ1915" t="str">
            <v>Fully Litigated</v>
          </cell>
          <cell r="BK1915" t="str">
            <v>No</v>
          </cell>
          <cell r="BL1915" t="str">
            <v>Yes</v>
          </cell>
        </row>
        <row r="1916">
          <cell r="AE1916">
            <v>192</v>
          </cell>
          <cell r="AF1916">
            <v>1</v>
          </cell>
          <cell r="AG1916">
            <v>1</v>
          </cell>
          <cell r="AH1916">
            <v>1</v>
          </cell>
          <cell r="AI1916">
            <v>1</v>
          </cell>
          <cell r="AJ1916">
            <v>0</v>
          </cell>
          <cell r="AL1916">
            <v>46</v>
          </cell>
          <cell r="AM1916">
            <v>122</v>
          </cell>
          <cell r="AO1916" t="str">
            <v>D-E-002/GR-20-723</v>
          </cell>
          <cell r="AP1916">
            <v>3720</v>
          </cell>
          <cell r="AQ1916" t="str">
            <v>MN</v>
          </cell>
          <cell r="AR1916" t="str">
            <v>Northern States Power Company</v>
          </cell>
          <cell r="AS1916" t="str">
            <v>XEL</v>
          </cell>
          <cell r="AT1916" t="str">
            <v>Electric</v>
          </cell>
          <cell r="AU1916">
            <v>44137</v>
          </cell>
          <cell r="AV1916">
            <v>362551.12699999998</v>
          </cell>
          <cell r="AW1916" t="str">
            <v>NA</v>
          </cell>
          <cell r="AX1916">
            <v>10.199999999999999</v>
          </cell>
          <cell r="AY1916">
            <v>52.5</v>
          </cell>
          <cell r="AZ1916">
            <v>9950576</v>
          </cell>
          <cell r="BA1916">
            <v>44377</v>
          </cell>
          <cell r="BB1916" t="str">
            <v>NA</v>
          </cell>
          <cell r="BC1916" t="str">
            <v>NA</v>
          </cell>
          <cell r="BD1916" t="str">
            <v>NA</v>
          </cell>
          <cell r="BE1916" t="str">
            <v>NA</v>
          </cell>
          <cell r="BG1916" t="str">
            <v>NA</v>
          </cell>
          <cell r="BI1916" t="str">
            <v>Vertically Integrated</v>
          </cell>
          <cell r="BK1916" t="str">
            <v>No</v>
          </cell>
          <cell r="BL1916" t="str">
            <v>No</v>
          </cell>
        </row>
        <row r="1917">
          <cell r="AE1917">
            <v>192</v>
          </cell>
          <cell r="AF1917">
            <v>1</v>
          </cell>
          <cell r="AG1917">
            <v>1</v>
          </cell>
          <cell r="AH1917">
            <v>1</v>
          </cell>
          <cell r="AI1917">
            <v>1</v>
          </cell>
          <cell r="AJ1917">
            <v>0</v>
          </cell>
          <cell r="AL1917">
            <v>46</v>
          </cell>
          <cell r="AM1917">
            <v>122</v>
          </cell>
          <cell r="AO1917" t="str">
            <v>D-E-002/GR-21-630</v>
          </cell>
          <cell r="AP1917">
            <v>3905</v>
          </cell>
          <cell r="AQ1917" t="str">
            <v>MN</v>
          </cell>
          <cell r="AR1917" t="str">
            <v>Northern States Power Company</v>
          </cell>
          <cell r="AS1917" t="str">
            <v>XEL</v>
          </cell>
          <cell r="AT1917" t="str">
            <v>Electric</v>
          </cell>
          <cell r="AU1917">
            <v>44494</v>
          </cell>
          <cell r="AV1917">
            <v>498193</v>
          </cell>
          <cell r="AW1917">
            <v>7.45</v>
          </cell>
          <cell r="AX1917">
            <v>10.199999999999999</v>
          </cell>
          <cell r="AY1917">
            <v>52.5</v>
          </cell>
          <cell r="AZ1917">
            <v>11902167</v>
          </cell>
          <cell r="BA1917">
            <v>45078</v>
          </cell>
          <cell r="BB1917">
            <v>331751</v>
          </cell>
          <cell r="BC1917">
            <v>6.95</v>
          </cell>
          <cell r="BD1917">
            <v>9.25</v>
          </cell>
          <cell r="BE1917">
            <v>52.5</v>
          </cell>
          <cell r="BF1917">
            <v>45657</v>
          </cell>
          <cell r="BG1917">
            <v>11885178</v>
          </cell>
          <cell r="BH1917" t="str">
            <v>Average</v>
          </cell>
          <cell r="BI1917" t="str">
            <v>Vertically Integrated</v>
          </cell>
          <cell r="BJ1917" t="str">
            <v>Fully Litigated</v>
          </cell>
          <cell r="BK1917" t="str">
            <v>Yes</v>
          </cell>
          <cell r="BL1917" t="str">
            <v>Yes</v>
          </cell>
        </row>
        <row r="1918">
          <cell r="AE1918">
            <v>192</v>
          </cell>
          <cell r="AF1918">
            <v>1</v>
          </cell>
          <cell r="AG1918">
            <v>1</v>
          </cell>
          <cell r="AH1918">
            <v>1</v>
          </cell>
          <cell r="AI1918">
            <v>1</v>
          </cell>
          <cell r="AJ1918">
            <v>0</v>
          </cell>
          <cell r="AL1918">
            <v>46</v>
          </cell>
          <cell r="AM1918">
            <v>122</v>
          </cell>
          <cell r="AO1918" t="str">
            <v>D-E-015/GR-21-335</v>
          </cell>
          <cell r="AP1918">
            <v>3909</v>
          </cell>
          <cell r="AQ1918" t="str">
            <v>MN</v>
          </cell>
          <cell r="AR1918" t="str">
            <v>Minnesota Power Enterprises, Inc.</v>
          </cell>
          <cell r="AS1918" t="str">
            <v>ALE</v>
          </cell>
          <cell r="AT1918" t="str">
            <v>Electric</v>
          </cell>
          <cell r="AU1918">
            <v>44501</v>
          </cell>
          <cell r="AV1918">
            <v>108258.993</v>
          </cell>
          <cell r="AW1918">
            <v>7.51</v>
          </cell>
          <cell r="AX1918">
            <v>10.25</v>
          </cell>
          <cell r="AY1918">
            <v>53.81</v>
          </cell>
          <cell r="AZ1918">
            <v>2113031.9900000002</v>
          </cell>
          <cell r="BA1918">
            <v>44949</v>
          </cell>
          <cell r="BB1918">
            <v>58600</v>
          </cell>
          <cell r="BC1918">
            <v>7.12</v>
          </cell>
          <cell r="BD1918">
            <v>9.65</v>
          </cell>
          <cell r="BE1918">
            <v>52.5</v>
          </cell>
          <cell r="BF1918">
            <v>44926</v>
          </cell>
          <cell r="BG1918">
            <v>2022000</v>
          </cell>
          <cell r="BH1918" t="str">
            <v>Average</v>
          </cell>
          <cell r="BI1918" t="str">
            <v>Vertically Integrated</v>
          </cell>
          <cell r="BJ1918" t="str">
            <v>Fully Litigated</v>
          </cell>
          <cell r="BK1918" t="str">
            <v>No</v>
          </cell>
          <cell r="BL1918" t="str">
            <v>Yes</v>
          </cell>
        </row>
        <row r="1919">
          <cell r="AE1919">
            <v>193</v>
          </cell>
          <cell r="AF1919">
            <v>1</v>
          </cell>
          <cell r="AG1919">
            <v>1</v>
          </cell>
          <cell r="AH1919">
            <v>1</v>
          </cell>
          <cell r="AI1919">
            <v>1</v>
          </cell>
          <cell r="AJ1919">
            <v>1</v>
          </cell>
          <cell r="AL1919">
            <v>46</v>
          </cell>
          <cell r="AM1919">
            <v>122</v>
          </cell>
          <cell r="AO1919" t="str">
            <v>D-G-008/GR-21-435</v>
          </cell>
          <cell r="AP1919">
            <v>3910</v>
          </cell>
          <cell r="AQ1919" t="str">
            <v>MN</v>
          </cell>
          <cell r="AR1919" t="str">
            <v>CenterPoint Energy Resources Corp.</v>
          </cell>
          <cell r="AS1919" t="str">
            <v>CNP</v>
          </cell>
          <cell r="AT1919" t="str">
            <v>Natural Gas</v>
          </cell>
          <cell r="AU1919">
            <v>44501</v>
          </cell>
          <cell r="AV1919">
            <v>67066</v>
          </cell>
          <cell r="AW1919">
            <v>7.06</v>
          </cell>
          <cell r="AX1919">
            <v>10.199999999999999</v>
          </cell>
          <cell r="AY1919">
            <v>51</v>
          </cell>
          <cell r="AZ1919">
            <v>1752138</v>
          </cell>
          <cell r="BA1919">
            <v>44791</v>
          </cell>
          <cell r="BB1919">
            <v>48500</v>
          </cell>
          <cell r="BC1919">
            <v>6.65</v>
          </cell>
          <cell r="BD1919">
            <v>9.39</v>
          </cell>
          <cell r="BE1919">
            <v>51</v>
          </cell>
          <cell r="BF1919">
            <v>44926</v>
          </cell>
          <cell r="BG1919">
            <v>1769952</v>
          </cell>
          <cell r="BH1919" t="str">
            <v>Average</v>
          </cell>
          <cell r="BI1919" t="str">
            <v>Distribution</v>
          </cell>
          <cell r="BJ1919" t="str">
            <v>Settled</v>
          </cell>
          <cell r="BK1919" t="str">
            <v>No</v>
          </cell>
          <cell r="BL1919" t="str">
            <v>Yes</v>
          </cell>
        </row>
        <row r="1920">
          <cell r="AE1920">
            <v>194</v>
          </cell>
          <cell r="AF1920">
            <v>1</v>
          </cell>
          <cell r="AG1920">
            <v>1</v>
          </cell>
          <cell r="AH1920">
            <v>1</v>
          </cell>
          <cell r="AI1920">
            <v>1</v>
          </cell>
          <cell r="AJ1920">
            <v>1</v>
          </cell>
          <cell r="AL1920">
            <v>46</v>
          </cell>
          <cell r="AM1920">
            <v>122</v>
          </cell>
          <cell r="AO1920" t="str">
            <v>D-G-002/GR-21-678</v>
          </cell>
          <cell r="AP1920">
            <v>3911</v>
          </cell>
          <cell r="AQ1920" t="str">
            <v>MN</v>
          </cell>
          <cell r="AR1920" t="str">
            <v>Northern States Power Company</v>
          </cell>
          <cell r="AS1920" t="str">
            <v>XEL</v>
          </cell>
          <cell r="AT1920" t="str">
            <v>Natural Gas</v>
          </cell>
          <cell r="AU1920">
            <v>44501</v>
          </cell>
          <cell r="AV1920">
            <v>35629</v>
          </cell>
          <cell r="AW1920">
            <v>7.46</v>
          </cell>
          <cell r="AX1920">
            <v>10.5</v>
          </cell>
          <cell r="AY1920">
            <v>52.5</v>
          </cell>
          <cell r="AZ1920">
            <v>934448</v>
          </cell>
          <cell r="BA1920">
            <v>45008</v>
          </cell>
          <cell r="BB1920">
            <v>20888</v>
          </cell>
          <cell r="BC1920">
            <v>6.97</v>
          </cell>
          <cell r="BD1920">
            <v>9.57</v>
          </cell>
          <cell r="BE1920">
            <v>52.5</v>
          </cell>
          <cell r="BF1920">
            <v>44926</v>
          </cell>
          <cell r="BG1920">
            <v>927761</v>
          </cell>
          <cell r="BH1920" t="str">
            <v>Average</v>
          </cell>
          <cell r="BI1920" t="str">
            <v>Distribution</v>
          </cell>
          <cell r="BJ1920" t="str">
            <v>Settled</v>
          </cell>
          <cell r="BK1920" t="str">
            <v>No</v>
          </cell>
          <cell r="BL1920" t="str">
            <v>Yes</v>
          </cell>
        </row>
        <row r="1921">
          <cell r="AE1921">
            <v>195</v>
          </cell>
          <cell r="AF1921">
            <v>1</v>
          </cell>
          <cell r="AG1921">
            <v>1</v>
          </cell>
          <cell r="AH1921">
            <v>1</v>
          </cell>
          <cell r="AI1921">
            <v>1</v>
          </cell>
          <cell r="AJ1921">
            <v>1</v>
          </cell>
          <cell r="AL1921">
            <v>46</v>
          </cell>
          <cell r="AM1921">
            <v>122</v>
          </cell>
          <cell r="AO1921" t="str">
            <v>D-G-011/GR-22-504</v>
          </cell>
          <cell r="AP1921">
            <v>4098</v>
          </cell>
          <cell r="AQ1921" t="str">
            <v>MN</v>
          </cell>
          <cell r="AR1921" t="str">
            <v>Minnesota Energy Resources Corporation</v>
          </cell>
          <cell r="AS1921" t="str">
            <v>WEC</v>
          </cell>
          <cell r="AT1921" t="str">
            <v>Natural Gas</v>
          </cell>
          <cell r="AU1921">
            <v>44866</v>
          </cell>
          <cell r="AV1921">
            <v>40322.302000000003</v>
          </cell>
          <cell r="AW1921">
            <v>7.07</v>
          </cell>
          <cell r="AX1921">
            <v>10.3</v>
          </cell>
          <cell r="AY1921">
            <v>53</v>
          </cell>
          <cell r="AZ1921">
            <v>482450</v>
          </cell>
          <cell r="BA1921">
            <v>45225</v>
          </cell>
          <cell r="BB1921">
            <v>28804</v>
          </cell>
          <cell r="BC1921">
            <v>6.72</v>
          </cell>
          <cell r="BD1921">
            <v>9.65</v>
          </cell>
          <cell r="BE1921">
            <v>53</v>
          </cell>
          <cell r="BF1921">
            <v>45291</v>
          </cell>
          <cell r="BG1921">
            <v>470073</v>
          </cell>
          <cell r="BH1921" t="str">
            <v>Average</v>
          </cell>
          <cell r="BI1921" t="str">
            <v>Distribution</v>
          </cell>
          <cell r="BJ1921" t="str">
            <v>Settled</v>
          </cell>
          <cell r="BK1921" t="str">
            <v>No</v>
          </cell>
          <cell r="BL1921" t="str">
            <v>Yes</v>
          </cell>
        </row>
        <row r="1922">
          <cell r="AE1922">
            <v>195</v>
          </cell>
          <cell r="AF1922">
            <v>1</v>
          </cell>
          <cell r="AG1922">
            <v>1</v>
          </cell>
          <cell r="AH1922">
            <v>1</v>
          </cell>
          <cell r="AI1922">
            <v>1</v>
          </cell>
          <cell r="AJ1922">
            <v>0</v>
          </cell>
          <cell r="AL1922">
            <v>46</v>
          </cell>
          <cell r="AM1922">
            <v>122</v>
          </cell>
          <cell r="AO1922" t="str">
            <v>D-E-015/GR-23-155</v>
          </cell>
          <cell r="AP1922">
            <v>4278</v>
          </cell>
          <cell r="AQ1922" t="str">
            <v>MN</v>
          </cell>
          <cell r="AR1922" t="str">
            <v>Minnesota Power Enterprises, Inc.</v>
          </cell>
          <cell r="AS1922" t="str">
            <v>ALE</v>
          </cell>
          <cell r="AT1922" t="str">
            <v>Electric</v>
          </cell>
          <cell r="AU1922">
            <v>45231</v>
          </cell>
          <cell r="AV1922">
            <v>127852.686</v>
          </cell>
          <cell r="AW1922">
            <v>7.53</v>
          </cell>
          <cell r="AX1922">
            <v>10.3</v>
          </cell>
          <cell r="AY1922">
            <v>53</v>
          </cell>
          <cell r="AZ1922">
            <v>2452089.3560000001</v>
          </cell>
          <cell r="BA1922">
            <v>45589</v>
          </cell>
          <cell r="BB1922">
            <v>89168.082999999999</v>
          </cell>
          <cell r="BC1922">
            <v>7.25</v>
          </cell>
          <cell r="BD1922">
            <v>9.7799999999999994</v>
          </cell>
          <cell r="BE1922">
            <v>53</v>
          </cell>
          <cell r="BF1922">
            <v>45657</v>
          </cell>
          <cell r="BG1922">
            <v>2366288.0180000002</v>
          </cell>
          <cell r="BH1922" t="str">
            <v>Average</v>
          </cell>
          <cell r="BI1922" t="str">
            <v>Vertically Integrated</v>
          </cell>
          <cell r="BJ1922" t="str">
            <v>Settled</v>
          </cell>
          <cell r="BK1922" t="str">
            <v>No</v>
          </cell>
          <cell r="BL1922" t="str">
            <v>Yes</v>
          </cell>
        </row>
        <row r="1923">
          <cell r="AE1923">
            <v>196</v>
          </cell>
          <cell r="AF1923">
            <v>1</v>
          </cell>
          <cell r="AG1923">
            <v>1</v>
          </cell>
          <cell r="AH1923">
            <v>1</v>
          </cell>
          <cell r="AI1923">
            <v>1</v>
          </cell>
          <cell r="AJ1923">
            <v>1</v>
          </cell>
          <cell r="AL1923">
            <v>46</v>
          </cell>
          <cell r="AM1923">
            <v>122</v>
          </cell>
          <cell r="AO1923" t="str">
            <v>D-G-002/GR-23-413</v>
          </cell>
          <cell r="AP1923">
            <v>4280</v>
          </cell>
          <cell r="AQ1923" t="str">
            <v>MN</v>
          </cell>
          <cell r="AR1923" t="str">
            <v>Northern States Power Company</v>
          </cell>
          <cell r="AS1923" t="str">
            <v>XEL</v>
          </cell>
          <cell r="AT1923" t="str">
            <v>Natural Gas</v>
          </cell>
          <cell r="AU1923">
            <v>45231</v>
          </cell>
          <cell r="AV1923">
            <v>81283</v>
          </cell>
          <cell r="AW1923">
            <v>7.48</v>
          </cell>
          <cell r="AX1923">
            <v>10.199999999999999</v>
          </cell>
          <cell r="AY1923">
            <v>52.5</v>
          </cell>
          <cell r="AZ1923">
            <v>1267637</v>
          </cell>
          <cell r="BA1923">
            <v>45701</v>
          </cell>
          <cell r="BB1923">
            <v>68880</v>
          </cell>
          <cell r="BC1923">
            <v>7.16</v>
          </cell>
          <cell r="BD1923">
            <v>9.6</v>
          </cell>
          <cell r="BE1923">
            <v>52.5</v>
          </cell>
          <cell r="BF1923">
            <v>45657</v>
          </cell>
          <cell r="BG1923">
            <v>1245459</v>
          </cell>
          <cell r="BH1923" t="str">
            <v>Average</v>
          </cell>
          <cell r="BI1923" t="str">
            <v>Distribution</v>
          </cell>
          <cell r="BJ1923" t="str">
            <v>Settled</v>
          </cell>
          <cell r="BK1923" t="str">
            <v>No</v>
          </cell>
          <cell r="BL1923" t="str">
            <v>Yes</v>
          </cell>
        </row>
        <row r="1924">
          <cell r="AE1924">
            <v>197</v>
          </cell>
          <cell r="AF1924">
            <v>1</v>
          </cell>
          <cell r="AG1924">
            <v>1</v>
          </cell>
          <cell r="AH1924">
            <v>1</v>
          </cell>
          <cell r="AI1924">
            <v>1</v>
          </cell>
          <cell r="AJ1924">
            <v>1</v>
          </cell>
          <cell r="AL1924">
            <v>46</v>
          </cell>
          <cell r="AM1924">
            <v>122</v>
          </cell>
          <cell r="AO1924" t="str">
            <v>D-G-008/GR-23-173</v>
          </cell>
          <cell r="AP1924">
            <v>4281</v>
          </cell>
          <cell r="AQ1924" t="str">
            <v>MN</v>
          </cell>
          <cell r="AR1924" t="str">
            <v>CenterPoint Energy Resources Corp.</v>
          </cell>
          <cell r="AS1924" t="str">
            <v>CNP</v>
          </cell>
          <cell r="AT1924" t="str">
            <v>Natural Gas</v>
          </cell>
          <cell r="AU1924">
            <v>45231</v>
          </cell>
          <cell r="AV1924">
            <v>136412.24100000001</v>
          </cell>
          <cell r="AW1924">
            <v>7.52</v>
          </cell>
          <cell r="AX1924">
            <v>10.3</v>
          </cell>
          <cell r="AY1924">
            <v>52.49</v>
          </cell>
          <cell r="AZ1924">
            <v>2351640</v>
          </cell>
          <cell r="BA1924">
            <v>45806</v>
          </cell>
          <cell r="BB1924">
            <v>103429</v>
          </cell>
          <cell r="BC1924">
            <v>7.07</v>
          </cell>
          <cell r="BD1924" t="str">
            <v>NA</v>
          </cell>
          <cell r="BE1924" t="str">
            <v>NA</v>
          </cell>
          <cell r="BF1924">
            <v>46022</v>
          </cell>
          <cell r="BG1924">
            <v>2336753</v>
          </cell>
          <cell r="BH1924" t="str">
            <v>Average</v>
          </cell>
          <cell r="BI1924" t="str">
            <v>Distribution</v>
          </cell>
          <cell r="BJ1924" t="str">
            <v>Settled</v>
          </cell>
          <cell r="BK1924" t="str">
            <v>Yes</v>
          </cell>
          <cell r="BL1924" t="str">
            <v>Yes</v>
          </cell>
        </row>
        <row r="1925">
          <cell r="AE1925">
            <v>197</v>
          </cell>
          <cell r="AF1925">
            <v>0</v>
          </cell>
          <cell r="AG1925">
            <v>1</v>
          </cell>
          <cell r="AH1925">
            <v>1</v>
          </cell>
          <cell r="AI1925">
            <v>1</v>
          </cell>
          <cell r="AJ1925">
            <v>0</v>
          </cell>
          <cell r="AL1925">
            <v>46</v>
          </cell>
          <cell r="AM1925">
            <v>123</v>
          </cell>
          <cell r="AO1925" t="str">
            <v>C-ER-2005-0436 (MPS)</v>
          </cell>
          <cell r="AP1925">
            <v>-964</v>
          </cell>
          <cell r="AQ1925" t="str">
            <v>MO</v>
          </cell>
          <cell r="AR1925" t="str">
            <v>Evergy Missouri West, Inc.</v>
          </cell>
          <cell r="AS1925" t="str">
            <v>EVRG</v>
          </cell>
          <cell r="AT1925" t="str">
            <v>Electric</v>
          </cell>
          <cell r="AU1925">
            <v>38496</v>
          </cell>
          <cell r="AV1925">
            <v>67300</v>
          </cell>
          <cell r="AW1925">
            <v>9.01</v>
          </cell>
          <cell r="AX1925">
            <v>11.5</v>
          </cell>
          <cell r="AY1925">
            <v>48.2</v>
          </cell>
          <cell r="AZ1925">
            <v>833600</v>
          </cell>
          <cell r="BA1925">
            <v>38771</v>
          </cell>
          <cell r="BB1925">
            <v>22400</v>
          </cell>
          <cell r="BC1925" t="str">
            <v>NA</v>
          </cell>
          <cell r="BD1925" t="str">
            <v>NA</v>
          </cell>
          <cell r="BE1925" t="str">
            <v>NA</v>
          </cell>
          <cell r="BG1925" t="str">
            <v>NA</v>
          </cell>
          <cell r="BI1925" t="str">
            <v>Vertically Integrated</v>
          </cell>
          <cell r="BJ1925" t="str">
            <v>Settled</v>
          </cell>
          <cell r="BK1925" t="str">
            <v>No</v>
          </cell>
          <cell r="BL1925" t="str">
            <v>No</v>
          </cell>
        </row>
        <row r="1926">
          <cell r="AE1926">
            <v>197</v>
          </cell>
          <cell r="AF1926">
            <v>0</v>
          </cell>
          <cell r="AG1926">
            <v>1</v>
          </cell>
          <cell r="AH1926">
            <v>1</v>
          </cell>
          <cell r="AI1926">
            <v>1</v>
          </cell>
          <cell r="AJ1926">
            <v>0</v>
          </cell>
          <cell r="AL1926">
            <v>46</v>
          </cell>
          <cell r="AM1926">
            <v>123</v>
          </cell>
          <cell r="AO1926" t="str">
            <v>C-ER-2005-0436 (L&amp;P)</v>
          </cell>
          <cell r="AP1926">
            <v>-963</v>
          </cell>
          <cell r="AQ1926" t="str">
            <v>MO</v>
          </cell>
          <cell r="AR1926" t="str">
            <v>Evergy Missouri West, Inc.</v>
          </cell>
          <cell r="AS1926" t="str">
            <v>EVRG</v>
          </cell>
          <cell r="AT1926" t="str">
            <v>Electric</v>
          </cell>
          <cell r="AU1926">
            <v>38496</v>
          </cell>
          <cell r="AV1926">
            <v>7000</v>
          </cell>
          <cell r="AW1926">
            <v>9.67</v>
          </cell>
          <cell r="AX1926">
            <v>11.5</v>
          </cell>
          <cell r="AY1926">
            <v>48.2</v>
          </cell>
          <cell r="AZ1926">
            <v>187600</v>
          </cell>
          <cell r="BA1926">
            <v>38771</v>
          </cell>
          <cell r="BB1926">
            <v>3900</v>
          </cell>
          <cell r="BC1926" t="str">
            <v>NA</v>
          </cell>
          <cell r="BD1926" t="str">
            <v>NA</v>
          </cell>
          <cell r="BE1926" t="str">
            <v>NA</v>
          </cell>
          <cell r="BG1926" t="str">
            <v>NA</v>
          </cell>
          <cell r="BI1926" t="str">
            <v>Vertically Integrated</v>
          </cell>
          <cell r="BJ1926" t="str">
            <v>Settled</v>
          </cell>
          <cell r="BK1926" t="str">
            <v>No</v>
          </cell>
          <cell r="BL1926" t="str">
            <v>No</v>
          </cell>
        </row>
        <row r="1927">
          <cell r="AE1927">
            <v>197</v>
          </cell>
          <cell r="AF1927">
            <v>0</v>
          </cell>
          <cell r="AG1927">
            <v>1</v>
          </cell>
          <cell r="AH1927">
            <v>1</v>
          </cell>
          <cell r="AI1927">
            <v>1</v>
          </cell>
          <cell r="AJ1927">
            <v>0</v>
          </cell>
          <cell r="AL1927">
            <v>46</v>
          </cell>
          <cell r="AM1927">
            <v>124</v>
          </cell>
          <cell r="AO1927" t="str">
            <v>C-ER-2007-0002</v>
          </cell>
          <cell r="AP1927">
            <v>-947</v>
          </cell>
          <cell r="AQ1927" t="str">
            <v>MO</v>
          </cell>
          <cell r="AR1927" t="str">
            <v>Union Electric Company</v>
          </cell>
          <cell r="AS1927" t="str">
            <v>AEE</v>
          </cell>
          <cell r="AT1927" t="str">
            <v>Electric</v>
          </cell>
          <cell r="AU1927">
            <v>38905</v>
          </cell>
          <cell r="AV1927">
            <v>245411.54699999999</v>
          </cell>
          <cell r="AW1927">
            <v>8.8800000000000008</v>
          </cell>
          <cell r="AX1927">
            <v>12</v>
          </cell>
          <cell r="AY1927">
            <v>52.22</v>
          </cell>
          <cell r="AZ1927">
            <v>5637434.3090000004</v>
          </cell>
          <cell r="BA1927">
            <v>39224</v>
          </cell>
          <cell r="BB1927">
            <v>41777.474000000002</v>
          </cell>
          <cell r="BC1927">
            <v>7.94</v>
          </cell>
          <cell r="BD1927">
            <v>10.199999999999999</v>
          </cell>
          <cell r="BE1927">
            <v>52.22</v>
          </cell>
          <cell r="BF1927">
            <v>38898</v>
          </cell>
          <cell r="BG1927">
            <v>5637404.5770000005</v>
          </cell>
          <cell r="BH1927" t="str">
            <v>Year-end</v>
          </cell>
          <cell r="BI1927" t="str">
            <v>Vertically Integrated</v>
          </cell>
          <cell r="BJ1927" t="str">
            <v>Fully Litigated</v>
          </cell>
          <cell r="BK1927" t="str">
            <v>No</v>
          </cell>
          <cell r="BL1927" t="str">
            <v>No</v>
          </cell>
        </row>
        <row r="1928">
          <cell r="AE1928">
            <v>197</v>
          </cell>
          <cell r="AF1928">
            <v>0</v>
          </cell>
          <cell r="AG1928">
            <v>1</v>
          </cell>
          <cell r="AH1928">
            <v>1</v>
          </cell>
          <cell r="AI1928">
            <v>1</v>
          </cell>
          <cell r="AJ1928">
            <v>1</v>
          </cell>
          <cell r="AL1928">
            <v>46</v>
          </cell>
          <cell r="AM1928">
            <v>124</v>
          </cell>
          <cell r="AO1928" t="str">
            <v>C-GR-2007-0003</v>
          </cell>
          <cell r="AP1928">
            <v>-946</v>
          </cell>
          <cell r="AQ1928" t="str">
            <v>MO</v>
          </cell>
          <cell r="AR1928" t="str">
            <v>Union Electric Company</v>
          </cell>
          <cell r="AS1928" t="str">
            <v>AEE</v>
          </cell>
          <cell r="AT1928" t="str">
            <v>Natural Gas</v>
          </cell>
          <cell r="AU1928">
            <v>38905</v>
          </cell>
          <cell r="AV1928">
            <v>10900</v>
          </cell>
          <cell r="AW1928">
            <v>8.61</v>
          </cell>
          <cell r="AX1928">
            <v>11.5</v>
          </cell>
          <cell r="AY1928">
            <v>52.44</v>
          </cell>
          <cell r="AZ1928">
            <v>218100</v>
          </cell>
          <cell r="BA1928">
            <v>39156</v>
          </cell>
          <cell r="BB1928">
            <v>6000</v>
          </cell>
          <cell r="BC1928" t="str">
            <v>NA</v>
          </cell>
          <cell r="BD1928" t="str">
            <v>NA</v>
          </cell>
          <cell r="BE1928" t="str">
            <v>NA</v>
          </cell>
          <cell r="BF1928">
            <v>38898</v>
          </cell>
          <cell r="BG1928" t="str">
            <v>NA</v>
          </cell>
          <cell r="BI1928" t="str">
            <v>Distribution</v>
          </cell>
          <cell r="BJ1928" t="str">
            <v>Settled</v>
          </cell>
          <cell r="BK1928" t="str">
            <v>No</v>
          </cell>
          <cell r="BL1928" t="str">
            <v>No</v>
          </cell>
        </row>
        <row r="1929">
          <cell r="AE1929">
            <v>197</v>
          </cell>
          <cell r="AF1929">
            <v>0</v>
          </cell>
          <cell r="AG1929">
            <v>1</v>
          </cell>
          <cell r="AH1929">
            <v>1</v>
          </cell>
          <cell r="AI1929">
            <v>1</v>
          </cell>
          <cell r="AJ1929">
            <v>0</v>
          </cell>
          <cell r="AL1929">
            <v>46</v>
          </cell>
          <cell r="AM1929">
            <v>124</v>
          </cell>
          <cell r="AO1929" t="str">
            <v>C-ER-2007-0004 (L&amp;P)</v>
          </cell>
          <cell r="AP1929">
            <v>-941</v>
          </cell>
          <cell r="AQ1929" t="str">
            <v>MO</v>
          </cell>
          <cell r="AR1929" t="str">
            <v>Evergy Missouri West, Inc.</v>
          </cell>
          <cell r="AS1929" t="str">
            <v>EVRG</v>
          </cell>
          <cell r="AT1929" t="str">
            <v>Electric</v>
          </cell>
          <cell r="AU1929">
            <v>38901</v>
          </cell>
          <cell r="AV1929">
            <v>15200</v>
          </cell>
          <cell r="AW1929">
            <v>9.4600000000000009</v>
          </cell>
          <cell r="AX1929">
            <v>11.25</v>
          </cell>
          <cell r="AY1929">
            <v>48.17</v>
          </cell>
          <cell r="AZ1929">
            <v>186801.11000000002</v>
          </cell>
          <cell r="BA1929">
            <v>39219</v>
          </cell>
          <cell r="BB1929">
            <v>13600</v>
          </cell>
          <cell r="BC1929">
            <v>8.93</v>
          </cell>
          <cell r="BD1929">
            <v>10.25</v>
          </cell>
          <cell r="BE1929">
            <v>48.17</v>
          </cell>
          <cell r="BF1929">
            <v>38717</v>
          </cell>
          <cell r="BG1929">
            <v>186801.11000000002</v>
          </cell>
          <cell r="BH1929" t="str">
            <v>Year-end</v>
          </cell>
          <cell r="BI1929" t="str">
            <v>Vertically Integrated</v>
          </cell>
          <cell r="BJ1929" t="str">
            <v>Fully Litigated</v>
          </cell>
          <cell r="BK1929" t="str">
            <v>No</v>
          </cell>
          <cell r="BL1929" t="str">
            <v>No</v>
          </cell>
        </row>
        <row r="1930">
          <cell r="AE1930">
            <v>197</v>
          </cell>
          <cell r="AF1930">
            <v>0</v>
          </cell>
          <cell r="AG1930">
            <v>1</v>
          </cell>
          <cell r="AH1930">
            <v>1</v>
          </cell>
          <cell r="AI1930">
            <v>1</v>
          </cell>
          <cell r="AJ1930">
            <v>0</v>
          </cell>
          <cell r="AL1930">
            <v>46</v>
          </cell>
          <cell r="AM1930">
            <v>124</v>
          </cell>
          <cell r="AO1930" t="str">
            <v>C-ER-2007-0004 (MPS)</v>
          </cell>
          <cell r="AP1930">
            <v>-940</v>
          </cell>
          <cell r="AQ1930" t="str">
            <v>MO</v>
          </cell>
          <cell r="AR1930" t="str">
            <v>Evergy Missouri West, Inc.</v>
          </cell>
          <cell r="AS1930" t="str">
            <v>EVRG</v>
          </cell>
          <cell r="AT1930" t="str">
            <v>Electric</v>
          </cell>
          <cell r="AU1930">
            <v>38901</v>
          </cell>
          <cell r="AV1930">
            <v>52900</v>
          </cell>
          <cell r="AW1930">
            <v>8.92</v>
          </cell>
          <cell r="AX1930">
            <v>11.25</v>
          </cell>
          <cell r="AY1930">
            <v>48.17</v>
          </cell>
          <cell r="AZ1930">
            <v>918480.03800000006</v>
          </cell>
          <cell r="BA1930">
            <v>39219</v>
          </cell>
          <cell r="BB1930">
            <v>45200</v>
          </cell>
          <cell r="BC1930">
            <v>8.39</v>
          </cell>
          <cell r="BD1930">
            <v>10.25</v>
          </cell>
          <cell r="BE1930">
            <v>48.17</v>
          </cell>
          <cell r="BF1930">
            <v>38717</v>
          </cell>
          <cell r="BG1930">
            <v>918480.03800000006</v>
          </cell>
          <cell r="BH1930" t="str">
            <v>Year-end</v>
          </cell>
          <cell r="BI1930" t="str">
            <v>Vertically Integrated</v>
          </cell>
          <cell r="BJ1930" t="str">
            <v>Fully Litigated</v>
          </cell>
          <cell r="BK1930" t="str">
            <v>No</v>
          </cell>
          <cell r="BL1930" t="str">
            <v>No</v>
          </cell>
        </row>
        <row r="1931">
          <cell r="AE1931">
            <v>197</v>
          </cell>
          <cell r="AF1931">
            <v>0</v>
          </cell>
          <cell r="AG1931">
            <v>1</v>
          </cell>
          <cell r="AH1931">
            <v>1</v>
          </cell>
          <cell r="AI1931">
            <v>1</v>
          </cell>
          <cell r="AJ1931">
            <v>1</v>
          </cell>
          <cell r="AL1931">
            <v>46</v>
          </cell>
          <cell r="AM1931">
            <v>125</v>
          </cell>
          <cell r="AO1931" t="str">
            <v>C-GR-2006-0422</v>
          </cell>
          <cell r="AP1931">
            <v>-929</v>
          </cell>
          <cell r="AQ1931" t="str">
            <v>MO</v>
          </cell>
          <cell r="AR1931" t="str">
            <v>Missouri Gas Energy</v>
          </cell>
          <cell r="AS1931" t="str">
            <v>SR</v>
          </cell>
          <cell r="AT1931" t="str">
            <v>Natural Gas</v>
          </cell>
          <cell r="AU1931">
            <v>38839</v>
          </cell>
          <cell r="AV1931">
            <v>37800</v>
          </cell>
          <cell r="AW1931">
            <v>8.84</v>
          </cell>
          <cell r="AX1931">
            <v>11.75</v>
          </cell>
          <cell r="AY1931">
            <v>46</v>
          </cell>
          <cell r="AZ1931">
            <v>590200</v>
          </cell>
          <cell r="BA1931">
            <v>39163</v>
          </cell>
          <cell r="BB1931">
            <v>27206.968000000001</v>
          </cell>
          <cell r="BC1931">
            <v>8.6</v>
          </cell>
          <cell r="BD1931">
            <v>10.5</v>
          </cell>
          <cell r="BE1931">
            <v>36.06</v>
          </cell>
          <cell r="BF1931">
            <v>38717</v>
          </cell>
          <cell r="BG1931">
            <v>589700</v>
          </cell>
          <cell r="BH1931" t="str">
            <v>Year-end</v>
          </cell>
          <cell r="BI1931" t="str">
            <v>Distribution</v>
          </cell>
          <cell r="BJ1931" t="str">
            <v>Fully Litigated</v>
          </cell>
          <cell r="BK1931" t="str">
            <v>No</v>
          </cell>
          <cell r="BL1931" t="str">
            <v>No</v>
          </cell>
        </row>
        <row r="1932">
          <cell r="AE1932">
            <v>197</v>
          </cell>
          <cell r="AF1932">
            <v>0</v>
          </cell>
          <cell r="AG1932">
            <v>1</v>
          </cell>
          <cell r="AH1932">
            <v>1</v>
          </cell>
          <cell r="AI1932">
            <v>1</v>
          </cell>
          <cell r="AJ1932">
            <v>0</v>
          </cell>
          <cell r="AL1932">
            <v>46</v>
          </cell>
          <cell r="AM1932">
            <v>125</v>
          </cell>
          <cell r="AO1932" t="str">
            <v>C-ER-2006-0314</v>
          </cell>
          <cell r="AP1932">
            <v>-904</v>
          </cell>
          <cell r="AQ1932" t="str">
            <v>MO</v>
          </cell>
          <cell r="AR1932" t="str">
            <v>Evergy Metro, Inc.</v>
          </cell>
          <cell r="AS1932" t="str">
            <v>EVRG</v>
          </cell>
          <cell r="AT1932" t="str">
            <v>Electric</v>
          </cell>
          <cell r="AU1932">
            <v>38748</v>
          </cell>
          <cell r="AV1932">
            <v>55800</v>
          </cell>
          <cell r="AW1932">
            <v>9.02</v>
          </cell>
          <cell r="AX1932">
            <v>11.5</v>
          </cell>
          <cell r="AY1932">
            <v>53.69</v>
          </cell>
          <cell r="AZ1932">
            <v>1271800</v>
          </cell>
          <cell r="BA1932">
            <v>39072</v>
          </cell>
          <cell r="BB1932">
            <v>50600</v>
          </cell>
          <cell r="BC1932">
            <v>8.89</v>
          </cell>
          <cell r="BD1932">
            <v>11.25</v>
          </cell>
          <cell r="BE1932">
            <v>53.69</v>
          </cell>
          <cell r="BF1932">
            <v>38717</v>
          </cell>
          <cell r="BG1932">
            <v>1269573.57</v>
          </cell>
          <cell r="BH1932" t="str">
            <v>Year-end</v>
          </cell>
          <cell r="BI1932" t="str">
            <v>Vertically Integrated</v>
          </cell>
          <cell r="BJ1932" t="str">
            <v>Fully Litigated</v>
          </cell>
          <cell r="BK1932" t="str">
            <v>No</v>
          </cell>
          <cell r="BL1932" t="str">
            <v>No</v>
          </cell>
        </row>
        <row r="1933">
          <cell r="AE1933">
            <v>197</v>
          </cell>
          <cell r="AF1933">
            <v>0</v>
          </cell>
          <cell r="AG1933">
            <v>1</v>
          </cell>
          <cell r="AH1933">
            <v>1</v>
          </cell>
          <cell r="AI1933">
            <v>1</v>
          </cell>
          <cell r="AJ1933">
            <v>0</v>
          </cell>
          <cell r="AL1933">
            <v>46</v>
          </cell>
          <cell r="AM1933">
            <v>125</v>
          </cell>
          <cell r="AO1933" t="str">
            <v>C-ER-2006-0315</v>
          </cell>
          <cell r="AP1933">
            <v>-898</v>
          </cell>
          <cell r="AQ1933" t="str">
            <v>MO</v>
          </cell>
          <cell r="AR1933" t="str">
            <v>The Empire District Electric Company</v>
          </cell>
          <cell r="AS1933" t="str">
            <v>AQN</v>
          </cell>
          <cell r="AT1933" t="str">
            <v>Electric</v>
          </cell>
          <cell r="AU1933">
            <v>38749</v>
          </cell>
          <cell r="AV1933">
            <v>26200</v>
          </cell>
          <cell r="AW1933">
            <v>9.5</v>
          </cell>
          <cell r="AX1933">
            <v>11.7</v>
          </cell>
          <cell r="AY1933">
            <v>50.8</v>
          </cell>
          <cell r="AZ1933">
            <v>621500</v>
          </cell>
          <cell r="BA1933">
            <v>39072</v>
          </cell>
          <cell r="BB1933">
            <v>29400</v>
          </cell>
          <cell r="BC1933">
            <v>9.1</v>
          </cell>
          <cell r="BD1933">
            <v>10.9</v>
          </cell>
          <cell r="BE1933">
            <v>50.8</v>
          </cell>
          <cell r="BF1933">
            <v>38717</v>
          </cell>
          <cell r="BG1933">
            <v>620000</v>
          </cell>
          <cell r="BH1933" t="str">
            <v>Year-end</v>
          </cell>
          <cell r="BI1933" t="str">
            <v>Vertically Integrated</v>
          </cell>
          <cell r="BJ1933" t="str">
            <v>Fully Litigated</v>
          </cell>
          <cell r="BK1933" t="str">
            <v>No</v>
          </cell>
          <cell r="BL1933" t="str">
            <v>No</v>
          </cell>
        </row>
        <row r="1934">
          <cell r="AE1934">
            <v>197</v>
          </cell>
          <cell r="AF1934">
            <v>0</v>
          </cell>
          <cell r="AG1934">
            <v>1</v>
          </cell>
          <cell r="AH1934">
            <v>1</v>
          </cell>
          <cell r="AI1934">
            <v>1</v>
          </cell>
          <cell r="AJ1934">
            <v>1</v>
          </cell>
          <cell r="AL1934">
            <v>46</v>
          </cell>
          <cell r="AM1934">
            <v>125</v>
          </cell>
          <cell r="AO1934" t="str">
            <v>C-GR-98-140</v>
          </cell>
          <cell r="AP1934">
            <v>-861</v>
          </cell>
          <cell r="AQ1934" t="str">
            <v>MO</v>
          </cell>
          <cell r="AR1934" t="str">
            <v>Missouri Gas Energy</v>
          </cell>
          <cell r="AS1934" t="str">
            <v>SR</v>
          </cell>
          <cell r="AT1934" t="str">
            <v>Natural Gas</v>
          </cell>
          <cell r="AU1934">
            <v>35706</v>
          </cell>
          <cell r="AV1934">
            <v>21900</v>
          </cell>
          <cell r="AW1934">
            <v>9.81</v>
          </cell>
          <cell r="AX1934">
            <v>12</v>
          </cell>
          <cell r="AY1934">
            <v>38.5</v>
          </cell>
          <cell r="AZ1934">
            <v>428000</v>
          </cell>
          <cell r="BA1934">
            <v>36033</v>
          </cell>
          <cell r="BB1934">
            <v>13300</v>
          </cell>
          <cell r="BC1934">
            <v>9.4</v>
          </cell>
          <cell r="BD1934">
            <v>10.93</v>
          </cell>
          <cell r="BE1934">
            <v>38.5</v>
          </cell>
          <cell r="BF1934">
            <v>35703</v>
          </cell>
          <cell r="BG1934">
            <v>400000</v>
          </cell>
          <cell r="BH1934" t="str">
            <v>Year-end</v>
          </cell>
          <cell r="BI1934" t="str">
            <v>Distribution</v>
          </cell>
          <cell r="BJ1934" t="str">
            <v>Fully Litigated</v>
          </cell>
          <cell r="BK1934" t="str">
            <v>No</v>
          </cell>
          <cell r="BL1934" t="str">
            <v>No</v>
          </cell>
        </row>
        <row r="1935">
          <cell r="AE1935">
            <v>197</v>
          </cell>
          <cell r="AF1935">
            <v>0</v>
          </cell>
          <cell r="AG1935">
            <v>1</v>
          </cell>
          <cell r="AH1935">
            <v>1</v>
          </cell>
          <cell r="AI1935">
            <v>1</v>
          </cell>
          <cell r="AJ1935">
            <v>1</v>
          </cell>
          <cell r="AL1935">
            <v>46</v>
          </cell>
          <cell r="AM1935">
            <v>125</v>
          </cell>
          <cell r="AO1935" t="str">
            <v>C-GR-96-285</v>
          </cell>
          <cell r="AP1935">
            <v>-860</v>
          </cell>
          <cell r="AQ1935" t="str">
            <v>MO</v>
          </cell>
          <cell r="AR1935" t="str">
            <v>Missouri Gas Energy</v>
          </cell>
          <cell r="AS1935" t="str">
            <v>SR</v>
          </cell>
          <cell r="AT1935" t="str">
            <v>Natural Gas</v>
          </cell>
          <cell r="AU1935">
            <v>35125</v>
          </cell>
          <cell r="AV1935">
            <v>34000</v>
          </cell>
          <cell r="AW1935">
            <v>9.65</v>
          </cell>
          <cell r="AX1935">
            <v>12.25</v>
          </cell>
          <cell r="AY1935">
            <v>30</v>
          </cell>
          <cell r="AZ1935">
            <v>377400</v>
          </cell>
          <cell r="BA1935">
            <v>35452</v>
          </cell>
          <cell r="BB1935">
            <v>7500</v>
          </cell>
          <cell r="BC1935">
            <v>9.4600000000000009</v>
          </cell>
          <cell r="BD1935">
            <v>11.3</v>
          </cell>
          <cell r="BE1935">
            <v>33.130000000000003</v>
          </cell>
          <cell r="BF1935">
            <v>35155</v>
          </cell>
          <cell r="BG1935">
            <v>348000</v>
          </cell>
          <cell r="BH1935" t="str">
            <v>Year-end</v>
          </cell>
          <cell r="BI1935" t="str">
            <v>Distribution</v>
          </cell>
          <cell r="BJ1935" t="str">
            <v>Fully Litigated</v>
          </cell>
          <cell r="BK1935" t="str">
            <v>No</v>
          </cell>
          <cell r="BL1935" t="str">
            <v>No</v>
          </cell>
        </row>
        <row r="1936">
          <cell r="AE1936">
            <v>197</v>
          </cell>
          <cell r="AF1936">
            <v>0</v>
          </cell>
          <cell r="AG1936">
            <v>1</v>
          </cell>
          <cell r="AH1936">
            <v>1</v>
          </cell>
          <cell r="AI1936">
            <v>1</v>
          </cell>
          <cell r="AJ1936">
            <v>1</v>
          </cell>
          <cell r="AL1936">
            <v>46</v>
          </cell>
          <cell r="AM1936">
            <v>125</v>
          </cell>
          <cell r="AO1936" t="str">
            <v>C-GR-93-240</v>
          </cell>
          <cell r="AP1936">
            <v>-859</v>
          </cell>
          <cell r="AQ1936" t="str">
            <v>MO</v>
          </cell>
          <cell r="AR1936" t="str">
            <v>Missouri Gas Energy</v>
          </cell>
          <cell r="AS1936" t="str">
            <v>SR</v>
          </cell>
          <cell r="AT1936" t="str">
            <v>Natural Gas</v>
          </cell>
          <cell r="AU1936">
            <v>34005</v>
          </cell>
          <cell r="AV1936">
            <v>20800</v>
          </cell>
          <cell r="AW1936">
            <v>10.19</v>
          </cell>
          <cell r="AX1936">
            <v>12.5</v>
          </cell>
          <cell r="AY1936">
            <v>47.53</v>
          </cell>
          <cell r="AZ1936" t="str">
            <v>NA</v>
          </cell>
          <cell r="BA1936">
            <v>34247</v>
          </cell>
          <cell r="BB1936">
            <v>9800</v>
          </cell>
          <cell r="BC1936" t="str">
            <v>NA</v>
          </cell>
          <cell r="BD1936" t="str">
            <v>NA</v>
          </cell>
          <cell r="BE1936" t="str">
            <v>NA</v>
          </cell>
          <cell r="BF1936">
            <v>33785</v>
          </cell>
          <cell r="BG1936" t="str">
            <v>NA</v>
          </cell>
          <cell r="BH1936" t="str">
            <v>Year-end</v>
          </cell>
          <cell r="BI1936" t="str">
            <v>Distribution</v>
          </cell>
          <cell r="BJ1936" t="str">
            <v>Settled</v>
          </cell>
          <cell r="BK1936" t="str">
            <v>No</v>
          </cell>
          <cell r="BL1936" t="str">
            <v>No</v>
          </cell>
        </row>
        <row r="1937">
          <cell r="AE1937">
            <v>197</v>
          </cell>
          <cell r="AF1937">
            <v>0</v>
          </cell>
          <cell r="AG1937">
            <v>1</v>
          </cell>
          <cell r="AH1937">
            <v>1</v>
          </cell>
          <cell r="AI1937">
            <v>1</v>
          </cell>
          <cell r="AJ1937">
            <v>1</v>
          </cell>
          <cell r="AL1937">
            <v>46</v>
          </cell>
          <cell r="AM1937">
            <v>125</v>
          </cell>
          <cell r="AO1937" t="str">
            <v>C-GR-91-291</v>
          </cell>
          <cell r="AP1937">
            <v>-858</v>
          </cell>
          <cell r="AQ1937" t="str">
            <v>MO</v>
          </cell>
          <cell r="AR1937" t="str">
            <v>Missouri Gas Energy</v>
          </cell>
          <cell r="AS1937" t="str">
            <v>SR</v>
          </cell>
          <cell r="AT1937" t="str">
            <v>Natural Gas</v>
          </cell>
          <cell r="AU1937">
            <v>33305</v>
          </cell>
          <cell r="AV1937">
            <v>20100</v>
          </cell>
          <cell r="AW1937">
            <v>11.06</v>
          </cell>
          <cell r="AX1937">
            <v>13.75</v>
          </cell>
          <cell r="AY1937">
            <v>47.23</v>
          </cell>
          <cell r="AZ1937">
            <v>199700</v>
          </cell>
          <cell r="BA1937">
            <v>33625</v>
          </cell>
          <cell r="BB1937">
            <v>7300</v>
          </cell>
          <cell r="BC1937">
            <v>10.54</v>
          </cell>
          <cell r="BD1937">
            <v>12.84</v>
          </cell>
          <cell r="BE1937">
            <v>45.25</v>
          </cell>
          <cell r="BF1937">
            <v>33238</v>
          </cell>
          <cell r="BG1937">
            <v>204200</v>
          </cell>
          <cell r="BH1937" t="str">
            <v>Year-end</v>
          </cell>
          <cell r="BI1937" t="str">
            <v>Distribution</v>
          </cell>
          <cell r="BJ1937" t="str">
            <v>Fully Litigated</v>
          </cell>
          <cell r="BK1937" t="str">
            <v>No</v>
          </cell>
          <cell r="BL1937" t="str">
            <v>No</v>
          </cell>
        </row>
        <row r="1938">
          <cell r="AE1938">
            <v>197</v>
          </cell>
          <cell r="AF1938">
            <v>0</v>
          </cell>
          <cell r="AG1938">
            <v>1</v>
          </cell>
          <cell r="AH1938">
            <v>1</v>
          </cell>
          <cell r="AI1938">
            <v>1</v>
          </cell>
          <cell r="AJ1938">
            <v>1</v>
          </cell>
          <cell r="AL1938">
            <v>46</v>
          </cell>
          <cell r="AM1938">
            <v>125</v>
          </cell>
          <cell r="AO1938" t="str">
            <v>C-GR-90-50</v>
          </cell>
          <cell r="AP1938">
            <v>-857</v>
          </cell>
          <cell r="AQ1938" t="str">
            <v>MO</v>
          </cell>
          <cell r="AR1938" t="str">
            <v>Missouri Gas Energy</v>
          </cell>
          <cell r="AS1938" t="str">
            <v>SR</v>
          </cell>
          <cell r="AT1938" t="str">
            <v>Natural Gas</v>
          </cell>
          <cell r="AU1938">
            <v>32749</v>
          </cell>
          <cell r="AV1938">
            <v>25600</v>
          </cell>
          <cell r="AW1938">
            <v>10.96</v>
          </cell>
          <cell r="AX1938">
            <v>13.5</v>
          </cell>
          <cell r="AY1938">
            <v>50.34</v>
          </cell>
          <cell r="AZ1938" t="str">
            <v>NA</v>
          </cell>
          <cell r="BA1938">
            <v>32990</v>
          </cell>
          <cell r="BB1938">
            <v>18500</v>
          </cell>
          <cell r="BC1938" t="str">
            <v>NA</v>
          </cell>
          <cell r="BD1938" t="str">
            <v>NA</v>
          </cell>
          <cell r="BE1938" t="str">
            <v>NA</v>
          </cell>
          <cell r="BG1938" t="str">
            <v>NA</v>
          </cell>
          <cell r="BI1938" t="str">
            <v>Distribution</v>
          </cell>
          <cell r="BJ1938" t="str">
            <v>Settled</v>
          </cell>
          <cell r="BK1938" t="str">
            <v>No</v>
          </cell>
          <cell r="BL1938" t="str">
            <v>No</v>
          </cell>
        </row>
        <row r="1939">
          <cell r="AE1939">
            <v>197</v>
          </cell>
          <cell r="AF1939">
            <v>0</v>
          </cell>
          <cell r="AG1939">
            <v>1</v>
          </cell>
          <cell r="AH1939">
            <v>1</v>
          </cell>
          <cell r="AI1939">
            <v>1</v>
          </cell>
          <cell r="AJ1939">
            <v>1</v>
          </cell>
          <cell r="AL1939">
            <v>46</v>
          </cell>
          <cell r="AM1939">
            <v>125</v>
          </cell>
          <cell r="AO1939" t="str">
            <v>C-GR-2004-0209</v>
          </cell>
          <cell r="AP1939">
            <v>-856</v>
          </cell>
          <cell r="AQ1939" t="str">
            <v>MO</v>
          </cell>
          <cell r="AR1939" t="str">
            <v>Missouri Gas Energy</v>
          </cell>
          <cell r="AS1939" t="str">
            <v>SR</v>
          </cell>
          <cell r="AT1939" t="str">
            <v>Natural Gas</v>
          </cell>
          <cell r="AU1939">
            <v>37929</v>
          </cell>
          <cell r="AV1939">
            <v>40000</v>
          </cell>
          <cell r="AW1939">
            <v>9.67</v>
          </cell>
          <cell r="AX1939">
            <v>12</v>
          </cell>
          <cell r="AY1939">
            <v>43.34</v>
          </cell>
          <cell r="AZ1939">
            <v>545000</v>
          </cell>
          <cell r="BA1939">
            <v>38251</v>
          </cell>
          <cell r="BB1939">
            <v>22500</v>
          </cell>
          <cell r="BC1939">
            <v>8.36</v>
          </cell>
          <cell r="BD1939">
            <v>10.5</v>
          </cell>
          <cell r="BE1939">
            <v>29.99</v>
          </cell>
          <cell r="BF1939">
            <v>37802</v>
          </cell>
          <cell r="BG1939">
            <v>524200</v>
          </cell>
          <cell r="BH1939" t="str">
            <v>Year-end</v>
          </cell>
          <cell r="BI1939" t="str">
            <v>Distribution</v>
          </cell>
          <cell r="BJ1939" t="str">
            <v>Fully Litigated</v>
          </cell>
          <cell r="BK1939" t="str">
            <v>No</v>
          </cell>
          <cell r="BL1939" t="str">
            <v>No</v>
          </cell>
        </row>
        <row r="1940">
          <cell r="AE1940">
            <v>197</v>
          </cell>
          <cell r="AF1940">
            <v>0</v>
          </cell>
          <cell r="AG1940">
            <v>1</v>
          </cell>
          <cell r="AH1940">
            <v>1</v>
          </cell>
          <cell r="AI1940">
            <v>1</v>
          </cell>
          <cell r="AJ1940">
            <v>1</v>
          </cell>
          <cell r="AL1940">
            <v>46</v>
          </cell>
          <cell r="AM1940">
            <v>125</v>
          </cell>
          <cell r="AO1940" t="str">
            <v>C-GR-2001-292</v>
          </cell>
          <cell r="AP1940">
            <v>-855</v>
          </cell>
          <cell r="AQ1940" t="str">
            <v>MO</v>
          </cell>
          <cell r="AR1940" t="str">
            <v>Missouri Gas Energy</v>
          </cell>
          <cell r="AS1940" t="str">
            <v>SR</v>
          </cell>
          <cell r="AT1940" t="str">
            <v>Natural Gas</v>
          </cell>
          <cell r="AU1940">
            <v>36837</v>
          </cell>
          <cell r="AV1940">
            <v>39300</v>
          </cell>
          <cell r="AW1940">
            <v>10.65</v>
          </cell>
          <cell r="AX1940">
            <v>12.5</v>
          </cell>
          <cell r="AY1940">
            <v>50</v>
          </cell>
          <cell r="AZ1940" t="str">
            <v>NA</v>
          </cell>
          <cell r="BA1940">
            <v>37077</v>
          </cell>
          <cell r="BB1940">
            <v>9900</v>
          </cell>
          <cell r="BC1940" t="str">
            <v>NA</v>
          </cell>
          <cell r="BD1940" t="str">
            <v>NA</v>
          </cell>
          <cell r="BE1940" t="str">
            <v>NA</v>
          </cell>
          <cell r="BG1940" t="str">
            <v>NA</v>
          </cell>
          <cell r="BI1940" t="str">
            <v>Distribution</v>
          </cell>
          <cell r="BJ1940" t="str">
            <v>Settled</v>
          </cell>
          <cell r="BK1940" t="str">
            <v>No</v>
          </cell>
          <cell r="BL1940" t="str">
            <v>No</v>
          </cell>
        </row>
        <row r="1941">
          <cell r="AE1941">
            <v>197</v>
          </cell>
          <cell r="AF1941">
            <v>0</v>
          </cell>
          <cell r="AG1941">
            <v>1</v>
          </cell>
          <cell r="AH1941">
            <v>1</v>
          </cell>
          <cell r="AI1941">
            <v>1</v>
          </cell>
          <cell r="AJ1941">
            <v>0</v>
          </cell>
          <cell r="AL1941">
            <v>46</v>
          </cell>
          <cell r="AM1941">
            <v>125</v>
          </cell>
          <cell r="AO1941" t="str">
            <v>C-ER-99-247</v>
          </cell>
          <cell r="AP1941">
            <v>-853</v>
          </cell>
          <cell r="AQ1941" t="str">
            <v>MO</v>
          </cell>
          <cell r="AR1941" t="str">
            <v>Evergy Missouri West, Inc.</v>
          </cell>
          <cell r="AS1941" t="str">
            <v>EVRG</v>
          </cell>
          <cell r="AT1941" t="str">
            <v>Electric</v>
          </cell>
          <cell r="AU1941">
            <v>36130</v>
          </cell>
          <cell r="AV1941">
            <v>6100</v>
          </cell>
          <cell r="AW1941">
            <v>10.7</v>
          </cell>
          <cell r="AX1941">
            <v>12.3</v>
          </cell>
          <cell r="AY1941">
            <v>58.4</v>
          </cell>
          <cell r="AZ1941" t="str">
            <v>NA</v>
          </cell>
          <cell r="BA1941">
            <v>36389</v>
          </cell>
          <cell r="BB1941">
            <v>-2500</v>
          </cell>
          <cell r="BC1941" t="str">
            <v>NA</v>
          </cell>
          <cell r="BD1941" t="str">
            <v>NA</v>
          </cell>
          <cell r="BE1941" t="str">
            <v>NA</v>
          </cell>
          <cell r="BG1941" t="str">
            <v>NA</v>
          </cell>
          <cell r="BI1941" t="str">
            <v>Vertically Integrated</v>
          </cell>
          <cell r="BJ1941" t="str">
            <v>Settled</v>
          </cell>
          <cell r="BK1941" t="str">
            <v>No</v>
          </cell>
          <cell r="BL1941" t="str">
            <v>No</v>
          </cell>
        </row>
        <row r="1942">
          <cell r="AE1942">
            <v>197</v>
          </cell>
          <cell r="AF1942">
            <v>0</v>
          </cell>
          <cell r="AG1942">
            <v>1</v>
          </cell>
          <cell r="AH1942">
            <v>1</v>
          </cell>
          <cell r="AI1942">
            <v>1</v>
          </cell>
          <cell r="AJ1942">
            <v>1</v>
          </cell>
          <cell r="AL1942">
            <v>46</v>
          </cell>
          <cell r="AM1942">
            <v>126</v>
          </cell>
          <cell r="AO1942" t="str">
            <v>C-GR-99-246</v>
          </cell>
          <cell r="AP1942">
            <v>-852</v>
          </cell>
          <cell r="AQ1942" t="str">
            <v>MO</v>
          </cell>
          <cell r="AR1942" t="str">
            <v>Empire District Gas Company</v>
          </cell>
          <cell r="AS1942" t="str">
            <v>AQN</v>
          </cell>
          <cell r="AT1942" t="str">
            <v>Natural Gas</v>
          </cell>
          <cell r="AU1942">
            <v>36130</v>
          </cell>
          <cell r="AV1942">
            <v>500</v>
          </cell>
          <cell r="AW1942">
            <v>10.7</v>
          </cell>
          <cell r="AX1942">
            <v>12.3</v>
          </cell>
          <cell r="AY1942">
            <v>58.4</v>
          </cell>
          <cell r="AZ1942" t="str">
            <v>NA</v>
          </cell>
          <cell r="BA1942">
            <v>36389</v>
          </cell>
          <cell r="BB1942">
            <v>0</v>
          </cell>
          <cell r="BC1942" t="str">
            <v>NA</v>
          </cell>
          <cell r="BD1942" t="str">
            <v>NA</v>
          </cell>
          <cell r="BE1942" t="str">
            <v>NA</v>
          </cell>
          <cell r="BG1942" t="str">
            <v>NA</v>
          </cell>
          <cell r="BI1942" t="str">
            <v>Distribution</v>
          </cell>
          <cell r="BJ1942" t="str">
            <v>Settled</v>
          </cell>
          <cell r="BK1942" t="str">
            <v>No</v>
          </cell>
          <cell r="BL1942" t="str">
            <v>No</v>
          </cell>
        </row>
        <row r="1943">
          <cell r="AE1943">
            <v>197</v>
          </cell>
          <cell r="AF1943">
            <v>0</v>
          </cell>
          <cell r="AG1943">
            <v>1</v>
          </cell>
          <cell r="AH1943">
            <v>1</v>
          </cell>
          <cell r="AI1943">
            <v>1</v>
          </cell>
          <cell r="AJ1943">
            <v>0</v>
          </cell>
          <cell r="AL1943">
            <v>46</v>
          </cell>
          <cell r="AM1943">
            <v>126</v>
          </cell>
          <cell r="AO1943" t="str">
            <v>C-ER-94-163</v>
          </cell>
          <cell r="AP1943">
            <v>-851</v>
          </cell>
          <cell r="AQ1943" t="str">
            <v>MO</v>
          </cell>
          <cell r="AR1943" t="str">
            <v>Evergy Missouri West, Inc.</v>
          </cell>
          <cell r="AS1943" t="str">
            <v>EVRG</v>
          </cell>
          <cell r="AT1943" t="str">
            <v>Electric</v>
          </cell>
          <cell r="AU1943">
            <v>34295</v>
          </cell>
          <cell r="AV1943">
            <v>5100</v>
          </cell>
          <cell r="AW1943">
            <v>10.46</v>
          </cell>
          <cell r="AX1943">
            <v>12.33</v>
          </cell>
          <cell r="AY1943">
            <v>55.2</v>
          </cell>
          <cell r="AZ1943" t="str">
            <v>NA</v>
          </cell>
          <cell r="BA1943">
            <v>34488</v>
          </cell>
          <cell r="BB1943">
            <v>2200</v>
          </cell>
          <cell r="BC1943" t="str">
            <v>NA</v>
          </cell>
          <cell r="BD1943" t="str">
            <v>NA</v>
          </cell>
          <cell r="BE1943" t="str">
            <v>NA</v>
          </cell>
          <cell r="BG1943" t="str">
            <v>NA</v>
          </cell>
          <cell r="BI1943" t="str">
            <v>Vertically Integrated</v>
          </cell>
          <cell r="BJ1943" t="str">
            <v>Settled</v>
          </cell>
          <cell r="BK1943" t="str">
            <v>No</v>
          </cell>
          <cell r="BL1943" t="str">
            <v>No</v>
          </cell>
        </row>
        <row r="1944">
          <cell r="AE1944">
            <v>197</v>
          </cell>
          <cell r="AF1944">
            <v>0</v>
          </cell>
          <cell r="AG1944">
            <v>1</v>
          </cell>
          <cell r="AH1944">
            <v>1</v>
          </cell>
          <cell r="AI1944">
            <v>1</v>
          </cell>
          <cell r="AJ1944">
            <v>0</v>
          </cell>
          <cell r="AL1944">
            <v>46</v>
          </cell>
          <cell r="AM1944">
            <v>126</v>
          </cell>
          <cell r="AO1944" t="str">
            <v>C-ER-93-42</v>
          </cell>
          <cell r="AP1944">
            <v>-850</v>
          </cell>
          <cell r="AQ1944" t="str">
            <v>MO</v>
          </cell>
          <cell r="AR1944" t="str">
            <v>Evergy Missouri West, Inc.</v>
          </cell>
          <cell r="AS1944" t="str">
            <v>EVRG</v>
          </cell>
          <cell r="AT1944" t="str">
            <v>Electric</v>
          </cell>
          <cell r="AU1944">
            <v>33823</v>
          </cell>
          <cell r="AV1944">
            <v>3100</v>
          </cell>
          <cell r="AW1944">
            <v>11.14</v>
          </cell>
          <cell r="AX1944">
            <v>12.78</v>
          </cell>
          <cell r="AY1944">
            <v>57.93</v>
          </cell>
          <cell r="AZ1944">
            <v>119000</v>
          </cell>
          <cell r="BA1944">
            <v>34145</v>
          </cell>
          <cell r="BB1944">
            <v>-900</v>
          </cell>
          <cell r="BC1944">
            <v>10.34</v>
          </cell>
          <cell r="BD1944">
            <v>11.67</v>
          </cell>
          <cell r="BE1944">
            <v>51.71</v>
          </cell>
          <cell r="BF1944">
            <v>33877</v>
          </cell>
          <cell r="BG1944">
            <v>119000</v>
          </cell>
          <cell r="BH1944" t="str">
            <v>Year-end</v>
          </cell>
          <cell r="BI1944" t="str">
            <v>Vertically Integrated</v>
          </cell>
          <cell r="BJ1944" t="str">
            <v>Fully Litigated</v>
          </cell>
          <cell r="BK1944" t="str">
            <v>No</v>
          </cell>
          <cell r="BL1944" t="str">
            <v>No</v>
          </cell>
        </row>
        <row r="1945">
          <cell r="AE1945">
            <v>197</v>
          </cell>
          <cell r="AF1945">
            <v>0</v>
          </cell>
          <cell r="AG1945">
            <v>1</v>
          </cell>
          <cell r="AH1945">
            <v>1</v>
          </cell>
          <cell r="AI1945">
            <v>1</v>
          </cell>
          <cell r="AJ1945">
            <v>1</v>
          </cell>
          <cell r="AL1945">
            <v>46</v>
          </cell>
          <cell r="AM1945">
            <v>127</v>
          </cell>
          <cell r="AO1945" t="str">
            <v>C-GR-98-374</v>
          </cell>
          <cell r="AP1945">
            <v>-714</v>
          </cell>
          <cell r="AQ1945" t="str">
            <v>MO</v>
          </cell>
          <cell r="AR1945" t="str">
            <v>Spire Missouri Inc.</v>
          </cell>
          <cell r="AS1945" t="str">
            <v>SR</v>
          </cell>
          <cell r="AT1945" t="str">
            <v>Natural Gas</v>
          </cell>
          <cell r="AU1945">
            <v>35853</v>
          </cell>
          <cell r="AV1945">
            <v>49000</v>
          </cell>
          <cell r="AW1945">
            <v>10.78</v>
          </cell>
          <cell r="AX1945">
            <v>13</v>
          </cell>
          <cell r="AY1945">
            <v>55.3</v>
          </cell>
          <cell r="AZ1945" t="str">
            <v>NA</v>
          </cell>
          <cell r="BA1945">
            <v>36084</v>
          </cell>
          <cell r="BB1945">
            <v>0</v>
          </cell>
          <cell r="BC1945" t="str">
            <v>NA</v>
          </cell>
          <cell r="BD1945" t="str">
            <v>NA</v>
          </cell>
          <cell r="BE1945" t="str">
            <v>NA</v>
          </cell>
          <cell r="BG1945" t="str">
            <v>NA</v>
          </cell>
          <cell r="BI1945" t="str">
            <v>Distribution</v>
          </cell>
          <cell r="BJ1945" t="str">
            <v>Settled</v>
          </cell>
          <cell r="BK1945" t="str">
            <v>No</v>
          </cell>
          <cell r="BL1945" t="str">
            <v>No</v>
          </cell>
        </row>
        <row r="1946">
          <cell r="AE1946">
            <v>197</v>
          </cell>
          <cell r="AF1946">
            <v>0</v>
          </cell>
          <cell r="AG1946">
            <v>1</v>
          </cell>
          <cell r="AH1946">
            <v>1</v>
          </cell>
          <cell r="AI1946">
            <v>1</v>
          </cell>
          <cell r="AJ1946">
            <v>1</v>
          </cell>
          <cell r="AL1946">
            <v>46</v>
          </cell>
          <cell r="AM1946">
            <v>127</v>
          </cell>
          <cell r="AO1946" t="str">
            <v>C-GR-97-393</v>
          </cell>
          <cell r="AP1946">
            <v>-713</v>
          </cell>
          <cell r="AQ1946" t="str">
            <v>MO</v>
          </cell>
          <cell r="AR1946" t="str">
            <v>Union Electric Company</v>
          </cell>
          <cell r="AS1946" t="str">
            <v>AEE</v>
          </cell>
          <cell r="AT1946" t="str">
            <v>Natural Gas</v>
          </cell>
          <cell r="AU1946">
            <v>35510</v>
          </cell>
          <cell r="AV1946">
            <v>14500</v>
          </cell>
          <cell r="AW1946">
            <v>10.46</v>
          </cell>
          <cell r="AX1946">
            <v>13.5</v>
          </cell>
          <cell r="AY1946">
            <v>54.18</v>
          </cell>
          <cell r="AZ1946" t="str">
            <v>NA</v>
          </cell>
          <cell r="BA1946">
            <v>35774</v>
          </cell>
          <cell r="BB1946">
            <v>11500</v>
          </cell>
          <cell r="BC1946" t="str">
            <v>NA</v>
          </cell>
          <cell r="BD1946" t="str">
            <v>NA</v>
          </cell>
          <cell r="BE1946" t="str">
            <v>NA</v>
          </cell>
          <cell r="BG1946" t="str">
            <v>NA</v>
          </cell>
          <cell r="BI1946" t="str">
            <v>Distribution</v>
          </cell>
          <cell r="BJ1946" t="str">
            <v>Settled</v>
          </cell>
          <cell r="BK1946" t="str">
            <v>No</v>
          </cell>
          <cell r="BL1946" t="str">
            <v>No</v>
          </cell>
        </row>
        <row r="1947">
          <cell r="AE1947">
            <v>197</v>
          </cell>
          <cell r="AF1947">
            <v>0</v>
          </cell>
          <cell r="AG1947">
            <v>1</v>
          </cell>
          <cell r="AH1947">
            <v>1</v>
          </cell>
          <cell r="AI1947">
            <v>1</v>
          </cell>
          <cell r="AJ1947">
            <v>1</v>
          </cell>
          <cell r="AL1947">
            <v>46</v>
          </cell>
          <cell r="AM1947">
            <v>127</v>
          </cell>
          <cell r="AO1947" t="str">
            <v>C-GR-94-220</v>
          </cell>
          <cell r="AP1947">
            <v>-712</v>
          </cell>
          <cell r="AQ1947" t="str">
            <v>MO</v>
          </cell>
          <cell r="AR1947" t="str">
            <v>Spire Missouri Inc.</v>
          </cell>
          <cell r="AS1947" t="str">
            <v>SR</v>
          </cell>
          <cell r="AT1947" t="str">
            <v>Natural Gas</v>
          </cell>
          <cell r="AU1947">
            <v>34348</v>
          </cell>
          <cell r="AV1947">
            <v>27100</v>
          </cell>
          <cell r="AW1947">
            <v>10.54</v>
          </cell>
          <cell r="AX1947">
            <v>12.25</v>
          </cell>
          <cell r="AY1947">
            <v>54.8</v>
          </cell>
          <cell r="AZ1947" t="str">
            <v>NA</v>
          </cell>
          <cell r="BA1947">
            <v>34568</v>
          </cell>
          <cell r="BB1947">
            <v>12200</v>
          </cell>
          <cell r="BC1947" t="str">
            <v>NA</v>
          </cell>
          <cell r="BD1947" t="str">
            <v>NA</v>
          </cell>
          <cell r="BE1947" t="str">
            <v>NA</v>
          </cell>
          <cell r="BG1947" t="str">
            <v>NA</v>
          </cell>
          <cell r="BI1947" t="str">
            <v>Distribution</v>
          </cell>
          <cell r="BJ1947" t="str">
            <v>Settled</v>
          </cell>
          <cell r="BK1947" t="str">
            <v>No</v>
          </cell>
          <cell r="BL1947" t="str">
            <v>No</v>
          </cell>
        </row>
        <row r="1948">
          <cell r="AE1948">
            <v>197</v>
          </cell>
          <cell r="AF1948">
            <v>0</v>
          </cell>
          <cell r="AG1948">
            <v>1</v>
          </cell>
          <cell r="AH1948">
            <v>1</v>
          </cell>
          <cell r="AI1948">
            <v>1</v>
          </cell>
          <cell r="AJ1948">
            <v>1</v>
          </cell>
          <cell r="AL1948">
            <v>46</v>
          </cell>
          <cell r="AM1948">
            <v>127</v>
          </cell>
          <cell r="AO1948" t="str">
            <v>C-GR-92-165</v>
          </cell>
          <cell r="AP1948">
            <v>-711</v>
          </cell>
          <cell r="AQ1948" t="str">
            <v>MO</v>
          </cell>
          <cell r="AR1948" t="str">
            <v>Spire Missouri Inc.</v>
          </cell>
          <cell r="AS1948" t="str">
            <v>SR</v>
          </cell>
          <cell r="AT1948" t="str">
            <v>Natural Gas</v>
          </cell>
          <cell r="AU1948">
            <v>33617</v>
          </cell>
          <cell r="AV1948">
            <v>28900</v>
          </cell>
          <cell r="AW1948">
            <v>11.59</v>
          </cell>
          <cell r="AX1948">
            <v>13.9</v>
          </cell>
          <cell r="AY1948">
            <v>54.6</v>
          </cell>
          <cell r="AZ1948" t="str">
            <v>NA</v>
          </cell>
          <cell r="BA1948">
            <v>33837</v>
          </cell>
          <cell r="BB1948">
            <v>13500</v>
          </cell>
          <cell r="BC1948" t="str">
            <v>NA</v>
          </cell>
          <cell r="BD1948" t="str">
            <v>NA</v>
          </cell>
          <cell r="BE1948" t="str">
            <v>NA</v>
          </cell>
          <cell r="BG1948" t="str">
            <v>NA</v>
          </cell>
          <cell r="BI1948" t="str">
            <v>Distribution</v>
          </cell>
          <cell r="BJ1948" t="str">
            <v>Settled</v>
          </cell>
          <cell r="BK1948" t="str">
            <v>No</v>
          </cell>
          <cell r="BL1948" t="str">
            <v>No</v>
          </cell>
        </row>
        <row r="1949">
          <cell r="AE1949">
            <v>197</v>
          </cell>
          <cell r="AF1949">
            <v>0</v>
          </cell>
          <cell r="AG1949">
            <v>1</v>
          </cell>
          <cell r="AH1949">
            <v>1</v>
          </cell>
          <cell r="AI1949">
            <v>1</v>
          </cell>
          <cell r="AJ1949">
            <v>1</v>
          </cell>
          <cell r="AL1949">
            <v>46</v>
          </cell>
          <cell r="AM1949">
            <v>127</v>
          </cell>
          <cell r="AO1949" t="str">
            <v>C-GR-90-198</v>
          </cell>
          <cell r="AP1949">
            <v>-710</v>
          </cell>
          <cell r="AQ1949" t="str">
            <v>MO</v>
          </cell>
          <cell r="AR1949" t="str">
            <v>Empire District Gas Company</v>
          </cell>
          <cell r="AS1949" t="str">
            <v>AQN</v>
          </cell>
          <cell r="AT1949" t="str">
            <v>Natural Gas</v>
          </cell>
          <cell r="AU1949">
            <v>32920</v>
          </cell>
          <cell r="AV1949">
            <v>4700</v>
          </cell>
          <cell r="AW1949">
            <v>11.62</v>
          </cell>
          <cell r="AX1949">
            <v>13.75</v>
          </cell>
          <cell r="AY1949">
            <v>48.9</v>
          </cell>
          <cell r="AZ1949" t="str">
            <v>NA</v>
          </cell>
          <cell r="BA1949">
            <v>33169</v>
          </cell>
          <cell r="BB1949">
            <v>4000</v>
          </cell>
          <cell r="BC1949" t="str">
            <v>NA</v>
          </cell>
          <cell r="BD1949" t="str">
            <v>NA</v>
          </cell>
          <cell r="BE1949" t="str">
            <v>NA</v>
          </cell>
          <cell r="BG1949" t="str">
            <v>NA</v>
          </cell>
          <cell r="BH1949" t="str">
            <v>Average</v>
          </cell>
          <cell r="BI1949" t="str">
            <v>Distribution</v>
          </cell>
          <cell r="BJ1949" t="str">
            <v>Settled</v>
          </cell>
          <cell r="BK1949" t="str">
            <v>No</v>
          </cell>
          <cell r="BL1949" t="str">
            <v>No</v>
          </cell>
        </row>
        <row r="1950">
          <cell r="AE1950">
            <v>197</v>
          </cell>
          <cell r="AF1950">
            <v>0</v>
          </cell>
          <cell r="AG1950">
            <v>1</v>
          </cell>
          <cell r="AH1950">
            <v>1</v>
          </cell>
          <cell r="AI1950">
            <v>1</v>
          </cell>
          <cell r="AJ1950">
            <v>1</v>
          </cell>
          <cell r="AL1950">
            <v>46</v>
          </cell>
          <cell r="AM1950">
            <v>127</v>
          </cell>
          <cell r="AO1950" t="str">
            <v>C-GR-90-120</v>
          </cell>
          <cell r="AP1950">
            <v>-709</v>
          </cell>
          <cell r="AQ1950" t="str">
            <v>MO</v>
          </cell>
          <cell r="AR1950" t="str">
            <v>Spire Missouri Inc.</v>
          </cell>
          <cell r="AS1950" t="str">
            <v>SR</v>
          </cell>
          <cell r="AT1950" t="str">
            <v>Natural Gas</v>
          </cell>
          <cell r="AU1950">
            <v>32857</v>
          </cell>
          <cell r="AV1950">
            <v>26900</v>
          </cell>
          <cell r="AW1950">
            <v>11.99</v>
          </cell>
          <cell r="AX1950">
            <v>14.5</v>
          </cell>
          <cell r="AY1950">
            <v>56.4</v>
          </cell>
          <cell r="AZ1950" t="str">
            <v>NA</v>
          </cell>
          <cell r="BA1950">
            <v>33072</v>
          </cell>
          <cell r="BB1950">
            <v>12000</v>
          </cell>
          <cell r="BC1950" t="str">
            <v>NA</v>
          </cell>
          <cell r="BD1950" t="str">
            <v>NA</v>
          </cell>
          <cell r="BE1950" t="str">
            <v>NA</v>
          </cell>
          <cell r="BG1950" t="str">
            <v>NA</v>
          </cell>
          <cell r="BI1950" t="str">
            <v>Distribution</v>
          </cell>
          <cell r="BJ1950" t="str">
            <v>Settled</v>
          </cell>
          <cell r="BK1950" t="str">
            <v>No</v>
          </cell>
          <cell r="BL1950" t="str">
            <v>No</v>
          </cell>
        </row>
        <row r="1951">
          <cell r="AE1951">
            <v>197</v>
          </cell>
          <cell r="AF1951">
            <v>0</v>
          </cell>
          <cell r="AG1951">
            <v>1</v>
          </cell>
          <cell r="AH1951">
            <v>1</v>
          </cell>
          <cell r="AI1951">
            <v>1</v>
          </cell>
          <cell r="AJ1951">
            <v>1</v>
          </cell>
          <cell r="AL1951">
            <v>46</v>
          </cell>
          <cell r="AM1951">
            <v>127</v>
          </cell>
          <cell r="AO1951" t="str">
            <v>C-GR-2005-0284</v>
          </cell>
          <cell r="AP1951">
            <v>-708</v>
          </cell>
          <cell r="AQ1951" t="str">
            <v>MO</v>
          </cell>
          <cell r="AR1951" t="str">
            <v>Spire Missouri Inc.</v>
          </cell>
          <cell r="AS1951" t="str">
            <v>SR</v>
          </cell>
          <cell r="AT1951" t="str">
            <v>Natural Gas</v>
          </cell>
          <cell r="AU1951">
            <v>38401</v>
          </cell>
          <cell r="AV1951">
            <v>39000</v>
          </cell>
          <cell r="AW1951">
            <v>8.5500000000000007</v>
          </cell>
          <cell r="AX1951">
            <v>11.75</v>
          </cell>
          <cell r="AY1951">
            <v>44.2</v>
          </cell>
          <cell r="AZ1951">
            <v>745200</v>
          </cell>
          <cell r="BA1951">
            <v>38625</v>
          </cell>
          <cell r="BB1951">
            <v>8500</v>
          </cell>
          <cell r="BC1951" t="str">
            <v>NA</v>
          </cell>
          <cell r="BD1951" t="str">
            <v>NA</v>
          </cell>
          <cell r="BE1951" t="str">
            <v>NA</v>
          </cell>
          <cell r="BG1951" t="str">
            <v>NA</v>
          </cell>
          <cell r="BI1951" t="str">
            <v>Distribution</v>
          </cell>
          <cell r="BJ1951" t="str">
            <v>Settled</v>
          </cell>
          <cell r="BK1951" t="str">
            <v>No</v>
          </cell>
          <cell r="BL1951" t="str">
            <v>No</v>
          </cell>
        </row>
        <row r="1952">
          <cell r="AE1952">
            <v>197</v>
          </cell>
          <cell r="AF1952">
            <v>0</v>
          </cell>
          <cell r="AG1952">
            <v>1</v>
          </cell>
          <cell r="AH1952">
            <v>1</v>
          </cell>
          <cell r="AI1952">
            <v>1</v>
          </cell>
          <cell r="AJ1952">
            <v>1</v>
          </cell>
          <cell r="AL1952">
            <v>46</v>
          </cell>
          <cell r="AM1952">
            <v>127</v>
          </cell>
          <cell r="AO1952" t="str">
            <v>C-GR-2004-0072 (MPS)</v>
          </cell>
          <cell r="AP1952">
            <v>-707</v>
          </cell>
          <cell r="AQ1952" t="str">
            <v>MO</v>
          </cell>
          <cell r="AR1952" t="str">
            <v>Empire District Gas Company</v>
          </cell>
          <cell r="AS1952" t="str">
            <v>AQN</v>
          </cell>
          <cell r="AT1952" t="str">
            <v>Natural Gas</v>
          </cell>
          <cell r="AU1952">
            <v>37834</v>
          </cell>
          <cell r="AV1952">
            <v>5600</v>
          </cell>
          <cell r="AW1952">
            <v>9.74</v>
          </cell>
          <cell r="AX1952">
            <v>12.5</v>
          </cell>
          <cell r="AY1952">
            <v>50</v>
          </cell>
          <cell r="AZ1952">
            <v>59000</v>
          </cell>
          <cell r="BA1952">
            <v>38099</v>
          </cell>
          <cell r="BB1952">
            <v>2600</v>
          </cell>
          <cell r="BC1952" t="str">
            <v>NA</v>
          </cell>
          <cell r="BD1952" t="str">
            <v>NA</v>
          </cell>
          <cell r="BE1952" t="str">
            <v>NA</v>
          </cell>
          <cell r="BG1952" t="str">
            <v>NA</v>
          </cell>
          <cell r="BI1952" t="str">
            <v>Distribution</v>
          </cell>
          <cell r="BJ1952" t="str">
            <v>Settled</v>
          </cell>
          <cell r="BK1952" t="str">
            <v>No</v>
          </cell>
          <cell r="BL1952" t="str">
            <v>No</v>
          </cell>
        </row>
        <row r="1953">
          <cell r="AE1953">
            <v>197</v>
          </cell>
          <cell r="AF1953">
            <v>0</v>
          </cell>
          <cell r="AG1953">
            <v>1</v>
          </cell>
          <cell r="AH1953">
            <v>1</v>
          </cell>
          <cell r="AI1953">
            <v>1</v>
          </cell>
          <cell r="AJ1953">
            <v>1</v>
          </cell>
          <cell r="AL1953">
            <v>46</v>
          </cell>
          <cell r="AM1953">
            <v>127</v>
          </cell>
          <cell r="AO1953" t="str">
            <v>C-GR-2003-0517</v>
          </cell>
          <cell r="AP1953">
            <v>-706</v>
          </cell>
          <cell r="AQ1953" t="str">
            <v>MO</v>
          </cell>
          <cell r="AR1953" t="str">
            <v>Union Electric Company</v>
          </cell>
          <cell r="AS1953" t="str">
            <v>AEE</v>
          </cell>
          <cell r="AT1953" t="str">
            <v>Natural Gas</v>
          </cell>
          <cell r="AU1953">
            <v>37764</v>
          </cell>
          <cell r="AV1953">
            <v>26700</v>
          </cell>
          <cell r="AW1953">
            <v>9.58</v>
          </cell>
          <cell r="AX1953">
            <v>12.25</v>
          </cell>
          <cell r="AY1953">
            <v>59.76</v>
          </cell>
          <cell r="AZ1953">
            <v>182400</v>
          </cell>
          <cell r="BA1953">
            <v>37999</v>
          </cell>
          <cell r="BB1953">
            <v>13000</v>
          </cell>
          <cell r="BC1953" t="str">
            <v>NA</v>
          </cell>
          <cell r="BD1953" t="str">
            <v>NA</v>
          </cell>
          <cell r="BE1953" t="str">
            <v>NA</v>
          </cell>
          <cell r="BG1953" t="str">
            <v>NA</v>
          </cell>
          <cell r="BI1953" t="str">
            <v>Distribution</v>
          </cell>
          <cell r="BJ1953" t="str">
            <v>Settled</v>
          </cell>
          <cell r="BK1953" t="str">
            <v>No</v>
          </cell>
          <cell r="BL1953" t="str">
            <v>No</v>
          </cell>
        </row>
        <row r="1954">
          <cell r="AE1954">
            <v>197</v>
          </cell>
          <cell r="AF1954">
            <v>0</v>
          </cell>
          <cell r="AG1954">
            <v>1</v>
          </cell>
          <cell r="AH1954">
            <v>1</v>
          </cell>
          <cell r="AI1954">
            <v>1</v>
          </cell>
          <cell r="AJ1954">
            <v>1</v>
          </cell>
          <cell r="AL1954">
            <v>46</v>
          </cell>
          <cell r="AM1954">
            <v>127</v>
          </cell>
          <cell r="AO1954" t="str">
            <v>C-GR-2002-356</v>
          </cell>
          <cell r="AP1954">
            <v>-705</v>
          </cell>
          <cell r="AQ1954" t="str">
            <v>MO</v>
          </cell>
          <cell r="AR1954" t="str">
            <v>Spire Missouri Inc.</v>
          </cell>
          <cell r="AS1954" t="str">
            <v>SR</v>
          </cell>
          <cell r="AT1954" t="str">
            <v>Natural Gas</v>
          </cell>
          <cell r="AU1954">
            <v>37281</v>
          </cell>
          <cell r="AV1954">
            <v>36100</v>
          </cell>
          <cell r="AW1954">
            <v>9.01</v>
          </cell>
          <cell r="AX1954">
            <v>11.75</v>
          </cell>
          <cell r="AY1954">
            <v>44.2</v>
          </cell>
          <cell r="AZ1954" t="str">
            <v>NA</v>
          </cell>
          <cell r="BA1954">
            <v>37532</v>
          </cell>
          <cell r="BB1954">
            <v>14000</v>
          </cell>
          <cell r="BC1954" t="str">
            <v>NA</v>
          </cell>
          <cell r="BD1954" t="str">
            <v>NA</v>
          </cell>
          <cell r="BE1954" t="str">
            <v>NA</v>
          </cell>
          <cell r="BG1954" t="str">
            <v>NA</v>
          </cell>
          <cell r="BI1954" t="str">
            <v>Distribution</v>
          </cell>
          <cell r="BJ1954" t="str">
            <v>Settled</v>
          </cell>
          <cell r="BK1954" t="str">
            <v>No</v>
          </cell>
          <cell r="BL1954" t="str">
            <v>No</v>
          </cell>
        </row>
        <row r="1955">
          <cell r="AE1955">
            <v>197</v>
          </cell>
          <cell r="AF1955">
            <v>0</v>
          </cell>
          <cell r="AG1955">
            <v>1</v>
          </cell>
          <cell r="AH1955">
            <v>1</v>
          </cell>
          <cell r="AI1955">
            <v>1</v>
          </cell>
          <cell r="AJ1955">
            <v>1</v>
          </cell>
          <cell r="AL1955">
            <v>46</v>
          </cell>
          <cell r="AM1955">
            <v>127</v>
          </cell>
          <cell r="AO1955" t="str">
            <v>C-GR-2000-512</v>
          </cell>
          <cell r="AP1955">
            <v>-704</v>
          </cell>
          <cell r="AQ1955" t="str">
            <v>MO</v>
          </cell>
          <cell r="AR1955" t="str">
            <v>Union Electric Company</v>
          </cell>
          <cell r="AS1955" t="str">
            <v>AEE</v>
          </cell>
          <cell r="AT1955" t="str">
            <v>Natural Gas</v>
          </cell>
          <cell r="AU1955">
            <v>36574</v>
          </cell>
          <cell r="AV1955">
            <v>12000</v>
          </cell>
          <cell r="AW1955">
            <v>10.32</v>
          </cell>
          <cell r="AX1955">
            <v>12.88</v>
          </cell>
          <cell r="AY1955">
            <v>56.77</v>
          </cell>
          <cell r="AZ1955" t="str">
            <v>NA</v>
          </cell>
          <cell r="BA1955">
            <v>36816</v>
          </cell>
          <cell r="BB1955">
            <v>4200</v>
          </cell>
          <cell r="BC1955" t="str">
            <v>NA</v>
          </cell>
          <cell r="BD1955" t="str">
            <v>NA</v>
          </cell>
          <cell r="BE1955" t="str">
            <v>NA</v>
          </cell>
          <cell r="BG1955" t="str">
            <v>NA</v>
          </cell>
          <cell r="BI1955" t="str">
            <v>Distribution</v>
          </cell>
          <cell r="BJ1955" t="str">
            <v>Settled</v>
          </cell>
          <cell r="BK1955" t="str">
            <v>No</v>
          </cell>
          <cell r="BL1955" t="str">
            <v>No</v>
          </cell>
        </row>
        <row r="1956">
          <cell r="AE1956">
            <v>197</v>
          </cell>
          <cell r="AF1956">
            <v>0</v>
          </cell>
          <cell r="AG1956">
            <v>1</v>
          </cell>
          <cell r="AH1956">
            <v>1</v>
          </cell>
          <cell r="AI1956">
            <v>1</v>
          </cell>
          <cell r="AJ1956">
            <v>0</v>
          </cell>
          <cell r="AL1956">
            <v>46</v>
          </cell>
          <cell r="AM1956">
            <v>127</v>
          </cell>
          <cell r="AO1956" t="str">
            <v>C-ER-99-313</v>
          </cell>
          <cell r="AP1956">
            <v>-703</v>
          </cell>
          <cell r="AQ1956" t="str">
            <v>MO</v>
          </cell>
          <cell r="AR1956" t="str">
            <v>Evergy Metro, Inc.</v>
          </cell>
          <cell r="AS1956" t="str">
            <v>EVRG</v>
          </cell>
          <cell r="AT1956" t="str">
            <v>Electric</v>
          </cell>
          <cell r="AU1956">
            <v>36186</v>
          </cell>
          <cell r="AV1956">
            <v>0</v>
          </cell>
          <cell r="AW1956" t="str">
            <v>NA</v>
          </cell>
          <cell r="AX1956" t="str">
            <v>NA</v>
          </cell>
          <cell r="AY1956" t="str">
            <v>NA</v>
          </cell>
          <cell r="AZ1956" t="str">
            <v>NA</v>
          </cell>
          <cell r="BA1956">
            <v>36263</v>
          </cell>
          <cell r="BB1956">
            <v>-15000</v>
          </cell>
          <cell r="BC1956" t="str">
            <v>NA</v>
          </cell>
          <cell r="BD1956" t="str">
            <v>NA</v>
          </cell>
          <cell r="BE1956" t="str">
            <v>NA</v>
          </cell>
          <cell r="BG1956" t="str">
            <v>NA</v>
          </cell>
          <cell r="BI1956" t="str">
            <v>Vertically Integrated</v>
          </cell>
          <cell r="BJ1956" t="str">
            <v>Settled</v>
          </cell>
          <cell r="BK1956" t="str">
            <v>No</v>
          </cell>
          <cell r="BL1956" t="str">
            <v>No</v>
          </cell>
        </row>
        <row r="1957">
          <cell r="AE1957">
            <v>197</v>
          </cell>
          <cell r="AF1957">
            <v>0</v>
          </cell>
          <cell r="AG1957">
            <v>1</v>
          </cell>
          <cell r="AH1957">
            <v>1</v>
          </cell>
          <cell r="AI1957">
            <v>1</v>
          </cell>
          <cell r="AJ1957">
            <v>0</v>
          </cell>
          <cell r="AL1957">
            <v>46</v>
          </cell>
          <cell r="AM1957">
            <v>127</v>
          </cell>
          <cell r="AO1957" t="str">
            <v>C-ER-97-81</v>
          </cell>
          <cell r="AP1957">
            <v>-702</v>
          </cell>
          <cell r="AQ1957" t="str">
            <v>MO</v>
          </cell>
          <cell r="AR1957" t="str">
            <v>The Empire District Electric Company</v>
          </cell>
          <cell r="AS1957" t="str">
            <v>AQN</v>
          </cell>
          <cell r="AT1957" t="str">
            <v>Electric</v>
          </cell>
          <cell r="AU1957">
            <v>35307</v>
          </cell>
          <cell r="AV1957">
            <v>23400</v>
          </cell>
          <cell r="AW1957">
            <v>10.35</v>
          </cell>
          <cell r="AX1957">
            <v>13.5</v>
          </cell>
          <cell r="AY1957">
            <v>48.4</v>
          </cell>
          <cell r="AZ1957" t="str">
            <v>NA</v>
          </cell>
          <cell r="BA1957">
            <v>35627</v>
          </cell>
          <cell r="BB1957">
            <v>13600</v>
          </cell>
          <cell r="BC1957" t="str">
            <v>NA</v>
          </cell>
          <cell r="BD1957" t="str">
            <v>NA</v>
          </cell>
          <cell r="BE1957" t="str">
            <v>NA</v>
          </cell>
          <cell r="BG1957" t="str">
            <v>NA</v>
          </cell>
          <cell r="BI1957" t="str">
            <v>Vertically Integrated</v>
          </cell>
          <cell r="BJ1957" t="str">
            <v>Settled</v>
          </cell>
          <cell r="BK1957" t="str">
            <v>No</v>
          </cell>
          <cell r="BL1957" t="str">
            <v>No</v>
          </cell>
        </row>
        <row r="1958">
          <cell r="AE1958">
            <v>197</v>
          </cell>
          <cell r="AF1958">
            <v>0</v>
          </cell>
          <cell r="AG1958">
            <v>1</v>
          </cell>
          <cell r="AH1958">
            <v>1</v>
          </cell>
          <cell r="AI1958">
            <v>1</v>
          </cell>
          <cell r="AJ1958">
            <v>0</v>
          </cell>
          <cell r="AL1958">
            <v>46</v>
          </cell>
          <cell r="AM1958">
            <v>127</v>
          </cell>
          <cell r="AO1958" t="str">
            <v>C-ER-95-411</v>
          </cell>
          <cell r="AP1958">
            <v>-701</v>
          </cell>
          <cell r="AQ1958" t="str">
            <v>MO</v>
          </cell>
          <cell r="AR1958" t="str">
            <v>Union Electric Company</v>
          </cell>
          <cell r="AS1958" t="str">
            <v>AEE</v>
          </cell>
          <cell r="AT1958" t="str">
            <v>Electric</v>
          </cell>
          <cell r="AU1958">
            <v>34862</v>
          </cell>
          <cell r="AV1958">
            <v>-30000</v>
          </cell>
          <cell r="AW1958" t="str">
            <v>NA</v>
          </cell>
          <cell r="AX1958" t="str">
            <v>NA</v>
          </cell>
          <cell r="AY1958" t="str">
            <v>NA</v>
          </cell>
          <cell r="AZ1958" t="str">
            <v>NA</v>
          </cell>
          <cell r="BA1958">
            <v>34901</v>
          </cell>
          <cell r="BB1958">
            <v>-30000</v>
          </cell>
          <cell r="BC1958" t="str">
            <v>NA</v>
          </cell>
          <cell r="BD1958" t="str">
            <v>NA</v>
          </cell>
          <cell r="BE1958" t="str">
            <v>NA</v>
          </cell>
          <cell r="BG1958" t="str">
            <v>NA</v>
          </cell>
          <cell r="BI1958" t="str">
            <v>Vertically Integrated</v>
          </cell>
          <cell r="BJ1958" t="str">
            <v>Settled</v>
          </cell>
          <cell r="BK1958" t="str">
            <v>No</v>
          </cell>
          <cell r="BL1958" t="str">
            <v>No</v>
          </cell>
        </row>
        <row r="1959">
          <cell r="AE1959">
            <v>197</v>
          </cell>
          <cell r="AF1959">
            <v>0</v>
          </cell>
          <cell r="AG1959">
            <v>1</v>
          </cell>
          <cell r="AH1959">
            <v>1</v>
          </cell>
          <cell r="AI1959">
            <v>1</v>
          </cell>
          <cell r="AJ1959">
            <v>0</v>
          </cell>
          <cell r="AL1959">
            <v>46</v>
          </cell>
          <cell r="AM1959">
            <v>127</v>
          </cell>
          <cell r="AO1959" t="str">
            <v>C-ER-95-279</v>
          </cell>
          <cell r="AP1959">
            <v>-700</v>
          </cell>
          <cell r="AQ1959" t="str">
            <v>MO</v>
          </cell>
          <cell r="AR1959" t="str">
            <v>The Empire District Electric Company</v>
          </cell>
          <cell r="AS1959" t="str">
            <v>AQN</v>
          </cell>
          <cell r="AT1959" t="str">
            <v>Electric</v>
          </cell>
          <cell r="AU1959">
            <v>34775</v>
          </cell>
          <cell r="AV1959">
            <v>8500</v>
          </cell>
          <cell r="AW1959">
            <v>10.38</v>
          </cell>
          <cell r="AX1959">
            <v>12.75</v>
          </cell>
          <cell r="AY1959">
            <v>46.98</v>
          </cell>
          <cell r="AZ1959" t="str">
            <v>NA</v>
          </cell>
          <cell r="BA1959">
            <v>35006</v>
          </cell>
          <cell r="BB1959">
            <v>1400</v>
          </cell>
          <cell r="BC1959" t="str">
            <v>NA</v>
          </cell>
          <cell r="BD1959" t="str">
            <v>NA</v>
          </cell>
          <cell r="BE1959" t="str">
            <v>NA</v>
          </cell>
          <cell r="BG1959" t="str">
            <v>NA</v>
          </cell>
          <cell r="BI1959" t="str">
            <v>Vertically Integrated</v>
          </cell>
          <cell r="BJ1959" t="str">
            <v>Settled</v>
          </cell>
          <cell r="BK1959" t="str">
            <v>No</v>
          </cell>
          <cell r="BL1959" t="str">
            <v>No</v>
          </cell>
        </row>
        <row r="1960">
          <cell r="AE1960">
            <v>197</v>
          </cell>
          <cell r="AF1960">
            <v>0</v>
          </cell>
          <cell r="AG1960">
            <v>1</v>
          </cell>
          <cell r="AH1960">
            <v>1</v>
          </cell>
          <cell r="AI1960">
            <v>1</v>
          </cell>
          <cell r="AJ1960">
            <v>0</v>
          </cell>
          <cell r="AL1960">
            <v>46</v>
          </cell>
          <cell r="AM1960">
            <v>127</v>
          </cell>
          <cell r="AO1960" t="str">
            <v>C-ER-94-174</v>
          </cell>
          <cell r="AP1960">
            <v>-699</v>
          </cell>
          <cell r="AQ1960" t="str">
            <v>MO</v>
          </cell>
          <cell r="AR1960" t="str">
            <v>The Empire District Electric Company</v>
          </cell>
          <cell r="AS1960" t="str">
            <v>AQN</v>
          </cell>
          <cell r="AT1960" t="str">
            <v>Electric</v>
          </cell>
          <cell r="AU1960">
            <v>34304</v>
          </cell>
          <cell r="AV1960">
            <v>8000</v>
          </cell>
          <cell r="AW1960">
            <v>10.23</v>
          </cell>
          <cell r="AX1960">
            <v>12.5</v>
          </cell>
          <cell r="AY1960">
            <v>49.44</v>
          </cell>
          <cell r="AZ1960" t="str">
            <v>NA</v>
          </cell>
          <cell r="BA1960">
            <v>34548</v>
          </cell>
          <cell r="BB1960">
            <v>7400</v>
          </cell>
          <cell r="BC1960" t="str">
            <v>NA</v>
          </cell>
          <cell r="BD1960" t="str">
            <v>NA</v>
          </cell>
          <cell r="BE1960" t="str">
            <v>NA</v>
          </cell>
          <cell r="BG1960" t="str">
            <v>NA</v>
          </cell>
          <cell r="BI1960" t="str">
            <v>Vertically Integrated</v>
          </cell>
          <cell r="BJ1960" t="str">
            <v>Settled</v>
          </cell>
          <cell r="BK1960" t="str">
            <v>No</v>
          </cell>
          <cell r="BL1960" t="str">
            <v>No</v>
          </cell>
        </row>
        <row r="1961">
          <cell r="AE1961">
            <v>197</v>
          </cell>
          <cell r="AF1961">
            <v>0</v>
          </cell>
          <cell r="AG1961">
            <v>1</v>
          </cell>
          <cell r="AH1961">
            <v>1</v>
          </cell>
          <cell r="AI1961">
            <v>1</v>
          </cell>
          <cell r="AJ1961">
            <v>0</v>
          </cell>
          <cell r="AL1961">
            <v>46</v>
          </cell>
          <cell r="AM1961">
            <v>127</v>
          </cell>
          <cell r="AO1961" t="str">
            <v>C-ER-90-138</v>
          </cell>
          <cell r="AP1961">
            <v>-698</v>
          </cell>
          <cell r="AQ1961" t="str">
            <v>MO</v>
          </cell>
          <cell r="AR1961" t="str">
            <v>The Empire District Electric Company</v>
          </cell>
          <cell r="AS1961" t="str">
            <v>AQN</v>
          </cell>
          <cell r="AT1961" t="str">
            <v>Electric</v>
          </cell>
          <cell r="AU1961">
            <v>32871</v>
          </cell>
          <cell r="AV1961">
            <v>8200</v>
          </cell>
          <cell r="AW1961">
            <v>11.07</v>
          </cell>
          <cell r="AX1961">
            <v>13.5</v>
          </cell>
          <cell r="AY1961">
            <v>48.9</v>
          </cell>
          <cell r="AZ1961" t="str">
            <v>NA</v>
          </cell>
          <cell r="BA1961">
            <v>33116</v>
          </cell>
          <cell r="BB1961">
            <v>5700</v>
          </cell>
          <cell r="BC1961" t="str">
            <v>NA</v>
          </cell>
          <cell r="BD1961" t="str">
            <v>NA</v>
          </cell>
          <cell r="BE1961" t="str">
            <v>NA</v>
          </cell>
          <cell r="BG1961" t="str">
            <v>NA</v>
          </cell>
          <cell r="BI1961" t="str">
            <v>Vertically Integrated</v>
          </cell>
          <cell r="BJ1961" t="str">
            <v>Fully Litigated</v>
          </cell>
          <cell r="BK1961" t="str">
            <v>No</v>
          </cell>
          <cell r="BL1961" t="str">
            <v>No</v>
          </cell>
        </row>
        <row r="1962">
          <cell r="AE1962">
            <v>197</v>
          </cell>
          <cell r="AF1962">
            <v>0</v>
          </cell>
          <cell r="AG1962">
            <v>1</v>
          </cell>
          <cell r="AH1962">
            <v>1</v>
          </cell>
          <cell r="AI1962">
            <v>1</v>
          </cell>
          <cell r="AJ1962">
            <v>0</v>
          </cell>
          <cell r="AL1962">
            <v>46</v>
          </cell>
          <cell r="AM1962">
            <v>127</v>
          </cell>
          <cell r="AO1962" t="str">
            <v>C-ER-2004-0034 (MPS)</v>
          </cell>
          <cell r="AP1962">
            <v>-697</v>
          </cell>
          <cell r="AQ1962" t="str">
            <v>MO</v>
          </cell>
          <cell r="AR1962" t="str">
            <v>Evergy Missouri West, Inc.</v>
          </cell>
          <cell r="AS1962" t="str">
            <v>EVRG</v>
          </cell>
          <cell r="AT1962" t="str">
            <v>Electric</v>
          </cell>
          <cell r="AU1962">
            <v>37805</v>
          </cell>
          <cell r="AV1962">
            <v>65000</v>
          </cell>
          <cell r="AW1962">
            <v>9.59</v>
          </cell>
          <cell r="AX1962">
            <v>12.25</v>
          </cell>
          <cell r="AY1962">
            <v>47.5</v>
          </cell>
          <cell r="AZ1962">
            <v>725000</v>
          </cell>
          <cell r="BA1962">
            <v>38090</v>
          </cell>
          <cell r="BB1962">
            <v>14500</v>
          </cell>
          <cell r="BC1962" t="str">
            <v>NA</v>
          </cell>
          <cell r="BD1962" t="str">
            <v>NA</v>
          </cell>
          <cell r="BE1962" t="str">
            <v>NA</v>
          </cell>
          <cell r="BG1962" t="str">
            <v>NA</v>
          </cell>
          <cell r="BI1962" t="str">
            <v>Vertically Integrated</v>
          </cell>
          <cell r="BJ1962" t="str">
            <v>Settled</v>
          </cell>
          <cell r="BK1962" t="str">
            <v>No</v>
          </cell>
          <cell r="BL1962" t="str">
            <v>No</v>
          </cell>
        </row>
        <row r="1963">
          <cell r="AE1963">
            <v>197</v>
          </cell>
          <cell r="AF1963">
            <v>0</v>
          </cell>
          <cell r="AG1963">
            <v>1</v>
          </cell>
          <cell r="AH1963">
            <v>1</v>
          </cell>
          <cell r="AI1963">
            <v>1</v>
          </cell>
          <cell r="AJ1963">
            <v>0</v>
          </cell>
          <cell r="AL1963">
            <v>46</v>
          </cell>
          <cell r="AM1963">
            <v>127</v>
          </cell>
          <cell r="AO1963" t="str">
            <v>C-ER-2002-425</v>
          </cell>
          <cell r="AP1963">
            <v>-696</v>
          </cell>
          <cell r="AQ1963" t="str">
            <v>MO</v>
          </cell>
          <cell r="AR1963" t="str">
            <v>The Empire District Electric Company</v>
          </cell>
          <cell r="AS1963" t="str">
            <v>AQN</v>
          </cell>
          <cell r="AT1963" t="str">
            <v>Electric</v>
          </cell>
          <cell r="AU1963">
            <v>37323</v>
          </cell>
          <cell r="AV1963">
            <v>19800</v>
          </cell>
          <cell r="AW1963">
            <v>9.94</v>
          </cell>
          <cell r="AX1963">
            <v>12</v>
          </cell>
          <cell r="AY1963">
            <v>47.5</v>
          </cell>
          <cell r="AZ1963" t="str">
            <v>NA</v>
          </cell>
          <cell r="BA1963">
            <v>37574</v>
          </cell>
          <cell r="BB1963">
            <v>11000</v>
          </cell>
          <cell r="BC1963" t="str">
            <v>NA</v>
          </cell>
          <cell r="BD1963" t="str">
            <v>NA</v>
          </cell>
          <cell r="BE1963" t="str">
            <v>NA</v>
          </cell>
          <cell r="BG1963" t="str">
            <v>NA</v>
          </cell>
          <cell r="BI1963" t="str">
            <v>Vertically Integrated</v>
          </cell>
          <cell r="BJ1963" t="str">
            <v>Settled</v>
          </cell>
          <cell r="BK1963" t="str">
            <v>No</v>
          </cell>
          <cell r="BL1963" t="str">
            <v>No</v>
          </cell>
        </row>
        <row r="1964">
          <cell r="AE1964">
            <v>197</v>
          </cell>
          <cell r="AF1964">
            <v>0</v>
          </cell>
          <cell r="AG1964">
            <v>1</v>
          </cell>
          <cell r="AH1964">
            <v>1</v>
          </cell>
          <cell r="AI1964">
            <v>1</v>
          </cell>
          <cell r="AJ1964">
            <v>0</v>
          </cell>
          <cell r="AL1964">
            <v>46</v>
          </cell>
          <cell r="AM1964">
            <v>127</v>
          </cell>
          <cell r="AO1964" t="str">
            <v>C-ER-2001-672,EC-2002-265</v>
          </cell>
          <cell r="AP1964">
            <v>-695</v>
          </cell>
          <cell r="AQ1964" t="str">
            <v>MO</v>
          </cell>
          <cell r="AR1964" t="str">
            <v>Evergy Missouri West, Inc.</v>
          </cell>
          <cell r="AS1964" t="str">
            <v>EVRG</v>
          </cell>
          <cell r="AT1964" t="str">
            <v>Electric</v>
          </cell>
          <cell r="AU1964">
            <v>37050</v>
          </cell>
          <cell r="AV1964">
            <v>49400</v>
          </cell>
          <cell r="AW1964">
            <v>10.15</v>
          </cell>
          <cell r="AX1964">
            <v>12.25</v>
          </cell>
          <cell r="AY1964">
            <v>48</v>
          </cell>
          <cell r="AZ1964" t="str">
            <v>NA</v>
          </cell>
          <cell r="BA1964">
            <v>37308</v>
          </cell>
          <cell r="BB1964">
            <v>-4300</v>
          </cell>
          <cell r="BC1964" t="str">
            <v>NA</v>
          </cell>
          <cell r="BD1964" t="str">
            <v>NA</v>
          </cell>
          <cell r="BE1964" t="str">
            <v>NA</v>
          </cell>
          <cell r="BG1964" t="str">
            <v>NA</v>
          </cell>
          <cell r="BI1964" t="str">
            <v>Vertically Integrated</v>
          </cell>
          <cell r="BJ1964" t="str">
            <v>Settled</v>
          </cell>
          <cell r="BK1964" t="str">
            <v>No</v>
          </cell>
          <cell r="BL1964" t="str">
            <v>No</v>
          </cell>
        </row>
        <row r="1965">
          <cell r="AE1965">
            <v>197</v>
          </cell>
          <cell r="AF1965">
            <v>0</v>
          </cell>
          <cell r="AG1965">
            <v>1</v>
          </cell>
          <cell r="AH1965">
            <v>1</v>
          </cell>
          <cell r="AI1965">
            <v>1</v>
          </cell>
          <cell r="AJ1965">
            <v>0</v>
          </cell>
          <cell r="AL1965">
            <v>46</v>
          </cell>
          <cell r="AM1965">
            <v>127</v>
          </cell>
          <cell r="AO1965" t="str">
            <v>C-EO-94-199</v>
          </cell>
          <cell r="AP1965">
            <v>-694</v>
          </cell>
          <cell r="AQ1965" t="str">
            <v>MO</v>
          </cell>
          <cell r="AR1965" t="str">
            <v>Evergy Metro, Inc.</v>
          </cell>
          <cell r="AS1965" t="str">
            <v>EVRG</v>
          </cell>
          <cell r="AT1965" t="str">
            <v>Electric</v>
          </cell>
          <cell r="AU1965">
            <v>35213</v>
          </cell>
          <cell r="AV1965">
            <v>-20000</v>
          </cell>
          <cell r="AW1965" t="str">
            <v>NA</v>
          </cell>
          <cell r="AX1965" t="str">
            <v>NA</v>
          </cell>
          <cell r="AY1965" t="str">
            <v>NA</v>
          </cell>
          <cell r="AZ1965" t="str">
            <v>NA</v>
          </cell>
          <cell r="BA1965">
            <v>35249</v>
          </cell>
          <cell r="BB1965">
            <v>-20000</v>
          </cell>
          <cell r="BC1965" t="str">
            <v>NA</v>
          </cell>
          <cell r="BD1965" t="str">
            <v>NA</v>
          </cell>
          <cell r="BE1965" t="str">
            <v>NA</v>
          </cell>
          <cell r="BG1965" t="str">
            <v>NA</v>
          </cell>
          <cell r="BI1965" t="str">
            <v>Vertically Integrated</v>
          </cell>
          <cell r="BJ1965" t="str">
            <v>Settled</v>
          </cell>
          <cell r="BK1965" t="str">
            <v>Yes</v>
          </cell>
          <cell r="BL1965" t="str">
            <v>No</v>
          </cell>
        </row>
        <row r="1966">
          <cell r="AE1966">
            <v>197</v>
          </cell>
          <cell r="AF1966">
            <v>0</v>
          </cell>
          <cell r="AG1966">
            <v>1</v>
          </cell>
          <cell r="AH1966">
            <v>1</v>
          </cell>
          <cell r="AI1966">
            <v>1</v>
          </cell>
          <cell r="AJ1966">
            <v>0</v>
          </cell>
          <cell r="AL1966">
            <v>46</v>
          </cell>
          <cell r="AM1966">
            <v>127</v>
          </cell>
          <cell r="AO1966" t="str">
            <v>C-EC-2002-1</v>
          </cell>
          <cell r="AP1966">
            <v>-693</v>
          </cell>
          <cell r="AQ1966" t="str">
            <v>MO</v>
          </cell>
          <cell r="AR1966" t="str">
            <v>Union Electric Company</v>
          </cell>
          <cell r="AS1966" t="str">
            <v>AEE</v>
          </cell>
          <cell r="AT1966" t="str">
            <v>Electric</v>
          </cell>
          <cell r="AU1966">
            <v>37074</v>
          </cell>
          <cell r="AV1966">
            <v>148000</v>
          </cell>
          <cell r="AW1966">
            <v>10.14</v>
          </cell>
          <cell r="AX1966">
            <v>12.5</v>
          </cell>
          <cell r="AY1966">
            <v>59.08</v>
          </cell>
          <cell r="AZ1966" t="str">
            <v>NA</v>
          </cell>
          <cell r="BA1966">
            <v>37462</v>
          </cell>
          <cell r="BB1966">
            <v>-110000</v>
          </cell>
          <cell r="BC1966" t="str">
            <v>NA</v>
          </cell>
          <cell r="BD1966" t="str">
            <v>NA</v>
          </cell>
          <cell r="BE1966" t="str">
            <v>NA</v>
          </cell>
          <cell r="BG1966" t="str">
            <v>NA</v>
          </cell>
          <cell r="BI1966" t="str">
            <v>Vertically Integrated</v>
          </cell>
          <cell r="BJ1966" t="str">
            <v>Settled</v>
          </cell>
          <cell r="BK1966" t="str">
            <v>No</v>
          </cell>
          <cell r="BL1966" t="str">
            <v>No</v>
          </cell>
        </row>
        <row r="1967">
          <cell r="AE1967">
            <v>197</v>
          </cell>
          <cell r="AF1967">
            <v>0</v>
          </cell>
          <cell r="AG1967">
            <v>1</v>
          </cell>
          <cell r="AH1967">
            <v>1</v>
          </cell>
          <cell r="AI1967">
            <v>1</v>
          </cell>
          <cell r="AJ1967">
            <v>1</v>
          </cell>
          <cell r="AL1967">
            <v>46</v>
          </cell>
          <cell r="AM1967">
            <v>127</v>
          </cell>
          <cell r="AO1967" t="str">
            <v>C-GR-99-315</v>
          </cell>
          <cell r="AP1967">
            <v>-61</v>
          </cell>
          <cell r="AQ1967" t="str">
            <v>MO</v>
          </cell>
          <cell r="AR1967" t="str">
            <v>Spire Missouri Inc.</v>
          </cell>
          <cell r="AS1967" t="str">
            <v>SR</v>
          </cell>
          <cell r="AT1967" t="str">
            <v>Natural Gas</v>
          </cell>
          <cell r="AU1967">
            <v>36186</v>
          </cell>
          <cell r="AV1967">
            <v>28400</v>
          </cell>
          <cell r="AW1967">
            <v>10.38</v>
          </cell>
          <cell r="AX1967">
            <v>12.75</v>
          </cell>
          <cell r="AY1967">
            <v>56</v>
          </cell>
          <cell r="AZ1967">
            <v>542500</v>
          </cell>
          <cell r="BA1967">
            <v>36508</v>
          </cell>
          <cell r="BB1967">
            <v>11200</v>
          </cell>
          <cell r="BC1967">
            <v>8.9</v>
          </cell>
          <cell r="BD1967">
            <v>10.5</v>
          </cell>
          <cell r="BE1967">
            <v>52.66</v>
          </cell>
          <cell r="BF1967">
            <v>36160</v>
          </cell>
          <cell r="BG1967">
            <v>542500</v>
          </cell>
          <cell r="BH1967" t="str">
            <v>Year-end</v>
          </cell>
          <cell r="BI1967" t="str">
            <v>Distribution</v>
          </cell>
          <cell r="BJ1967" t="str">
            <v>Fully Litigated</v>
          </cell>
          <cell r="BK1967" t="str">
            <v>No</v>
          </cell>
          <cell r="BL1967" t="str">
            <v>No</v>
          </cell>
        </row>
        <row r="1968">
          <cell r="AE1968">
            <v>197</v>
          </cell>
          <cell r="AF1968">
            <v>0</v>
          </cell>
          <cell r="AG1968">
            <v>1</v>
          </cell>
          <cell r="AH1968">
            <v>1</v>
          </cell>
          <cell r="AI1968">
            <v>1</v>
          </cell>
          <cell r="AJ1968">
            <v>1</v>
          </cell>
          <cell r="AL1968">
            <v>46</v>
          </cell>
          <cell r="AM1968">
            <v>127</v>
          </cell>
          <cell r="AO1968" t="str">
            <v>C-GR-96-193</v>
          </cell>
          <cell r="AP1968">
            <v>-60</v>
          </cell>
          <cell r="AQ1968" t="str">
            <v>MO</v>
          </cell>
          <cell r="AR1968" t="str">
            <v>Spire Missouri Inc.</v>
          </cell>
          <cell r="AS1968" t="str">
            <v>SR</v>
          </cell>
          <cell r="AT1968" t="str">
            <v>Natural Gas</v>
          </cell>
          <cell r="AU1968">
            <v>35048</v>
          </cell>
          <cell r="AV1968">
            <v>23800</v>
          </cell>
          <cell r="AW1968">
            <v>10.63</v>
          </cell>
          <cell r="AX1968">
            <v>12.5</v>
          </cell>
          <cell r="AY1968">
            <v>55.98</v>
          </cell>
          <cell r="AZ1968" t="str">
            <v>NA</v>
          </cell>
          <cell r="BA1968">
            <v>35305</v>
          </cell>
          <cell r="BB1968">
            <v>9500</v>
          </cell>
          <cell r="BC1968" t="str">
            <v>NA</v>
          </cell>
          <cell r="BD1968" t="str">
            <v>NA</v>
          </cell>
          <cell r="BE1968" t="str">
            <v>NA</v>
          </cell>
          <cell r="BF1968">
            <v>35064</v>
          </cell>
          <cell r="BG1968" t="str">
            <v>NA</v>
          </cell>
          <cell r="BH1968" t="str">
            <v>Year-end</v>
          </cell>
          <cell r="BI1968" t="str">
            <v>Distribution</v>
          </cell>
          <cell r="BJ1968" t="str">
            <v>Settled</v>
          </cell>
          <cell r="BK1968" t="str">
            <v>No</v>
          </cell>
          <cell r="BL1968" t="str">
            <v>No</v>
          </cell>
        </row>
        <row r="1969">
          <cell r="AE1969">
            <v>197</v>
          </cell>
          <cell r="AF1969">
            <v>0</v>
          </cell>
          <cell r="AG1969">
            <v>1</v>
          </cell>
          <cell r="AH1969">
            <v>1</v>
          </cell>
          <cell r="AI1969">
            <v>1</v>
          </cell>
          <cell r="AJ1969">
            <v>1</v>
          </cell>
          <cell r="AL1969">
            <v>46</v>
          </cell>
          <cell r="AM1969">
            <v>127</v>
          </cell>
          <cell r="AO1969" t="str">
            <v>C-GR-2001-629</v>
          </cell>
          <cell r="AP1969">
            <v>-59</v>
          </cell>
          <cell r="AQ1969" t="str">
            <v>MO</v>
          </cell>
          <cell r="AR1969" t="str">
            <v>Spire Missouri Inc.</v>
          </cell>
          <cell r="AS1969" t="str">
            <v>SR</v>
          </cell>
          <cell r="AT1969" t="str">
            <v>Natural Gas</v>
          </cell>
          <cell r="AU1969">
            <v>37029</v>
          </cell>
          <cell r="AV1969">
            <v>39800</v>
          </cell>
          <cell r="AW1969">
            <v>9.4700000000000006</v>
          </cell>
          <cell r="AX1969">
            <v>11.5</v>
          </cell>
          <cell r="AY1969">
            <v>50.1</v>
          </cell>
          <cell r="AZ1969" t="str">
            <v>NA</v>
          </cell>
          <cell r="BA1969">
            <v>37224</v>
          </cell>
          <cell r="BB1969">
            <v>15100</v>
          </cell>
          <cell r="BC1969" t="str">
            <v>NA</v>
          </cell>
          <cell r="BD1969" t="str">
            <v>NA</v>
          </cell>
          <cell r="BE1969" t="str">
            <v>NA</v>
          </cell>
          <cell r="BF1969">
            <v>36950</v>
          </cell>
          <cell r="BG1969" t="str">
            <v>NA</v>
          </cell>
          <cell r="BH1969" t="str">
            <v>Year-end</v>
          </cell>
          <cell r="BI1969" t="str">
            <v>Distribution</v>
          </cell>
          <cell r="BJ1969" t="str">
            <v>Settled</v>
          </cell>
          <cell r="BK1969" t="str">
            <v>No</v>
          </cell>
          <cell r="BL1969" t="str">
            <v>No</v>
          </cell>
        </row>
        <row r="1970">
          <cell r="AE1970">
            <v>197</v>
          </cell>
          <cell r="AF1970">
            <v>0</v>
          </cell>
          <cell r="AG1970">
            <v>1</v>
          </cell>
          <cell r="AH1970">
            <v>1</v>
          </cell>
          <cell r="AI1970">
            <v>1</v>
          </cell>
          <cell r="AJ1970">
            <v>0</v>
          </cell>
          <cell r="AL1970">
            <v>46</v>
          </cell>
          <cell r="AM1970">
            <v>127</v>
          </cell>
          <cell r="AO1970" t="str">
            <v>C-ER-97-394</v>
          </cell>
          <cell r="AP1970">
            <v>-58</v>
          </cell>
          <cell r="AQ1970" t="str">
            <v>MO</v>
          </cell>
          <cell r="AR1970" t="str">
            <v>Evergy Missouri West, Inc.</v>
          </cell>
          <cell r="AS1970" t="str">
            <v>EVRG</v>
          </cell>
          <cell r="AT1970" t="str">
            <v>Electric</v>
          </cell>
          <cell r="AU1970">
            <v>35510</v>
          </cell>
          <cell r="AV1970">
            <v>15400</v>
          </cell>
          <cell r="AW1970">
            <v>10.33</v>
          </cell>
          <cell r="AX1970">
            <v>12.5</v>
          </cell>
          <cell r="AY1970">
            <v>47.31</v>
          </cell>
          <cell r="AZ1970">
            <v>537600</v>
          </cell>
          <cell r="BA1970">
            <v>35860</v>
          </cell>
          <cell r="BB1970">
            <v>-16900</v>
          </cell>
          <cell r="BC1970">
            <v>9.1</v>
          </cell>
          <cell r="BD1970">
            <v>10.75</v>
          </cell>
          <cell r="BE1970">
            <v>39.590000000000003</v>
          </cell>
          <cell r="BF1970">
            <v>35430</v>
          </cell>
          <cell r="BG1970">
            <v>537600</v>
          </cell>
          <cell r="BH1970" t="str">
            <v>Year-end</v>
          </cell>
          <cell r="BI1970" t="str">
            <v>Vertically Integrated</v>
          </cell>
          <cell r="BJ1970" t="str">
            <v>Settled</v>
          </cell>
          <cell r="BK1970" t="str">
            <v>No</v>
          </cell>
          <cell r="BL1970" t="str">
            <v>No</v>
          </cell>
        </row>
        <row r="1971">
          <cell r="AE1971">
            <v>197</v>
          </cell>
          <cell r="AF1971">
            <v>0</v>
          </cell>
          <cell r="AG1971">
            <v>1</v>
          </cell>
          <cell r="AH1971">
            <v>1</v>
          </cell>
          <cell r="AI1971">
            <v>1</v>
          </cell>
          <cell r="AJ1971">
            <v>0</v>
          </cell>
          <cell r="AL1971">
            <v>46</v>
          </cell>
          <cell r="AM1971">
            <v>127</v>
          </cell>
          <cell r="AO1971" t="str">
            <v>C-ER-93-37</v>
          </cell>
          <cell r="AP1971">
            <v>-57</v>
          </cell>
          <cell r="AQ1971" t="str">
            <v>MO</v>
          </cell>
          <cell r="AR1971" t="str">
            <v>Evergy Missouri West, Inc.</v>
          </cell>
          <cell r="AS1971" t="str">
            <v>EVRG</v>
          </cell>
          <cell r="AT1971" t="str">
            <v>Electric</v>
          </cell>
          <cell r="AU1971">
            <v>33816</v>
          </cell>
          <cell r="AV1971">
            <v>19400</v>
          </cell>
          <cell r="AW1971">
            <v>11.08</v>
          </cell>
          <cell r="AX1971">
            <v>13.5</v>
          </cell>
          <cell r="AY1971">
            <v>44.75</v>
          </cell>
          <cell r="AZ1971" t="str">
            <v>NA</v>
          </cell>
          <cell r="BA1971">
            <v>34138</v>
          </cell>
          <cell r="BB1971">
            <v>4900</v>
          </cell>
          <cell r="BC1971" t="str">
            <v>NA</v>
          </cell>
          <cell r="BD1971" t="str">
            <v>NA</v>
          </cell>
          <cell r="BE1971" t="str">
            <v>NA</v>
          </cell>
          <cell r="BF1971">
            <v>33755</v>
          </cell>
          <cell r="BG1971" t="str">
            <v>NA</v>
          </cell>
          <cell r="BH1971" t="str">
            <v>Year-end</v>
          </cell>
          <cell r="BI1971" t="str">
            <v>Vertically Integrated</v>
          </cell>
          <cell r="BJ1971" t="str">
            <v>Settled</v>
          </cell>
          <cell r="BK1971" t="str">
            <v>No</v>
          </cell>
          <cell r="BL1971" t="str">
            <v>No</v>
          </cell>
        </row>
        <row r="1972">
          <cell r="AE1972">
            <v>197</v>
          </cell>
          <cell r="AF1972">
            <v>0</v>
          </cell>
          <cell r="AG1972">
            <v>1</v>
          </cell>
          <cell r="AH1972">
            <v>1</v>
          </cell>
          <cell r="AI1972">
            <v>1</v>
          </cell>
          <cell r="AJ1972">
            <v>0</v>
          </cell>
          <cell r="AL1972">
            <v>46</v>
          </cell>
          <cell r="AM1972">
            <v>127</v>
          </cell>
          <cell r="AO1972" t="str">
            <v>C-ER-90-101</v>
          </cell>
          <cell r="AP1972">
            <v>-56</v>
          </cell>
          <cell r="AQ1972" t="str">
            <v>MO</v>
          </cell>
          <cell r="AR1972" t="str">
            <v>Evergy Missouri West, Inc.</v>
          </cell>
          <cell r="AS1972" t="str">
            <v>EVRG</v>
          </cell>
          <cell r="AT1972" t="str">
            <v>Electric</v>
          </cell>
          <cell r="AU1972">
            <v>32829</v>
          </cell>
          <cell r="AV1972">
            <v>32600</v>
          </cell>
          <cell r="AW1972">
            <v>11.63</v>
          </cell>
          <cell r="AX1972">
            <v>13.75</v>
          </cell>
          <cell r="AY1972">
            <v>49.07</v>
          </cell>
          <cell r="AZ1972">
            <v>420500</v>
          </cell>
          <cell r="BA1972">
            <v>33151</v>
          </cell>
          <cell r="BB1972">
            <v>12400</v>
          </cell>
          <cell r="BC1972">
            <v>11</v>
          </cell>
          <cell r="BD1972">
            <v>12.84</v>
          </cell>
          <cell r="BE1972">
            <v>41.42</v>
          </cell>
          <cell r="BF1972">
            <v>32873</v>
          </cell>
          <cell r="BG1972">
            <v>405700</v>
          </cell>
          <cell r="BH1972" t="str">
            <v>Year-end</v>
          </cell>
          <cell r="BI1972" t="str">
            <v>Vertically Integrated</v>
          </cell>
          <cell r="BJ1972" t="str">
            <v>Fully Litigated</v>
          </cell>
          <cell r="BK1972" t="str">
            <v>No</v>
          </cell>
          <cell r="BL1972" t="str">
            <v>No</v>
          </cell>
        </row>
        <row r="1973">
          <cell r="AE1973">
            <v>197</v>
          </cell>
          <cell r="AF1973">
            <v>0</v>
          </cell>
          <cell r="AG1973">
            <v>1</v>
          </cell>
          <cell r="AH1973">
            <v>1</v>
          </cell>
          <cell r="AI1973">
            <v>1</v>
          </cell>
          <cell r="AJ1973">
            <v>0</v>
          </cell>
          <cell r="AL1973">
            <v>46</v>
          </cell>
          <cell r="AM1973">
            <v>127</v>
          </cell>
          <cell r="AO1973" t="str">
            <v>C-ER-2004-0570</v>
          </cell>
          <cell r="AP1973">
            <v>-55</v>
          </cell>
          <cell r="AQ1973" t="str">
            <v>MO</v>
          </cell>
          <cell r="AR1973" t="str">
            <v>The Empire District Electric Company</v>
          </cell>
          <cell r="AS1973" t="str">
            <v>AQN</v>
          </cell>
          <cell r="AT1973" t="str">
            <v>Electric</v>
          </cell>
          <cell r="AU1973">
            <v>38107</v>
          </cell>
          <cell r="AV1973">
            <v>52400</v>
          </cell>
          <cell r="AW1973">
            <v>9.5399999999999991</v>
          </cell>
          <cell r="AX1973">
            <v>11.65</v>
          </cell>
          <cell r="AY1973">
            <v>49.81</v>
          </cell>
          <cell r="AZ1973">
            <v>611400</v>
          </cell>
          <cell r="BA1973">
            <v>38421</v>
          </cell>
          <cell r="BB1973">
            <v>25700</v>
          </cell>
          <cell r="BC1973">
            <v>9.18</v>
          </cell>
          <cell r="BD1973">
            <v>11</v>
          </cell>
          <cell r="BE1973">
            <v>49.14</v>
          </cell>
          <cell r="BF1973">
            <v>37986</v>
          </cell>
          <cell r="BG1973">
            <v>609900</v>
          </cell>
          <cell r="BH1973" t="str">
            <v>Year-end</v>
          </cell>
          <cell r="BI1973" t="str">
            <v>Vertically Integrated</v>
          </cell>
          <cell r="BJ1973" t="str">
            <v>Fully Litigated</v>
          </cell>
          <cell r="BK1973" t="str">
            <v>No</v>
          </cell>
          <cell r="BL1973" t="str">
            <v>No</v>
          </cell>
        </row>
        <row r="1974">
          <cell r="AE1974">
            <v>197</v>
          </cell>
          <cell r="AF1974">
            <v>0</v>
          </cell>
          <cell r="AG1974">
            <v>1</v>
          </cell>
          <cell r="AH1974">
            <v>1</v>
          </cell>
          <cell r="AI1974">
            <v>1</v>
          </cell>
          <cell r="AJ1974">
            <v>0</v>
          </cell>
          <cell r="AL1974">
            <v>46</v>
          </cell>
          <cell r="AM1974">
            <v>127</v>
          </cell>
          <cell r="AO1974" t="str">
            <v>C-ER-2001-299</v>
          </cell>
          <cell r="AP1974">
            <v>-54</v>
          </cell>
          <cell r="AQ1974" t="str">
            <v>MO</v>
          </cell>
          <cell r="AR1974" t="str">
            <v>The Empire District Electric Company</v>
          </cell>
          <cell r="AS1974" t="str">
            <v>AQN</v>
          </cell>
          <cell r="AT1974" t="str">
            <v>Electric</v>
          </cell>
          <cell r="AU1974">
            <v>36833</v>
          </cell>
          <cell r="AV1974">
            <v>39100</v>
          </cell>
          <cell r="AW1974">
            <v>9.61</v>
          </cell>
          <cell r="AX1974">
            <v>11.5</v>
          </cell>
          <cell r="AY1974">
            <v>47.5</v>
          </cell>
          <cell r="AZ1974">
            <v>507800</v>
          </cell>
          <cell r="BA1974">
            <v>37154</v>
          </cell>
          <cell r="BB1974">
            <v>17100</v>
          </cell>
          <cell r="BC1974">
            <v>8.75</v>
          </cell>
          <cell r="BD1974">
            <v>10</v>
          </cell>
          <cell r="BE1974">
            <v>37.76</v>
          </cell>
          <cell r="BF1974">
            <v>36891</v>
          </cell>
          <cell r="BG1974">
            <v>531400</v>
          </cell>
          <cell r="BH1974" t="str">
            <v>Year-end</v>
          </cell>
          <cell r="BI1974" t="str">
            <v>Vertically Integrated</v>
          </cell>
          <cell r="BJ1974" t="str">
            <v>Fully Litigated</v>
          </cell>
          <cell r="BK1974" t="str">
            <v>No</v>
          </cell>
          <cell r="BL1974" t="str">
            <v>No</v>
          </cell>
        </row>
        <row r="1975">
          <cell r="AE1975">
            <v>197</v>
          </cell>
          <cell r="AF1975">
            <v>0</v>
          </cell>
          <cell r="AG1975">
            <v>1</v>
          </cell>
          <cell r="AH1975">
            <v>1</v>
          </cell>
          <cell r="AI1975">
            <v>1</v>
          </cell>
          <cell r="AJ1975">
            <v>1</v>
          </cell>
          <cell r="AL1975">
            <v>46</v>
          </cell>
          <cell r="AM1975">
            <v>127</v>
          </cell>
          <cell r="AO1975" t="str">
            <v>C-GR-2007-0208</v>
          </cell>
          <cell r="AP1975">
            <v>11</v>
          </cell>
          <cell r="AQ1975" t="str">
            <v>MO</v>
          </cell>
          <cell r="AR1975" t="str">
            <v>Spire Missouri Inc.</v>
          </cell>
          <cell r="AS1975" t="str">
            <v>SR</v>
          </cell>
          <cell r="AT1975" t="str">
            <v>Natural Gas</v>
          </cell>
          <cell r="AU1975">
            <v>39052</v>
          </cell>
          <cell r="AV1975">
            <v>52900</v>
          </cell>
          <cell r="AW1975">
            <v>9.3000000000000007</v>
          </cell>
          <cell r="AX1975">
            <v>11.75</v>
          </cell>
          <cell r="AY1975">
            <v>50.72</v>
          </cell>
          <cell r="AZ1975">
            <v>701420</v>
          </cell>
          <cell r="BA1975">
            <v>39282</v>
          </cell>
          <cell r="BB1975">
            <v>38599.968999999997</v>
          </cell>
          <cell r="BC1975" t="str">
            <v>NA</v>
          </cell>
          <cell r="BD1975" t="str">
            <v>NA</v>
          </cell>
          <cell r="BE1975" t="str">
            <v>NA</v>
          </cell>
          <cell r="BG1975" t="str">
            <v>NA</v>
          </cell>
          <cell r="BI1975" t="str">
            <v>Distribution</v>
          </cell>
          <cell r="BJ1975" t="str">
            <v>Settled</v>
          </cell>
          <cell r="BK1975" t="str">
            <v>No</v>
          </cell>
          <cell r="BL1975" t="str">
            <v>No</v>
          </cell>
        </row>
        <row r="1976">
          <cell r="AE1976">
            <v>197</v>
          </cell>
          <cell r="AF1976">
            <v>0</v>
          </cell>
          <cell r="AG1976">
            <v>1</v>
          </cell>
          <cell r="AH1976">
            <v>1</v>
          </cell>
          <cell r="AI1976">
            <v>1</v>
          </cell>
          <cell r="AJ1976">
            <v>0</v>
          </cell>
          <cell r="AL1976">
            <v>46</v>
          </cell>
          <cell r="AM1976">
            <v>127</v>
          </cell>
          <cell r="AO1976" t="str">
            <v>C-ER-2007-0291</v>
          </cell>
          <cell r="AP1976">
            <v>54</v>
          </cell>
          <cell r="AQ1976" t="str">
            <v>MO</v>
          </cell>
          <cell r="AR1976" t="str">
            <v>Evergy Metro, Inc.</v>
          </cell>
          <cell r="AS1976" t="str">
            <v>EVRG</v>
          </cell>
          <cell r="AT1976" t="str">
            <v>Electric</v>
          </cell>
          <cell r="AU1976">
            <v>39114</v>
          </cell>
          <cell r="AV1976">
            <v>47318.855000000003</v>
          </cell>
          <cell r="AW1976">
            <v>8.9700000000000006</v>
          </cell>
          <cell r="AX1976">
            <v>11.25</v>
          </cell>
          <cell r="AY1976">
            <v>57.62</v>
          </cell>
          <cell r="AZ1976">
            <v>1300000</v>
          </cell>
          <cell r="BA1976">
            <v>39422</v>
          </cell>
          <cell r="BB1976">
            <v>35308.914000000004</v>
          </cell>
          <cell r="BC1976">
            <v>8.68</v>
          </cell>
          <cell r="BD1976">
            <v>10.75</v>
          </cell>
          <cell r="BE1976">
            <v>57.62</v>
          </cell>
          <cell r="BF1976">
            <v>39082</v>
          </cell>
          <cell r="BG1976">
            <v>1300000</v>
          </cell>
          <cell r="BH1976" t="str">
            <v>Year-end</v>
          </cell>
          <cell r="BI1976" t="str">
            <v>Vertically Integrated</v>
          </cell>
          <cell r="BJ1976" t="str">
            <v>Fully Litigated</v>
          </cell>
          <cell r="BK1976" t="str">
            <v>No</v>
          </cell>
          <cell r="BL1976" t="str">
            <v>No</v>
          </cell>
        </row>
        <row r="1977">
          <cell r="AE1977">
            <v>197</v>
          </cell>
          <cell r="AF1977">
            <v>0</v>
          </cell>
          <cell r="AG1977">
            <v>1</v>
          </cell>
          <cell r="AH1977">
            <v>1</v>
          </cell>
          <cell r="AI1977">
            <v>1</v>
          </cell>
          <cell r="AJ1977">
            <v>0</v>
          </cell>
          <cell r="AL1977">
            <v>46</v>
          </cell>
          <cell r="AM1977">
            <v>127</v>
          </cell>
          <cell r="AO1977" t="str">
            <v>C-ER-2004-0034 (L&amp;P)</v>
          </cell>
          <cell r="AP1977">
            <v>62</v>
          </cell>
          <cell r="AQ1977" t="str">
            <v>MO</v>
          </cell>
          <cell r="AR1977" t="str">
            <v>Evergy Missouri West, Inc.</v>
          </cell>
          <cell r="AS1977" t="str">
            <v>EVRG</v>
          </cell>
          <cell r="AT1977" t="str">
            <v>Electric</v>
          </cell>
          <cell r="AU1977">
            <v>37805</v>
          </cell>
          <cell r="AV1977">
            <v>14600</v>
          </cell>
          <cell r="AW1977">
            <v>9.85</v>
          </cell>
          <cell r="AX1977">
            <v>12.25</v>
          </cell>
          <cell r="AY1977">
            <v>47.5</v>
          </cell>
          <cell r="AZ1977">
            <v>197000</v>
          </cell>
          <cell r="BA1977">
            <v>38090</v>
          </cell>
          <cell r="BB1977">
            <v>3300</v>
          </cell>
          <cell r="BC1977" t="str">
            <v>NA</v>
          </cell>
          <cell r="BD1977" t="str">
            <v>NA</v>
          </cell>
          <cell r="BE1977" t="str">
            <v>NA</v>
          </cell>
          <cell r="BG1977" t="str">
            <v>NA</v>
          </cell>
          <cell r="BI1977" t="str">
            <v>Vertically Integrated</v>
          </cell>
          <cell r="BJ1977" t="str">
            <v>Settled</v>
          </cell>
          <cell r="BK1977" t="str">
            <v>No</v>
          </cell>
          <cell r="BL1977" t="str">
            <v>No</v>
          </cell>
        </row>
        <row r="1978">
          <cell r="AE1978">
            <v>197</v>
          </cell>
          <cell r="AF1978">
            <v>0</v>
          </cell>
          <cell r="AG1978">
            <v>1</v>
          </cell>
          <cell r="AH1978">
            <v>1</v>
          </cell>
          <cell r="AI1978">
            <v>1</v>
          </cell>
          <cell r="AJ1978">
            <v>0</v>
          </cell>
          <cell r="AL1978">
            <v>46</v>
          </cell>
          <cell r="AM1978">
            <v>127</v>
          </cell>
          <cell r="AO1978" t="str">
            <v>C-ER-2008-0093</v>
          </cell>
          <cell r="AP1978">
            <v>215</v>
          </cell>
          <cell r="AQ1978" t="str">
            <v>MO</v>
          </cell>
          <cell r="AR1978" t="str">
            <v>The Empire District Electric Company</v>
          </cell>
          <cell r="AS1978" t="str">
            <v>AQN</v>
          </cell>
          <cell r="AT1978" t="str">
            <v>Electric</v>
          </cell>
          <cell r="AU1978">
            <v>39356</v>
          </cell>
          <cell r="AV1978">
            <v>33442.370000000003</v>
          </cell>
          <cell r="AW1978">
            <v>9.32</v>
          </cell>
          <cell r="AX1978">
            <v>11.6</v>
          </cell>
          <cell r="AY1978">
            <v>50.78</v>
          </cell>
          <cell r="AZ1978">
            <v>704000</v>
          </cell>
          <cell r="BA1978">
            <v>39659</v>
          </cell>
          <cell r="BB1978">
            <v>22040.395</v>
          </cell>
          <cell r="BC1978">
            <v>8.92</v>
          </cell>
          <cell r="BD1978">
            <v>10.8</v>
          </cell>
          <cell r="BE1978">
            <v>50.78</v>
          </cell>
          <cell r="BF1978">
            <v>39263</v>
          </cell>
          <cell r="BG1978">
            <v>704000</v>
          </cell>
          <cell r="BH1978" t="str">
            <v>Year-end</v>
          </cell>
          <cell r="BI1978" t="str">
            <v>Vertically Integrated</v>
          </cell>
          <cell r="BJ1978" t="str">
            <v>Fully Litigated</v>
          </cell>
          <cell r="BK1978" t="str">
            <v>No</v>
          </cell>
          <cell r="BL1978" t="str">
            <v>No</v>
          </cell>
        </row>
        <row r="1979">
          <cell r="AE1979">
            <v>197</v>
          </cell>
          <cell r="AF1979">
            <v>0</v>
          </cell>
          <cell r="AG1979">
            <v>1</v>
          </cell>
          <cell r="AH1979">
            <v>1</v>
          </cell>
          <cell r="AI1979">
            <v>1</v>
          </cell>
          <cell r="AJ1979">
            <v>0</v>
          </cell>
          <cell r="AL1979">
            <v>46</v>
          </cell>
          <cell r="AM1979">
            <v>127</v>
          </cell>
          <cell r="AO1979" t="str">
            <v>C-ER-2008-0318</v>
          </cell>
          <cell r="AP1979">
            <v>316</v>
          </cell>
          <cell r="AQ1979" t="str">
            <v>MO</v>
          </cell>
          <cell r="AR1979" t="str">
            <v>Union Electric Company</v>
          </cell>
          <cell r="AS1979" t="str">
            <v>AEE</v>
          </cell>
          <cell r="AT1979" t="str">
            <v>Electric</v>
          </cell>
          <cell r="AU1979">
            <v>39542</v>
          </cell>
          <cell r="AV1979">
            <v>242700</v>
          </cell>
          <cell r="AW1979">
            <v>8.36</v>
          </cell>
          <cell r="AX1979">
            <v>10.9</v>
          </cell>
          <cell r="AY1979">
            <v>50.93</v>
          </cell>
          <cell r="AZ1979">
            <v>5954200</v>
          </cell>
          <cell r="BA1979">
            <v>39840</v>
          </cell>
          <cell r="BB1979">
            <v>161709.20500000002</v>
          </cell>
          <cell r="BC1979">
            <v>8.34</v>
          </cell>
          <cell r="BD1979">
            <v>10.76</v>
          </cell>
          <cell r="BE1979">
            <v>52.01</v>
          </cell>
          <cell r="BF1979">
            <v>39538</v>
          </cell>
          <cell r="BG1979">
            <v>5786786.6500000004</v>
          </cell>
          <cell r="BH1979" t="str">
            <v>Year-end</v>
          </cell>
          <cell r="BI1979" t="str">
            <v>Vertically Integrated</v>
          </cell>
          <cell r="BJ1979" t="str">
            <v>Fully Litigated</v>
          </cell>
          <cell r="BK1979" t="str">
            <v>No</v>
          </cell>
          <cell r="BL1979" t="str">
            <v>No</v>
          </cell>
        </row>
        <row r="1980">
          <cell r="AE1980">
            <v>197</v>
          </cell>
          <cell r="AF1980">
            <v>0</v>
          </cell>
          <cell r="AG1980">
            <v>1</v>
          </cell>
          <cell r="AH1980">
            <v>1</v>
          </cell>
          <cell r="AI1980">
            <v>1</v>
          </cell>
          <cell r="AJ1980">
            <v>1</v>
          </cell>
          <cell r="AL1980">
            <v>46</v>
          </cell>
          <cell r="AM1980">
            <v>127</v>
          </cell>
          <cell r="AO1980" t="str">
            <v>C-GR-2004-0072 (L&amp;P)</v>
          </cell>
          <cell r="AP1980">
            <v>325</v>
          </cell>
          <cell r="AQ1980" t="str">
            <v>MO</v>
          </cell>
          <cell r="AR1980" t="str">
            <v>Empire District Gas Company</v>
          </cell>
          <cell r="AS1980" t="str">
            <v>AQN</v>
          </cell>
          <cell r="AT1980" t="str">
            <v>Natural Gas</v>
          </cell>
          <cell r="AU1980">
            <v>37834</v>
          </cell>
          <cell r="AV1980">
            <v>800</v>
          </cell>
          <cell r="AW1980">
            <v>10.08</v>
          </cell>
          <cell r="AX1980">
            <v>12.5</v>
          </cell>
          <cell r="AY1980">
            <v>50</v>
          </cell>
          <cell r="AZ1980">
            <v>7900</v>
          </cell>
          <cell r="BA1980">
            <v>38099</v>
          </cell>
          <cell r="BB1980">
            <v>800</v>
          </cell>
          <cell r="BC1980" t="str">
            <v>NA</v>
          </cell>
          <cell r="BD1980" t="str">
            <v>NA</v>
          </cell>
          <cell r="BE1980" t="str">
            <v>NA</v>
          </cell>
          <cell r="BG1980" t="str">
            <v>NA</v>
          </cell>
          <cell r="BI1980" t="str">
            <v>Distribution</v>
          </cell>
          <cell r="BJ1980" t="str">
            <v>Settled</v>
          </cell>
          <cell r="BK1980" t="str">
            <v>No</v>
          </cell>
          <cell r="BL1980" t="str">
            <v>No</v>
          </cell>
        </row>
        <row r="1981">
          <cell r="AE1981">
            <v>197</v>
          </cell>
          <cell r="AF1981">
            <v>0</v>
          </cell>
          <cell r="AG1981">
            <v>1</v>
          </cell>
          <cell r="AH1981">
            <v>1</v>
          </cell>
          <cell r="AI1981">
            <v>1</v>
          </cell>
          <cell r="AJ1981">
            <v>0</v>
          </cell>
          <cell r="AL1981">
            <v>46</v>
          </cell>
          <cell r="AM1981">
            <v>127</v>
          </cell>
          <cell r="AO1981" t="str">
            <v>C-ER-2009-0089</v>
          </cell>
          <cell r="AP1981">
            <v>393</v>
          </cell>
          <cell r="AQ1981" t="str">
            <v>MO</v>
          </cell>
          <cell r="AR1981" t="str">
            <v>Evergy Metro, Inc.</v>
          </cell>
          <cell r="AS1981" t="str">
            <v>EVRG</v>
          </cell>
          <cell r="AT1981" t="str">
            <v>Electric</v>
          </cell>
          <cell r="AU1981">
            <v>39696</v>
          </cell>
          <cell r="AV1981">
            <v>101500</v>
          </cell>
          <cell r="AW1981">
            <v>8.69</v>
          </cell>
          <cell r="AX1981">
            <v>10.75</v>
          </cell>
          <cell r="AY1981">
            <v>53.82</v>
          </cell>
          <cell r="AZ1981">
            <v>1501353.5080000001</v>
          </cell>
          <cell r="BA1981">
            <v>39974</v>
          </cell>
          <cell r="BB1981">
            <v>95000</v>
          </cell>
          <cell r="BC1981" t="str">
            <v>NA</v>
          </cell>
          <cell r="BD1981" t="str">
            <v>NA</v>
          </cell>
          <cell r="BE1981" t="str">
            <v>NA</v>
          </cell>
          <cell r="BF1981">
            <v>39447</v>
          </cell>
          <cell r="BG1981" t="str">
            <v>NA</v>
          </cell>
          <cell r="BH1981" t="str">
            <v>Year-end</v>
          </cell>
          <cell r="BI1981" t="str">
            <v>Vertically Integrated</v>
          </cell>
          <cell r="BJ1981" t="str">
            <v>Settled</v>
          </cell>
          <cell r="BK1981" t="str">
            <v>No</v>
          </cell>
          <cell r="BL1981" t="str">
            <v>No</v>
          </cell>
        </row>
        <row r="1982">
          <cell r="AE1982">
            <v>197</v>
          </cell>
          <cell r="AF1982">
            <v>0</v>
          </cell>
          <cell r="AG1982">
            <v>1</v>
          </cell>
          <cell r="AH1982">
            <v>1</v>
          </cell>
          <cell r="AI1982">
            <v>1</v>
          </cell>
          <cell r="AJ1982">
            <v>0</v>
          </cell>
          <cell r="AL1982">
            <v>46</v>
          </cell>
          <cell r="AM1982">
            <v>127</v>
          </cell>
          <cell r="AO1982" t="str">
            <v>C-ER-2009-0090 (L&amp;P)</v>
          </cell>
          <cell r="AP1982">
            <v>394</v>
          </cell>
          <cell r="AQ1982" t="str">
            <v>MO</v>
          </cell>
          <cell r="AR1982" t="str">
            <v>Evergy Missouri West, Inc.</v>
          </cell>
          <cell r="AS1982" t="str">
            <v>EVRG</v>
          </cell>
          <cell r="AT1982" t="str">
            <v>Electric</v>
          </cell>
          <cell r="AU1982">
            <v>39696</v>
          </cell>
          <cell r="AV1982">
            <v>17065</v>
          </cell>
          <cell r="AW1982">
            <v>9.2899999999999991</v>
          </cell>
          <cell r="AX1982">
            <v>10.75</v>
          </cell>
          <cell r="AY1982">
            <v>53.82</v>
          </cell>
          <cell r="AZ1982">
            <v>305034.038</v>
          </cell>
          <cell r="BA1982">
            <v>39974</v>
          </cell>
          <cell r="BB1982">
            <v>15000</v>
          </cell>
          <cell r="BC1982" t="str">
            <v>NA</v>
          </cell>
          <cell r="BD1982" t="str">
            <v>NA</v>
          </cell>
          <cell r="BE1982" t="str">
            <v>NA</v>
          </cell>
          <cell r="BF1982">
            <v>39447</v>
          </cell>
          <cell r="BG1982" t="str">
            <v>NA</v>
          </cell>
          <cell r="BH1982" t="str">
            <v>Year-end</v>
          </cell>
          <cell r="BI1982" t="str">
            <v>Vertically Integrated</v>
          </cell>
          <cell r="BJ1982" t="str">
            <v>Settled</v>
          </cell>
          <cell r="BK1982" t="str">
            <v>No</v>
          </cell>
          <cell r="BL1982" t="str">
            <v>No</v>
          </cell>
        </row>
        <row r="1983">
          <cell r="AE1983">
            <v>197</v>
          </cell>
          <cell r="AF1983">
            <v>0</v>
          </cell>
          <cell r="AG1983">
            <v>1</v>
          </cell>
          <cell r="AH1983">
            <v>1</v>
          </cell>
          <cell r="AI1983">
            <v>1</v>
          </cell>
          <cell r="AJ1983">
            <v>0</v>
          </cell>
          <cell r="AL1983">
            <v>46</v>
          </cell>
          <cell r="AM1983">
            <v>127</v>
          </cell>
          <cell r="AO1983" t="str">
            <v>C-ER-2009-0090 (MPS)</v>
          </cell>
          <cell r="AP1983">
            <v>395</v>
          </cell>
          <cell r="AQ1983" t="str">
            <v>MO</v>
          </cell>
          <cell r="AR1983" t="str">
            <v>Evergy Missouri West, Inc.</v>
          </cell>
          <cell r="AS1983" t="str">
            <v>EVRG</v>
          </cell>
          <cell r="AT1983" t="str">
            <v>Electric</v>
          </cell>
          <cell r="AU1983">
            <v>39696</v>
          </cell>
          <cell r="AV1983">
            <v>66045.263000000006</v>
          </cell>
          <cell r="AW1983">
            <v>8.93</v>
          </cell>
          <cell r="AX1983">
            <v>10.75</v>
          </cell>
          <cell r="AY1983">
            <v>53.82</v>
          </cell>
          <cell r="AZ1983">
            <v>1202225.058</v>
          </cell>
          <cell r="BA1983">
            <v>39974</v>
          </cell>
          <cell r="BB1983">
            <v>48000</v>
          </cell>
          <cell r="BC1983" t="str">
            <v>NA</v>
          </cell>
          <cell r="BD1983" t="str">
            <v>NA</v>
          </cell>
          <cell r="BE1983" t="str">
            <v>NA</v>
          </cell>
          <cell r="BF1983">
            <v>39447</v>
          </cell>
          <cell r="BG1983" t="str">
            <v>NA</v>
          </cell>
          <cell r="BH1983" t="str">
            <v>Year-end</v>
          </cell>
          <cell r="BI1983" t="str">
            <v>Vertically Integrated</v>
          </cell>
          <cell r="BJ1983" t="str">
            <v>Settled</v>
          </cell>
          <cell r="BK1983" t="str">
            <v>No</v>
          </cell>
          <cell r="BL1983" t="str">
            <v>No</v>
          </cell>
        </row>
        <row r="1984">
          <cell r="AE1984">
            <v>197</v>
          </cell>
          <cell r="AF1984">
            <v>0</v>
          </cell>
          <cell r="AG1984">
            <v>1</v>
          </cell>
          <cell r="AH1984">
            <v>1</v>
          </cell>
          <cell r="AI1984">
            <v>1</v>
          </cell>
          <cell r="AJ1984">
            <v>1</v>
          </cell>
          <cell r="AL1984">
            <v>46</v>
          </cell>
          <cell r="AM1984">
            <v>127</v>
          </cell>
          <cell r="AO1984" t="str">
            <v>C-GR-2009-0355</v>
          </cell>
          <cell r="AP1984">
            <v>457</v>
          </cell>
          <cell r="AQ1984" t="str">
            <v>MO</v>
          </cell>
          <cell r="AR1984" t="str">
            <v>Missouri Gas Energy</v>
          </cell>
          <cell r="AS1984" t="str">
            <v>SR</v>
          </cell>
          <cell r="AT1984" t="str">
            <v>Natural Gas</v>
          </cell>
          <cell r="AU1984">
            <v>39905</v>
          </cell>
          <cell r="AV1984">
            <v>32416.996999999999</v>
          </cell>
          <cell r="AW1984">
            <v>8.43</v>
          </cell>
          <cell r="AX1984">
            <v>11.25</v>
          </cell>
          <cell r="AY1984">
            <v>48</v>
          </cell>
          <cell r="AZ1984">
            <v>604954.77899999998</v>
          </cell>
          <cell r="BA1984">
            <v>40219</v>
          </cell>
          <cell r="BB1984">
            <v>16200</v>
          </cell>
          <cell r="BC1984">
            <v>7.72</v>
          </cell>
          <cell r="BD1984">
            <v>10</v>
          </cell>
          <cell r="BE1984">
            <v>38.659999999999997</v>
          </cell>
          <cell r="BF1984">
            <v>39813</v>
          </cell>
          <cell r="BG1984">
            <v>619200</v>
          </cell>
          <cell r="BH1984" t="str">
            <v>Year-end</v>
          </cell>
          <cell r="BI1984" t="str">
            <v>Distribution</v>
          </cell>
          <cell r="BJ1984" t="str">
            <v>Fully Litigated</v>
          </cell>
          <cell r="BK1984" t="str">
            <v>No</v>
          </cell>
          <cell r="BL1984" t="str">
            <v>No</v>
          </cell>
        </row>
        <row r="1985">
          <cell r="AE1985">
            <v>197</v>
          </cell>
          <cell r="AF1985">
            <v>0</v>
          </cell>
          <cell r="AG1985">
            <v>1</v>
          </cell>
          <cell r="AH1985">
            <v>1</v>
          </cell>
          <cell r="AI1985">
            <v>1</v>
          </cell>
          <cell r="AJ1985">
            <v>1</v>
          </cell>
          <cell r="AL1985">
            <v>46</v>
          </cell>
          <cell r="AM1985">
            <v>127</v>
          </cell>
          <cell r="AO1985" t="str">
            <v>C-GR-2009-0434</v>
          </cell>
          <cell r="AP1985">
            <v>496</v>
          </cell>
          <cell r="AQ1985" t="str">
            <v>MO</v>
          </cell>
          <cell r="AR1985" t="str">
            <v>Empire District Gas Company</v>
          </cell>
          <cell r="AS1985" t="str">
            <v>AQN</v>
          </cell>
          <cell r="AT1985" t="str">
            <v>Natural Gas</v>
          </cell>
          <cell r="AU1985">
            <v>39969</v>
          </cell>
          <cell r="AV1985">
            <v>2934.8580000000002</v>
          </cell>
          <cell r="AW1985">
            <v>8.98</v>
          </cell>
          <cell r="AX1985">
            <v>11.3</v>
          </cell>
          <cell r="AY1985">
            <v>46.41</v>
          </cell>
          <cell r="AZ1985">
            <v>57732.319000000003</v>
          </cell>
          <cell r="BA1985">
            <v>40198</v>
          </cell>
          <cell r="BB1985">
            <v>2600</v>
          </cell>
          <cell r="BC1985" t="str">
            <v>NA</v>
          </cell>
          <cell r="BD1985" t="str">
            <v>NA</v>
          </cell>
          <cell r="BE1985" t="str">
            <v>NA</v>
          </cell>
          <cell r="BG1985" t="str">
            <v>NA</v>
          </cell>
          <cell r="BI1985" t="str">
            <v>Distribution</v>
          </cell>
          <cell r="BJ1985" t="str">
            <v>Settled</v>
          </cell>
          <cell r="BK1985" t="str">
            <v>No</v>
          </cell>
          <cell r="BL1985" t="str">
            <v>No</v>
          </cell>
        </row>
        <row r="1986">
          <cell r="AE1986">
            <v>197</v>
          </cell>
          <cell r="AF1986">
            <v>0</v>
          </cell>
          <cell r="AG1986">
            <v>1</v>
          </cell>
          <cell r="AH1986">
            <v>1</v>
          </cell>
          <cell r="AI1986">
            <v>1</v>
          </cell>
          <cell r="AJ1986">
            <v>0</v>
          </cell>
          <cell r="AL1986">
            <v>46</v>
          </cell>
          <cell r="AM1986">
            <v>127</v>
          </cell>
          <cell r="AO1986" t="str">
            <v>C-ER-2010-0036</v>
          </cell>
          <cell r="AP1986">
            <v>514</v>
          </cell>
          <cell r="AQ1986" t="str">
            <v>MO</v>
          </cell>
          <cell r="AR1986" t="str">
            <v>Union Electric Company</v>
          </cell>
          <cell r="AS1986" t="str">
            <v>AEE</v>
          </cell>
          <cell r="AT1986" t="str">
            <v>Electric</v>
          </cell>
          <cell r="AU1986">
            <v>40018</v>
          </cell>
          <cell r="AV1986">
            <v>286900</v>
          </cell>
          <cell r="AW1986">
            <v>8.42</v>
          </cell>
          <cell r="AX1986">
            <v>10.8</v>
          </cell>
          <cell r="AY1986">
            <v>51.26</v>
          </cell>
          <cell r="AZ1986">
            <v>6000000</v>
          </cell>
          <cell r="BA1986">
            <v>40326</v>
          </cell>
          <cell r="BB1986">
            <v>229600</v>
          </cell>
          <cell r="BC1986">
            <v>8.06</v>
          </cell>
          <cell r="BD1986">
            <v>10.1</v>
          </cell>
          <cell r="BE1986">
            <v>51.26</v>
          </cell>
          <cell r="BF1986">
            <v>39903</v>
          </cell>
          <cell r="BG1986">
            <v>6000000</v>
          </cell>
          <cell r="BH1986" t="str">
            <v>Year-end</v>
          </cell>
          <cell r="BI1986" t="str">
            <v>Vertically Integrated</v>
          </cell>
          <cell r="BJ1986" t="str">
            <v>Fully Litigated</v>
          </cell>
          <cell r="BK1986" t="str">
            <v>No</v>
          </cell>
          <cell r="BL1986" t="str">
            <v>No</v>
          </cell>
        </row>
        <row r="1987">
          <cell r="AE1987">
            <v>197</v>
          </cell>
          <cell r="AF1987">
            <v>0</v>
          </cell>
          <cell r="AG1987">
            <v>1</v>
          </cell>
          <cell r="AH1987">
            <v>1</v>
          </cell>
          <cell r="AI1987">
            <v>1</v>
          </cell>
          <cell r="AJ1987">
            <v>0</v>
          </cell>
          <cell r="AL1987">
            <v>46</v>
          </cell>
          <cell r="AM1987">
            <v>127</v>
          </cell>
          <cell r="AO1987" t="str">
            <v>C-ER-2010-0130</v>
          </cell>
          <cell r="AP1987">
            <v>548</v>
          </cell>
          <cell r="AQ1987" t="str">
            <v>MO</v>
          </cell>
          <cell r="AR1987" t="str">
            <v>The Empire District Electric Company</v>
          </cell>
          <cell r="AS1987" t="str">
            <v>AQN</v>
          </cell>
          <cell r="AT1987" t="str">
            <v>Electric</v>
          </cell>
          <cell r="AU1987">
            <v>40115</v>
          </cell>
          <cell r="AV1987">
            <v>68171.501000000004</v>
          </cell>
          <cell r="AW1987">
            <v>8.93</v>
          </cell>
          <cell r="AX1987">
            <v>11</v>
          </cell>
          <cell r="AY1987">
            <v>48</v>
          </cell>
          <cell r="AZ1987">
            <v>1077382.284</v>
          </cell>
          <cell r="BA1987">
            <v>40408</v>
          </cell>
          <cell r="BB1987">
            <v>46800</v>
          </cell>
          <cell r="BC1987" t="str">
            <v>NA</v>
          </cell>
          <cell r="BD1987" t="str">
            <v>NA</v>
          </cell>
          <cell r="BE1987" t="str">
            <v>NA</v>
          </cell>
          <cell r="BF1987">
            <v>39994</v>
          </cell>
          <cell r="BG1987" t="str">
            <v>NA</v>
          </cell>
          <cell r="BH1987" t="str">
            <v>Year-end</v>
          </cell>
          <cell r="BI1987" t="str">
            <v>Vertically Integrated</v>
          </cell>
          <cell r="BJ1987" t="str">
            <v>Settled</v>
          </cell>
          <cell r="BK1987" t="str">
            <v>No</v>
          </cell>
          <cell r="BL1987" t="str">
            <v>No</v>
          </cell>
        </row>
        <row r="1988">
          <cell r="AE1988">
            <v>197</v>
          </cell>
          <cell r="AF1988">
            <v>0</v>
          </cell>
          <cell r="AG1988">
            <v>1</v>
          </cell>
          <cell r="AH1988">
            <v>1</v>
          </cell>
          <cell r="AI1988">
            <v>1</v>
          </cell>
          <cell r="AJ1988">
            <v>1</v>
          </cell>
          <cell r="AL1988">
            <v>46</v>
          </cell>
          <cell r="AM1988">
            <v>127</v>
          </cell>
          <cell r="AO1988" t="str">
            <v>C-GR-2010-0171</v>
          </cell>
          <cell r="AP1988">
            <v>566</v>
          </cell>
          <cell r="AQ1988" t="str">
            <v>MO</v>
          </cell>
          <cell r="AR1988" t="str">
            <v>Spire Missouri Inc.</v>
          </cell>
          <cell r="AS1988" t="str">
            <v>SR</v>
          </cell>
          <cell r="AT1988" t="str">
            <v>Natural Gas</v>
          </cell>
          <cell r="AU1988">
            <v>40151</v>
          </cell>
          <cell r="AV1988">
            <v>60660</v>
          </cell>
          <cell r="AW1988">
            <v>9.17</v>
          </cell>
          <cell r="AX1988">
            <v>11.13</v>
          </cell>
          <cell r="AY1988">
            <v>57.47</v>
          </cell>
          <cell r="AZ1988">
            <v>754957</v>
          </cell>
          <cell r="BA1988">
            <v>40408</v>
          </cell>
          <cell r="BB1988">
            <v>31400</v>
          </cell>
          <cell r="BC1988" t="str">
            <v>NA</v>
          </cell>
          <cell r="BD1988" t="str">
            <v>NA</v>
          </cell>
          <cell r="BE1988" t="str">
            <v>NA</v>
          </cell>
          <cell r="BG1988" t="str">
            <v>NA</v>
          </cell>
          <cell r="BI1988" t="str">
            <v>Distribution</v>
          </cell>
          <cell r="BJ1988" t="str">
            <v>Settled</v>
          </cell>
          <cell r="BK1988" t="str">
            <v>No</v>
          </cell>
          <cell r="BL1988" t="str">
            <v>No</v>
          </cell>
        </row>
        <row r="1989">
          <cell r="AE1989">
            <v>197</v>
          </cell>
          <cell r="AF1989">
            <v>0</v>
          </cell>
          <cell r="AG1989">
            <v>1</v>
          </cell>
          <cell r="AH1989">
            <v>1</v>
          </cell>
          <cell r="AI1989">
            <v>1</v>
          </cell>
          <cell r="AJ1989">
            <v>1</v>
          </cell>
          <cell r="AL1989">
            <v>46</v>
          </cell>
          <cell r="AM1989">
            <v>127</v>
          </cell>
          <cell r="AO1989" t="str">
            <v>C-GR-2010-0192</v>
          </cell>
          <cell r="AP1989">
            <v>576</v>
          </cell>
          <cell r="AQ1989" t="str">
            <v>MO</v>
          </cell>
          <cell r="AR1989" t="str">
            <v>Liberty Utilities (Midstates Natural Gas) Corp</v>
          </cell>
          <cell r="AS1989" t="str">
            <v>AQN</v>
          </cell>
          <cell r="AT1989" t="str">
            <v>Natural Gas</v>
          </cell>
          <cell r="AU1989">
            <v>40175</v>
          </cell>
          <cell r="AV1989">
            <v>6438.5860000000002</v>
          </cell>
          <cell r="AW1989">
            <v>8.86</v>
          </cell>
          <cell r="AX1989">
            <v>10.9</v>
          </cell>
          <cell r="AY1989">
            <v>49.38</v>
          </cell>
          <cell r="AZ1989">
            <v>66458.687000000005</v>
          </cell>
          <cell r="BA1989">
            <v>40408</v>
          </cell>
          <cell r="BB1989">
            <v>5650</v>
          </cell>
          <cell r="BC1989" t="str">
            <v>NA</v>
          </cell>
          <cell r="BD1989" t="str">
            <v>NA</v>
          </cell>
          <cell r="BE1989" t="str">
            <v>NA</v>
          </cell>
          <cell r="BG1989" t="str">
            <v>NA</v>
          </cell>
          <cell r="BI1989" t="str">
            <v>Distribution</v>
          </cell>
          <cell r="BJ1989" t="str">
            <v>Settled</v>
          </cell>
          <cell r="BK1989" t="str">
            <v>No</v>
          </cell>
          <cell r="BL1989" t="str">
            <v>No</v>
          </cell>
        </row>
        <row r="1990">
          <cell r="AE1990">
            <v>197</v>
          </cell>
          <cell r="AF1990">
            <v>0</v>
          </cell>
          <cell r="AG1990">
            <v>1</v>
          </cell>
          <cell r="AH1990">
            <v>1</v>
          </cell>
          <cell r="AI1990">
            <v>1</v>
          </cell>
          <cell r="AJ1990">
            <v>0</v>
          </cell>
          <cell r="AL1990">
            <v>46</v>
          </cell>
          <cell r="AM1990">
            <v>127</v>
          </cell>
          <cell r="AO1990" t="str">
            <v>C-ER-2010-0355</v>
          </cell>
          <cell r="AP1990">
            <v>637</v>
          </cell>
          <cell r="AQ1990" t="str">
            <v>MO</v>
          </cell>
          <cell r="AR1990" t="str">
            <v>Evergy Metro, Inc.</v>
          </cell>
          <cell r="AS1990" t="str">
            <v>EVRG</v>
          </cell>
          <cell r="AT1990" t="str">
            <v>Electric</v>
          </cell>
          <cell r="AU1990">
            <v>40333</v>
          </cell>
          <cell r="AV1990">
            <v>66500</v>
          </cell>
          <cell r="AW1990">
            <v>8.93</v>
          </cell>
          <cell r="AX1990">
            <v>10.75</v>
          </cell>
          <cell r="AY1990">
            <v>46.29</v>
          </cell>
          <cell r="AZ1990">
            <v>2035900</v>
          </cell>
          <cell r="BA1990">
            <v>40645</v>
          </cell>
          <cell r="BB1990">
            <v>34817.199000000001</v>
          </cell>
          <cell r="BC1990">
            <v>8.58</v>
          </cell>
          <cell r="BD1990">
            <v>10</v>
          </cell>
          <cell r="BE1990">
            <v>46.3</v>
          </cell>
          <cell r="BF1990">
            <v>40178</v>
          </cell>
          <cell r="BG1990">
            <v>2035817.9680000001</v>
          </cell>
          <cell r="BH1990" t="str">
            <v>Year-end</v>
          </cell>
          <cell r="BI1990" t="str">
            <v>Vertically Integrated</v>
          </cell>
          <cell r="BJ1990" t="str">
            <v>Fully Litigated</v>
          </cell>
          <cell r="BK1990" t="str">
            <v>No</v>
          </cell>
          <cell r="BL1990" t="str">
            <v>No</v>
          </cell>
        </row>
        <row r="1991">
          <cell r="AE1991">
            <v>197</v>
          </cell>
          <cell r="AF1991">
            <v>0</v>
          </cell>
          <cell r="AG1991">
            <v>1</v>
          </cell>
          <cell r="AH1991">
            <v>1</v>
          </cell>
          <cell r="AI1991">
            <v>1</v>
          </cell>
          <cell r="AJ1991">
            <v>0</v>
          </cell>
          <cell r="AL1991">
            <v>46</v>
          </cell>
          <cell r="AM1991">
            <v>127</v>
          </cell>
          <cell r="AO1991" t="str">
            <v>C-ER-2010-0356 (MPS)</v>
          </cell>
          <cell r="AP1991">
            <v>638</v>
          </cell>
          <cell r="AQ1991" t="str">
            <v>MO</v>
          </cell>
          <cell r="AR1991" t="str">
            <v>Evergy Missouri West, Inc.</v>
          </cell>
          <cell r="AS1991" t="str">
            <v>EVRG</v>
          </cell>
          <cell r="AT1991" t="str">
            <v>Electric</v>
          </cell>
          <cell r="AU1991">
            <v>40333</v>
          </cell>
          <cell r="AV1991">
            <v>65168.03</v>
          </cell>
          <cell r="AW1991">
            <v>8.73</v>
          </cell>
          <cell r="AX1991">
            <v>10.75</v>
          </cell>
          <cell r="AY1991">
            <v>46.29</v>
          </cell>
          <cell r="AZ1991">
            <v>1428065.4040000001</v>
          </cell>
          <cell r="BA1991">
            <v>40667</v>
          </cell>
          <cell r="BB1991">
            <v>35700</v>
          </cell>
          <cell r="BC1991">
            <v>8.41</v>
          </cell>
          <cell r="BD1991">
            <v>10</v>
          </cell>
          <cell r="BE1991">
            <v>46.58</v>
          </cell>
          <cell r="BF1991">
            <v>40178</v>
          </cell>
          <cell r="BG1991">
            <v>1337000</v>
          </cell>
          <cell r="BH1991" t="str">
            <v>Year-end</v>
          </cell>
          <cell r="BI1991" t="str">
            <v>Vertically Integrated</v>
          </cell>
          <cell r="BJ1991" t="str">
            <v>Fully Litigated</v>
          </cell>
          <cell r="BK1991" t="str">
            <v>No</v>
          </cell>
          <cell r="BL1991" t="str">
            <v>No</v>
          </cell>
        </row>
        <row r="1992">
          <cell r="AE1992">
            <v>197</v>
          </cell>
          <cell r="AF1992">
            <v>0</v>
          </cell>
          <cell r="AG1992">
            <v>1</v>
          </cell>
          <cell r="AH1992">
            <v>1</v>
          </cell>
          <cell r="AI1992">
            <v>1</v>
          </cell>
          <cell r="AJ1992">
            <v>0</v>
          </cell>
          <cell r="AL1992">
            <v>46</v>
          </cell>
          <cell r="AM1992">
            <v>127</v>
          </cell>
          <cell r="AO1992" t="str">
            <v>C-ER-2010-0356 (L&amp;P)</v>
          </cell>
          <cell r="AP1992">
            <v>639</v>
          </cell>
          <cell r="AQ1992" t="str">
            <v>MO</v>
          </cell>
          <cell r="AR1992" t="str">
            <v>Evergy Missouri West, Inc.</v>
          </cell>
          <cell r="AS1992" t="str">
            <v>EVRG</v>
          </cell>
          <cell r="AT1992" t="str">
            <v>Electric</v>
          </cell>
          <cell r="AU1992">
            <v>40333</v>
          </cell>
          <cell r="AV1992">
            <v>23172.348000000002</v>
          </cell>
          <cell r="AW1992">
            <v>8.73</v>
          </cell>
          <cell r="AX1992">
            <v>10.75</v>
          </cell>
          <cell r="AY1992">
            <v>46.29</v>
          </cell>
          <cell r="AZ1992">
            <v>396277.15399999998</v>
          </cell>
          <cell r="BA1992">
            <v>40667</v>
          </cell>
          <cell r="BB1992">
            <v>29800</v>
          </cell>
          <cell r="BC1992">
            <v>8.41</v>
          </cell>
          <cell r="BD1992">
            <v>10</v>
          </cell>
          <cell r="BE1992">
            <v>46.58</v>
          </cell>
          <cell r="BF1992">
            <v>40178</v>
          </cell>
          <cell r="BG1992">
            <v>422000</v>
          </cell>
          <cell r="BH1992" t="str">
            <v>Year-end</v>
          </cell>
          <cell r="BI1992" t="str">
            <v>Vertically Integrated</v>
          </cell>
          <cell r="BJ1992" t="str">
            <v>Fully Litigated</v>
          </cell>
          <cell r="BK1992" t="str">
            <v>No</v>
          </cell>
          <cell r="BL1992" t="str">
            <v>No</v>
          </cell>
        </row>
        <row r="1993">
          <cell r="AE1993">
            <v>197</v>
          </cell>
          <cell r="AF1993">
            <v>0</v>
          </cell>
          <cell r="AG1993">
            <v>1</v>
          </cell>
          <cell r="AH1993">
            <v>1</v>
          </cell>
          <cell r="AI1993">
            <v>1</v>
          </cell>
          <cell r="AJ1993">
            <v>1</v>
          </cell>
          <cell r="AL1993">
            <v>46</v>
          </cell>
          <cell r="AM1993">
            <v>127</v>
          </cell>
          <cell r="AO1993" t="str">
            <v>C-GR-2010-0363</v>
          </cell>
          <cell r="AP1993">
            <v>642</v>
          </cell>
          <cell r="AQ1993" t="str">
            <v>MO</v>
          </cell>
          <cell r="AR1993" t="str">
            <v>Union Electric Company</v>
          </cell>
          <cell r="AS1993" t="str">
            <v>AEE</v>
          </cell>
          <cell r="AT1993" t="str">
            <v>Natural Gas</v>
          </cell>
          <cell r="AU1993">
            <v>40340</v>
          </cell>
          <cell r="AV1993">
            <v>11875</v>
          </cell>
          <cell r="AW1993">
            <v>8.27</v>
          </cell>
          <cell r="AX1993">
            <v>10.5</v>
          </cell>
          <cell r="AY1993">
            <v>51.26</v>
          </cell>
          <cell r="AZ1993">
            <v>244864</v>
          </cell>
          <cell r="BA1993">
            <v>40562</v>
          </cell>
          <cell r="BB1993">
            <v>9000</v>
          </cell>
          <cell r="BC1993" t="str">
            <v>NA</v>
          </cell>
          <cell r="BD1993" t="str">
            <v>NA</v>
          </cell>
          <cell r="BE1993" t="str">
            <v>NA</v>
          </cell>
          <cell r="BF1993">
            <v>40178</v>
          </cell>
          <cell r="BG1993" t="str">
            <v>NA</v>
          </cell>
          <cell r="BI1993" t="str">
            <v>Distribution</v>
          </cell>
          <cell r="BJ1993" t="str">
            <v>Settled</v>
          </cell>
          <cell r="BK1993" t="str">
            <v>No</v>
          </cell>
          <cell r="BL1993" t="str">
            <v>No</v>
          </cell>
        </row>
        <row r="1994">
          <cell r="AE1994">
            <v>197</v>
          </cell>
          <cell r="AF1994">
            <v>0</v>
          </cell>
          <cell r="AG1994">
            <v>1</v>
          </cell>
          <cell r="AH1994">
            <v>1</v>
          </cell>
          <cell r="AI1994">
            <v>1</v>
          </cell>
          <cell r="AJ1994">
            <v>0</v>
          </cell>
          <cell r="AL1994">
            <v>46</v>
          </cell>
          <cell r="AM1994">
            <v>127</v>
          </cell>
          <cell r="AO1994" t="str">
            <v>C-ER-2011-0028</v>
          </cell>
          <cell r="AP1994">
            <v>672</v>
          </cell>
          <cell r="AQ1994" t="str">
            <v>MO</v>
          </cell>
          <cell r="AR1994" t="str">
            <v>Union Electric Company</v>
          </cell>
          <cell r="AS1994" t="str">
            <v>AEE</v>
          </cell>
          <cell r="AT1994" t="str">
            <v>Electric</v>
          </cell>
          <cell r="AU1994">
            <v>40424</v>
          </cell>
          <cell r="AV1994">
            <v>211183.446</v>
          </cell>
          <cell r="AW1994">
            <v>8.39</v>
          </cell>
          <cell r="AX1994">
            <v>10.7</v>
          </cell>
          <cell r="AY1994">
            <v>52.24</v>
          </cell>
          <cell r="AZ1994">
            <v>6709658.3260000004</v>
          </cell>
          <cell r="BA1994">
            <v>40737</v>
          </cell>
          <cell r="BB1994">
            <v>173225.03</v>
          </cell>
          <cell r="BC1994">
            <v>8.1300000000000008</v>
          </cell>
          <cell r="BD1994">
            <v>10.199999999999999</v>
          </cell>
          <cell r="BE1994">
            <v>52.24</v>
          </cell>
          <cell r="BF1994">
            <v>40268</v>
          </cell>
          <cell r="BG1994">
            <v>6620000</v>
          </cell>
          <cell r="BH1994" t="str">
            <v>Year-end</v>
          </cell>
          <cell r="BI1994" t="str">
            <v>Vertically Integrated</v>
          </cell>
          <cell r="BJ1994" t="str">
            <v>Fully Litigated</v>
          </cell>
          <cell r="BK1994" t="str">
            <v>No</v>
          </cell>
          <cell r="BL1994" t="str">
            <v>No</v>
          </cell>
        </row>
        <row r="1995">
          <cell r="AE1995">
            <v>197</v>
          </cell>
          <cell r="AF1995">
            <v>0</v>
          </cell>
          <cell r="AG1995">
            <v>1</v>
          </cell>
          <cell r="AH1995">
            <v>1</v>
          </cell>
          <cell r="AI1995">
            <v>1</v>
          </cell>
          <cell r="AJ1995">
            <v>0</v>
          </cell>
          <cell r="AL1995">
            <v>46</v>
          </cell>
          <cell r="AM1995">
            <v>127</v>
          </cell>
          <cell r="AO1995" t="str">
            <v>C-ER-2011-0004</v>
          </cell>
          <cell r="AP1995">
            <v>678</v>
          </cell>
          <cell r="AQ1995" t="str">
            <v>MO</v>
          </cell>
          <cell r="AR1995" t="str">
            <v>The Empire District Electric Company</v>
          </cell>
          <cell r="AS1995" t="str">
            <v>AQN</v>
          </cell>
          <cell r="AT1995" t="str">
            <v>Electric</v>
          </cell>
          <cell r="AU1995">
            <v>40449</v>
          </cell>
          <cell r="AV1995">
            <v>36524.68</v>
          </cell>
          <cell r="AW1995">
            <v>8.82</v>
          </cell>
          <cell r="AX1995">
            <v>10.6</v>
          </cell>
          <cell r="AY1995">
            <v>50.95</v>
          </cell>
          <cell r="AZ1995">
            <v>1067907.99</v>
          </cell>
          <cell r="BA1995">
            <v>40695</v>
          </cell>
          <cell r="BB1995">
            <v>18685</v>
          </cell>
          <cell r="BC1995" t="str">
            <v>NA</v>
          </cell>
          <cell r="BD1995" t="str">
            <v>NA</v>
          </cell>
          <cell r="BE1995" t="str">
            <v>NA</v>
          </cell>
          <cell r="BF1995">
            <v>39994</v>
          </cell>
          <cell r="BG1995" t="str">
            <v>NA</v>
          </cell>
          <cell r="BI1995" t="str">
            <v>Vertically Integrated</v>
          </cell>
          <cell r="BJ1995" t="str">
            <v>Settled</v>
          </cell>
          <cell r="BK1995" t="str">
            <v>No</v>
          </cell>
          <cell r="BL1995" t="str">
            <v>No</v>
          </cell>
        </row>
        <row r="1996">
          <cell r="AE1996">
            <v>197</v>
          </cell>
          <cell r="AF1996">
            <v>0</v>
          </cell>
          <cell r="AG1996">
            <v>1</v>
          </cell>
          <cell r="AH1996">
            <v>1</v>
          </cell>
          <cell r="AI1996">
            <v>1</v>
          </cell>
          <cell r="AJ1996">
            <v>0</v>
          </cell>
          <cell r="AL1996">
            <v>46</v>
          </cell>
          <cell r="AM1996">
            <v>127</v>
          </cell>
          <cell r="AO1996" t="str">
            <v>C-ER-80-143</v>
          </cell>
          <cell r="AP1996">
            <v>1257</v>
          </cell>
          <cell r="AQ1996" t="str">
            <v>MO</v>
          </cell>
          <cell r="AR1996" t="str">
            <v>The Empire District Electric Company</v>
          </cell>
          <cell r="AS1996" t="str">
            <v>AQN</v>
          </cell>
          <cell r="AT1996" t="str">
            <v>Electric</v>
          </cell>
          <cell r="AU1996">
            <v>29168</v>
          </cell>
          <cell r="AV1996">
            <v>16100</v>
          </cell>
          <cell r="AW1996" t="str">
            <v>NA</v>
          </cell>
          <cell r="AX1996">
            <v>15.6</v>
          </cell>
          <cell r="AY1996">
            <v>34.4</v>
          </cell>
          <cell r="AZ1996" t="str">
            <v>NA</v>
          </cell>
          <cell r="BA1996">
            <v>29431</v>
          </cell>
          <cell r="BB1996">
            <v>7000</v>
          </cell>
          <cell r="BC1996" t="str">
            <v>NA</v>
          </cell>
          <cell r="BD1996" t="str">
            <v>NA</v>
          </cell>
          <cell r="BE1996" t="str">
            <v>NA</v>
          </cell>
          <cell r="BF1996">
            <v>29311</v>
          </cell>
          <cell r="BG1996" t="str">
            <v>NA</v>
          </cell>
          <cell r="BI1996" t="str">
            <v>Vertically Integrated</v>
          </cell>
          <cell r="BJ1996" t="str">
            <v>Fully Litigated</v>
          </cell>
          <cell r="BK1996" t="str">
            <v>No</v>
          </cell>
          <cell r="BL1996" t="str">
            <v>No</v>
          </cell>
        </row>
        <row r="1997">
          <cell r="AE1997">
            <v>197</v>
          </cell>
          <cell r="AF1997">
            <v>0</v>
          </cell>
          <cell r="AG1997">
            <v>1</v>
          </cell>
          <cell r="AH1997">
            <v>1</v>
          </cell>
          <cell r="AI1997">
            <v>1</v>
          </cell>
          <cell r="AJ1997">
            <v>0</v>
          </cell>
          <cell r="AL1997">
            <v>46</v>
          </cell>
          <cell r="AM1997">
            <v>127</v>
          </cell>
          <cell r="AO1997" t="str">
            <v>C-ER-81-209</v>
          </cell>
          <cell r="AP1997">
            <v>1278</v>
          </cell>
          <cell r="AQ1997" t="str">
            <v>MO</v>
          </cell>
          <cell r="AR1997" t="str">
            <v>The Empire District Electric Company</v>
          </cell>
          <cell r="AS1997" t="str">
            <v>AQN</v>
          </cell>
          <cell r="AT1997" t="str">
            <v>Electric</v>
          </cell>
          <cell r="AU1997">
            <v>29574</v>
          </cell>
          <cell r="AV1997">
            <v>15300</v>
          </cell>
          <cell r="AW1997">
            <v>11.8</v>
          </cell>
          <cell r="AX1997">
            <v>18</v>
          </cell>
          <cell r="AY1997">
            <v>36.200000000000003</v>
          </cell>
          <cell r="AZ1997" t="str">
            <v>NA</v>
          </cell>
          <cell r="BA1997">
            <v>29816</v>
          </cell>
          <cell r="BB1997">
            <v>11600</v>
          </cell>
          <cell r="BC1997" t="str">
            <v>NA</v>
          </cell>
          <cell r="BD1997" t="str">
            <v>NA</v>
          </cell>
          <cell r="BE1997" t="str">
            <v>NA</v>
          </cell>
          <cell r="BF1997">
            <v>29676</v>
          </cell>
          <cell r="BG1997" t="str">
            <v>NA</v>
          </cell>
          <cell r="BI1997" t="str">
            <v>Vertically Integrated</v>
          </cell>
          <cell r="BJ1997" t="str">
            <v>Fully Litigated</v>
          </cell>
          <cell r="BK1997" t="str">
            <v>No</v>
          </cell>
          <cell r="BL1997" t="str">
            <v>No</v>
          </cell>
        </row>
        <row r="1998">
          <cell r="AE1998">
            <v>197</v>
          </cell>
          <cell r="AF1998">
            <v>0</v>
          </cell>
          <cell r="AG1998">
            <v>1</v>
          </cell>
          <cell r="AH1998">
            <v>1</v>
          </cell>
          <cell r="AI1998">
            <v>1</v>
          </cell>
          <cell r="AJ1998">
            <v>0</v>
          </cell>
          <cell r="AL1998">
            <v>46</v>
          </cell>
          <cell r="AM1998">
            <v>127</v>
          </cell>
          <cell r="AO1998" t="str">
            <v>C-ER-83-42</v>
          </cell>
          <cell r="AP1998">
            <v>1279</v>
          </cell>
          <cell r="AQ1998" t="str">
            <v>MO</v>
          </cell>
          <cell r="AR1998" t="str">
            <v>The Empire District Electric Company</v>
          </cell>
          <cell r="AS1998" t="str">
            <v>AQN</v>
          </cell>
          <cell r="AT1998" t="str">
            <v>Electric</v>
          </cell>
          <cell r="AU1998">
            <v>30162</v>
          </cell>
          <cell r="AV1998">
            <v>5000</v>
          </cell>
          <cell r="AW1998">
            <v>11.39</v>
          </cell>
          <cell r="AX1998">
            <v>16.5</v>
          </cell>
          <cell r="AY1998">
            <v>37.880000000000003</v>
          </cell>
          <cell r="AZ1998" t="str">
            <v>NA</v>
          </cell>
          <cell r="BA1998">
            <v>30484</v>
          </cell>
          <cell r="BB1998">
            <v>1700</v>
          </cell>
          <cell r="BC1998">
            <v>10.75</v>
          </cell>
          <cell r="BD1998">
            <v>15.03</v>
          </cell>
          <cell r="BE1998">
            <v>37.659999999999997</v>
          </cell>
          <cell r="BF1998">
            <v>30316</v>
          </cell>
          <cell r="BG1998" t="str">
            <v>NA</v>
          </cell>
          <cell r="BH1998" t="str">
            <v>Year-end</v>
          </cell>
          <cell r="BI1998" t="str">
            <v>Vertically Integrated</v>
          </cell>
          <cell r="BJ1998" t="str">
            <v>Fully Litigated</v>
          </cell>
          <cell r="BK1998" t="str">
            <v>No</v>
          </cell>
          <cell r="BL1998" t="str">
            <v>No</v>
          </cell>
        </row>
        <row r="1999">
          <cell r="AE1999">
            <v>197</v>
          </cell>
          <cell r="AF1999">
            <v>0</v>
          </cell>
          <cell r="AG1999">
            <v>1</v>
          </cell>
          <cell r="AH1999">
            <v>1</v>
          </cell>
          <cell r="AI1999">
            <v>1</v>
          </cell>
          <cell r="AJ1999">
            <v>0</v>
          </cell>
          <cell r="AL1999">
            <v>46</v>
          </cell>
          <cell r="AM1999">
            <v>127</v>
          </cell>
          <cell r="AO1999" t="str">
            <v>C-ER-80-48</v>
          </cell>
          <cell r="AP1999">
            <v>1281</v>
          </cell>
          <cell r="AQ1999" t="str">
            <v>MO</v>
          </cell>
          <cell r="AR1999" t="str">
            <v>Evergy Metro, Inc.</v>
          </cell>
          <cell r="AS1999" t="str">
            <v>EVRG</v>
          </cell>
          <cell r="AT1999" t="str">
            <v>Electric</v>
          </cell>
          <cell r="AU1999">
            <v>29070</v>
          </cell>
          <cell r="AV1999">
            <v>70000</v>
          </cell>
          <cell r="AW1999">
            <v>10.73</v>
          </cell>
          <cell r="AX1999">
            <v>15</v>
          </cell>
          <cell r="AY1999">
            <v>36.9</v>
          </cell>
          <cell r="AZ1999" t="str">
            <v>NA</v>
          </cell>
          <cell r="BA1999">
            <v>29391</v>
          </cell>
          <cell r="BB1999">
            <v>45700</v>
          </cell>
          <cell r="BC1999">
            <v>10.16</v>
          </cell>
          <cell r="BD1999">
            <v>13.4</v>
          </cell>
          <cell r="BE1999">
            <v>34.28</v>
          </cell>
          <cell r="BF1999">
            <v>29220</v>
          </cell>
          <cell r="BG1999" t="str">
            <v>NA</v>
          </cell>
          <cell r="BH1999" t="str">
            <v>Year-end</v>
          </cell>
          <cell r="BI1999" t="str">
            <v>Vertically Integrated</v>
          </cell>
          <cell r="BJ1999" t="str">
            <v>Fully Litigated</v>
          </cell>
          <cell r="BK1999" t="str">
            <v>No</v>
          </cell>
          <cell r="BL1999" t="str">
            <v>No</v>
          </cell>
        </row>
        <row r="2000">
          <cell r="AE2000">
            <v>197</v>
          </cell>
          <cell r="AF2000">
            <v>0</v>
          </cell>
          <cell r="AG2000">
            <v>1</v>
          </cell>
          <cell r="AH2000">
            <v>1</v>
          </cell>
          <cell r="AI2000">
            <v>1</v>
          </cell>
          <cell r="AJ2000">
            <v>0</v>
          </cell>
          <cell r="AL2000">
            <v>46</v>
          </cell>
          <cell r="AM2000">
            <v>127</v>
          </cell>
          <cell r="AO2000" t="str">
            <v>C-ER-81-42</v>
          </cell>
          <cell r="AP2000">
            <v>1282</v>
          </cell>
          <cell r="AQ2000" t="str">
            <v>MO</v>
          </cell>
          <cell r="AR2000" t="str">
            <v>Evergy Metro, Inc.</v>
          </cell>
          <cell r="AS2000" t="str">
            <v>EVRG</v>
          </cell>
          <cell r="AT2000" t="str">
            <v>Electric</v>
          </cell>
          <cell r="AU2000">
            <v>29439</v>
          </cell>
          <cell r="AV2000">
            <v>81200</v>
          </cell>
          <cell r="AW2000">
            <v>12.67</v>
          </cell>
          <cell r="AX2000">
            <v>19</v>
          </cell>
          <cell r="AY2000">
            <v>37.020000000000003</v>
          </cell>
          <cell r="AZ2000" t="str">
            <v>NA</v>
          </cell>
          <cell r="BA2000">
            <v>29754</v>
          </cell>
          <cell r="BB2000">
            <v>17400</v>
          </cell>
          <cell r="BC2000">
            <v>10.67</v>
          </cell>
          <cell r="BD2000">
            <v>14.4</v>
          </cell>
          <cell r="BE2000">
            <v>35.479999999999997</v>
          </cell>
          <cell r="BF2000">
            <v>29586</v>
          </cell>
          <cell r="BG2000" t="str">
            <v>NA</v>
          </cell>
          <cell r="BH2000" t="str">
            <v>Year-end</v>
          </cell>
          <cell r="BI2000" t="str">
            <v>Vertically Integrated</v>
          </cell>
          <cell r="BJ2000" t="str">
            <v>Fully Litigated</v>
          </cell>
          <cell r="BK2000" t="str">
            <v>No</v>
          </cell>
          <cell r="BL2000" t="str">
            <v>No</v>
          </cell>
        </row>
        <row r="2001">
          <cell r="AE2001">
            <v>197</v>
          </cell>
          <cell r="AF2001">
            <v>0</v>
          </cell>
          <cell r="AG2001">
            <v>1</v>
          </cell>
          <cell r="AH2001">
            <v>1</v>
          </cell>
          <cell r="AI2001">
            <v>1</v>
          </cell>
          <cell r="AJ2001">
            <v>0</v>
          </cell>
          <cell r="AL2001">
            <v>46</v>
          </cell>
          <cell r="AM2001">
            <v>127</v>
          </cell>
          <cell r="AO2001" t="str">
            <v>C-ER-82-66</v>
          </cell>
          <cell r="AP2001">
            <v>1284</v>
          </cell>
          <cell r="AQ2001" t="str">
            <v>MO</v>
          </cell>
          <cell r="AR2001" t="str">
            <v>Evergy Metro, Inc.</v>
          </cell>
          <cell r="AS2001" t="str">
            <v>EVRG</v>
          </cell>
          <cell r="AT2001" t="str">
            <v>Electric</v>
          </cell>
          <cell r="AU2001">
            <v>29824</v>
          </cell>
          <cell r="AV2001">
            <v>49900</v>
          </cell>
          <cell r="AW2001">
            <v>13.14</v>
          </cell>
          <cell r="AX2001">
            <v>18</v>
          </cell>
          <cell r="AY2001">
            <v>40</v>
          </cell>
          <cell r="AZ2001">
            <v>553900</v>
          </cell>
          <cell r="BA2001">
            <v>30146</v>
          </cell>
          <cell r="BB2001">
            <v>14500</v>
          </cell>
          <cell r="BC2001">
            <v>11.91</v>
          </cell>
          <cell r="BD2001">
            <v>15.76</v>
          </cell>
          <cell r="BE2001">
            <v>37.630000000000003</v>
          </cell>
          <cell r="BF2001">
            <v>29951</v>
          </cell>
          <cell r="BG2001">
            <v>532600</v>
          </cell>
          <cell r="BH2001" t="str">
            <v>Year-end</v>
          </cell>
          <cell r="BI2001" t="str">
            <v>Vertically Integrated</v>
          </cell>
          <cell r="BJ2001" t="str">
            <v>Fully Litigated</v>
          </cell>
          <cell r="BK2001" t="str">
            <v>No</v>
          </cell>
          <cell r="BL2001" t="str">
            <v>No</v>
          </cell>
        </row>
        <row r="2002">
          <cell r="AE2002">
            <v>197</v>
          </cell>
          <cell r="AF2002">
            <v>0</v>
          </cell>
          <cell r="AG2002">
            <v>1</v>
          </cell>
          <cell r="AH2002">
            <v>1</v>
          </cell>
          <cell r="AI2002">
            <v>1</v>
          </cell>
          <cell r="AJ2002">
            <v>0</v>
          </cell>
          <cell r="AL2002">
            <v>46</v>
          </cell>
          <cell r="AM2002">
            <v>127</v>
          </cell>
          <cell r="AO2002" t="str">
            <v>C-ER-83-49</v>
          </cell>
          <cell r="AP2002">
            <v>1286</v>
          </cell>
          <cell r="AQ2002" t="str">
            <v>MO</v>
          </cell>
          <cell r="AR2002" t="str">
            <v>Evergy Metro, Inc.</v>
          </cell>
          <cell r="AS2002" t="str">
            <v>EVRG</v>
          </cell>
          <cell r="AT2002" t="str">
            <v>Electric</v>
          </cell>
          <cell r="AU2002">
            <v>30189</v>
          </cell>
          <cell r="AV2002">
            <v>51300</v>
          </cell>
          <cell r="AW2002">
            <v>13.2</v>
          </cell>
          <cell r="AX2002">
            <v>19</v>
          </cell>
          <cell r="AY2002">
            <v>36.450000000000003</v>
          </cell>
          <cell r="AZ2002">
            <v>561200</v>
          </cell>
          <cell r="BA2002">
            <v>30505</v>
          </cell>
          <cell r="BB2002">
            <v>31100</v>
          </cell>
          <cell r="BC2002">
            <v>12.19</v>
          </cell>
          <cell r="BD2002">
            <v>16.25</v>
          </cell>
          <cell r="BE2002">
            <v>36.450000000000003</v>
          </cell>
          <cell r="BF2002">
            <v>30224</v>
          </cell>
          <cell r="BG2002">
            <v>523100</v>
          </cell>
          <cell r="BH2002" t="str">
            <v>Year-end</v>
          </cell>
          <cell r="BI2002" t="str">
            <v>Vertically Integrated</v>
          </cell>
          <cell r="BJ2002" t="str">
            <v>Fully Litigated</v>
          </cell>
          <cell r="BK2002" t="str">
            <v>No</v>
          </cell>
          <cell r="BL2002" t="str">
            <v>Yes</v>
          </cell>
        </row>
        <row r="2003">
          <cell r="AE2003">
            <v>197</v>
          </cell>
          <cell r="AF2003">
            <v>0</v>
          </cell>
          <cell r="AG2003">
            <v>1</v>
          </cell>
          <cell r="AH2003">
            <v>1</v>
          </cell>
          <cell r="AI2003">
            <v>1</v>
          </cell>
          <cell r="AJ2003">
            <v>0</v>
          </cell>
          <cell r="AL2003">
            <v>46</v>
          </cell>
          <cell r="AM2003">
            <v>127</v>
          </cell>
          <cell r="AO2003" t="str">
            <v>C-ER-85-128, EO-85-185</v>
          </cell>
          <cell r="AP2003">
            <v>1290</v>
          </cell>
          <cell r="AQ2003" t="str">
            <v>MO</v>
          </cell>
          <cell r="AR2003" t="str">
            <v>Evergy Metro, Inc.</v>
          </cell>
          <cell r="AS2003" t="str">
            <v>EVRG</v>
          </cell>
          <cell r="AT2003" t="str">
            <v>Electric</v>
          </cell>
          <cell r="AU2003">
            <v>31012</v>
          </cell>
          <cell r="AV2003">
            <v>187100</v>
          </cell>
          <cell r="AW2003">
            <v>12.23</v>
          </cell>
          <cell r="AX2003">
            <v>16.25</v>
          </cell>
          <cell r="AY2003">
            <v>37.380000000000003</v>
          </cell>
          <cell r="AZ2003" t="str">
            <v>NA</v>
          </cell>
          <cell r="BA2003">
            <v>31525</v>
          </cell>
          <cell r="BB2003">
            <v>78200</v>
          </cell>
          <cell r="BC2003">
            <v>11.75</v>
          </cell>
          <cell r="BD2003">
            <v>15</v>
          </cell>
          <cell r="BE2003">
            <v>37.380000000000003</v>
          </cell>
          <cell r="BF2003">
            <v>31047</v>
          </cell>
          <cell r="BG2003">
            <v>1257900</v>
          </cell>
          <cell r="BH2003" t="str">
            <v>Year-end</v>
          </cell>
          <cell r="BI2003" t="str">
            <v>Vertically Integrated</v>
          </cell>
          <cell r="BJ2003" t="str">
            <v>Fully Litigated</v>
          </cell>
          <cell r="BK2003" t="str">
            <v>Yes</v>
          </cell>
          <cell r="BL2003" t="str">
            <v>No</v>
          </cell>
        </row>
        <row r="2004">
          <cell r="AE2004">
            <v>197</v>
          </cell>
          <cell r="AF2004">
            <v>0</v>
          </cell>
          <cell r="AG2004">
            <v>1</v>
          </cell>
          <cell r="AH2004">
            <v>1</v>
          </cell>
          <cell r="AI2004">
            <v>1</v>
          </cell>
          <cell r="AJ2004">
            <v>0</v>
          </cell>
          <cell r="AL2004">
            <v>46</v>
          </cell>
          <cell r="AM2004">
            <v>127</v>
          </cell>
          <cell r="AO2004" t="str">
            <v>C-ER-82-180</v>
          </cell>
          <cell r="AP2004">
            <v>1292</v>
          </cell>
          <cell r="AQ2004" t="str">
            <v>MO</v>
          </cell>
          <cell r="AR2004" t="str">
            <v>Union Electric Company</v>
          </cell>
          <cell r="AS2004" t="str">
            <v>AEE</v>
          </cell>
          <cell r="AT2004" t="str">
            <v>Electric</v>
          </cell>
          <cell r="AU2004">
            <v>29959</v>
          </cell>
          <cell r="AV2004">
            <v>7100</v>
          </cell>
          <cell r="AW2004">
            <v>11.21</v>
          </cell>
          <cell r="AX2004">
            <v>17.25</v>
          </cell>
          <cell r="AY2004">
            <v>39.700000000000003</v>
          </cell>
          <cell r="AZ2004">
            <v>98200</v>
          </cell>
          <cell r="BA2004">
            <v>30253</v>
          </cell>
          <cell r="BB2004">
            <v>5600</v>
          </cell>
          <cell r="BC2004">
            <v>10.56</v>
          </cell>
          <cell r="BD2004">
            <v>15.54</v>
          </cell>
          <cell r="BE2004">
            <v>39.950000000000003</v>
          </cell>
          <cell r="BF2004">
            <v>30224</v>
          </cell>
          <cell r="BG2004">
            <v>98100</v>
          </cell>
          <cell r="BH2004" t="str">
            <v>Year-end</v>
          </cell>
          <cell r="BI2004" t="str">
            <v>Vertically Integrated</v>
          </cell>
          <cell r="BJ2004" t="str">
            <v>Fully Litigated</v>
          </cell>
          <cell r="BK2004" t="str">
            <v>No</v>
          </cell>
          <cell r="BL2004" t="str">
            <v>No</v>
          </cell>
        </row>
        <row r="2005">
          <cell r="AE2005">
            <v>197</v>
          </cell>
          <cell r="AF2005">
            <v>0</v>
          </cell>
          <cell r="AG2005">
            <v>1</v>
          </cell>
          <cell r="AH2005">
            <v>1</v>
          </cell>
          <cell r="AI2005">
            <v>1</v>
          </cell>
          <cell r="AJ2005">
            <v>0</v>
          </cell>
          <cell r="AL2005">
            <v>46</v>
          </cell>
          <cell r="AM2005">
            <v>127</v>
          </cell>
          <cell r="AO2005" t="str">
            <v>C-ER-80-286</v>
          </cell>
          <cell r="AP2005">
            <v>1294</v>
          </cell>
          <cell r="AQ2005" t="str">
            <v>MO</v>
          </cell>
          <cell r="AR2005" t="str">
            <v>Union Electric Company</v>
          </cell>
          <cell r="AS2005" t="str">
            <v>AEE</v>
          </cell>
          <cell r="AT2005" t="str">
            <v>Electric</v>
          </cell>
          <cell r="AU2005">
            <v>29336</v>
          </cell>
          <cell r="AV2005">
            <v>7000</v>
          </cell>
          <cell r="AW2005">
            <v>10.15</v>
          </cell>
          <cell r="AX2005">
            <v>15</v>
          </cell>
          <cell r="AY2005">
            <v>36.700000000000003</v>
          </cell>
          <cell r="AZ2005" t="str">
            <v>NA</v>
          </cell>
          <cell r="BA2005">
            <v>29658</v>
          </cell>
          <cell r="BB2005">
            <v>6200</v>
          </cell>
          <cell r="BC2005">
            <v>9.39</v>
          </cell>
          <cell r="BD2005">
            <v>13.02</v>
          </cell>
          <cell r="BE2005">
            <v>36.700000000000003</v>
          </cell>
          <cell r="BF2005">
            <v>29494</v>
          </cell>
          <cell r="BG2005" t="str">
            <v>NA</v>
          </cell>
          <cell r="BH2005" t="str">
            <v>Year-end</v>
          </cell>
          <cell r="BI2005" t="str">
            <v>Vertically Integrated</v>
          </cell>
          <cell r="BJ2005" t="str">
            <v>Fully Litigated</v>
          </cell>
          <cell r="BK2005" t="str">
            <v>No</v>
          </cell>
          <cell r="BL2005" t="str">
            <v>No</v>
          </cell>
        </row>
        <row r="2006">
          <cell r="AE2006">
            <v>197</v>
          </cell>
          <cell r="AF2006">
            <v>0</v>
          </cell>
          <cell r="AG2006">
            <v>1</v>
          </cell>
          <cell r="AH2006">
            <v>1</v>
          </cell>
          <cell r="AI2006">
            <v>1</v>
          </cell>
          <cell r="AJ2006">
            <v>0</v>
          </cell>
          <cell r="AL2006">
            <v>46</v>
          </cell>
          <cell r="AM2006">
            <v>127</v>
          </cell>
          <cell r="AO2006" t="str">
            <v>C-ER-81-304</v>
          </cell>
          <cell r="AP2006">
            <v>1296</v>
          </cell>
          <cell r="AQ2006" t="str">
            <v>MO</v>
          </cell>
          <cell r="AR2006" t="str">
            <v>Union Electric Company</v>
          </cell>
          <cell r="AS2006" t="str">
            <v>AEE</v>
          </cell>
          <cell r="AT2006" t="str">
            <v>Electric</v>
          </cell>
          <cell r="AU2006">
            <v>29588</v>
          </cell>
          <cell r="AV2006">
            <v>12000</v>
          </cell>
          <cell r="AW2006">
            <v>10.68</v>
          </cell>
          <cell r="AX2006">
            <v>16.25</v>
          </cell>
          <cell r="AY2006">
            <v>35.450000000000003</v>
          </cell>
          <cell r="AZ2006" t="str">
            <v>NA</v>
          </cell>
          <cell r="BA2006">
            <v>29923</v>
          </cell>
          <cell r="BB2006">
            <v>6700</v>
          </cell>
          <cell r="BC2006" t="str">
            <v>NA</v>
          </cell>
          <cell r="BD2006" t="str">
            <v>NA</v>
          </cell>
          <cell r="BE2006" t="str">
            <v>NA</v>
          </cell>
          <cell r="BF2006">
            <v>30010</v>
          </cell>
          <cell r="BG2006" t="str">
            <v>NA</v>
          </cell>
          <cell r="BI2006" t="str">
            <v>Vertically Integrated</v>
          </cell>
          <cell r="BJ2006" t="str">
            <v>Fully Litigated</v>
          </cell>
          <cell r="BK2006" t="str">
            <v>No</v>
          </cell>
          <cell r="BL2006" t="str">
            <v>No</v>
          </cell>
        </row>
        <row r="2007">
          <cell r="AE2007">
            <v>197</v>
          </cell>
          <cell r="AF2007">
            <v>0</v>
          </cell>
          <cell r="AG2007">
            <v>1</v>
          </cell>
          <cell r="AH2007">
            <v>1</v>
          </cell>
          <cell r="AI2007">
            <v>1</v>
          </cell>
          <cell r="AJ2007">
            <v>0</v>
          </cell>
          <cell r="AL2007">
            <v>46</v>
          </cell>
          <cell r="AM2007">
            <v>127</v>
          </cell>
          <cell r="AO2007" t="str">
            <v>C-ER-80-118</v>
          </cell>
          <cell r="AP2007">
            <v>1298</v>
          </cell>
          <cell r="AQ2007" t="str">
            <v>MO</v>
          </cell>
          <cell r="AR2007" t="str">
            <v>Evergy Missouri West, Inc.</v>
          </cell>
          <cell r="AS2007" t="str">
            <v>EVRG</v>
          </cell>
          <cell r="AT2007" t="str">
            <v>Electric</v>
          </cell>
          <cell r="AU2007">
            <v>29133</v>
          </cell>
          <cell r="AV2007">
            <v>28400</v>
          </cell>
          <cell r="AW2007" t="str">
            <v>NA</v>
          </cell>
          <cell r="AX2007">
            <v>15</v>
          </cell>
          <cell r="AY2007">
            <v>30</v>
          </cell>
          <cell r="AZ2007" t="str">
            <v>NA</v>
          </cell>
          <cell r="BA2007">
            <v>29458</v>
          </cell>
          <cell r="BB2007">
            <v>9200</v>
          </cell>
          <cell r="BC2007">
            <v>9.66</v>
          </cell>
          <cell r="BD2007">
            <v>13.75</v>
          </cell>
          <cell r="BE2007">
            <v>27.4</v>
          </cell>
          <cell r="BF2007">
            <v>29220</v>
          </cell>
          <cell r="BG2007" t="str">
            <v>NA</v>
          </cell>
          <cell r="BH2007" t="str">
            <v>Year-end</v>
          </cell>
          <cell r="BI2007" t="str">
            <v>Vertically Integrated</v>
          </cell>
          <cell r="BJ2007" t="str">
            <v>Fully Litigated</v>
          </cell>
          <cell r="BK2007" t="str">
            <v>No</v>
          </cell>
          <cell r="BL2007" t="str">
            <v>No</v>
          </cell>
        </row>
        <row r="2008">
          <cell r="AE2008">
            <v>197</v>
          </cell>
          <cell r="AF2008">
            <v>0</v>
          </cell>
          <cell r="AG2008">
            <v>1</v>
          </cell>
          <cell r="AH2008">
            <v>1</v>
          </cell>
          <cell r="AI2008">
            <v>1</v>
          </cell>
          <cell r="AJ2008">
            <v>0</v>
          </cell>
          <cell r="AL2008">
            <v>46</v>
          </cell>
          <cell r="AM2008">
            <v>127</v>
          </cell>
          <cell r="AO2008" t="str">
            <v>C-ER-81-85</v>
          </cell>
          <cell r="AP2008">
            <v>1300</v>
          </cell>
          <cell r="AQ2008" t="str">
            <v>MO</v>
          </cell>
          <cell r="AR2008" t="str">
            <v>Evergy Missouri West, Inc.</v>
          </cell>
          <cell r="AS2008" t="str">
            <v>EVRG</v>
          </cell>
          <cell r="AT2008" t="str">
            <v>Electric</v>
          </cell>
          <cell r="AU2008">
            <v>29469</v>
          </cell>
          <cell r="AV2008">
            <v>29200</v>
          </cell>
          <cell r="AW2008">
            <v>10.51</v>
          </cell>
          <cell r="AX2008">
            <v>15.75</v>
          </cell>
          <cell r="AY2008">
            <v>30</v>
          </cell>
          <cell r="AZ2008" t="str">
            <v>NA</v>
          </cell>
          <cell r="BA2008">
            <v>29733</v>
          </cell>
          <cell r="BB2008">
            <v>19700</v>
          </cell>
          <cell r="BC2008" t="str">
            <v>NA</v>
          </cell>
          <cell r="BD2008" t="str">
            <v>NA</v>
          </cell>
          <cell r="BE2008" t="str">
            <v>NA</v>
          </cell>
          <cell r="BF2008">
            <v>29737</v>
          </cell>
          <cell r="BG2008" t="str">
            <v>NA</v>
          </cell>
          <cell r="BI2008" t="str">
            <v>Vertically Integrated</v>
          </cell>
          <cell r="BJ2008" t="str">
            <v>Fully Litigated</v>
          </cell>
          <cell r="BK2008" t="str">
            <v>No</v>
          </cell>
          <cell r="BL2008" t="str">
            <v>No</v>
          </cell>
        </row>
        <row r="2009">
          <cell r="AE2009">
            <v>197</v>
          </cell>
          <cell r="AF2009">
            <v>0</v>
          </cell>
          <cell r="AG2009">
            <v>1</v>
          </cell>
          <cell r="AH2009">
            <v>1</v>
          </cell>
          <cell r="AI2009">
            <v>1</v>
          </cell>
          <cell r="AJ2009">
            <v>0</v>
          </cell>
          <cell r="AL2009">
            <v>46</v>
          </cell>
          <cell r="AM2009">
            <v>127</v>
          </cell>
          <cell r="AO2009" t="str">
            <v>C-ER-82-39</v>
          </cell>
          <cell r="AP2009">
            <v>1301</v>
          </cell>
          <cell r="AQ2009" t="str">
            <v>MO</v>
          </cell>
          <cell r="AR2009" t="str">
            <v>Evergy Missouri West, Inc.</v>
          </cell>
          <cell r="AS2009" t="str">
            <v>EVRG</v>
          </cell>
          <cell r="AT2009" t="str">
            <v>Electric</v>
          </cell>
          <cell r="AU2009">
            <v>29798</v>
          </cell>
          <cell r="AV2009">
            <v>21900</v>
          </cell>
          <cell r="AW2009">
            <v>11.91</v>
          </cell>
          <cell r="AX2009">
            <v>17.5</v>
          </cell>
          <cell r="AY2009">
            <v>33.14</v>
          </cell>
          <cell r="AZ2009">
            <v>268400</v>
          </cell>
          <cell r="BA2009">
            <v>30123</v>
          </cell>
          <cell r="BB2009">
            <v>6400</v>
          </cell>
          <cell r="BC2009">
            <v>10.47</v>
          </cell>
          <cell r="BD2009">
            <v>14.9</v>
          </cell>
          <cell r="BE2009">
            <v>33.14</v>
          </cell>
          <cell r="BF2009">
            <v>29859</v>
          </cell>
          <cell r="BG2009">
            <v>259900</v>
          </cell>
          <cell r="BH2009" t="str">
            <v>Year-end</v>
          </cell>
          <cell r="BI2009" t="str">
            <v>Vertically Integrated</v>
          </cell>
          <cell r="BJ2009" t="str">
            <v>Fully Litigated</v>
          </cell>
          <cell r="BK2009" t="str">
            <v>No</v>
          </cell>
          <cell r="BL2009" t="str">
            <v>No</v>
          </cell>
        </row>
        <row r="2010">
          <cell r="AE2010">
            <v>197</v>
          </cell>
          <cell r="AF2010">
            <v>0</v>
          </cell>
          <cell r="AG2010">
            <v>1</v>
          </cell>
          <cell r="AH2010">
            <v>1</v>
          </cell>
          <cell r="AI2010">
            <v>1</v>
          </cell>
          <cell r="AJ2010">
            <v>0</v>
          </cell>
          <cell r="AL2010">
            <v>46</v>
          </cell>
          <cell r="AM2010">
            <v>127</v>
          </cell>
          <cell r="AO2010" t="str">
            <v>C-ER-83-40</v>
          </cell>
          <cell r="AP2010">
            <v>1303</v>
          </cell>
          <cell r="AQ2010" t="str">
            <v>MO</v>
          </cell>
          <cell r="AR2010" t="str">
            <v>Evergy Missouri West, Inc.</v>
          </cell>
          <cell r="AS2010" t="str">
            <v>EVRG</v>
          </cell>
          <cell r="AT2010" t="str">
            <v>Electric</v>
          </cell>
          <cell r="AU2010">
            <v>30176</v>
          </cell>
          <cell r="AV2010">
            <v>15200</v>
          </cell>
          <cell r="AW2010">
            <v>11.78</v>
          </cell>
          <cell r="AX2010">
            <v>16.5</v>
          </cell>
          <cell r="AY2010">
            <v>33.43</v>
          </cell>
          <cell r="AZ2010">
            <v>290200</v>
          </cell>
          <cell r="BA2010">
            <v>30498</v>
          </cell>
          <cell r="BB2010">
            <v>11800</v>
          </cell>
          <cell r="BC2010">
            <v>11.24</v>
          </cell>
          <cell r="BD2010">
            <v>14.9</v>
          </cell>
          <cell r="BE2010">
            <v>33.43</v>
          </cell>
          <cell r="BF2010">
            <v>30224</v>
          </cell>
          <cell r="BG2010">
            <v>290200</v>
          </cell>
          <cell r="BH2010" t="str">
            <v>Year-end</v>
          </cell>
          <cell r="BI2010" t="str">
            <v>Vertically Integrated</v>
          </cell>
          <cell r="BJ2010" t="str">
            <v>Fully Litigated</v>
          </cell>
          <cell r="BK2010" t="str">
            <v>No</v>
          </cell>
          <cell r="BL2010" t="str">
            <v>No</v>
          </cell>
        </row>
        <row r="2011">
          <cell r="AE2011">
            <v>197</v>
          </cell>
          <cell r="AF2011">
            <v>0</v>
          </cell>
          <cell r="AG2011">
            <v>1</v>
          </cell>
          <cell r="AH2011">
            <v>1</v>
          </cell>
          <cell r="AI2011">
            <v>1</v>
          </cell>
          <cell r="AJ2011">
            <v>1</v>
          </cell>
          <cell r="AL2011">
            <v>46</v>
          </cell>
          <cell r="AM2011">
            <v>127</v>
          </cell>
          <cell r="AO2011" t="str">
            <v>D-GR-88-194</v>
          </cell>
          <cell r="AP2011">
            <v>1305</v>
          </cell>
          <cell r="AQ2011" t="str">
            <v>MO</v>
          </cell>
          <cell r="AR2011" t="str">
            <v>Empire District Gas Company</v>
          </cell>
          <cell r="AS2011" t="str">
            <v>AQN</v>
          </cell>
          <cell r="AT2011" t="str">
            <v>Natural Gas</v>
          </cell>
          <cell r="AU2011">
            <v>32157</v>
          </cell>
          <cell r="AV2011">
            <v>6100</v>
          </cell>
          <cell r="AW2011">
            <v>11.68</v>
          </cell>
          <cell r="AX2011">
            <v>13.75</v>
          </cell>
          <cell r="AY2011">
            <v>48.21</v>
          </cell>
          <cell r="AZ2011" t="str">
            <v>NA</v>
          </cell>
          <cell r="BA2011">
            <v>32395</v>
          </cell>
          <cell r="BB2011">
            <v>4100</v>
          </cell>
          <cell r="BC2011" t="str">
            <v>NA</v>
          </cell>
          <cell r="BD2011" t="str">
            <v>NA</v>
          </cell>
          <cell r="BE2011" t="str">
            <v>NA</v>
          </cell>
          <cell r="BG2011" t="str">
            <v>NA</v>
          </cell>
          <cell r="BI2011" t="str">
            <v>Distribution</v>
          </cell>
          <cell r="BJ2011" t="str">
            <v>Settled</v>
          </cell>
          <cell r="BK2011" t="str">
            <v>No</v>
          </cell>
          <cell r="BL2011" t="str">
            <v>No</v>
          </cell>
        </row>
        <row r="2012">
          <cell r="AE2012">
            <v>197</v>
          </cell>
          <cell r="AF2012">
            <v>0</v>
          </cell>
          <cell r="AG2012">
            <v>1</v>
          </cell>
          <cell r="AH2012">
            <v>1</v>
          </cell>
          <cell r="AI2012">
            <v>1</v>
          </cell>
          <cell r="AJ2012">
            <v>0</v>
          </cell>
          <cell r="AL2012">
            <v>46</v>
          </cell>
          <cell r="AM2012">
            <v>127</v>
          </cell>
          <cell r="AO2012" t="str">
            <v>C-ER-80-17</v>
          </cell>
          <cell r="AP2012">
            <v>1306</v>
          </cell>
          <cell r="AQ2012" t="str">
            <v>MO</v>
          </cell>
          <cell r="AR2012" t="str">
            <v>Union Electric Company</v>
          </cell>
          <cell r="AS2012" t="str">
            <v>AEE</v>
          </cell>
          <cell r="AT2012" t="str">
            <v>Electric</v>
          </cell>
          <cell r="AU2012">
            <v>29042</v>
          </cell>
          <cell r="AV2012">
            <v>55600</v>
          </cell>
          <cell r="AW2012">
            <v>10.15</v>
          </cell>
          <cell r="AX2012">
            <v>15</v>
          </cell>
          <cell r="AY2012">
            <v>34.26</v>
          </cell>
          <cell r="AZ2012" t="str">
            <v>NA</v>
          </cell>
          <cell r="BA2012">
            <v>29335</v>
          </cell>
          <cell r="BB2012">
            <v>20500</v>
          </cell>
          <cell r="BC2012" t="str">
            <v>NA</v>
          </cell>
          <cell r="BD2012" t="str">
            <v>NA</v>
          </cell>
          <cell r="BE2012" t="str">
            <v>NA</v>
          </cell>
          <cell r="BF2012">
            <v>29311</v>
          </cell>
          <cell r="BG2012" t="str">
            <v>NA</v>
          </cell>
          <cell r="BI2012" t="str">
            <v>Vertically Integrated</v>
          </cell>
          <cell r="BJ2012" t="str">
            <v>Fully Litigated</v>
          </cell>
          <cell r="BK2012" t="str">
            <v>No</v>
          </cell>
          <cell r="BL2012" t="str">
            <v>No</v>
          </cell>
        </row>
        <row r="2013">
          <cell r="AE2013">
            <v>197</v>
          </cell>
          <cell r="AF2013">
            <v>0</v>
          </cell>
          <cell r="AG2013">
            <v>1</v>
          </cell>
          <cell r="AH2013">
            <v>1</v>
          </cell>
          <cell r="AI2013">
            <v>1</v>
          </cell>
          <cell r="AJ2013">
            <v>0</v>
          </cell>
          <cell r="AL2013">
            <v>46</v>
          </cell>
          <cell r="AM2013">
            <v>127</v>
          </cell>
          <cell r="AO2013" t="str">
            <v>C-ER-81-180</v>
          </cell>
          <cell r="AP2013">
            <v>1308</v>
          </cell>
          <cell r="AQ2013" t="str">
            <v>MO</v>
          </cell>
          <cell r="AR2013" t="str">
            <v>Union Electric Company</v>
          </cell>
          <cell r="AS2013" t="str">
            <v>AEE</v>
          </cell>
          <cell r="AT2013" t="str">
            <v>Electric</v>
          </cell>
          <cell r="AU2013">
            <v>29551</v>
          </cell>
          <cell r="AV2013">
            <v>91100</v>
          </cell>
          <cell r="AW2013">
            <v>10.88</v>
          </cell>
          <cell r="AX2013">
            <v>15.5</v>
          </cell>
          <cell r="AY2013">
            <v>36.07</v>
          </cell>
          <cell r="AZ2013" t="str">
            <v>NA</v>
          </cell>
          <cell r="BA2013">
            <v>29780</v>
          </cell>
          <cell r="BB2013">
            <v>50000</v>
          </cell>
          <cell r="BC2013" t="str">
            <v>NA</v>
          </cell>
          <cell r="BD2013" t="str">
            <v>NA</v>
          </cell>
          <cell r="BE2013" t="str">
            <v>NA</v>
          </cell>
          <cell r="BF2013">
            <v>29767</v>
          </cell>
          <cell r="BG2013" t="str">
            <v>NA</v>
          </cell>
          <cell r="BI2013" t="str">
            <v>Vertically Integrated</v>
          </cell>
          <cell r="BJ2013" t="str">
            <v>Fully Litigated</v>
          </cell>
          <cell r="BK2013" t="str">
            <v>No</v>
          </cell>
          <cell r="BL2013" t="str">
            <v>No</v>
          </cell>
        </row>
        <row r="2014">
          <cell r="AE2014">
            <v>197</v>
          </cell>
          <cell r="AF2014">
            <v>0</v>
          </cell>
          <cell r="AG2014">
            <v>1</v>
          </cell>
          <cell r="AH2014">
            <v>1</v>
          </cell>
          <cell r="AI2014">
            <v>1</v>
          </cell>
          <cell r="AJ2014">
            <v>0</v>
          </cell>
          <cell r="AL2014">
            <v>46</v>
          </cell>
          <cell r="AM2014">
            <v>127</v>
          </cell>
          <cell r="AO2014" t="str">
            <v>C-ER-82-52</v>
          </cell>
          <cell r="AP2014">
            <v>1312</v>
          </cell>
          <cell r="AQ2014" t="str">
            <v>MO</v>
          </cell>
          <cell r="AR2014" t="str">
            <v>Union Electric Company</v>
          </cell>
          <cell r="AS2014" t="str">
            <v>AEE</v>
          </cell>
          <cell r="AT2014" t="str">
            <v>Electric</v>
          </cell>
          <cell r="AU2014">
            <v>29815</v>
          </cell>
          <cell r="AV2014">
            <v>107500</v>
          </cell>
          <cell r="AW2014">
            <v>12.2</v>
          </cell>
          <cell r="AX2014">
            <v>17</v>
          </cell>
          <cell r="AY2014">
            <v>35.46</v>
          </cell>
          <cell r="AZ2014" t="str">
            <v>NA</v>
          </cell>
          <cell r="BA2014">
            <v>30134</v>
          </cell>
          <cell r="BB2014">
            <v>65200</v>
          </cell>
          <cell r="BC2014">
            <v>11.71</v>
          </cell>
          <cell r="BD2014">
            <v>15.62</v>
          </cell>
          <cell r="BE2014">
            <v>35.46</v>
          </cell>
          <cell r="BF2014">
            <v>29890</v>
          </cell>
          <cell r="BG2014" t="str">
            <v>NA</v>
          </cell>
          <cell r="BH2014" t="str">
            <v>Year-end</v>
          </cell>
          <cell r="BI2014" t="str">
            <v>Vertically Integrated</v>
          </cell>
          <cell r="BJ2014" t="str">
            <v>Fully Litigated</v>
          </cell>
          <cell r="BK2014" t="str">
            <v>No</v>
          </cell>
          <cell r="BL2014" t="str">
            <v>No</v>
          </cell>
        </row>
        <row r="2015">
          <cell r="AE2015">
            <v>197</v>
          </cell>
          <cell r="AF2015">
            <v>0</v>
          </cell>
          <cell r="AG2015">
            <v>1</v>
          </cell>
          <cell r="AH2015">
            <v>1</v>
          </cell>
          <cell r="AI2015">
            <v>1</v>
          </cell>
          <cell r="AJ2015">
            <v>0</v>
          </cell>
          <cell r="AL2015">
            <v>46</v>
          </cell>
          <cell r="AM2015">
            <v>127</v>
          </cell>
          <cell r="AO2015" t="str">
            <v>C-ER-83-163</v>
          </cell>
          <cell r="AP2015">
            <v>1314</v>
          </cell>
          <cell r="AQ2015" t="str">
            <v>MO</v>
          </cell>
          <cell r="AR2015" t="str">
            <v>Union Electric Company</v>
          </cell>
          <cell r="AS2015" t="str">
            <v>AEE</v>
          </cell>
          <cell r="AT2015" t="str">
            <v>Electric</v>
          </cell>
          <cell r="AU2015">
            <v>30288</v>
          </cell>
          <cell r="AV2015">
            <v>121700</v>
          </cell>
          <cell r="AW2015">
            <v>12.91</v>
          </cell>
          <cell r="AX2015">
            <v>18.16</v>
          </cell>
          <cell r="AY2015">
            <v>35.92</v>
          </cell>
          <cell r="AZ2015" t="str">
            <v>NA</v>
          </cell>
          <cell r="BA2015">
            <v>30503</v>
          </cell>
          <cell r="BB2015">
            <v>30500</v>
          </cell>
          <cell r="BC2015" t="str">
            <v>NA</v>
          </cell>
          <cell r="BD2015" t="str">
            <v>NA</v>
          </cell>
          <cell r="BE2015" t="str">
            <v>NA</v>
          </cell>
          <cell r="BF2015">
            <v>30497</v>
          </cell>
          <cell r="BG2015" t="str">
            <v>NA</v>
          </cell>
          <cell r="BI2015" t="str">
            <v>Vertically Integrated</v>
          </cell>
          <cell r="BJ2015" t="str">
            <v>Settled</v>
          </cell>
          <cell r="BK2015" t="str">
            <v>No</v>
          </cell>
          <cell r="BL2015" t="str">
            <v>No</v>
          </cell>
        </row>
        <row r="2016">
          <cell r="AE2016">
            <v>197</v>
          </cell>
          <cell r="AF2016">
            <v>0</v>
          </cell>
          <cell r="AG2016">
            <v>1</v>
          </cell>
          <cell r="AH2016">
            <v>1</v>
          </cell>
          <cell r="AI2016">
            <v>1</v>
          </cell>
          <cell r="AJ2016">
            <v>0</v>
          </cell>
          <cell r="AL2016">
            <v>46</v>
          </cell>
          <cell r="AM2016">
            <v>127</v>
          </cell>
          <cell r="AO2016" t="str">
            <v>C-ER-85-160, EO-85-17</v>
          </cell>
          <cell r="AP2016">
            <v>1316</v>
          </cell>
          <cell r="AQ2016" t="str">
            <v>MO</v>
          </cell>
          <cell r="AR2016" t="str">
            <v>Union Electric Company</v>
          </cell>
          <cell r="AS2016" t="str">
            <v>AEE</v>
          </cell>
          <cell r="AT2016" t="str">
            <v>Electric</v>
          </cell>
          <cell r="AU2016">
            <v>30727</v>
          </cell>
          <cell r="AV2016">
            <v>638500</v>
          </cell>
          <cell r="AW2016">
            <v>11.98</v>
          </cell>
          <cell r="AX2016">
            <v>15.62</v>
          </cell>
          <cell r="AY2016">
            <v>38.159999999999997</v>
          </cell>
          <cell r="AZ2016">
            <v>3914200</v>
          </cell>
          <cell r="BA2016">
            <v>31135</v>
          </cell>
          <cell r="BB2016">
            <v>455000</v>
          </cell>
          <cell r="BC2016">
            <v>12.17</v>
          </cell>
          <cell r="BD2016">
            <v>15.62</v>
          </cell>
          <cell r="BE2016">
            <v>37.369999999999997</v>
          </cell>
          <cell r="BF2016">
            <v>31047</v>
          </cell>
          <cell r="BG2016" t="str">
            <v>NA</v>
          </cell>
          <cell r="BH2016" t="str">
            <v>Year-end</v>
          </cell>
          <cell r="BI2016" t="str">
            <v>Vertically Integrated</v>
          </cell>
          <cell r="BJ2016" t="str">
            <v>Fully Litigated</v>
          </cell>
          <cell r="BK2016" t="str">
            <v>Yes</v>
          </cell>
          <cell r="BL2016" t="str">
            <v>No</v>
          </cell>
        </row>
        <row r="2017">
          <cell r="AE2017">
            <v>197</v>
          </cell>
          <cell r="AF2017">
            <v>0</v>
          </cell>
          <cell r="AG2017">
            <v>1</v>
          </cell>
          <cell r="AH2017">
            <v>1</v>
          </cell>
          <cell r="AI2017">
            <v>1</v>
          </cell>
          <cell r="AJ2017">
            <v>0</v>
          </cell>
          <cell r="AL2017">
            <v>46</v>
          </cell>
          <cell r="AM2017">
            <v>127</v>
          </cell>
          <cell r="AO2017" t="str">
            <v>C-ER-87-114</v>
          </cell>
          <cell r="AP2017">
            <v>1319</v>
          </cell>
          <cell r="AQ2017" t="str">
            <v>MO</v>
          </cell>
          <cell r="AR2017" t="str">
            <v>Union Electric Company</v>
          </cell>
          <cell r="AS2017" t="str">
            <v>AEE</v>
          </cell>
          <cell r="AT2017" t="str">
            <v>Electric</v>
          </cell>
          <cell r="AU2017">
            <v>31891</v>
          </cell>
          <cell r="AV2017">
            <v>30000</v>
          </cell>
          <cell r="AW2017">
            <v>10.42</v>
          </cell>
          <cell r="AX2017">
            <v>13.5</v>
          </cell>
          <cell r="AY2017">
            <v>41.11</v>
          </cell>
          <cell r="AZ2017">
            <v>3840100</v>
          </cell>
          <cell r="BA2017">
            <v>32132</v>
          </cell>
          <cell r="BB2017">
            <v>5600</v>
          </cell>
          <cell r="BC2017">
            <v>9.94</v>
          </cell>
          <cell r="BD2017">
            <v>12.01</v>
          </cell>
          <cell r="BE2017">
            <v>36.78</v>
          </cell>
          <cell r="BF2017">
            <v>31777</v>
          </cell>
          <cell r="BG2017">
            <v>3966800</v>
          </cell>
          <cell r="BH2017" t="str">
            <v>Year-end</v>
          </cell>
          <cell r="BI2017" t="str">
            <v>Vertically Integrated</v>
          </cell>
          <cell r="BJ2017" t="str">
            <v>Fully Litigated</v>
          </cell>
          <cell r="BK2017" t="str">
            <v>No</v>
          </cell>
          <cell r="BL2017" t="str">
            <v>No</v>
          </cell>
        </row>
        <row r="2018">
          <cell r="AE2018">
            <v>197</v>
          </cell>
          <cell r="AF2018">
            <v>0</v>
          </cell>
          <cell r="AG2018">
            <v>1</v>
          </cell>
          <cell r="AH2018">
            <v>1</v>
          </cell>
          <cell r="AI2018">
            <v>1</v>
          </cell>
          <cell r="AJ2018">
            <v>1</v>
          </cell>
          <cell r="AL2018">
            <v>46</v>
          </cell>
          <cell r="AM2018">
            <v>127</v>
          </cell>
          <cell r="AO2018" t="str">
            <v>C-GR-80-173</v>
          </cell>
          <cell r="AP2018">
            <v>1322</v>
          </cell>
          <cell r="AQ2018" t="str">
            <v>MO</v>
          </cell>
          <cell r="AR2018" t="str">
            <v>Missouri Gas Energy</v>
          </cell>
          <cell r="AS2018" t="str">
            <v>SR</v>
          </cell>
          <cell r="AT2018" t="str">
            <v>Natural Gas</v>
          </cell>
          <cell r="AU2018">
            <v>29217</v>
          </cell>
          <cell r="AV2018">
            <v>11200</v>
          </cell>
          <cell r="AW2018">
            <v>10.96</v>
          </cell>
          <cell r="AX2018">
            <v>15.5</v>
          </cell>
          <cell r="AY2018">
            <v>36.770000000000003</v>
          </cell>
          <cell r="AZ2018" t="str">
            <v>NA</v>
          </cell>
          <cell r="BA2018">
            <v>29469</v>
          </cell>
          <cell r="BB2018">
            <v>4900</v>
          </cell>
          <cell r="BC2018" t="str">
            <v>NA</v>
          </cell>
          <cell r="BD2018" t="str">
            <v>NA</v>
          </cell>
          <cell r="BE2018" t="str">
            <v>NA</v>
          </cell>
          <cell r="BF2018">
            <v>29494</v>
          </cell>
          <cell r="BG2018" t="str">
            <v>NA</v>
          </cell>
          <cell r="BI2018" t="str">
            <v>Distribution</v>
          </cell>
          <cell r="BJ2018" t="str">
            <v>Fully Litigated</v>
          </cell>
          <cell r="BK2018" t="str">
            <v>No</v>
          </cell>
          <cell r="BL2018" t="str">
            <v>No</v>
          </cell>
        </row>
        <row r="2019">
          <cell r="AE2019">
            <v>197</v>
          </cell>
          <cell r="AF2019">
            <v>0</v>
          </cell>
          <cell r="AG2019">
            <v>1</v>
          </cell>
          <cell r="AH2019">
            <v>1</v>
          </cell>
          <cell r="AI2019">
            <v>1</v>
          </cell>
          <cell r="AJ2019">
            <v>1</v>
          </cell>
          <cell r="AL2019">
            <v>46</v>
          </cell>
          <cell r="AM2019">
            <v>127</v>
          </cell>
          <cell r="AO2019" t="str">
            <v>C-GR-81-155</v>
          </cell>
          <cell r="AP2019">
            <v>1324</v>
          </cell>
          <cell r="AQ2019" t="str">
            <v>MO</v>
          </cell>
          <cell r="AR2019" t="str">
            <v>Missouri Gas Energy</v>
          </cell>
          <cell r="AS2019" t="str">
            <v>SR</v>
          </cell>
          <cell r="AT2019" t="str">
            <v>Natural Gas</v>
          </cell>
          <cell r="AU2019">
            <v>29539</v>
          </cell>
          <cell r="AV2019">
            <v>14900</v>
          </cell>
          <cell r="AW2019">
            <v>12.55</v>
          </cell>
          <cell r="AX2019">
            <v>16</v>
          </cell>
          <cell r="AY2019">
            <v>37.86</v>
          </cell>
          <cell r="AZ2019" t="str">
            <v>NA</v>
          </cell>
          <cell r="BA2019">
            <v>29861</v>
          </cell>
          <cell r="BB2019">
            <v>7000</v>
          </cell>
          <cell r="BC2019">
            <v>11.36</v>
          </cell>
          <cell r="BD2019">
            <v>14.8</v>
          </cell>
          <cell r="BE2019">
            <v>38.58</v>
          </cell>
          <cell r="BF2019">
            <v>29676</v>
          </cell>
          <cell r="BG2019" t="str">
            <v>NA</v>
          </cell>
          <cell r="BH2019" t="str">
            <v>Year-end</v>
          </cell>
          <cell r="BI2019" t="str">
            <v>Distribution</v>
          </cell>
          <cell r="BJ2019" t="str">
            <v>Fully Litigated</v>
          </cell>
          <cell r="BK2019" t="str">
            <v>No</v>
          </cell>
          <cell r="BL2019" t="str">
            <v>No</v>
          </cell>
        </row>
        <row r="2020">
          <cell r="AE2020">
            <v>197</v>
          </cell>
          <cell r="AF2020">
            <v>0</v>
          </cell>
          <cell r="AG2020">
            <v>1</v>
          </cell>
          <cell r="AH2020">
            <v>1</v>
          </cell>
          <cell r="AI2020">
            <v>1</v>
          </cell>
          <cell r="AJ2020">
            <v>1</v>
          </cell>
          <cell r="AL2020">
            <v>46</v>
          </cell>
          <cell r="AM2020">
            <v>127</v>
          </cell>
          <cell r="AO2020" t="str">
            <v>C-GR-82-151</v>
          </cell>
          <cell r="AP2020">
            <v>1325</v>
          </cell>
          <cell r="AQ2020" t="str">
            <v>MO</v>
          </cell>
          <cell r="AR2020" t="str">
            <v>Missouri Gas Energy</v>
          </cell>
          <cell r="AS2020" t="str">
            <v>SR</v>
          </cell>
          <cell r="AT2020" t="str">
            <v>Natural Gas</v>
          </cell>
          <cell r="AU2020">
            <v>29915</v>
          </cell>
          <cell r="AV2020">
            <v>17900</v>
          </cell>
          <cell r="AW2020">
            <v>13.54</v>
          </cell>
          <cell r="AX2020">
            <v>18.5</v>
          </cell>
          <cell r="AY2020">
            <v>39.799999999999997</v>
          </cell>
          <cell r="AZ2020" t="str">
            <v>NA</v>
          </cell>
          <cell r="BA2020">
            <v>30169</v>
          </cell>
          <cell r="BB2020">
            <v>10600</v>
          </cell>
          <cell r="BC2020" t="str">
            <v>NA</v>
          </cell>
          <cell r="BD2020" t="str">
            <v>NA</v>
          </cell>
          <cell r="BE2020" t="str">
            <v>NA</v>
          </cell>
          <cell r="BF2020">
            <v>30194</v>
          </cell>
          <cell r="BG2020" t="str">
            <v>NA</v>
          </cell>
          <cell r="BI2020" t="str">
            <v>Distribution</v>
          </cell>
          <cell r="BJ2020" t="str">
            <v>Settled</v>
          </cell>
          <cell r="BK2020" t="str">
            <v>No</v>
          </cell>
          <cell r="BL2020" t="str">
            <v>No</v>
          </cell>
        </row>
        <row r="2021">
          <cell r="AE2021">
            <v>197</v>
          </cell>
          <cell r="AF2021">
            <v>0</v>
          </cell>
          <cell r="AG2021">
            <v>1</v>
          </cell>
          <cell r="AH2021">
            <v>1</v>
          </cell>
          <cell r="AI2021">
            <v>1</v>
          </cell>
          <cell r="AJ2021">
            <v>1</v>
          </cell>
          <cell r="AL2021">
            <v>46</v>
          </cell>
          <cell r="AM2021">
            <v>127</v>
          </cell>
          <cell r="AO2021" t="str">
            <v>C-GR-83-225</v>
          </cell>
          <cell r="AP2021">
            <v>1327</v>
          </cell>
          <cell r="AQ2021" t="str">
            <v>MO</v>
          </cell>
          <cell r="AR2021" t="str">
            <v>Missouri Gas Energy</v>
          </cell>
          <cell r="AS2021" t="str">
            <v>SR</v>
          </cell>
          <cell r="AT2021" t="str">
            <v>Natural Gas</v>
          </cell>
          <cell r="AU2021">
            <v>30315</v>
          </cell>
          <cell r="AV2021">
            <v>21000</v>
          </cell>
          <cell r="AW2021">
            <v>14.12</v>
          </cell>
          <cell r="AX2021">
            <v>18</v>
          </cell>
          <cell r="AY2021">
            <v>37.58</v>
          </cell>
          <cell r="AZ2021" t="str">
            <v>NA</v>
          </cell>
          <cell r="BA2021">
            <v>30566</v>
          </cell>
          <cell r="BB2021">
            <v>14100</v>
          </cell>
          <cell r="BC2021" t="str">
            <v>NA</v>
          </cell>
          <cell r="BD2021" t="str">
            <v>NA</v>
          </cell>
          <cell r="BE2021" t="str">
            <v>NA</v>
          </cell>
          <cell r="BF2021">
            <v>30589</v>
          </cell>
          <cell r="BG2021" t="str">
            <v>NA</v>
          </cell>
          <cell r="BI2021" t="str">
            <v>Distribution</v>
          </cell>
          <cell r="BJ2021" t="str">
            <v>Settled</v>
          </cell>
          <cell r="BK2021" t="str">
            <v>No</v>
          </cell>
          <cell r="BL2021" t="str">
            <v>Yes</v>
          </cell>
        </row>
        <row r="2022">
          <cell r="AE2022">
            <v>197</v>
          </cell>
          <cell r="AF2022">
            <v>0</v>
          </cell>
          <cell r="AG2022">
            <v>1</v>
          </cell>
          <cell r="AH2022">
            <v>1</v>
          </cell>
          <cell r="AI2022">
            <v>1</v>
          </cell>
          <cell r="AJ2022">
            <v>1</v>
          </cell>
          <cell r="AL2022">
            <v>46</v>
          </cell>
          <cell r="AM2022">
            <v>127</v>
          </cell>
          <cell r="AO2022" t="str">
            <v>C-GR-80-210</v>
          </cell>
          <cell r="AP2022">
            <v>1331</v>
          </cell>
          <cell r="AQ2022" t="str">
            <v>MO</v>
          </cell>
          <cell r="AR2022" t="str">
            <v>Spire Missouri Inc.</v>
          </cell>
          <cell r="AS2022" t="str">
            <v>SR</v>
          </cell>
          <cell r="AT2022" t="str">
            <v>Natural Gas</v>
          </cell>
          <cell r="AU2022">
            <v>29258</v>
          </cell>
          <cell r="AV2022">
            <v>19700</v>
          </cell>
          <cell r="AW2022">
            <v>10.76</v>
          </cell>
          <cell r="AX2022">
            <v>14.09</v>
          </cell>
          <cell r="AY2022">
            <v>50.03</v>
          </cell>
          <cell r="AZ2022" t="str">
            <v>NA</v>
          </cell>
          <cell r="BA2022">
            <v>29488</v>
          </cell>
          <cell r="BB2022">
            <v>13400</v>
          </cell>
          <cell r="BC2022" t="str">
            <v>NA</v>
          </cell>
          <cell r="BD2022" t="str">
            <v>NA</v>
          </cell>
          <cell r="BE2022" t="str">
            <v>NA</v>
          </cell>
          <cell r="BF2022">
            <v>29494</v>
          </cell>
          <cell r="BG2022" t="str">
            <v>NA</v>
          </cell>
          <cell r="BI2022" t="str">
            <v>Distribution</v>
          </cell>
          <cell r="BJ2022" t="str">
            <v>Fully Litigated</v>
          </cell>
          <cell r="BK2022" t="str">
            <v>No</v>
          </cell>
          <cell r="BL2022" t="str">
            <v>No</v>
          </cell>
        </row>
        <row r="2023">
          <cell r="AE2023">
            <v>197</v>
          </cell>
          <cell r="AF2023">
            <v>0</v>
          </cell>
          <cell r="AG2023">
            <v>1</v>
          </cell>
          <cell r="AH2023">
            <v>1</v>
          </cell>
          <cell r="AI2023">
            <v>1</v>
          </cell>
          <cell r="AJ2023">
            <v>1</v>
          </cell>
          <cell r="AL2023">
            <v>46</v>
          </cell>
          <cell r="AM2023">
            <v>127</v>
          </cell>
          <cell r="AO2023" t="str">
            <v>C-GR-81-245</v>
          </cell>
          <cell r="AP2023">
            <v>1332</v>
          </cell>
          <cell r="AQ2023" t="str">
            <v>MO</v>
          </cell>
          <cell r="AR2023" t="str">
            <v>Spire Missouri Inc.</v>
          </cell>
          <cell r="AS2023" t="str">
            <v>SR</v>
          </cell>
          <cell r="AT2023" t="str">
            <v>Natural Gas</v>
          </cell>
          <cell r="AU2023">
            <v>29623</v>
          </cell>
          <cell r="AV2023">
            <v>25500</v>
          </cell>
          <cell r="AW2023">
            <v>11.39</v>
          </cell>
          <cell r="AX2023">
            <v>15.5</v>
          </cell>
          <cell r="AY2023">
            <v>51.17</v>
          </cell>
          <cell r="AZ2023" t="str">
            <v>NA</v>
          </cell>
          <cell r="BA2023">
            <v>29880</v>
          </cell>
          <cell r="BB2023">
            <v>19700</v>
          </cell>
          <cell r="BC2023" t="str">
            <v>NA</v>
          </cell>
          <cell r="BD2023" t="str">
            <v>NA</v>
          </cell>
          <cell r="BE2023" t="str">
            <v>NA</v>
          </cell>
          <cell r="BF2023">
            <v>29859</v>
          </cell>
          <cell r="BG2023" t="str">
            <v>NA</v>
          </cell>
          <cell r="BI2023" t="str">
            <v>Distribution</v>
          </cell>
          <cell r="BJ2023" t="str">
            <v>Fully Litigated</v>
          </cell>
          <cell r="BK2023" t="str">
            <v>No</v>
          </cell>
          <cell r="BL2023" t="str">
            <v>No</v>
          </cell>
        </row>
        <row r="2024">
          <cell r="AE2024">
            <v>197</v>
          </cell>
          <cell r="AF2024">
            <v>0</v>
          </cell>
          <cell r="AG2024">
            <v>1</v>
          </cell>
          <cell r="AH2024">
            <v>1</v>
          </cell>
          <cell r="AI2024">
            <v>1</v>
          </cell>
          <cell r="AJ2024">
            <v>1</v>
          </cell>
          <cell r="AL2024">
            <v>46</v>
          </cell>
          <cell r="AM2024">
            <v>127</v>
          </cell>
          <cell r="AO2024" t="str">
            <v>C-GR-82-200</v>
          </cell>
          <cell r="AP2024">
            <v>1333</v>
          </cell>
          <cell r="AQ2024" t="str">
            <v>MO</v>
          </cell>
          <cell r="AR2024" t="str">
            <v>Spire Missouri Inc.</v>
          </cell>
          <cell r="AS2024" t="str">
            <v>SR</v>
          </cell>
          <cell r="AT2024" t="str">
            <v>Natural Gas</v>
          </cell>
          <cell r="AU2024">
            <v>29987</v>
          </cell>
          <cell r="AV2024">
            <v>18400</v>
          </cell>
          <cell r="AW2024">
            <v>12.03</v>
          </cell>
          <cell r="AX2024">
            <v>16</v>
          </cell>
          <cell r="AY2024">
            <v>53.4</v>
          </cell>
          <cell r="AZ2024" t="str">
            <v>NA</v>
          </cell>
          <cell r="BA2024">
            <v>30230</v>
          </cell>
          <cell r="BB2024">
            <v>15200</v>
          </cell>
          <cell r="BC2024" t="str">
            <v>NA</v>
          </cell>
          <cell r="BD2024" t="str">
            <v>NA</v>
          </cell>
          <cell r="BE2024" t="str">
            <v>NA</v>
          </cell>
          <cell r="BF2024">
            <v>30102</v>
          </cell>
          <cell r="BG2024" t="str">
            <v>NA</v>
          </cell>
          <cell r="BI2024" t="str">
            <v>Distribution</v>
          </cell>
          <cell r="BJ2024" t="str">
            <v>Settled</v>
          </cell>
          <cell r="BK2024" t="str">
            <v>No</v>
          </cell>
          <cell r="BL2024" t="str">
            <v>No</v>
          </cell>
        </row>
        <row r="2025">
          <cell r="AE2025">
            <v>197</v>
          </cell>
          <cell r="AF2025">
            <v>0</v>
          </cell>
          <cell r="AG2025">
            <v>1</v>
          </cell>
          <cell r="AH2025">
            <v>1</v>
          </cell>
          <cell r="AI2025">
            <v>1</v>
          </cell>
          <cell r="AJ2025">
            <v>1</v>
          </cell>
          <cell r="AL2025">
            <v>46</v>
          </cell>
          <cell r="AM2025">
            <v>127</v>
          </cell>
          <cell r="AO2025" t="str">
            <v>C-GR-83-233</v>
          </cell>
          <cell r="AP2025">
            <v>1334</v>
          </cell>
          <cell r="AQ2025" t="str">
            <v>MO</v>
          </cell>
          <cell r="AR2025" t="str">
            <v>Spire Missouri Inc.</v>
          </cell>
          <cell r="AS2025" t="str">
            <v>SR</v>
          </cell>
          <cell r="AT2025" t="str">
            <v>Natural Gas</v>
          </cell>
          <cell r="AU2025">
            <v>30327</v>
          </cell>
          <cell r="AV2025">
            <v>24400</v>
          </cell>
          <cell r="AW2025">
            <v>12.41</v>
          </cell>
          <cell r="AX2025">
            <v>16</v>
          </cell>
          <cell r="AY2025">
            <v>56.6</v>
          </cell>
          <cell r="AZ2025" t="str">
            <v>NA</v>
          </cell>
          <cell r="BA2025">
            <v>30587</v>
          </cell>
          <cell r="BB2025">
            <v>17800</v>
          </cell>
          <cell r="BC2025" t="str">
            <v>NA</v>
          </cell>
          <cell r="BD2025" t="str">
            <v>NA</v>
          </cell>
          <cell r="BE2025" t="str">
            <v>NA</v>
          </cell>
          <cell r="BF2025">
            <v>30375</v>
          </cell>
          <cell r="BG2025" t="str">
            <v>NA</v>
          </cell>
          <cell r="BI2025" t="str">
            <v>Distribution</v>
          </cell>
          <cell r="BJ2025" t="str">
            <v>Settled</v>
          </cell>
          <cell r="BK2025" t="str">
            <v>No</v>
          </cell>
          <cell r="BL2025" t="str">
            <v>No</v>
          </cell>
        </row>
        <row r="2026">
          <cell r="AE2026">
            <v>197</v>
          </cell>
          <cell r="AF2026">
            <v>0</v>
          </cell>
          <cell r="AG2026">
            <v>1</v>
          </cell>
          <cell r="AH2026">
            <v>1</v>
          </cell>
          <cell r="AI2026">
            <v>1</v>
          </cell>
          <cell r="AJ2026">
            <v>1</v>
          </cell>
          <cell r="AL2026">
            <v>46</v>
          </cell>
          <cell r="AM2026">
            <v>127</v>
          </cell>
          <cell r="AO2026" t="str">
            <v>C-GR-84-161</v>
          </cell>
          <cell r="AP2026">
            <v>1337</v>
          </cell>
          <cell r="AQ2026" t="str">
            <v>MO</v>
          </cell>
          <cell r="AR2026" t="str">
            <v>Spire Missouri Inc.</v>
          </cell>
          <cell r="AS2026" t="str">
            <v>SR</v>
          </cell>
          <cell r="AT2026" t="str">
            <v>Natural Gas</v>
          </cell>
          <cell r="AU2026">
            <v>30715</v>
          </cell>
          <cell r="AV2026">
            <v>14200</v>
          </cell>
          <cell r="AW2026">
            <v>12.56</v>
          </cell>
          <cell r="AX2026">
            <v>15.72</v>
          </cell>
          <cell r="AY2026">
            <v>60.7</v>
          </cell>
          <cell r="AZ2026" t="str">
            <v>NA</v>
          </cell>
          <cell r="BA2026">
            <v>30946</v>
          </cell>
          <cell r="BB2026">
            <v>8600</v>
          </cell>
          <cell r="BC2026" t="str">
            <v>NA</v>
          </cell>
          <cell r="BD2026" t="str">
            <v>NA</v>
          </cell>
          <cell r="BE2026" t="str">
            <v>NA</v>
          </cell>
          <cell r="BF2026">
            <v>30741</v>
          </cell>
          <cell r="BG2026" t="str">
            <v>NA</v>
          </cell>
          <cell r="BI2026" t="str">
            <v>Distribution</v>
          </cell>
          <cell r="BJ2026" t="str">
            <v>Settled</v>
          </cell>
          <cell r="BK2026" t="str">
            <v>No</v>
          </cell>
          <cell r="BL2026" t="str">
            <v>No</v>
          </cell>
        </row>
        <row r="2027">
          <cell r="AE2027">
            <v>197</v>
          </cell>
          <cell r="AF2027">
            <v>0</v>
          </cell>
          <cell r="AG2027">
            <v>1</v>
          </cell>
          <cell r="AH2027">
            <v>1</v>
          </cell>
          <cell r="AI2027">
            <v>1</v>
          </cell>
          <cell r="AJ2027">
            <v>0</v>
          </cell>
          <cell r="AL2027">
            <v>46</v>
          </cell>
          <cell r="AM2027">
            <v>127</v>
          </cell>
          <cell r="AO2027" t="str">
            <v>C-ER-80-53</v>
          </cell>
          <cell r="AP2027">
            <v>2071</v>
          </cell>
          <cell r="AQ2027" t="str">
            <v>MO</v>
          </cell>
          <cell r="AR2027" t="str">
            <v>Evergy Missouri West, Inc.</v>
          </cell>
          <cell r="AS2027" t="str">
            <v>EVRG</v>
          </cell>
          <cell r="AT2027" t="str">
            <v>Electric</v>
          </cell>
          <cell r="AU2027">
            <v>29075</v>
          </cell>
          <cell r="AV2027">
            <v>14700</v>
          </cell>
          <cell r="AW2027">
            <v>10.94</v>
          </cell>
          <cell r="AX2027">
            <v>13.5</v>
          </cell>
          <cell r="AY2027">
            <v>35</v>
          </cell>
          <cell r="AZ2027" t="str">
            <v>NA</v>
          </cell>
          <cell r="BA2027">
            <v>29336</v>
          </cell>
          <cell r="BB2027">
            <v>9000</v>
          </cell>
          <cell r="BC2027" t="str">
            <v>NA</v>
          </cell>
          <cell r="BD2027" t="str">
            <v>NA</v>
          </cell>
          <cell r="BE2027" t="str">
            <v>NA</v>
          </cell>
          <cell r="BF2027">
            <v>29341</v>
          </cell>
          <cell r="BG2027" t="str">
            <v>NA</v>
          </cell>
          <cell r="BH2027" t="str">
            <v>Year-end</v>
          </cell>
          <cell r="BI2027" t="str">
            <v>Vertically Integrated</v>
          </cell>
          <cell r="BJ2027" t="str">
            <v>Fully Litigated</v>
          </cell>
          <cell r="BK2027" t="str">
            <v>No</v>
          </cell>
          <cell r="BL2027" t="str">
            <v>No</v>
          </cell>
        </row>
        <row r="2028">
          <cell r="AE2028">
            <v>197</v>
          </cell>
          <cell r="AF2028">
            <v>0</v>
          </cell>
          <cell r="AG2028">
            <v>1</v>
          </cell>
          <cell r="AH2028">
            <v>1</v>
          </cell>
          <cell r="AI2028">
            <v>1</v>
          </cell>
          <cell r="AJ2028">
            <v>0</v>
          </cell>
          <cell r="AL2028">
            <v>46</v>
          </cell>
          <cell r="AM2028">
            <v>127</v>
          </cell>
          <cell r="AO2028" t="str">
            <v>C-ER-81-43</v>
          </cell>
          <cell r="AP2028">
            <v>2073</v>
          </cell>
          <cell r="AQ2028" t="str">
            <v>MO</v>
          </cell>
          <cell r="AR2028" t="str">
            <v>Evergy Missouri West, Inc.</v>
          </cell>
          <cell r="AS2028" t="str">
            <v>EVRG</v>
          </cell>
          <cell r="AT2028" t="str">
            <v>Electric</v>
          </cell>
          <cell r="AU2028">
            <v>29426</v>
          </cell>
          <cell r="AV2028">
            <v>11700</v>
          </cell>
          <cell r="AW2028">
            <v>10.92</v>
          </cell>
          <cell r="AX2028">
            <v>14</v>
          </cell>
          <cell r="AY2028">
            <v>27.52</v>
          </cell>
          <cell r="AZ2028" t="str">
            <v>NA</v>
          </cell>
          <cell r="BA2028">
            <v>29746</v>
          </cell>
          <cell r="BB2028">
            <v>4900</v>
          </cell>
          <cell r="BC2028" t="str">
            <v>NA</v>
          </cell>
          <cell r="BD2028" t="str">
            <v>NA</v>
          </cell>
          <cell r="BE2028" t="str">
            <v>NA</v>
          </cell>
          <cell r="BF2028">
            <v>29586</v>
          </cell>
          <cell r="BG2028" t="str">
            <v>NA</v>
          </cell>
          <cell r="BH2028" t="str">
            <v>Year-end</v>
          </cell>
          <cell r="BI2028" t="str">
            <v>Vertically Integrated</v>
          </cell>
          <cell r="BJ2028" t="str">
            <v>Fully Litigated</v>
          </cell>
          <cell r="BK2028" t="str">
            <v>No</v>
          </cell>
          <cell r="BL2028" t="str">
            <v>No</v>
          </cell>
        </row>
        <row r="2029">
          <cell r="AE2029">
            <v>197</v>
          </cell>
          <cell r="AF2029">
            <v>0</v>
          </cell>
          <cell r="AG2029">
            <v>1</v>
          </cell>
          <cell r="AH2029">
            <v>1</v>
          </cell>
          <cell r="AI2029">
            <v>1</v>
          </cell>
          <cell r="AJ2029">
            <v>0</v>
          </cell>
          <cell r="AL2029">
            <v>46</v>
          </cell>
          <cell r="AM2029">
            <v>127</v>
          </cell>
          <cell r="AO2029" t="str">
            <v>C-ER-2012-0166</v>
          </cell>
          <cell r="AP2029">
            <v>2245</v>
          </cell>
          <cell r="AQ2029" t="str">
            <v>MO</v>
          </cell>
          <cell r="AR2029" t="str">
            <v>Union Electric Company</v>
          </cell>
          <cell r="AS2029" t="str">
            <v>AEE</v>
          </cell>
          <cell r="AT2029" t="str">
            <v>Electric</v>
          </cell>
          <cell r="AU2029">
            <v>40942</v>
          </cell>
          <cell r="AV2029">
            <v>322894.56300000002</v>
          </cell>
          <cell r="AW2029">
            <v>8.2799999999999994</v>
          </cell>
          <cell r="AX2029">
            <v>10.5</v>
          </cell>
          <cell r="AY2029">
            <v>52.3</v>
          </cell>
          <cell r="AZ2029">
            <v>6913019.3059999999</v>
          </cell>
          <cell r="BA2029">
            <v>41255</v>
          </cell>
          <cell r="BB2029">
            <v>259647.34</v>
          </cell>
          <cell r="BC2029">
            <v>7.91</v>
          </cell>
          <cell r="BD2029">
            <v>9.8000000000000007</v>
          </cell>
          <cell r="BE2029">
            <v>52.3</v>
          </cell>
          <cell r="BF2029">
            <v>40816</v>
          </cell>
          <cell r="BG2029">
            <v>6847000</v>
          </cell>
          <cell r="BH2029" t="str">
            <v>Year-end</v>
          </cell>
          <cell r="BI2029" t="str">
            <v>Vertically Integrated</v>
          </cell>
          <cell r="BJ2029" t="str">
            <v>Fully Litigated</v>
          </cell>
          <cell r="BK2029" t="str">
            <v>No</v>
          </cell>
          <cell r="BL2029" t="str">
            <v>No</v>
          </cell>
        </row>
        <row r="2030">
          <cell r="AE2030">
            <v>197</v>
          </cell>
          <cell r="AF2030">
            <v>0</v>
          </cell>
          <cell r="AG2030">
            <v>1</v>
          </cell>
          <cell r="AH2030">
            <v>1</v>
          </cell>
          <cell r="AI2030">
            <v>1</v>
          </cell>
          <cell r="AJ2030">
            <v>0</v>
          </cell>
          <cell r="AL2030">
            <v>46</v>
          </cell>
          <cell r="AM2030">
            <v>127</v>
          </cell>
          <cell r="AO2030" t="str">
            <v>C-ER-2012-0174</v>
          </cell>
          <cell r="AP2030">
            <v>2256</v>
          </cell>
          <cell r="AQ2030" t="str">
            <v>MO</v>
          </cell>
          <cell r="AR2030" t="str">
            <v>Evergy Metro, Inc.</v>
          </cell>
          <cell r="AS2030" t="str">
            <v>EVRG</v>
          </cell>
          <cell r="AT2030" t="str">
            <v>Electric</v>
          </cell>
          <cell r="AU2030">
            <v>40966</v>
          </cell>
          <cell r="AV2030">
            <v>78522.559000000008</v>
          </cell>
          <cell r="AW2030">
            <v>8.4499999999999993</v>
          </cell>
          <cell r="AX2030">
            <v>10.3</v>
          </cell>
          <cell r="AY2030">
            <v>52.56</v>
          </cell>
          <cell r="AZ2030">
            <v>2052562.12</v>
          </cell>
          <cell r="BA2030">
            <v>41283</v>
          </cell>
          <cell r="BB2030">
            <v>67390.892999999996</v>
          </cell>
          <cell r="BC2030">
            <v>8.1300000000000008</v>
          </cell>
          <cell r="BD2030">
            <v>9.6999999999999993</v>
          </cell>
          <cell r="BE2030">
            <v>52.3</v>
          </cell>
          <cell r="BF2030">
            <v>40816</v>
          </cell>
          <cell r="BG2030">
            <v>2052562.12</v>
          </cell>
          <cell r="BH2030" t="str">
            <v>Year-end</v>
          </cell>
          <cell r="BI2030" t="str">
            <v>Vertically Integrated</v>
          </cell>
          <cell r="BJ2030" t="str">
            <v>Settled</v>
          </cell>
          <cell r="BK2030" t="str">
            <v>No</v>
          </cell>
          <cell r="BL2030" t="str">
            <v>No</v>
          </cell>
        </row>
        <row r="2031">
          <cell r="AE2031">
            <v>197</v>
          </cell>
          <cell r="AF2031">
            <v>0</v>
          </cell>
          <cell r="AG2031">
            <v>1</v>
          </cell>
          <cell r="AH2031">
            <v>1</v>
          </cell>
          <cell r="AI2031">
            <v>1</v>
          </cell>
          <cell r="AJ2031">
            <v>0</v>
          </cell>
          <cell r="AL2031">
            <v>46</v>
          </cell>
          <cell r="AM2031">
            <v>127</v>
          </cell>
          <cell r="AO2031" t="str">
            <v>C-ER-2012-0175 (MPS)</v>
          </cell>
          <cell r="AP2031">
            <v>2257</v>
          </cell>
          <cell r="AQ2031" t="str">
            <v>MO</v>
          </cell>
          <cell r="AR2031" t="str">
            <v>Evergy Missouri West, Inc.</v>
          </cell>
          <cell r="AS2031" t="str">
            <v>EVRG</v>
          </cell>
          <cell r="AT2031" t="str">
            <v>Electric</v>
          </cell>
          <cell r="AU2031">
            <v>40966</v>
          </cell>
          <cell r="AV2031">
            <v>44900</v>
          </cell>
          <cell r="AW2031">
            <v>8.4499999999999993</v>
          </cell>
          <cell r="AX2031">
            <v>10.3</v>
          </cell>
          <cell r="AY2031">
            <v>52.56</v>
          </cell>
          <cell r="AZ2031">
            <v>1410000</v>
          </cell>
          <cell r="BA2031">
            <v>41283</v>
          </cell>
          <cell r="BB2031">
            <v>26245.608</v>
          </cell>
          <cell r="BC2031">
            <v>8.1300000000000008</v>
          </cell>
          <cell r="BD2031">
            <v>9.6999999999999993</v>
          </cell>
          <cell r="BE2031">
            <v>52.3</v>
          </cell>
          <cell r="BF2031">
            <v>40816</v>
          </cell>
          <cell r="BG2031">
            <v>1364000</v>
          </cell>
          <cell r="BH2031" t="str">
            <v>Year-end</v>
          </cell>
          <cell r="BI2031" t="str">
            <v>Vertically Integrated</v>
          </cell>
          <cell r="BJ2031" t="str">
            <v>Settled</v>
          </cell>
          <cell r="BK2031" t="str">
            <v>No</v>
          </cell>
          <cell r="BL2031" t="str">
            <v>No</v>
          </cell>
        </row>
        <row r="2032">
          <cell r="AE2032">
            <v>197</v>
          </cell>
          <cell r="AF2032">
            <v>0</v>
          </cell>
          <cell r="AG2032">
            <v>1</v>
          </cell>
          <cell r="AH2032">
            <v>1</v>
          </cell>
          <cell r="AI2032">
            <v>1</v>
          </cell>
          <cell r="AJ2032">
            <v>0</v>
          </cell>
          <cell r="AL2032">
            <v>46</v>
          </cell>
          <cell r="AM2032">
            <v>127</v>
          </cell>
          <cell r="AO2032" t="str">
            <v>C-ER-2012-0175 (L&amp;P)</v>
          </cell>
          <cell r="AP2032">
            <v>2258</v>
          </cell>
          <cell r="AQ2032" t="str">
            <v>MO</v>
          </cell>
          <cell r="AR2032" t="str">
            <v>Evergy Missouri West, Inc.</v>
          </cell>
          <cell r="AS2032" t="str">
            <v>EVRG</v>
          </cell>
          <cell r="AT2032" t="str">
            <v>Electric</v>
          </cell>
          <cell r="AU2032">
            <v>40966</v>
          </cell>
          <cell r="AV2032">
            <v>24300</v>
          </cell>
          <cell r="AW2032">
            <v>8.4499999999999993</v>
          </cell>
          <cell r="AX2032">
            <v>10.3</v>
          </cell>
          <cell r="AY2032">
            <v>52.56</v>
          </cell>
          <cell r="AZ2032">
            <v>465800</v>
          </cell>
          <cell r="BA2032">
            <v>41283</v>
          </cell>
          <cell r="BB2032">
            <v>21696.437000000002</v>
          </cell>
          <cell r="BC2032">
            <v>8.1300000000000008</v>
          </cell>
          <cell r="BD2032">
            <v>9.6999999999999993</v>
          </cell>
          <cell r="BE2032">
            <v>52.3</v>
          </cell>
          <cell r="BF2032">
            <v>40816</v>
          </cell>
          <cell r="BG2032">
            <v>465800</v>
          </cell>
          <cell r="BH2032" t="str">
            <v>Year-end</v>
          </cell>
          <cell r="BI2032" t="str">
            <v>Vertically Integrated</v>
          </cell>
          <cell r="BJ2032" t="str">
            <v>Settled</v>
          </cell>
          <cell r="BK2032" t="str">
            <v>No</v>
          </cell>
          <cell r="BL2032" t="str">
            <v>No</v>
          </cell>
        </row>
        <row r="2033">
          <cell r="AE2033">
            <v>197</v>
          </cell>
          <cell r="AF2033">
            <v>0</v>
          </cell>
          <cell r="AG2033">
            <v>1</v>
          </cell>
          <cell r="AH2033">
            <v>1</v>
          </cell>
          <cell r="AI2033">
            <v>1</v>
          </cell>
          <cell r="AJ2033">
            <v>0</v>
          </cell>
          <cell r="AL2033">
            <v>46</v>
          </cell>
          <cell r="AM2033">
            <v>127</v>
          </cell>
          <cell r="AO2033" t="str">
            <v>C-ER-2012-0345</v>
          </cell>
          <cell r="AP2033">
            <v>2367</v>
          </cell>
          <cell r="AQ2033" t="str">
            <v>MO</v>
          </cell>
          <cell r="AR2033" t="str">
            <v>The Empire District Electric Company</v>
          </cell>
          <cell r="AS2033" t="str">
            <v>AQN</v>
          </cell>
          <cell r="AT2033" t="str">
            <v>Electric</v>
          </cell>
          <cell r="AU2033">
            <v>41096</v>
          </cell>
          <cell r="AV2033">
            <v>30717.288</v>
          </cell>
          <cell r="AW2033">
            <v>8.32</v>
          </cell>
          <cell r="AX2033">
            <v>10.6</v>
          </cell>
          <cell r="AY2033">
            <v>51</v>
          </cell>
          <cell r="AZ2033">
            <v>1005673.388</v>
          </cell>
          <cell r="BA2033">
            <v>41332</v>
          </cell>
          <cell r="BB2033">
            <v>27500</v>
          </cell>
          <cell r="BC2033" t="str">
            <v>NA</v>
          </cell>
          <cell r="BD2033" t="str">
            <v>NA</v>
          </cell>
          <cell r="BE2033" t="str">
            <v>NA</v>
          </cell>
          <cell r="BF2033">
            <v>40999</v>
          </cell>
          <cell r="BG2033" t="str">
            <v>NA</v>
          </cell>
          <cell r="BI2033" t="str">
            <v>Vertically Integrated</v>
          </cell>
          <cell r="BJ2033" t="str">
            <v>Settled</v>
          </cell>
          <cell r="BK2033" t="str">
            <v>No</v>
          </cell>
          <cell r="BL2033" t="str">
            <v>No</v>
          </cell>
        </row>
        <row r="2034">
          <cell r="AE2034">
            <v>197</v>
          </cell>
          <cell r="AF2034">
            <v>0</v>
          </cell>
          <cell r="AG2034">
            <v>1</v>
          </cell>
          <cell r="AH2034">
            <v>1</v>
          </cell>
          <cell r="AI2034">
            <v>1</v>
          </cell>
          <cell r="AJ2034">
            <v>1</v>
          </cell>
          <cell r="AL2034">
            <v>46</v>
          </cell>
          <cell r="AM2034">
            <v>127</v>
          </cell>
          <cell r="AO2034" t="str">
            <v>C-GR-2013-0171</v>
          </cell>
          <cell r="AP2034">
            <v>2426</v>
          </cell>
          <cell r="AQ2034" t="str">
            <v>MO</v>
          </cell>
          <cell r="AR2034" t="str">
            <v>Spire Missouri Inc.</v>
          </cell>
          <cell r="AS2034" t="str">
            <v>SR</v>
          </cell>
          <cell r="AT2034" t="str">
            <v>Natural Gas</v>
          </cell>
          <cell r="AU2034">
            <v>41264</v>
          </cell>
          <cell r="AV2034">
            <v>58395</v>
          </cell>
          <cell r="AW2034">
            <v>8.3699999999999992</v>
          </cell>
          <cell r="AX2034">
            <v>10.5</v>
          </cell>
          <cell r="AY2034">
            <v>56.7</v>
          </cell>
          <cell r="AZ2034">
            <v>944340</v>
          </cell>
          <cell r="BA2034">
            <v>41451</v>
          </cell>
          <cell r="BB2034">
            <v>14811</v>
          </cell>
          <cell r="BC2034" t="str">
            <v>NA</v>
          </cell>
          <cell r="BD2034" t="str">
            <v>NA</v>
          </cell>
          <cell r="BE2034" t="str">
            <v>NA</v>
          </cell>
          <cell r="BG2034" t="str">
            <v>NA</v>
          </cell>
          <cell r="BI2034" t="str">
            <v>Distribution</v>
          </cell>
          <cell r="BJ2034" t="str">
            <v>Settled</v>
          </cell>
          <cell r="BK2034" t="str">
            <v>No</v>
          </cell>
          <cell r="BL2034" t="str">
            <v>No</v>
          </cell>
        </row>
        <row r="2035">
          <cell r="AE2035">
            <v>197</v>
          </cell>
          <cell r="AF2035">
            <v>0</v>
          </cell>
          <cell r="AG2035">
            <v>1</v>
          </cell>
          <cell r="AH2035">
            <v>1</v>
          </cell>
          <cell r="AI2035">
            <v>1</v>
          </cell>
          <cell r="AJ2035">
            <v>1</v>
          </cell>
          <cell r="AL2035">
            <v>46</v>
          </cell>
          <cell r="AM2035">
            <v>127</v>
          </cell>
          <cell r="AO2035" t="str">
            <v>C-GO-2013-0352 (ISRS)</v>
          </cell>
          <cell r="AP2035">
            <v>2459</v>
          </cell>
          <cell r="AQ2035" t="str">
            <v>MO</v>
          </cell>
          <cell r="AR2035" t="str">
            <v>Spire Missouri Inc.</v>
          </cell>
          <cell r="AS2035" t="str">
            <v>SR</v>
          </cell>
          <cell r="AT2035" t="str">
            <v>Natural Gas</v>
          </cell>
          <cell r="AU2035">
            <v>41285</v>
          </cell>
          <cell r="AV2035">
            <v>6223.5950000000003</v>
          </cell>
          <cell r="AW2035" t="str">
            <v>NA</v>
          </cell>
          <cell r="AX2035" t="str">
            <v>NA</v>
          </cell>
          <cell r="AY2035" t="str">
            <v>NA</v>
          </cell>
          <cell r="AZ2035">
            <v>96200</v>
          </cell>
          <cell r="BA2035">
            <v>41346</v>
          </cell>
          <cell r="BB2035">
            <v>4824.0370000000003</v>
          </cell>
          <cell r="BC2035" t="str">
            <v>NA</v>
          </cell>
          <cell r="BD2035" t="str">
            <v>NA</v>
          </cell>
          <cell r="BE2035" t="str">
            <v>NA</v>
          </cell>
          <cell r="BG2035" t="str">
            <v>NA</v>
          </cell>
          <cell r="BI2035" t="str">
            <v>Limited-Issue Rider</v>
          </cell>
          <cell r="BJ2035" t="str">
            <v>Fully Litigated</v>
          </cell>
          <cell r="BK2035" t="str">
            <v>No</v>
          </cell>
          <cell r="BL2035" t="str">
            <v>No</v>
          </cell>
        </row>
        <row r="2036">
          <cell r="AE2036">
            <v>197</v>
          </cell>
          <cell r="AF2036">
            <v>0</v>
          </cell>
          <cell r="AG2036">
            <v>1</v>
          </cell>
          <cell r="AH2036">
            <v>1</v>
          </cell>
          <cell r="AI2036">
            <v>1</v>
          </cell>
          <cell r="AJ2036">
            <v>1</v>
          </cell>
          <cell r="AL2036">
            <v>46</v>
          </cell>
          <cell r="AM2036">
            <v>127</v>
          </cell>
          <cell r="AO2036" t="str">
            <v>C-GO-2013-0391 (ISRS)</v>
          </cell>
          <cell r="AP2036">
            <v>2461</v>
          </cell>
          <cell r="AQ2036" t="str">
            <v>MO</v>
          </cell>
          <cell r="AR2036" t="str">
            <v>Missouri Gas Energy</v>
          </cell>
          <cell r="AS2036" t="str">
            <v>SR</v>
          </cell>
          <cell r="AT2036" t="str">
            <v>Natural Gas</v>
          </cell>
          <cell r="AU2036">
            <v>41313</v>
          </cell>
          <cell r="AV2036">
            <v>1741.8620000000001</v>
          </cell>
          <cell r="AW2036" t="str">
            <v>NA</v>
          </cell>
          <cell r="AX2036" t="str">
            <v>NA</v>
          </cell>
          <cell r="AY2036" t="str">
            <v>NA</v>
          </cell>
          <cell r="AZ2036">
            <v>53000</v>
          </cell>
          <cell r="BA2036">
            <v>41395</v>
          </cell>
          <cell r="BB2036">
            <v>1741.74</v>
          </cell>
          <cell r="BC2036" t="str">
            <v>NA</v>
          </cell>
          <cell r="BD2036" t="str">
            <v>NA</v>
          </cell>
          <cell r="BE2036" t="str">
            <v>NA</v>
          </cell>
          <cell r="BG2036" t="str">
            <v>NA</v>
          </cell>
          <cell r="BI2036" t="str">
            <v>Limited-Issue Rider</v>
          </cell>
          <cell r="BJ2036" t="str">
            <v>Fully Litigated</v>
          </cell>
          <cell r="BK2036" t="str">
            <v>No</v>
          </cell>
          <cell r="BL2036" t="str">
            <v>No</v>
          </cell>
        </row>
        <row r="2037">
          <cell r="AE2037">
            <v>197</v>
          </cell>
          <cell r="AF2037">
            <v>0</v>
          </cell>
          <cell r="AG2037">
            <v>1</v>
          </cell>
          <cell r="AH2037">
            <v>1</v>
          </cell>
          <cell r="AI2037">
            <v>1</v>
          </cell>
          <cell r="AJ2037">
            <v>1</v>
          </cell>
          <cell r="AL2037">
            <v>46</v>
          </cell>
          <cell r="AM2037">
            <v>127</v>
          </cell>
          <cell r="AO2037" t="str">
            <v>C-GR-2014-0007</v>
          </cell>
          <cell r="AP2037">
            <v>2542</v>
          </cell>
          <cell r="AQ2037" t="str">
            <v>MO</v>
          </cell>
          <cell r="AR2037" t="str">
            <v>Missouri Gas Energy</v>
          </cell>
          <cell r="AS2037" t="str">
            <v>SR</v>
          </cell>
          <cell r="AT2037" t="str">
            <v>Natural Gas</v>
          </cell>
          <cell r="AU2037">
            <v>41533</v>
          </cell>
          <cell r="AV2037">
            <v>23384.260000000002</v>
          </cell>
          <cell r="AW2037">
            <v>7.11</v>
          </cell>
          <cell r="AX2037">
            <v>9.6999999999999993</v>
          </cell>
          <cell r="AY2037">
            <v>51.55</v>
          </cell>
          <cell r="AZ2037">
            <v>565200</v>
          </cell>
          <cell r="BA2037">
            <v>41752</v>
          </cell>
          <cell r="BB2037">
            <v>7800</v>
          </cell>
          <cell r="BC2037" t="str">
            <v>NA</v>
          </cell>
          <cell r="BD2037" t="str">
            <v>NA</v>
          </cell>
          <cell r="BE2037" t="str">
            <v>NA</v>
          </cell>
          <cell r="BF2037">
            <v>41394</v>
          </cell>
          <cell r="BG2037" t="str">
            <v>NA</v>
          </cell>
          <cell r="BI2037" t="str">
            <v>Distribution</v>
          </cell>
          <cell r="BJ2037" t="str">
            <v>Settled</v>
          </cell>
          <cell r="BK2037" t="str">
            <v>No</v>
          </cell>
          <cell r="BL2037" t="str">
            <v>No</v>
          </cell>
        </row>
        <row r="2038">
          <cell r="AE2038">
            <v>197</v>
          </cell>
          <cell r="AF2038">
            <v>0</v>
          </cell>
          <cell r="AG2038">
            <v>1</v>
          </cell>
          <cell r="AH2038">
            <v>1</v>
          </cell>
          <cell r="AI2038">
            <v>1</v>
          </cell>
          <cell r="AJ2038">
            <v>1</v>
          </cell>
          <cell r="AL2038">
            <v>46</v>
          </cell>
          <cell r="AM2038">
            <v>127</v>
          </cell>
          <cell r="AO2038" t="str">
            <v>C-GO-2014-0006 (ISRS)</v>
          </cell>
          <cell r="AP2038">
            <v>2565</v>
          </cell>
          <cell r="AQ2038" t="str">
            <v>MO</v>
          </cell>
          <cell r="AR2038" t="str">
            <v>Liberty Utilities (Midstates Natural Gas) Corp</v>
          </cell>
          <cell r="AS2038" t="str">
            <v>AQN</v>
          </cell>
          <cell r="AT2038" t="str">
            <v>Natural Gas</v>
          </cell>
          <cell r="AU2038">
            <v>41457</v>
          </cell>
          <cell r="AV2038">
            <v>650.66999999999996</v>
          </cell>
          <cell r="AW2038" t="str">
            <v>NA</v>
          </cell>
          <cell r="AX2038" t="str">
            <v>NA</v>
          </cell>
          <cell r="AY2038" t="str">
            <v>NA</v>
          </cell>
          <cell r="AZ2038">
            <v>13000</v>
          </cell>
          <cell r="BA2038">
            <v>41563</v>
          </cell>
          <cell r="BB2038">
            <v>579.66200000000003</v>
          </cell>
          <cell r="BC2038" t="str">
            <v>NA</v>
          </cell>
          <cell r="BD2038" t="str">
            <v>NA</v>
          </cell>
          <cell r="BE2038" t="str">
            <v>NA</v>
          </cell>
          <cell r="BG2038" t="str">
            <v>NA</v>
          </cell>
          <cell r="BI2038" t="str">
            <v>Limited-Issue Rider</v>
          </cell>
          <cell r="BJ2038" t="str">
            <v>Fully Litigated</v>
          </cell>
          <cell r="BK2038" t="str">
            <v>No</v>
          </cell>
          <cell r="BL2038" t="str">
            <v>No</v>
          </cell>
        </row>
        <row r="2039">
          <cell r="AE2039">
            <v>197</v>
          </cell>
          <cell r="AF2039">
            <v>0</v>
          </cell>
          <cell r="AG2039">
            <v>1</v>
          </cell>
          <cell r="AH2039">
            <v>1</v>
          </cell>
          <cell r="AI2039">
            <v>1</v>
          </cell>
          <cell r="AJ2039">
            <v>1</v>
          </cell>
          <cell r="AL2039">
            <v>46</v>
          </cell>
          <cell r="AM2039">
            <v>128</v>
          </cell>
          <cell r="AO2039" t="str">
            <v>C-GR-2014-0086</v>
          </cell>
          <cell r="AP2039">
            <v>2592</v>
          </cell>
          <cell r="AQ2039" t="str">
            <v>MO</v>
          </cell>
          <cell r="AR2039" t="str">
            <v>Summit Natural Gas of Missouri, Inc.</v>
          </cell>
          <cell r="AS2039" t="str">
            <v>JPM</v>
          </cell>
          <cell r="AT2039" t="str">
            <v>Natural Gas</v>
          </cell>
          <cell r="AU2039">
            <v>41641</v>
          </cell>
          <cell r="AV2039">
            <v>8256.76</v>
          </cell>
          <cell r="AW2039">
            <v>8.2200000000000006</v>
          </cell>
          <cell r="AX2039">
            <v>12</v>
          </cell>
          <cell r="AY2039">
            <v>57</v>
          </cell>
          <cell r="AZ2039">
            <v>113200</v>
          </cell>
          <cell r="BA2039">
            <v>41941</v>
          </cell>
          <cell r="BB2039">
            <v>7117.1610000000001</v>
          </cell>
          <cell r="BC2039">
            <v>7.54</v>
          </cell>
          <cell r="BD2039">
            <v>10.8</v>
          </cell>
          <cell r="BE2039">
            <v>57</v>
          </cell>
          <cell r="BF2039">
            <v>41547</v>
          </cell>
          <cell r="BG2039">
            <v>113200</v>
          </cell>
          <cell r="BH2039" t="str">
            <v>Year-end</v>
          </cell>
          <cell r="BI2039" t="str">
            <v>Distribution</v>
          </cell>
          <cell r="BJ2039" t="str">
            <v>Fully Litigated</v>
          </cell>
          <cell r="BK2039" t="str">
            <v>No</v>
          </cell>
          <cell r="BL2039" t="str">
            <v>No</v>
          </cell>
        </row>
        <row r="2040">
          <cell r="AE2040">
            <v>197</v>
          </cell>
          <cell r="AF2040">
            <v>0</v>
          </cell>
          <cell r="AG2040">
            <v>1</v>
          </cell>
          <cell r="AH2040">
            <v>1</v>
          </cell>
          <cell r="AI2040">
            <v>1</v>
          </cell>
          <cell r="AJ2040">
            <v>1</v>
          </cell>
          <cell r="AL2040">
            <v>46</v>
          </cell>
          <cell r="AM2040">
            <v>128</v>
          </cell>
          <cell r="AO2040" t="str">
            <v>C-GO-2014-0179 (ISRS)</v>
          </cell>
          <cell r="AP2040">
            <v>2596</v>
          </cell>
          <cell r="AQ2040" t="str">
            <v>MO</v>
          </cell>
          <cell r="AR2040" t="str">
            <v>Missouri Gas Energy</v>
          </cell>
          <cell r="AS2040" t="str">
            <v>SR</v>
          </cell>
          <cell r="AT2040" t="str">
            <v>Natural Gas</v>
          </cell>
          <cell r="AU2040">
            <v>41614</v>
          </cell>
          <cell r="AV2040">
            <v>1919.9490000000001</v>
          </cell>
          <cell r="AW2040" t="str">
            <v>NA</v>
          </cell>
          <cell r="AX2040" t="str">
            <v>NA</v>
          </cell>
          <cell r="AY2040" t="str">
            <v>NA</v>
          </cell>
          <cell r="AZ2040">
            <v>62000</v>
          </cell>
          <cell r="BA2040">
            <v>41717</v>
          </cell>
          <cell r="BB2040">
            <v>1729.9170000000001</v>
          </cell>
          <cell r="BC2040" t="str">
            <v>NA</v>
          </cell>
          <cell r="BD2040" t="str">
            <v>NA</v>
          </cell>
          <cell r="BE2040" t="str">
            <v>NA</v>
          </cell>
          <cell r="BF2040">
            <v>41547</v>
          </cell>
          <cell r="BG2040">
            <v>60300</v>
          </cell>
          <cell r="BH2040" t="str">
            <v>Year-end</v>
          </cell>
          <cell r="BI2040" t="str">
            <v>Limited-Issue Rider</v>
          </cell>
          <cell r="BJ2040" t="str">
            <v>Settled</v>
          </cell>
          <cell r="BK2040" t="str">
            <v>No</v>
          </cell>
          <cell r="BL2040" t="str">
            <v>No</v>
          </cell>
        </row>
        <row r="2041">
          <cell r="AE2041">
            <v>197</v>
          </cell>
          <cell r="AF2041">
            <v>0</v>
          </cell>
          <cell r="AG2041">
            <v>1</v>
          </cell>
          <cell r="AH2041">
            <v>1</v>
          </cell>
          <cell r="AI2041">
            <v>1</v>
          </cell>
          <cell r="AJ2041">
            <v>1</v>
          </cell>
          <cell r="AL2041">
            <v>46</v>
          </cell>
          <cell r="AM2041">
            <v>128</v>
          </cell>
          <cell r="AO2041" t="str">
            <v>C-GO-2014-0212 (ISRS)</v>
          </cell>
          <cell r="AP2041">
            <v>2597</v>
          </cell>
          <cell r="AQ2041" t="str">
            <v>MO</v>
          </cell>
          <cell r="AR2041" t="str">
            <v>Spire Missouri Inc.</v>
          </cell>
          <cell r="AS2041" t="str">
            <v>SR</v>
          </cell>
          <cell r="AT2041" t="str">
            <v>Natural Gas</v>
          </cell>
          <cell r="AU2041">
            <v>41656</v>
          </cell>
          <cell r="AV2041">
            <v>7402.6279999999997</v>
          </cell>
          <cell r="AW2041" t="str">
            <v>NA</v>
          </cell>
          <cell r="AX2041" t="str">
            <v>NA</v>
          </cell>
          <cell r="AY2041" t="str">
            <v>NA</v>
          </cell>
          <cell r="AZ2041">
            <v>54602.897000000004</v>
          </cell>
          <cell r="BA2041">
            <v>41731</v>
          </cell>
          <cell r="BB2041">
            <v>7000</v>
          </cell>
          <cell r="BC2041" t="str">
            <v>NA</v>
          </cell>
          <cell r="BD2041" t="str">
            <v>NA</v>
          </cell>
          <cell r="BE2041" t="str">
            <v>NA</v>
          </cell>
          <cell r="BF2041">
            <v>41639</v>
          </cell>
          <cell r="BG2041">
            <v>54000</v>
          </cell>
          <cell r="BH2041" t="str">
            <v>Year-end</v>
          </cell>
          <cell r="BI2041" t="str">
            <v>Limited-Issue Rider</v>
          </cell>
          <cell r="BJ2041" t="str">
            <v>Settled</v>
          </cell>
          <cell r="BK2041" t="str">
            <v>No</v>
          </cell>
          <cell r="BL2041" t="str">
            <v>No</v>
          </cell>
        </row>
        <row r="2042">
          <cell r="AE2042">
            <v>197</v>
          </cell>
          <cell r="AF2042">
            <v>0</v>
          </cell>
          <cell r="AG2042">
            <v>1</v>
          </cell>
          <cell r="AH2042">
            <v>1</v>
          </cell>
          <cell r="AI2042">
            <v>1</v>
          </cell>
          <cell r="AJ2042">
            <v>1</v>
          </cell>
          <cell r="AL2042">
            <v>46</v>
          </cell>
          <cell r="AM2042">
            <v>128</v>
          </cell>
          <cell r="AO2042" t="str">
            <v>C-GR-2014-0152</v>
          </cell>
          <cell r="AP2042">
            <v>2600</v>
          </cell>
          <cell r="AQ2042" t="str">
            <v>MO</v>
          </cell>
          <cell r="AR2042" t="str">
            <v>Liberty Utilities (Midstates Natural Gas) Corp</v>
          </cell>
          <cell r="AS2042" t="str">
            <v>AQN</v>
          </cell>
          <cell r="AT2042" t="str">
            <v>Natural Gas</v>
          </cell>
          <cell r="AU2042">
            <v>41676</v>
          </cell>
          <cell r="AV2042">
            <v>6347.5690000000004</v>
          </cell>
          <cell r="AW2042">
            <v>8.1199999999999992</v>
          </cell>
          <cell r="AX2042">
            <v>10.5</v>
          </cell>
          <cell r="AY2042">
            <v>58.34</v>
          </cell>
          <cell r="AZ2042">
            <v>87480.082999999999</v>
          </cell>
          <cell r="BA2042">
            <v>41976</v>
          </cell>
          <cell r="BB2042">
            <v>4867.076</v>
          </cell>
          <cell r="BC2042">
            <v>7.22</v>
          </cell>
          <cell r="BD2042">
            <v>10</v>
          </cell>
          <cell r="BE2042">
            <v>45.89</v>
          </cell>
          <cell r="BF2042">
            <v>41547</v>
          </cell>
          <cell r="BG2042">
            <v>87683.161999999997</v>
          </cell>
          <cell r="BH2042" t="str">
            <v>Year-end</v>
          </cell>
          <cell r="BI2042" t="str">
            <v>Distribution</v>
          </cell>
          <cell r="BJ2042" t="str">
            <v>Settled</v>
          </cell>
          <cell r="BK2042" t="str">
            <v>No</v>
          </cell>
          <cell r="BL2042" t="str">
            <v>No</v>
          </cell>
        </row>
        <row r="2043">
          <cell r="AE2043">
            <v>197</v>
          </cell>
          <cell r="AF2043">
            <v>0</v>
          </cell>
          <cell r="AG2043">
            <v>1</v>
          </cell>
          <cell r="AH2043">
            <v>1</v>
          </cell>
          <cell r="AI2043">
            <v>1</v>
          </cell>
          <cell r="AJ2043">
            <v>0</v>
          </cell>
          <cell r="AL2043">
            <v>46</v>
          </cell>
          <cell r="AM2043">
            <v>128</v>
          </cell>
          <cell r="AO2043" t="str">
            <v>C-ER-2014-0258</v>
          </cell>
          <cell r="AP2043">
            <v>2681</v>
          </cell>
          <cell r="AQ2043" t="str">
            <v>MO</v>
          </cell>
          <cell r="AR2043" t="str">
            <v>Union Electric Company</v>
          </cell>
          <cell r="AS2043" t="str">
            <v>AEE</v>
          </cell>
          <cell r="AT2043" t="str">
            <v>Electric</v>
          </cell>
          <cell r="AU2043">
            <v>41823</v>
          </cell>
          <cell r="AV2043">
            <v>181227.16200000001</v>
          </cell>
          <cell r="AW2043">
            <v>8.0500000000000007</v>
          </cell>
          <cell r="AX2043">
            <v>10.4</v>
          </cell>
          <cell r="AY2043">
            <v>51.76</v>
          </cell>
          <cell r="AZ2043">
            <v>6976386.4299999997</v>
          </cell>
          <cell r="BA2043">
            <v>42123</v>
          </cell>
          <cell r="BB2043">
            <v>121544.75</v>
          </cell>
          <cell r="BC2043">
            <v>7.6</v>
          </cell>
          <cell r="BD2043">
            <v>9.5299999999999994</v>
          </cell>
          <cell r="BE2043">
            <v>51.76</v>
          </cell>
          <cell r="BF2043">
            <v>41729</v>
          </cell>
          <cell r="BG2043">
            <v>6976276.1390000004</v>
          </cell>
          <cell r="BH2043" t="str">
            <v>Year-end</v>
          </cell>
          <cell r="BI2043" t="str">
            <v>Vertically Integrated</v>
          </cell>
          <cell r="BJ2043" t="str">
            <v>Fully Litigated</v>
          </cell>
          <cell r="BK2043" t="str">
            <v>No</v>
          </cell>
          <cell r="BL2043" t="str">
            <v>No</v>
          </cell>
        </row>
        <row r="2044">
          <cell r="AE2044">
            <v>197</v>
          </cell>
          <cell r="AF2044">
            <v>0</v>
          </cell>
          <cell r="AG2044">
            <v>1</v>
          </cell>
          <cell r="AH2044">
            <v>1</v>
          </cell>
          <cell r="AI2044">
            <v>1</v>
          </cell>
          <cell r="AJ2044">
            <v>0</v>
          </cell>
          <cell r="AL2044">
            <v>46</v>
          </cell>
          <cell r="AM2044">
            <v>128</v>
          </cell>
          <cell r="AO2044" t="str">
            <v>C-ER-2014-0351</v>
          </cell>
          <cell r="AP2044">
            <v>2693</v>
          </cell>
          <cell r="AQ2044" t="str">
            <v>MO</v>
          </cell>
          <cell r="AR2044" t="str">
            <v>The Empire District Electric Company</v>
          </cell>
          <cell r="AS2044" t="str">
            <v>AQN</v>
          </cell>
          <cell r="AT2044" t="str">
            <v>Electric</v>
          </cell>
          <cell r="AU2044">
            <v>41880</v>
          </cell>
          <cell r="AV2044">
            <v>24319.352999999999</v>
          </cell>
          <cell r="AW2044">
            <v>7.94</v>
          </cell>
          <cell r="AX2044">
            <v>10.15</v>
          </cell>
          <cell r="AY2044">
            <v>51.45</v>
          </cell>
          <cell r="AZ2044">
            <v>1164924.075</v>
          </cell>
          <cell r="BA2044">
            <v>42179</v>
          </cell>
          <cell r="BB2044">
            <v>17125</v>
          </cell>
          <cell r="BC2044" t="str">
            <v>NA</v>
          </cell>
          <cell r="BD2044" t="str">
            <v>NA</v>
          </cell>
          <cell r="BE2044" t="str">
            <v>NA</v>
          </cell>
          <cell r="BF2044">
            <v>41759</v>
          </cell>
          <cell r="BG2044" t="str">
            <v>NA</v>
          </cell>
          <cell r="BI2044" t="str">
            <v>Vertically Integrated</v>
          </cell>
          <cell r="BJ2044" t="str">
            <v>Settled</v>
          </cell>
          <cell r="BK2044" t="str">
            <v>No</v>
          </cell>
          <cell r="BL2044" t="str">
            <v>No</v>
          </cell>
        </row>
        <row r="2045">
          <cell r="AE2045">
            <v>197</v>
          </cell>
          <cell r="AF2045">
            <v>0</v>
          </cell>
          <cell r="AG2045">
            <v>1</v>
          </cell>
          <cell r="AH2045">
            <v>1</v>
          </cell>
          <cell r="AI2045">
            <v>1</v>
          </cell>
          <cell r="AJ2045">
            <v>1</v>
          </cell>
          <cell r="AL2045">
            <v>46</v>
          </cell>
          <cell r="AM2045">
            <v>128</v>
          </cell>
          <cell r="AO2045" t="str">
            <v>C-GR-2015-0026 (ISRS)</v>
          </cell>
          <cell r="AP2045">
            <v>2717</v>
          </cell>
          <cell r="AQ2045" t="str">
            <v>MO</v>
          </cell>
          <cell r="AR2045" t="str">
            <v>Spire Missouri Inc.</v>
          </cell>
          <cell r="AS2045" t="str">
            <v>SR</v>
          </cell>
          <cell r="AT2045" t="str">
            <v>Natural Gas</v>
          </cell>
          <cell r="AU2045">
            <v>41845</v>
          </cell>
          <cell r="AV2045">
            <v>3149.163</v>
          </cell>
          <cell r="AW2045" t="str">
            <v>NA</v>
          </cell>
          <cell r="AX2045" t="str">
            <v>NA</v>
          </cell>
          <cell r="AY2045" t="str">
            <v>NA</v>
          </cell>
          <cell r="AZ2045">
            <v>82509.48</v>
          </cell>
          <cell r="BA2045">
            <v>41927</v>
          </cell>
          <cell r="BB2045">
            <v>2800</v>
          </cell>
          <cell r="BC2045" t="str">
            <v>NA</v>
          </cell>
          <cell r="BD2045" t="str">
            <v>NA</v>
          </cell>
          <cell r="BE2045" t="str">
            <v>NA</v>
          </cell>
          <cell r="BF2045">
            <v>41820</v>
          </cell>
          <cell r="BG2045" t="str">
            <v>NA</v>
          </cell>
          <cell r="BH2045" t="str">
            <v>Year-end</v>
          </cell>
          <cell r="BI2045" t="str">
            <v>Limited-Issue Rider</v>
          </cell>
          <cell r="BJ2045" t="str">
            <v>Settled</v>
          </cell>
          <cell r="BK2045" t="str">
            <v>No</v>
          </cell>
          <cell r="BL2045" t="str">
            <v>No</v>
          </cell>
        </row>
        <row r="2046">
          <cell r="AE2046">
            <v>197</v>
          </cell>
          <cell r="AF2046">
            <v>0</v>
          </cell>
          <cell r="AG2046">
            <v>1</v>
          </cell>
          <cell r="AH2046">
            <v>1</v>
          </cell>
          <cell r="AI2046">
            <v>1</v>
          </cell>
          <cell r="AJ2046">
            <v>1</v>
          </cell>
          <cell r="AL2046">
            <v>46</v>
          </cell>
          <cell r="AM2046">
            <v>128</v>
          </cell>
          <cell r="AO2046" t="str">
            <v>C-GR-2015-0025 (ISRS)</v>
          </cell>
          <cell r="AP2046">
            <v>2718</v>
          </cell>
          <cell r="AQ2046" t="str">
            <v>MO</v>
          </cell>
          <cell r="AR2046" t="str">
            <v>Missouri Gas Energy</v>
          </cell>
          <cell r="AS2046" t="str">
            <v>SR</v>
          </cell>
          <cell r="AT2046" t="str">
            <v>Natural Gas</v>
          </cell>
          <cell r="AU2046">
            <v>41845</v>
          </cell>
          <cell r="AV2046">
            <v>2775.348</v>
          </cell>
          <cell r="AW2046" t="str">
            <v>NA</v>
          </cell>
          <cell r="AX2046" t="str">
            <v>NA</v>
          </cell>
          <cell r="AY2046" t="str">
            <v>NA</v>
          </cell>
          <cell r="AZ2046">
            <v>20226.642</v>
          </cell>
          <cell r="BA2046">
            <v>41920</v>
          </cell>
          <cell r="BB2046">
            <v>1990.296</v>
          </cell>
          <cell r="BC2046" t="str">
            <v>NA</v>
          </cell>
          <cell r="BD2046" t="str">
            <v>NA</v>
          </cell>
          <cell r="BE2046" t="str">
            <v>NA</v>
          </cell>
          <cell r="BF2046">
            <v>41820</v>
          </cell>
          <cell r="BG2046">
            <v>13400</v>
          </cell>
          <cell r="BH2046" t="str">
            <v>Year-end</v>
          </cell>
          <cell r="BI2046" t="str">
            <v>Limited-Issue Rider</v>
          </cell>
          <cell r="BJ2046" t="str">
            <v>Settled</v>
          </cell>
          <cell r="BK2046" t="str">
            <v>No</v>
          </cell>
          <cell r="BL2046" t="str">
            <v>No</v>
          </cell>
        </row>
        <row r="2047">
          <cell r="AE2047">
            <v>197</v>
          </cell>
          <cell r="AF2047">
            <v>0</v>
          </cell>
          <cell r="AG2047">
            <v>1</v>
          </cell>
          <cell r="AH2047">
            <v>1</v>
          </cell>
          <cell r="AI2047">
            <v>1</v>
          </cell>
          <cell r="AJ2047">
            <v>0</v>
          </cell>
          <cell r="AL2047">
            <v>46</v>
          </cell>
          <cell r="AM2047">
            <v>128</v>
          </cell>
          <cell r="AO2047" t="str">
            <v>C-ER-2014-0370</v>
          </cell>
          <cell r="AP2047">
            <v>2720</v>
          </cell>
          <cell r="AQ2047" t="str">
            <v>MO</v>
          </cell>
          <cell r="AR2047" t="str">
            <v>Evergy Metro, Inc.</v>
          </cell>
          <cell r="AS2047" t="str">
            <v>EVRG</v>
          </cell>
          <cell r="AT2047" t="str">
            <v>Electric</v>
          </cell>
          <cell r="AU2047">
            <v>41942</v>
          </cell>
          <cell r="AV2047">
            <v>112707.72200000001</v>
          </cell>
          <cell r="AW2047">
            <v>7.93</v>
          </cell>
          <cell r="AX2047">
            <v>10.3</v>
          </cell>
          <cell r="AY2047">
            <v>50.09</v>
          </cell>
          <cell r="AZ2047">
            <v>2584137.9649999999</v>
          </cell>
          <cell r="BA2047">
            <v>42249</v>
          </cell>
          <cell r="BB2047">
            <v>89671.644</v>
          </cell>
          <cell r="BC2047">
            <v>7.53</v>
          </cell>
          <cell r="BD2047">
            <v>9.5</v>
          </cell>
          <cell r="BE2047">
            <v>50.09</v>
          </cell>
          <cell r="BF2047">
            <v>41729</v>
          </cell>
          <cell r="BG2047">
            <v>2580074.2209999999</v>
          </cell>
          <cell r="BH2047" t="str">
            <v>Year-end</v>
          </cell>
          <cell r="BI2047" t="str">
            <v>Vertically Integrated</v>
          </cell>
          <cell r="BJ2047" t="str">
            <v>Fully Litigated</v>
          </cell>
          <cell r="BK2047" t="str">
            <v>No</v>
          </cell>
          <cell r="BL2047" t="str">
            <v>No</v>
          </cell>
        </row>
        <row r="2048">
          <cell r="AE2048">
            <v>197</v>
          </cell>
          <cell r="AF2048">
            <v>0</v>
          </cell>
          <cell r="AG2048">
            <v>1</v>
          </cell>
          <cell r="AH2048">
            <v>1</v>
          </cell>
          <cell r="AI2048">
            <v>1</v>
          </cell>
          <cell r="AJ2048">
            <v>1</v>
          </cell>
          <cell r="AL2048">
            <v>46</v>
          </cell>
          <cell r="AM2048">
            <v>128</v>
          </cell>
          <cell r="AO2048" t="str">
            <v>C-GO-2015-0178 (ISRS)</v>
          </cell>
          <cell r="AP2048">
            <v>2759</v>
          </cell>
          <cell r="AQ2048" t="str">
            <v>MO</v>
          </cell>
          <cell r="AR2048" t="str">
            <v>Spire Missouri Inc.</v>
          </cell>
          <cell r="AS2048" t="str">
            <v>SR</v>
          </cell>
          <cell r="AT2048" t="str">
            <v>Natural Gas</v>
          </cell>
          <cell r="AU2048">
            <v>42034</v>
          </cell>
          <cell r="AV2048">
            <v>5317.2570000000005</v>
          </cell>
          <cell r="AW2048" t="str">
            <v>NA</v>
          </cell>
          <cell r="AX2048" t="str">
            <v>NA</v>
          </cell>
          <cell r="AY2048" t="str">
            <v>NA</v>
          </cell>
          <cell r="AZ2048">
            <v>110800</v>
          </cell>
          <cell r="BA2048">
            <v>42110</v>
          </cell>
          <cell r="BB2048" t="str">
            <v>NA</v>
          </cell>
          <cell r="BC2048" t="str">
            <v>NA</v>
          </cell>
          <cell r="BD2048" t="str">
            <v>NA</v>
          </cell>
          <cell r="BE2048" t="str">
            <v>NA</v>
          </cell>
          <cell r="BG2048" t="str">
            <v>NA</v>
          </cell>
          <cell r="BI2048" t="str">
            <v>Limited-Issue Rider</v>
          </cell>
          <cell r="BK2048" t="str">
            <v>No</v>
          </cell>
          <cell r="BL2048" t="str">
            <v>No</v>
          </cell>
        </row>
        <row r="2049">
          <cell r="AE2049">
            <v>197</v>
          </cell>
          <cell r="AF2049">
            <v>0</v>
          </cell>
          <cell r="AG2049">
            <v>1</v>
          </cell>
          <cell r="AH2049">
            <v>1</v>
          </cell>
          <cell r="AI2049">
            <v>1</v>
          </cell>
          <cell r="AJ2049">
            <v>1</v>
          </cell>
          <cell r="AL2049">
            <v>46</v>
          </cell>
          <cell r="AM2049">
            <v>128</v>
          </cell>
          <cell r="AO2049" t="str">
            <v>C-GO-2015-0179 (ISRS)</v>
          </cell>
          <cell r="AP2049">
            <v>2760</v>
          </cell>
          <cell r="AQ2049" t="str">
            <v>MO</v>
          </cell>
          <cell r="AR2049" t="str">
            <v>Missouri Gas Energy</v>
          </cell>
          <cell r="AS2049" t="str">
            <v>SR</v>
          </cell>
          <cell r="AT2049" t="str">
            <v>Natural Gas</v>
          </cell>
          <cell r="AU2049">
            <v>42034</v>
          </cell>
          <cell r="AV2049">
            <v>2604.2690000000002</v>
          </cell>
          <cell r="AW2049" t="str">
            <v>NA</v>
          </cell>
          <cell r="AX2049" t="str">
            <v>NA</v>
          </cell>
          <cell r="AY2049" t="str">
            <v>NA</v>
          </cell>
          <cell r="AZ2049">
            <v>28200</v>
          </cell>
          <cell r="BA2049">
            <v>42110</v>
          </cell>
          <cell r="BB2049" t="str">
            <v>NA</v>
          </cell>
          <cell r="BC2049" t="str">
            <v>NA</v>
          </cell>
          <cell r="BD2049" t="str">
            <v>NA</v>
          </cell>
          <cell r="BE2049" t="str">
            <v>NA</v>
          </cell>
          <cell r="BG2049" t="str">
            <v>NA</v>
          </cell>
          <cell r="BI2049" t="str">
            <v>Limited-Issue Rider</v>
          </cell>
          <cell r="BK2049" t="str">
            <v>No</v>
          </cell>
          <cell r="BL2049" t="str">
            <v>No</v>
          </cell>
        </row>
        <row r="2050">
          <cell r="AE2050">
            <v>197</v>
          </cell>
          <cell r="AF2050">
            <v>0</v>
          </cell>
          <cell r="AG2050">
            <v>1</v>
          </cell>
          <cell r="AH2050">
            <v>1</v>
          </cell>
          <cell r="AI2050">
            <v>1</v>
          </cell>
          <cell r="AJ2050">
            <v>1</v>
          </cell>
          <cell r="AL2050">
            <v>46</v>
          </cell>
          <cell r="AM2050">
            <v>128</v>
          </cell>
          <cell r="AO2050" t="str">
            <v>C-GO-2015-0270 (ISRS)</v>
          </cell>
          <cell r="AP2050">
            <v>2800</v>
          </cell>
          <cell r="AQ2050" t="str">
            <v>MO</v>
          </cell>
          <cell r="AR2050" t="str">
            <v>Missouri Gas Energy</v>
          </cell>
          <cell r="AS2050" t="str">
            <v>SR</v>
          </cell>
          <cell r="AT2050" t="str">
            <v>Natural Gas</v>
          </cell>
          <cell r="AU2050">
            <v>42111</v>
          </cell>
          <cell r="AV2050">
            <v>2869.6280000000002</v>
          </cell>
          <cell r="AW2050" t="str">
            <v>NA</v>
          </cell>
          <cell r="AX2050" t="str">
            <v>NA</v>
          </cell>
          <cell r="AY2050" t="str">
            <v>NA</v>
          </cell>
          <cell r="AZ2050">
            <v>45800</v>
          </cell>
          <cell r="BA2050">
            <v>42137</v>
          </cell>
          <cell r="BB2050">
            <v>2814.9259999999999</v>
          </cell>
          <cell r="BC2050" t="str">
            <v>NA</v>
          </cell>
          <cell r="BD2050" t="str">
            <v>NA</v>
          </cell>
          <cell r="BE2050" t="str">
            <v>NA</v>
          </cell>
          <cell r="BF2050">
            <v>42063</v>
          </cell>
          <cell r="BG2050" t="str">
            <v>NA</v>
          </cell>
          <cell r="BH2050" t="str">
            <v>Year-end</v>
          </cell>
          <cell r="BI2050" t="str">
            <v>Limited-Issue Rider</v>
          </cell>
          <cell r="BJ2050" t="str">
            <v>Fully Litigated</v>
          </cell>
          <cell r="BK2050" t="str">
            <v>No</v>
          </cell>
          <cell r="BL2050" t="str">
            <v>No</v>
          </cell>
        </row>
        <row r="2051">
          <cell r="AE2051">
            <v>197</v>
          </cell>
          <cell r="AF2051">
            <v>0</v>
          </cell>
          <cell r="AG2051">
            <v>1</v>
          </cell>
          <cell r="AH2051">
            <v>1</v>
          </cell>
          <cell r="AI2051">
            <v>1</v>
          </cell>
          <cell r="AJ2051">
            <v>1</v>
          </cell>
          <cell r="AL2051">
            <v>46</v>
          </cell>
          <cell r="AM2051">
            <v>128</v>
          </cell>
          <cell r="AO2051" t="str">
            <v>C-GO-2015-0269 (ISRS)</v>
          </cell>
          <cell r="AP2051">
            <v>2801</v>
          </cell>
          <cell r="AQ2051" t="str">
            <v>MO</v>
          </cell>
          <cell r="AR2051" t="str">
            <v>Spire Missouri Inc.</v>
          </cell>
          <cell r="AS2051" t="str">
            <v>SR</v>
          </cell>
          <cell r="AT2051" t="str">
            <v>Natural Gas</v>
          </cell>
          <cell r="AU2051">
            <v>42111</v>
          </cell>
          <cell r="AV2051">
            <v>5524.4059999999999</v>
          </cell>
          <cell r="AW2051" t="str">
            <v>NA</v>
          </cell>
          <cell r="AX2051" t="str">
            <v>NA</v>
          </cell>
          <cell r="AY2051" t="str">
            <v>NA</v>
          </cell>
          <cell r="AZ2051">
            <v>113800</v>
          </cell>
          <cell r="BA2051">
            <v>42144</v>
          </cell>
          <cell r="BB2051">
            <v>5524.4059999999999</v>
          </cell>
          <cell r="BC2051" t="str">
            <v>NA</v>
          </cell>
          <cell r="BD2051" t="str">
            <v>NA</v>
          </cell>
          <cell r="BE2051" t="str">
            <v>NA</v>
          </cell>
          <cell r="BF2051">
            <v>42063</v>
          </cell>
          <cell r="BG2051">
            <v>113800</v>
          </cell>
          <cell r="BH2051" t="str">
            <v>Year-end</v>
          </cell>
          <cell r="BI2051" t="str">
            <v>Limited-Issue Rider</v>
          </cell>
          <cell r="BJ2051" t="str">
            <v>Fully Litigated</v>
          </cell>
          <cell r="BK2051" t="str">
            <v>No</v>
          </cell>
          <cell r="BL2051" t="str">
            <v>No</v>
          </cell>
        </row>
        <row r="2052">
          <cell r="AE2052">
            <v>197</v>
          </cell>
          <cell r="AF2052">
            <v>0</v>
          </cell>
          <cell r="AG2052">
            <v>1</v>
          </cell>
          <cell r="AH2052">
            <v>1</v>
          </cell>
          <cell r="AI2052">
            <v>1</v>
          </cell>
          <cell r="AJ2052">
            <v>1</v>
          </cell>
          <cell r="AL2052">
            <v>46</v>
          </cell>
          <cell r="AM2052">
            <v>128</v>
          </cell>
          <cell r="AO2052" t="str">
            <v>C-GO-2014-0015 (ISRS)</v>
          </cell>
          <cell r="AP2052">
            <v>2836</v>
          </cell>
          <cell r="AQ2052" t="str">
            <v>MO</v>
          </cell>
          <cell r="AR2052" t="str">
            <v>Union Electric Company</v>
          </cell>
          <cell r="AS2052" t="str">
            <v>AEE</v>
          </cell>
          <cell r="AT2052" t="str">
            <v>Natural Gas</v>
          </cell>
          <cell r="AU2052">
            <v>41471</v>
          </cell>
          <cell r="AV2052">
            <v>1337.2730000000001</v>
          </cell>
          <cell r="AW2052" t="str">
            <v>NA</v>
          </cell>
          <cell r="AX2052" t="str">
            <v>NA</v>
          </cell>
          <cell r="AY2052" t="str">
            <v>NA</v>
          </cell>
          <cell r="AZ2052">
            <v>8027.1040000000003</v>
          </cell>
          <cell r="BA2052">
            <v>41550</v>
          </cell>
          <cell r="BB2052">
            <v>1266.546</v>
          </cell>
          <cell r="BC2052" t="str">
            <v>NA</v>
          </cell>
          <cell r="BD2052" t="str">
            <v>NA</v>
          </cell>
          <cell r="BE2052" t="str">
            <v>NA</v>
          </cell>
          <cell r="BF2052">
            <v>41425</v>
          </cell>
          <cell r="BG2052" t="str">
            <v>NA</v>
          </cell>
          <cell r="BI2052" t="str">
            <v>Limited-Issue Rider</v>
          </cell>
          <cell r="BJ2052" t="str">
            <v>Fully Litigated</v>
          </cell>
          <cell r="BK2052" t="str">
            <v>No</v>
          </cell>
          <cell r="BL2052" t="str">
            <v>No</v>
          </cell>
        </row>
        <row r="2053">
          <cell r="AE2053">
            <v>197</v>
          </cell>
          <cell r="AF2053">
            <v>0</v>
          </cell>
          <cell r="AG2053">
            <v>1</v>
          </cell>
          <cell r="AH2053">
            <v>1</v>
          </cell>
          <cell r="AI2053">
            <v>1</v>
          </cell>
          <cell r="AJ2053">
            <v>1</v>
          </cell>
          <cell r="AL2053">
            <v>46</v>
          </cell>
          <cell r="AM2053">
            <v>128</v>
          </cell>
          <cell r="AO2053" t="str">
            <v>C-GO-2015-0350 (ISRS)</v>
          </cell>
          <cell r="AP2053">
            <v>2838</v>
          </cell>
          <cell r="AQ2053" t="str">
            <v>MO</v>
          </cell>
          <cell r="AR2053" t="str">
            <v>Liberty Utilities (Midstates Natural Gas) Corp</v>
          </cell>
          <cell r="AS2053" t="str">
            <v>AQN</v>
          </cell>
          <cell r="AT2053" t="str">
            <v>Natural Gas</v>
          </cell>
          <cell r="AU2053">
            <v>42185</v>
          </cell>
          <cell r="AV2053">
            <v>414.005</v>
          </cell>
          <cell r="AW2053" t="str">
            <v>NA</v>
          </cell>
          <cell r="AX2053" t="str">
            <v>NA</v>
          </cell>
          <cell r="AY2053" t="str">
            <v>NA</v>
          </cell>
          <cell r="AZ2053">
            <v>3240.9030000000002</v>
          </cell>
          <cell r="BA2053">
            <v>42263</v>
          </cell>
          <cell r="BB2053">
            <v>261.39400000000001</v>
          </cell>
          <cell r="BC2053" t="str">
            <v>NA</v>
          </cell>
          <cell r="BD2053" t="str">
            <v>NA</v>
          </cell>
          <cell r="BE2053" t="str">
            <v>NA</v>
          </cell>
          <cell r="BF2053">
            <v>42155</v>
          </cell>
          <cell r="BG2053" t="str">
            <v>NA</v>
          </cell>
          <cell r="BI2053" t="str">
            <v>Limited-Issue Rider</v>
          </cell>
          <cell r="BJ2053" t="str">
            <v>Fully Litigated</v>
          </cell>
          <cell r="BK2053" t="str">
            <v>No</v>
          </cell>
          <cell r="BL2053" t="str">
            <v>No</v>
          </cell>
        </row>
        <row r="2054">
          <cell r="AE2054">
            <v>197</v>
          </cell>
          <cell r="AF2054">
            <v>0</v>
          </cell>
          <cell r="AG2054">
            <v>1</v>
          </cell>
          <cell r="AH2054">
            <v>1</v>
          </cell>
          <cell r="AI2054">
            <v>1</v>
          </cell>
          <cell r="AJ2054">
            <v>0</v>
          </cell>
          <cell r="AL2054">
            <v>46</v>
          </cell>
          <cell r="AM2054">
            <v>128</v>
          </cell>
          <cell r="AO2054" t="str">
            <v>C-ER-2016-0023</v>
          </cell>
          <cell r="AP2054">
            <v>2841</v>
          </cell>
          <cell r="AQ2054" t="str">
            <v>MO</v>
          </cell>
          <cell r="AR2054" t="str">
            <v>The Empire District Electric Company</v>
          </cell>
          <cell r="AS2054" t="str">
            <v>AQN</v>
          </cell>
          <cell r="AT2054" t="str">
            <v>Electric</v>
          </cell>
          <cell r="AU2054">
            <v>42293</v>
          </cell>
          <cell r="AV2054">
            <v>33397.362999999998</v>
          </cell>
          <cell r="AW2054">
            <v>7.58</v>
          </cell>
          <cell r="AX2054">
            <v>9.9</v>
          </cell>
          <cell r="AY2054">
            <v>49.01</v>
          </cell>
          <cell r="AZ2054">
            <v>1368113.6300000001</v>
          </cell>
          <cell r="BA2054">
            <v>42592</v>
          </cell>
          <cell r="BB2054">
            <v>20390</v>
          </cell>
          <cell r="BC2054" t="str">
            <v>NA</v>
          </cell>
          <cell r="BD2054" t="str">
            <v>NA</v>
          </cell>
          <cell r="BE2054" t="str">
            <v>NA</v>
          </cell>
          <cell r="BF2054">
            <v>42185</v>
          </cell>
          <cell r="BG2054" t="str">
            <v>NA</v>
          </cell>
          <cell r="BI2054" t="str">
            <v>Vertically Integrated</v>
          </cell>
          <cell r="BJ2054" t="str">
            <v>Settled</v>
          </cell>
          <cell r="BK2054" t="str">
            <v>No</v>
          </cell>
          <cell r="BL2054" t="str">
            <v>No</v>
          </cell>
        </row>
        <row r="2055">
          <cell r="AE2055">
            <v>197</v>
          </cell>
          <cell r="AF2055">
            <v>0</v>
          </cell>
          <cell r="AG2055">
            <v>1</v>
          </cell>
          <cell r="AH2055">
            <v>1</v>
          </cell>
          <cell r="AI2055">
            <v>1</v>
          </cell>
          <cell r="AJ2055">
            <v>0</v>
          </cell>
          <cell r="AL2055">
            <v>46</v>
          </cell>
          <cell r="AM2055">
            <v>128</v>
          </cell>
          <cell r="AO2055" t="str">
            <v>C-ER-2016-0179</v>
          </cell>
          <cell r="AP2055">
            <v>2890</v>
          </cell>
          <cell r="AQ2055" t="str">
            <v>MO</v>
          </cell>
          <cell r="AR2055" t="str">
            <v>Union Electric Company</v>
          </cell>
          <cell r="AS2055" t="str">
            <v>AEE</v>
          </cell>
          <cell r="AT2055" t="str">
            <v>Electric</v>
          </cell>
          <cell r="AU2055">
            <v>42552</v>
          </cell>
          <cell r="AV2055">
            <v>206405</v>
          </cell>
          <cell r="AW2055">
            <v>7.71</v>
          </cell>
          <cell r="AX2055">
            <v>9.9</v>
          </cell>
          <cell r="AY2055">
            <v>51.8</v>
          </cell>
          <cell r="AZ2055">
            <v>7195256</v>
          </cell>
          <cell r="BA2055">
            <v>42802</v>
          </cell>
          <cell r="BB2055">
            <v>92000</v>
          </cell>
          <cell r="BC2055" t="str">
            <v>NA</v>
          </cell>
          <cell r="BD2055" t="str">
            <v>NA</v>
          </cell>
          <cell r="BE2055" t="str">
            <v>NA</v>
          </cell>
          <cell r="BF2055">
            <v>42460</v>
          </cell>
          <cell r="BG2055" t="str">
            <v>NA</v>
          </cell>
          <cell r="BI2055" t="str">
            <v>Vertically Integrated</v>
          </cell>
          <cell r="BJ2055" t="str">
            <v>Settled</v>
          </cell>
          <cell r="BK2055" t="str">
            <v>No</v>
          </cell>
          <cell r="BL2055" t="str">
            <v>No</v>
          </cell>
        </row>
        <row r="2056">
          <cell r="AE2056">
            <v>197</v>
          </cell>
          <cell r="AF2056">
            <v>0</v>
          </cell>
          <cell r="AG2056">
            <v>1</v>
          </cell>
          <cell r="AH2056">
            <v>1</v>
          </cell>
          <cell r="AI2056">
            <v>1</v>
          </cell>
          <cell r="AJ2056">
            <v>0</v>
          </cell>
          <cell r="AL2056">
            <v>46</v>
          </cell>
          <cell r="AM2056">
            <v>128</v>
          </cell>
          <cell r="AO2056" t="str">
            <v>C-ER-2016-0156 (MPS/L&amp;P)</v>
          </cell>
          <cell r="AP2056">
            <v>2892</v>
          </cell>
          <cell r="AQ2056" t="str">
            <v>MO</v>
          </cell>
          <cell r="AR2056" t="str">
            <v>Evergy Missouri West, Inc.</v>
          </cell>
          <cell r="AS2056" t="str">
            <v>EVRG</v>
          </cell>
          <cell r="AT2056" t="str">
            <v>Electric</v>
          </cell>
          <cell r="AU2056">
            <v>42423</v>
          </cell>
          <cell r="AV2056">
            <v>59310.681000000004</v>
          </cell>
          <cell r="AW2056">
            <v>7.73</v>
          </cell>
          <cell r="AX2056">
            <v>9.9</v>
          </cell>
          <cell r="AY2056">
            <v>54.83</v>
          </cell>
          <cell r="AZ2056">
            <v>1906001.706</v>
          </cell>
          <cell r="BA2056">
            <v>42641</v>
          </cell>
          <cell r="BB2056">
            <v>3000</v>
          </cell>
          <cell r="BC2056" t="str">
            <v>NA</v>
          </cell>
          <cell r="BD2056" t="str">
            <v>NA</v>
          </cell>
          <cell r="BE2056" t="str">
            <v>NA</v>
          </cell>
          <cell r="BG2056" t="str">
            <v>NA</v>
          </cell>
          <cell r="BI2056" t="str">
            <v>Vertically Integrated</v>
          </cell>
          <cell r="BJ2056" t="str">
            <v>Settled</v>
          </cell>
          <cell r="BK2056" t="str">
            <v>No</v>
          </cell>
          <cell r="BL2056" t="str">
            <v>No</v>
          </cell>
        </row>
        <row r="2057">
          <cell r="AE2057">
            <v>197</v>
          </cell>
          <cell r="AF2057">
            <v>0</v>
          </cell>
          <cell r="AG2057">
            <v>1</v>
          </cell>
          <cell r="AH2057">
            <v>1</v>
          </cell>
          <cell r="AI2057">
            <v>1</v>
          </cell>
          <cell r="AJ2057">
            <v>1</v>
          </cell>
          <cell r="AL2057">
            <v>46</v>
          </cell>
          <cell r="AM2057">
            <v>128</v>
          </cell>
          <cell r="AO2057" t="str">
            <v>C-GO-2015-0341 (ISRS)</v>
          </cell>
          <cell r="AP2057">
            <v>2955</v>
          </cell>
          <cell r="AQ2057" t="str">
            <v>MO</v>
          </cell>
          <cell r="AR2057" t="str">
            <v>Spire Missouri Inc.</v>
          </cell>
          <cell r="AS2057" t="str">
            <v>SR</v>
          </cell>
          <cell r="AT2057" t="str">
            <v>Natural Gas</v>
          </cell>
          <cell r="AU2057">
            <v>42219</v>
          </cell>
          <cell r="AV2057">
            <v>4330.0309999999999</v>
          </cell>
          <cell r="AW2057" t="str">
            <v>NA</v>
          </cell>
          <cell r="AX2057" t="str">
            <v>NA</v>
          </cell>
          <cell r="AY2057" t="str">
            <v>NA</v>
          </cell>
          <cell r="AZ2057">
            <v>152900</v>
          </cell>
          <cell r="BA2057">
            <v>42320</v>
          </cell>
          <cell r="BB2057">
            <v>4493.0550000000003</v>
          </cell>
          <cell r="BC2057" t="str">
            <v>NA</v>
          </cell>
          <cell r="BD2057" t="str">
            <v>NA</v>
          </cell>
          <cell r="BE2057" t="str">
            <v>NA</v>
          </cell>
          <cell r="BF2057">
            <v>42247</v>
          </cell>
          <cell r="BG2057">
            <v>152900</v>
          </cell>
          <cell r="BH2057" t="str">
            <v>Year-end</v>
          </cell>
          <cell r="BI2057" t="str">
            <v>Limited-Issue Rider</v>
          </cell>
          <cell r="BJ2057" t="str">
            <v>Fully Litigated</v>
          </cell>
          <cell r="BK2057" t="str">
            <v>No</v>
          </cell>
          <cell r="BL2057" t="str">
            <v>No</v>
          </cell>
        </row>
        <row r="2058">
          <cell r="AE2058">
            <v>197</v>
          </cell>
          <cell r="AF2058">
            <v>0</v>
          </cell>
          <cell r="AG2058">
            <v>1</v>
          </cell>
          <cell r="AH2058">
            <v>1</v>
          </cell>
          <cell r="AI2058">
            <v>1</v>
          </cell>
          <cell r="AJ2058">
            <v>1</v>
          </cell>
          <cell r="AL2058">
            <v>46</v>
          </cell>
          <cell r="AM2058">
            <v>128</v>
          </cell>
          <cell r="AO2058" t="str">
            <v>C-GO-2016-0196 (ISRS)</v>
          </cell>
          <cell r="AP2058">
            <v>2956</v>
          </cell>
          <cell r="AQ2058" t="str">
            <v>MO</v>
          </cell>
          <cell r="AR2058" t="str">
            <v>Spire Missouri Inc.</v>
          </cell>
          <cell r="AS2058" t="str">
            <v>SR</v>
          </cell>
          <cell r="AT2058" t="str">
            <v>Natural Gas</v>
          </cell>
          <cell r="AU2058">
            <v>42401</v>
          </cell>
          <cell r="AV2058">
            <v>5039.018</v>
          </cell>
          <cell r="AW2058" t="str">
            <v>NA</v>
          </cell>
          <cell r="AX2058" t="str">
            <v>NA</v>
          </cell>
          <cell r="AY2058" t="str">
            <v>NA</v>
          </cell>
          <cell r="AZ2058">
            <v>168800</v>
          </cell>
          <cell r="BA2058">
            <v>42509</v>
          </cell>
          <cell r="BB2058">
            <v>5389</v>
          </cell>
          <cell r="BC2058" t="str">
            <v>NA</v>
          </cell>
          <cell r="BD2058" t="str">
            <v>NA</v>
          </cell>
          <cell r="BE2058" t="str">
            <v>NA</v>
          </cell>
          <cell r="BF2058">
            <v>42429</v>
          </cell>
          <cell r="BG2058">
            <v>168800</v>
          </cell>
          <cell r="BH2058" t="str">
            <v>Year-end</v>
          </cell>
          <cell r="BI2058" t="str">
            <v>Limited-Issue Rider</v>
          </cell>
          <cell r="BJ2058" t="str">
            <v>Fully Litigated</v>
          </cell>
          <cell r="BK2058" t="str">
            <v>No</v>
          </cell>
          <cell r="BL2058" t="str">
            <v>No</v>
          </cell>
        </row>
        <row r="2059">
          <cell r="AE2059">
            <v>197</v>
          </cell>
          <cell r="AF2059">
            <v>0</v>
          </cell>
          <cell r="AG2059">
            <v>1</v>
          </cell>
          <cell r="AH2059">
            <v>1</v>
          </cell>
          <cell r="AI2059">
            <v>1</v>
          </cell>
          <cell r="AJ2059">
            <v>1</v>
          </cell>
          <cell r="AL2059">
            <v>46</v>
          </cell>
          <cell r="AM2059">
            <v>128</v>
          </cell>
          <cell r="AO2059" t="str">
            <v>C-GO-2015-0343 (ISRS)</v>
          </cell>
          <cell r="AP2059">
            <v>2957</v>
          </cell>
          <cell r="AQ2059" t="str">
            <v>MO</v>
          </cell>
          <cell r="AR2059" t="str">
            <v>Missouri Gas Energy</v>
          </cell>
          <cell r="AS2059" t="str">
            <v>SR</v>
          </cell>
          <cell r="AT2059" t="str">
            <v>Natural Gas</v>
          </cell>
          <cell r="AU2059">
            <v>42219</v>
          </cell>
          <cell r="AV2059">
            <v>1807.2049999999999</v>
          </cell>
          <cell r="AW2059" t="str">
            <v>NA</v>
          </cell>
          <cell r="AX2059" t="str">
            <v>NA</v>
          </cell>
          <cell r="AY2059" t="str">
            <v>NA</v>
          </cell>
          <cell r="AZ2059">
            <v>59000</v>
          </cell>
          <cell r="BA2059">
            <v>42320</v>
          </cell>
          <cell r="BB2059">
            <v>1878.1510000000001</v>
          </cell>
          <cell r="BC2059" t="str">
            <v>NA</v>
          </cell>
          <cell r="BD2059" t="str">
            <v>NA</v>
          </cell>
          <cell r="BE2059" t="str">
            <v>NA</v>
          </cell>
          <cell r="BF2059">
            <v>42247</v>
          </cell>
          <cell r="BG2059">
            <v>59000</v>
          </cell>
          <cell r="BH2059" t="str">
            <v>Year-end</v>
          </cell>
          <cell r="BI2059" t="str">
            <v>Limited-Issue Rider</v>
          </cell>
          <cell r="BJ2059" t="str">
            <v>Fully Litigated</v>
          </cell>
          <cell r="BK2059" t="str">
            <v>No</v>
          </cell>
          <cell r="BL2059" t="str">
            <v>No</v>
          </cell>
        </row>
        <row r="2060">
          <cell r="AE2060">
            <v>197</v>
          </cell>
          <cell r="AF2060">
            <v>0</v>
          </cell>
          <cell r="AG2060">
            <v>1</v>
          </cell>
          <cell r="AH2060">
            <v>1</v>
          </cell>
          <cell r="AI2060">
            <v>1</v>
          </cell>
          <cell r="AJ2060">
            <v>1</v>
          </cell>
          <cell r="AL2060">
            <v>46</v>
          </cell>
          <cell r="AM2060">
            <v>128</v>
          </cell>
          <cell r="AO2060" t="str">
            <v>C-GO-2016-0197 (ISRS)</v>
          </cell>
          <cell r="AP2060">
            <v>2958</v>
          </cell>
          <cell r="AQ2060" t="str">
            <v>MO</v>
          </cell>
          <cell r="AR2060" t="str">
            <v>Missouri Gas Energy</v>
          </cell>
          <cell r="AS2060" t="str">
            <v>SR</v>
          </cell>
          <cell r="AT2060" t="str">
            <v>Natural Gas</v>
          </cell>
          <cell r="AU2060">
            <v>42401</v>
          </cell>
          <cell r="AV2060">
            <v>3597.8380000000002</v>
          </cell>
          <cell r="AW2060" t="str">
            <v>NA</v>
          </cell>
          <cell r="AX2060" t="str">
            <v>NA</v>
          </cell>
          <cell r="AY2060" t="str">
            <v>NA</v>
          </cell>
          <cell r="AZ2060">
            <v>75900</v>
          </cell>
          <cell r="BA2060">
            <v>42509</v>
          </cell>
          <cell r="BB2060">
            <v>3570.05</v>
          </cell>
          <cell r="BC2060" t="str">
            <v>NA</v>
          </cell>
          <cell r="BD2060" t="str">
            <v>NA</v>
          </cell>
          <cell r="BE2060" t="str">
            <v>NA</v>
          </cell>
          <cell r="BF2060">
            <v>42429</v>
          </cell>
          <cell r="BG2060">
            <v>75900</v>
          </cell>
          <cell r="BH2060" t="str">
            <v>Year-end</v>
          </cell>
          <cell r="BI2060" t="str">
            <v>Limited-Issue Rider</v>
          </cell>
          <cell r="BJ2060" t="str">
            <v>Fully Litigated</v>
          </cell>
          <cell r="BK2060" t="str">
            <v>No</v>
          </cell>
          <cell r="BL2060" t="str">
            <v>No</v>
          </cell>
        </row>
        <row r="2061">
          <cell r="AE2061">
            <v>197</v>
          </cell>
          <cell r="AF2061">
            <v>0</v>
          </cell>
          <cell r="AG2061">
            <v>1</v>
          </cell>
          <cell r="AH2061">
            <v>1</v>
          </cell>
          <cell r="AI2061">
            <v>1</v>
          </cell>
          <cell r="AJ2061">
            <v>0</v>
          </cell>
          <cell r="AL2061">
            <v>46</v>
          </cell>
          <cell r="AM2061">
            <v>128</v>
          </cell>
          <cell r="AO2061" t="str">
            <v>C-ER-2016-0285</v>
          </cell>
          <cell r="AP2061">
            <v>2967</v>
          </cell>
          <cell r="AQ2061" t="str">
            <v>MO</v>
          </cell>
          <cell r="AR2061" t="str">
            <v>Evergy Metro, Inc.</v>
          </cell>
          <cell r="AS2061" t="str">
            <v>EVRG</v>
          </cell>
          <cell r="AT2061" t="str">
            <v>Electric</v>
          </cell>
          <cell r="AU2061">
            <v>42552</v>
          </cell>
          <cell r="AV2061">
            <v>65150.190999999999</v>
          </cell>
          <cell r="AW2061">
            <v>7.7</v>
          </cell>
          <cell r="AX2061">
            <v>9.9</v>
          </cell>
          <cell r="AY2061">
            <v>49.72</v>
          </cell>
          <cell r="AZ2061">
            <v>2529304.15</v>
          </cell>
          <cell r="BA2061">
            <v>42858</v>
          </cell>
          <cell r="BB2061">
            <v>32531.186000000002</v>
          </cell>
          <cell r="BC2061">
            <v>7.43</v>
          </cell>
          <cell r="BD2061">
            <v>9.5</v>
          </cell>
          <cell r="BE2061">
            <v>49.2</v>
          </cell>
          <cell r="BF2061">
            <v>42369</v>
          </cell>
          <cell r="BG2061">
            <v>2525954.9380000001</v>
          </cell>
          <cell r="BH2061" t="str">
            <v>Year-end</v>
          </cell>
          <cell r="BI2061" t="str">
            <v>Vertically Integrated</v>
          </cell>
          <cell r="BJ2061" t="str">
            <v>Fully Litigated</v>
          </cell>
          <cell r="BK2061" t="str">
            <v>No</v>
          </cell>
          <cell r="BL2061" t="str">
            <v>No</v>
          </cell>
        </row>
        <row r="2062">
          <cell r="AE2062">
            <v>197</v>
          </cell>
          <cell r="AF2062">
            <v>0</v>
          </cell>
          <cell r="AG2062">
            <v>1</v>
          </cell>
          <cell r="AH2062">
            <v>1</v>
          </cell>
          <cell r="AI2062">
            <v>1</v>
          </cell>
          <cell r="AJ2062">
            <v>1</v>
          </cell>
          <cell r="AL2062">
            <v>46</v>
          </cell>
          <cell r="AM2062">
            <v>128</v>
          </cell>
          <cell r="AO2062" t="str">
            <v>C-GO-2016-0206 (ISRS)</v>
          </cell>
          <cell r="AP2062">
            <v>2973</v>
          </cell>
          <cell r="AQ2062" t="str">
            <v>MO</v>
          </cell>
          <cell r="AR2062" t="str">
            <v>Liberty Utilities (Midstates Natural Gas) Corp</v>
          </cell>
          <cell r="AS2062" t="str">
            <v>AQN</v>
          </cell>
          <cell r="AT2062" t="str">
            <v>Natural Gas</v>
          </cell>
          <cell r="AU2062">
            <v>42419</v>
          </cell>
          <cell r="AV2062">
            <v>209.20400000000001</v>
          </cell>
          <cell r="AW2062" t="str">
            <v>NA</v>
          </cell>
          <cell r="AX2062" t="str">
            <v>NA</v>
          </cell>
          <cell r="AY2062" t="str">
            <v>NA</v>
          </cell>
          <cell r="AZ2062">
            <v>4500</v>
          </cell>
          <cell r="BA2062">
            <v>42501</v>
          </cell>
          <cell r="BB2062">
            <v>208.78900000000002</v>
          </cell>
          <cell r="BC2062" t="str">
            <v>NA</v>
          </cell>
          <cell r="BD2062" t="str">
            <v>NA</v>
          </cell>
          <cell r="BE2062" t="str">
            <v>NA</v>
          </cell>
          <cell r="BF2062">
            <v>42400</v>
          </cell>
          <cell r="BG2062">
            <v>4500</v>
          </cell>
          <cell r="BI2062" t="str">
            <v>Limited-Issue Rider</v>
          </cell>
          <cell r="BJ2062" t="str">
            <v>Fully Litigated</v>
          </cell>
          <cell r="BK2062" t="str">
            <v>No</v>
          </cell>
          <cell r="BL2062" t="str">
            <v>No</v>
          </cell>
        </row>
        <row r="2063">
          <cell r="AE2063">
            <v>197</v>
          </cell>
          <cell r="AF2063">
            <v>0</v>
          </cell>
          <cell r="AG2063">
            <v>1</v>
          </cell>
          <cell r="AH2063">
            <v>1</v>
          </cell>
          <cell r="AI2063">
            <v>1</v>
          </cell>
          <cell r="AJ2063">
            <v>1</v>
          </cell>
          <cell r="AL2063">
            <v>46</v>
          </cell>
          <cell r="AM2063">
            <v>128</v>
          </cell>
          <cell r="AO2063" t="str">
            <v>C-GO-2016-0332 (ISRS)</v>
          </cell>
          <cell r="AP2063">
            <v>3049</v>
          </cell>
          <cell r="AQ2063" t="str">
            <v>MO</v>
          </cell>
          <cell r="AR2063" t="str">
            <v>Missouri Gas Energy</v>
          </cell>
          <cell r="AS2063" t="str">
            <v>SR</v>
          </cell>
          <cell r="AT2063" t="str">
            <v>Natural Gas</v>
          </cell>
          <cell r="AU2063">
            <v>42643</v>
          </cell>
          <cell r="AV2063">
            <v>3451.81</v>
          </cell>
          <cell r="AW2063" t="str">
            <v>NA</v>
          </cell>
          <cell r="AX2063" t="str">
            <v>NA</v>
          </cell>
          <cell r="AY2063" t="str">
            <v>NA</v>
          </cell>
          <cell r="AZ2063">
            <v>104300</v>
          </cell>
          <cell r="BA2063">
            <v>42753</v>
          </cell>
          <cell r="BB2063">
            <v>3186.2980000000002</v>
          </cell>
          <cell r="BC2063" t="str">
            <v>NA</v>
          </cell>
          <cell r="BD2063" t="str">
            <v>NA</v>
          </cell>
          <cell r="BE2063" t="str">
            <v>NA</v>
          </cell>
          <cell r="BF2063">
            <v>42613</v>
          </cell>
          <cell r="BG2063" t="str">
            <v>NA</v>
          </cell>
          <cell r="BI2063" t="str">
            <v>Limited-Issue Rider</v>
          </cell>
          <cell r="BJ2063" t="str">
            <v>Fully Litigated</v>
          </cell>
          <cell r="BK2063" t="str">
            <v>No</v>
          </cell>
          <cell r="BL2063" t="str">
            <v>No</v>
          </cell>
        </row>
        <row r="2064">
          <cell r="AE2064">
            <v>197</v>
          </cell>
          <cell r="AF2064">
            <v>0</v>
          </cell>
          <cell r="AG2064">
            <v>1</v>
          </cell>
          <cell r="AH2064">
            <v>1</v>
          </cell>
          <cell r="AI2064">
            <v>1</v>
          </cell>
          <cell r="AJ2064">
            <v>1</v>
          </cell>
          <cell r="AL2064">
            <v>46</v>
          </cell>
          <cell r="AM2064">
            <v>128</v>
          </cell>
          <cell r="AO2064" t="str">
            <v>C-GO-2016-0333 (ISRS)</v>
          </cell>
          <cell r="AP2064">
            <v>3050</v>
          </cell>
          <cell r="AQ2064" t="str">
            <v>MO</v>
          </cell>
          <cell r="AR2064" t="str">
            <v>Spire Missouri Inc.</v>
          </cell>
          <cell r="AS2064" t="str">
            <v>SR</v>
          </cell>
          <cell r="AT2064" t="str">
            <v>Natural Gas</v>
          </cell>
          <cell r="AU2064">
            <v>42643</v>
          </cell>
          <cell r="AV2064">
            <v>4961.2330000000002</v>
          </cell>
          <cell r="AW2064" t="str">
            <v>NA</v>
          </cell>
          <cell r="AX2064" t="str">
            <v>NA</v>
          </cell>
          <cell r="AY2064" t="str">
            <v>NA</v>
          </cell>
          <cell r="AZ2064">
            <v>212700</v>
          </cell>
          <cell r="BA2064">
            <v>42753</v>
          </cell>
          <cell r="BB2064">
            <v>4504.1379999999999</v>
          </cell>
          <cell r="BC2064" t="str">
            <v>NA</v>
          </cell>
          <cell r="BD2064" t="str">
            <v>NA</v>
          </cell>
          <cell r="BE2064" t="str">
            <v>NA</v>
          </cell>
          <cell r="BF2064">
            <v>42613</v>
          </cell>
          <cell r="BG2064" t="str">
            <v>NA</v>
          </cell>
          <cell r="BI2064" t="str">
            <v>Limited-Issue Rider</v>
          </cell>
          <cell r="BJ2064" t="str">
            <v>Fully Litigated</v>
          </cell>
          <cell r="BK2064" t="str">
            <v>No</v>
          </cell>
          <cell r="BL2064" t="str">
            <v>No</v>
          </cell>
        </row>
        <row r="2065">
          <cell r="AE2065">
            <v>197</v>
          </cell>
          <cell r="AF2065">
            <v>0</v>
          </cell>
          <cell r="AG2065">
            <v>1</v>
          </cell>
          <cell r="AH2065">
            <v>1</v>
          </cell>
          <cell r="AI2065">
            <v>1</v>
          </cell>
          <cell r="AJ2065">
            <v>1</v>
          </cell>
          <cell r="AL2065">
            <v>46</v>
          </cell>
          <cell r="AM2065">
            <v>128</v>
          </cell>
          <cell r="AO2065" t="str">
            <v>C-GR-2017-0215</v>
          </cell>
          <cell r="AP2065">
            <v>3090</v>
          </cell>
          <cell r="AQ2065" t="str">
            <v>MO</v>
          </cell>
          <cell r="AR2065" t="str">
            <v>Spire Missouri Inc.</v>
          </cell>
          <cell r="AS2065" t="str">
            <v>SR</v>
          </cell>
          <cell r="AT2065" t="str">
            <v>Natural Gas</v>
          </cell>
          <cell r="AU2065">
            <v>42836</v>
          </cell>
          <cell r="AV2065">
            <v>60455.671999999999</v>
          </cell>
          <cell r="AW2065">
            <v>7.5</v>
          </cell>
          <cell r="AX2065">
            <v>10.35</v>
          </cell>
          <cell r="AY2065">
            <v>54.2</v>
          </cell>
          <cell r="AZ2065">
            <v>1315950.736</v>
          </cell>
          <cell r="BA2065">
            <v>43152</v>
          </cell>
          <cell r="BB2065">
            <v>18031.545000000002</v>
          </cell>
          <cell r="BC2065">
            <v>7.2</v>
          </cell>
          <cell r="BD2065">
            <v>9.8000000000000007</v>
          </cell>
          <cell r="BE2065">
            <v>54.16</v>
          </cell>
          <cell r="BF2065">
            <v>42735</v>
          </cell>
          <cell r="BG2065">
            <v>1220578.9170000001</v>
          </cell>
          <cell r="BH2065" t="str">
            <v>Year-end</v>
          </cell>
          <cell r="BI2065" t="str">
            <v>Distribution</v>
          </cell>
          <cell r="BJ2065" t="str">
            <v>Fully Litigated</v>
          </cell>
          <cell r="BK2065" t="str">
            <v>No</v>
          </cell>
          <cell r="BL2065" t="str">
            <v>No</v>
          </cell>
        </row>
        <row r="2066">
          <cell r="AE2066">
            <v>197</v>
          </cell>
          <cell r="AF2066">
            <v>0</v>
          </cell>
          <cell r="AG2066">
            <v>1</v>
          </cell>
          <cell r="AH2066">
            <v>1</v>
          </cell>
          <cell r="AI2066">
            <v>1</v>
          </cell>
          <cell r="AJ2066">
            <v>1</v>
          </cell>
          <cell r="AL2066">
            <v>46</v>
          </cell>
          <cell r="AM2066">
            <v>128</v>
          </cell>
          <cell r="AO2066" t="str">
            <v>C-GR-2017-0216</v>
          </cell>
          <cell r="AP2066">
            <v>3091</v>
          </cell>
          <cell r="AQ2066" t="str">
            <v>MO</v>
          </cell>
          <cell r="AR2066" t="str">
            <v>Missouri Gas Energy</v>
          </cell>
          <cell r="AS2066" t="str">
            <v>SR</v>
          </cell>
          <cell r="AT2066" t="str">
            <v>Natural Gas</v>
          </cell>
          <cell r="AU2066">
            <v>42836</v>
          </cell>
          <cell r="AV2066">
            <v>52233.378000000004</v>
          </cell>
          <cell r="AW2066">
            <v>7.5</v>
          </cell>
          <cell r="AX2066">
            <v>10.35</v>
          </cell>
          <cell r="AY2066">
            <v>54.2</v>
          </cell>
          <cell r="AZ2066">
            <v>843675.88800000004</v>
          </cell>
          <cell r="BA2066">
            <v>43152</v>
          </cell>
          <cell r="BB2066">
            <v>15200.572</v>
          </cell>
          <cell r="BC2066">
            <v>7.2</v>
          </cell>
          <cell r="BD2066">
            <v>9.8000000000000007</v>
          </cell>
          <cell r="BE2066">
            <v>54.16</v>
          </cell>
          <cell r="BF2066">
            <v>42735</v>
          </cell>
          <cell r="BG2066">
            <v>807347.20500000007</v>
          </cell>
          <cell r="BH2066" t="str">
            <v>Year-end</v>
          </cell>
          <cell r="BI2066" t="str">
            <v>Distribution</v>
          </cell>
          <cell r="BJ2066" t="str">
            <v>Fully Litigated</v>
          </cell>
          <cell r="BK2066" t="str">
            <v>No</v>
          </cell>
          <cell r="BL2066" t="str">
            <v>No</v>
          </cell>
        </row>
        <row r="2067">
          <cell r="AE2067">
            <v>197</v>
          </cell>
          <cell r="AF2067">
            <v>0</v>
          </cell>
          <cell r="AG2067">
            <v>1</v>
          </cell>
          <cell r="AH2067">
            <v>1</v>
          </cell>
          <cell r="AI2067">
            <v>1</v>
          </cell>
          <cell r="AJ2067">
            <v>1</v>
          </cell>
          <cell r="AL2067">
            <v>46</v>
          </cell>
          <cell r="AM2067">
            <v>128</v>
          </cell>
          <cell r="AO2067" t="str">
            <v>C-GO-2017-0202 (ISRS)</v>
          </cell>
          <cell r="AP2067">
            <v>3126</v>
          </cell>
          <cell r="AQ2067" t="str">
            <v>MO</v>
          </cell>
          <cell r="AR2067" t="str">
            <v>Spire Missouri Inc.</v>
          </cell>
          <cell r="AS2067" t="str">
            <v>SR</v>
          </cell>
          <cell r="AT2067" t="str">
            <v>Natural Gas</v>
          </cell>
          <cell r="AU2067">
            <v>42769</v>
          </cell>
          <cell r="AV2067">
            <v>3302.6530000000002</v>
          </cell>
          <cell r="AW2067" t="str">
            <v>NA</v>
          </cell>
          <cell r="AX2067" t="str">
            <v>NA</v>
          </cell>
          <cell r="AY2067" t="str">
            <v>NA</v>
          </cell>
          <cell r="AZ2067">
            <v>226000</v>
          </cell>
          <cell r="BA2067">
            <v>42851</v>
          </cell>
          <cell r="BB2067">
            <v>3044.4810000000002</v>
          </cell>
          <cell r="BC2067" t="str">
            <v>NA</v>
          </cell>
          <cell r="BD2067" t="str">
            <v>NA</v>
          </cell>
          <cell r="BE2067" t="str">
            <v>NA</v>
          </cell>
          <cell r="BF2067">
            <v>42794</v>
          </cell>
          <cell r="BG2067" t="str">
            <v>NA</v>
          </cell>
          <cell r="BI2067" t="str">
            <v>Limited-Issue Rider</v>
          </cell>
          <cell r="BJ2067" t="str">
            <v>Settled</v>
          </cell>
          <cell r="BK2067" t="str">
            <v>No</v>
          </cell>
          <cell r="BL2067" t="str">
            <v>No</v>
          </cell>
        </row>
        <row r="2068">
          <cell r="AE2068">
            <v>197</v>
          </cell>
          <cell r="AF2068">
            <v>0</v>
          </cell>
          <cell r="AG2068">
            <v>1</v>
          </cell>
          <cell r="AH2068">
            <v>1</v>
          </cell>
          <cell r="AI2068">
            <v>1</v>
          </cell>
          <cell r="AJ2068">
            <v>1</v>
          </cell>
          <cell r="AL2068">
            <v>46</v>
          </cell>
          <cell r="AM2068">
            <v>128</v>
          </cell>
          <cell r="AO2068" t="str">
            <v>C-GO-2017-0201 (ISRS)</v>
          </cell>
          <cell r="AP2068">
            <v>3128</v>
          </cell>
          <cell r="AQ2068" t="str">
            <v>MO</v>
          </cell>
          <cell r="AR2068" t="str">
            <v>Missouri Gas Energy</v>
          </cell>
          <cell r="AS2068" t="str">
            <v>SR</v>
          </cell>
          <cell r="AT2068" t="str">
            <v>Natural Gas</v>
          </cell>
          <cell r="AU2068">
            <v>42769</v>
          </cell>
          <cell r="AV2068">
            <v>2925.489</v>
          </cell>
          <cell r="AW2068" t="str">
            <v>NA</v>
          </cell>
          <cell r="AX2068" t="str">
            <v>NA</v>
          </cell>
          <cell r="AY2068" t="str">
            <v>NA</v>
          </cell>
          <cell r="AZ2068">
            <v>119000</v>
          </cell>
          <cell r="BA2068">
            <v>42851</v>
          </cell>
          <cell r="BB2068">
            <v>3000.7490000000003</v>
          </cell>
          <cell r="BC2068" t="str">
            <v>NA</v>
          </cell>
          <cell r="BD2068" t="str">
            <v>NA</v>
          </cell>
          <cell r="BE2068" t="str">
            <v>NA</v>
          </cell>
          <cell r="BF2068">
            <v>42794</v>
          </cell>
          <cell r="BG2068" t="str">
            <v>NA</v>
          </cell>
          <cell r="BI2068" t="str">
            <v>Limited-Issue Rider</v>
          </cell>
          <cell r="BJ2068" t="str">
            <v>Settled</v>
          </cell>
          <cell r="BK2068" t="str">
            <v>No</v>
          </cell>
          <cell r="BL2068" t="str">
            <v>No</v>
          </cell>
        </row>
        <row r="2069">
          <cell r="AE2069">
            <v>197</v>
          </cell>
          <cell r="AF2069">
            <v>0</v>
          </cell>
          <cell r="AG2069">
            <v>1</v>
          </cell>
          <cell r="AH2069">
            <v>1</v>
          </cell>
          <cell r="AI2069">
            <v>1</v>
          </cell>
          <cell r="AJ2069">
            <v>1</v>
          </cell>
          <cell r="AL2069">
            <v>46</v>
          </cell>
          <cell r="AM2069">
            <v>128</v>
          </cell>
          <cell r="AO2069" t="str">
            <v>C-GR-2018-0013</v>
          </cell>
          <cell r="AP2069">
            <v>3212</v>
          </cell>
          <cell r="AQ2069" t="str">
            <v>MO</v>
          </cell>
          <cell r="AR2069" t="str">
            <v>Liberty Utilities (Midstates Natural Gas) Corp</v>
          </cell>
          <cell r="AS2069" t="str">
            <v>AQN</v>
          </cell>
          <cell r="AT2069" t="str">
            <v>Natural Gas</v>
          </cell>
          <cell r="AU2069">
            <v>43007</v>
          </cell>
          <cell r="AV2069">
            <v>7132.5770000000002</v>
          </cell>
          <cell r="AW2069">
            <v>7.64</v>
          </cell>
          <cell r="AX2069">
            <v>10.25</v>
          </cell>
          <cell r="AY2069">
            <v>53</v>
          </cell>
          <cell r="AZ2069">
            <v>104967.405</v>
          </cell>
          <cell r="BA2069">
            <v>43257</v>
          </cell>
          <cell r="BB2069">
            <v>4600</v>
          </cell>
          <cell r="BC2069" t="str">
            <v>NA</v>
          </cell>
          <cell r="BD2069">
            <v>9.8000000000000007</v>
          </cell>
          <cell r="BE2069" t="str">
            <v>NA</v>
          </cell>
          <cell r="BF2069">
            <v>42916</v>
          </cell>
          <cell r="BG2069">
            <v>97824.513000000006</v>
          </cell>
          <cell r="BH2069" t="str">
            <v>Year-end</v>
          </cell>
          <cell r="BI2069" t="str">
            <v>Distribution</v>
          </cell>
          <cell r="BJ2069" t="str">
            <v>Settled</v>
          </cell>
          <cell r="BK2069" t="str">
            <v>No</v>
          </cell>
          <cell r="BL2069" t="str">
            <v>No</v>
          </cell>
        </row>
        <row r="2070">
          <cell r="AE2070">
            <v>197</v>
          </cell>
          <cell r="AF2070">
            <v>0</v>
          </cell>
          <cell r="AG2070">
            <v>1</v>
          </cell>
          <cell r="AH2070">
            <v>1</v>
          </cell>
          <cell r="AI2070">
            <v>1</v>
          </cell>
          <cell r="AJ2070">
            <v>0</v>
          </cell>
          <cell r="AL2070">
            <v>46</v>
          </cell>
          <cell r="AM2070">
            <v>128</v>
          </cell>
          <cell r="AO2070" t="str">
            <v>C-ER-2018-0145</v>
          </cell>
          <cell r="AP2070">
            <v>3252</v>
          </cell>
          <cell r="AQ2070" t="str">
            <v>MO</v>
          </cell>
          <cell r="AR2070" t="str">
            <v>Evergy Metro, Inc.</v>
          </cell>
          <cell r="AS2070" t="str">
            <v>EVRG</v>
          </cell>
          <cell r="AT2070" t="str">
            <v>Electric</v>
          </cell>
          <cell r="AU2070">
            <v>43130</v>
          </cell>
          <cell r="AV2070">
            <v>16363.358</v>
          </cell>
          <cell r="AW2070">
            <v>7.45</v>
          </cell>
          <cell r="AX2070">
            <v>9.85</v>
          </cell>
          <cell r="AY2070">
            <v>50.03</v>
          </cell>
          <cell r="AZ2070">
            <v>2626773.1069999998</v>
          </cell>
          <cell r="BA2070">
            <v>43404</v>
          </cell>
          <cell r="BB2070">
            <v>-21100</v>
          </cell>
          <cell r="BC2070" t="str">
            <v>NA</v>
          </cell>
          <cell r="BD2070" t="str">
            <v>NA</v>
          </cell>
          <cell r="BE2070" t="str">
            <v>NA</v>
          </cell>
          <cell r="BF2070">
            <v>42916</v>
          </cell>
          <cell r="BG2070" t="str">
            <v>NA</v>
          </cell>
          <cell r="BI2070" t="str">
            <v>Vertically Integrated</v>
          </cell>
          <cell r="BJ2070" t="str">
            <v>Settled</v>
          </cell>
          <cell r="BK2070" t="str">
            <v>No</v>
          </cell>
          <cell r="BL2070" t="str">
            <v>No</v>
          </cell>
        </row>
        <row r="2071">
          <cell r="AE2071">
            <v>197</v>
          </cell>
          <cell r="AF2071">
            <v>0</v>
          </cell>
          <cell r="AG2071">
            <v>1</v>
          </cell>
          <cell r="AH2071">
            <v>1</v>
          </cell>
          <cell r="AI2071">
            <v>1</v>
          </cell>
          <cell r="AJ2071">
            <v>0</v>
          </cell>
          <cell r="AL2071">
            <v>46</v>
          </cell>
          <cell r="AM2071">
            <v>128</v>
          </cell>
          <cell r="AO2071" t="str">
            <v>C-ER-2018-0146</v>
          </cell>
          <cell r="AP2071">
            <v>3253</v>
          </cell>
          <cell r="AQ2071" t="str">
            <v>MO</v>
          </cell>
          <cell r="AR2071" t="str">
            <v>Evergy Missouri West, Inc.</v>
          </cell>
          <cell r="AS2071" t="str">
            <v>EVRG</v>
          </cell>
          <cell r="AT2071" t="str">
            <v>Electric</v>
          </cell>
          <cell r="AU2071">
            <v>43130</v>
          </cell>
          <cell r="AV2071">
            <v>19307.002</v>
          </cell>
          <cell r="AW2071">
            <v>7.66</v>
          </cell>
          <cell r="AX2071">
            <v>9.85</v>
          </cell>
          <cell r="AY2071">
            <v>54.4</v>
          </cell>
          <cell r="AZ2071">
            <v>1907881.169</v>
          </cell>
          <cell r="BA2071">
            <v>43404</v>
          </cell>
          <cell r="BB2071">
            <v>-24000</v>
          </cell>
          <cell r="BC2071" t="str">
            <v>NA</v>
          </cell>
          <cell r="BD2071" t="str">
            <v>NA</v>
          </cell>
          <cell r="BE2071" t="str">
            <v>NA</v>
          </cell>
          <cell r="BF2071">
            <v>42916</v>
          </cell>
          <cell r="BG2071" t="str">
            <v>NA</v>
          </cell>
          <cell r="BI2071" t="str">
            <v>Vertically Integrated</v>
          </cell>
          <cell r="BJ2071" t="str">
            <v>Settled</v>
          </cell>
          <cell r="BK2071" t="str">
            <v>No</v>
          </cell>
          <cell r="BL2071" t="str">
            <v>No</v>
          </cell>
        </row>
        <row r="2072">
          <cell r="AE2072">
            <v>197</v>
          </cell>
          <cell r="AF2072">
            <v>0</v>
          </cell>
          <cell r="AG2072">
            <v>1</v>
          </cell>
          <cell r="AH2072">
            <v>1</v>
          </cell>
          <cell r="AI2072">
            <v>1</v>
          </cell>
          <cell r="AJ2072">
            <v>1</v>
          </cell>
          <cell r="AL2072">
            <v>46</v>
          </cell>
          <cell r="AM2072">
            <v>128</v>
          </cell>
          <cell r="AO2072" t="str">
            <v>C-GO-2018-0309 (ISRS)</v>
          </cell>
          <cell r="AP2072">
            <v>3371</v>
          </cell>
          <cell r="AQ2072" t="str">
            <v>MO</v>
          </cell>
          <cell r="AR2072" t="str">
            <v>Spire Missouri Inc.</v>
          </cell>
          <cell r="AS2072" t="str">
            <v>SR</v>
          </cell>
          <cell r="AT2072" t="str">
            <v>Natural Gas</v>
          </cell>
          <cell r="AU2072">
            <v>43258</v>
          </cell>
          <cell r="AV2072">
            <v>4807.5070000000005</v>
          </cell>
          <cell r="AW2072" t="str">
            <v>NA</v>
          </cell>
          <cell r="AX2072" t="str">
            <v>NA</v>
          </cell>
          <cell r="AY2072" t="str">
            <v>NA</v>
          </cell>
          <cell r="AZ2072">
            <v>67176.349000000002</v>
          </cell>
          <cell r="BA2072">
            <v>43363</v>
          </cell>
          <cell r="BB2072">
            <v>2607.61</v>
          </cell>
          <cell r="BC2072" t="str">
            <v>NA</v>
          </cell>
          <cell r="BD2072" t="str">
            <v>NA</v>
          </cell>
          <cell r="BE2072" t="str">
            <v>NA</v>
          </cell>
          <cell r="BF2072">
            <v>43220</v>
          </cell>
          <cell r="BG2072" t="str">
            <v>NA</v>
          </cell>
          <cell r="BI2072" t="str">
            <v>Limited-Issue Rider</v>
          </cell>
          <cell r="BJ2072" t="str">
            <v>Fully Litigated</v>
          </cell>
          <cell r="BK2072" t="str">
            <v>No</v>
          </cell>
          <cell r="BL2072" t="str">
            <v>No</v>
          </cell>
        </row>
        <row r="2073">
          <cell r="AE2073">
            <v>197</v>
          </cell>
          <cell r="AF2073">
            <v>0</v>
          </cell>
          <cell r="AG2073">
            <v>1</v>
          </cell>
          <cell r="AH2073">
            <v>1</v>
          </cell>
          <cell r="AI2073">
            <v>1</v>
          </cell>
          <cell r="AJ2073">
            <v>1</v>
          </cell>
          <cell r="AL2073">
            <v>46</v>
          </cell>
          <cell r="AM2073">
            <v>128</v>
          </cell>
          <cell r="AO2073" t="str">
            <v>C-GO-2018-0310 (ISRS)</v>
          </cell>
          <cell r="AP2073">
            <v>3372</v>
          </cell>
          <cell r="AQ2073" t="str">
            <v>MO</v>
          </cell>
          <cell r="AR2073" t="str">
            <v>Missouri Gas Energy</v>
          </cell>
          <cell r="AS2073" t="str">
            <v>SR</v>
          </cell>
          <cell r="AT2073" t="str">
            <v>Natural Gas</v>
          </cell>
          <cell r="AU2073">
            <v>43258</v>
          </cell>
          <cell r="AV2073">
            <v>7085.7619999999997</v>
          </cell>
          <cell r="AW2073" t="str">
            <v>NA</v>
          </cell>
          <cell r="AX2073" t="str">
            <v>NA</v>
          </cell>
          <cell r="AY2073" t="str">
            <v>NA</v>
          </cell>
          <cell r="AZ2073">
            <v>80094.337</v>
          </cell>
          <cell r="BA2073">
            <v>43363</v>
          </cell>
          <cell r="BB2073">
            <v>5411.7929999999997</v>
          </cell>
          <cell r="BC2073" t="str">
            <v>NA</v>
          </cell>
          <cell r="BD2073" t="str">
            <v>NA</v>
          </cell>
          <cell r="BE2073" t="str">
            <v>NA</v>
          </cell>
          <cell r="BF2073">
            <v>43220</v>
          </cell>
          <cell r="BG2073" t="str">
            <v>NA</v>
          </cell>
          <cell r="BI2073" t="str">
            <v>Limited-Issue Rider</v>
          </cell>
          <cell r="BJ2073" t="str">
            <v>Fully Litigated</v>
          </cell>
          <cell r="BK2073" t="str">
            <v>No</v>
          </cell>
          <cell r="BL2073" t="str">
            <v>No</v>
          </cell>
        </row>
        <row r="2074">
          <cell r="AE2074">
            <v>198</v>
          </cell>
          <cell r="AF2074">
            <v>1</v>
          </cell>
          <cell r="AG2074">
            <v>1</v>
          </cell>
          <cell r="AH2074">
            <v>1</v>
          </cell>
          <cell r="AI2074">
            <v>1</v>
          </cell>
          <cell r="AJ2074">
            <v>1</v>
          </cell>
          <cell r="AL2074">
            <v>46</v>
          </cell>
          <cell r="AM2074">
            <v>128</v>
          </cell>
          <cell r="AO2074" t="str">
            <v>C-GR-2019-0077</v>
          </cell>
          <cell r="AP2074">
            <v>3379</v>
          </cell>
          <cell r="AQ2074" t="str">
            <v>MO</v>
          </cell>
          <cell r="AR2074" t="str">
            <v>Union Electric Company</v>
          </cell>
          <cell r="AS2074" t="str">
            <v>AEE</v>
          </cell>
          <cell r="AT2074" t="str">
            <v>Natural Gas</v>
          </cell>
          <cell r="AU2074">
            <v>43437</v>
          </cell>
          <cell r="AV2074">
            <v>4266</v>
          </cell>
          <cell r="AW2074">
            <v>7.58</v>
          </cell>
          <cell r="AX2074">
            <v>10.3</v>
          </cell>
          <cell r="AY2074">
            <v>51.84</v>
          </cell>
          <cell r="AZ2074">
            <v>259306</v>
          </cell>
          <cell r="BA2074">
            <v>43698</v>
          </cell>
          <cell r="BB2074">
            <v>-1000</v>
          </cell>
          <cell r="BC2074" t="str">
            <v>NA</v>
          </cell>
          <cell r="BD2074" t="str">
            <v>NA</v>
          </cell>
          <cell r="BE2074" t="str">
            <v>NA</v>
          </cell>
          <cell r="BF2074">
            <v>43281</v>
          </cell>
          <cell r="BG2074" t="str">
            <v>NA</v>
          </cell>
          <cell r="BI2074" t="str">
            <v>Distribution</v>
          </cell>
          <cell r="BJ2074" t="str">
            <v>Settled</v>
          </cell>
          <cell r="BK2074" t="str">
            <v>No</v>
          </cell>
          <cell r="BL2074" t="str">
            <v>Yes</v>
          </cell>
        </row>
        <row r="2075">
          <cell r="AE2075">
            <v>199</v>
          </cell>
          <cell r="AF2075">
            <v>1</v>
          </cell>
          <cell r="AG2075">
            <v>1</v>
          </cell>
          <cell r="AH2075">
            <v>1</v>
          </cell>
          <cell r="AI2075">
            <v>1</v>
          </cell>
          <cell r="AJ2075">
            <v>1</v>
          </cell>
          <cell r="AL2075">
            <v>46</v>
          </cell>
          <cell r="AM2075">
            <v>128</v>
          </cell>
          <cell r="AO2075" t="str">
            <v>C-GO-2019-0115 (ISRS)</v>
          </cell>
          <cell r="AP2075">
            <v>3489</v>
          </cell>
          <cell r="AQ2075" t="str">
            <v>MO</v>
          </cell>
          <cell r="AR2075" t="str">
            <v>Spire Missouri Inc.</v>
          </cell>
          <cell r="AS2075" t="str">
            <v>SR</v>
          </cell>
          <cell r="AT2075" t="str">
            <v>Natural Gas</v>
          </cell>
          <cell r="AU2075">
            <v>43479</v>
          </cell>
          <cell r="AV2075">
            <v>9203.991</v>
          </cell>
          <cell r="AW2075" t="str">
            <v>NA</v>
          </cell>
          <cell r="AX2075" t="str">
            <v>NA</v>
          </cell>
          <cell r="AY2075" t="str">
            <v>NA</v>
          </cell>
          <cell r="AZ2075">
            <v>54195.584999999999</v>
          </cell>
          <cell r="BA2075">
            <v>43588</v>
          </cell>
          <cell r="BB2075">
            <v>5943.49</v>
          </cell>
          <cell r="BC2075" t="str">
            <v>NA</v>
          </cell>
          <cell r="BD2075" t="str">
            <v>NA</v>
          </cell>
          <cell r="BE2075" t="str">
            <v>NA</v>
          </cell>
          <cell r="BF2075">
            <v>43434</v>
          </cell>
          <cell r="BG2075" t="str">
            <v>NA</v>
          </cell>
          <cell r="BI2075" t="str">
            <v>Limited-Issue Rider</v>
          </cell>
          <cell r="BJ2075" t="str">
            <v>Fully Litigated</v>
          </cell>
          <cell r="BK2075" t="str">
            <v>No</v>
          </cell>
          <cell r="BL2075" t="str">
            <v>No</v>
          </cell>
        </row>
        <row r="2076">
          <cell r="AE2076">
            <v>200</v>
          </cell>
          <cell r="AF2076">
            <v>1</v>
          </cell>
          <cell r="AG2076">
            <v>1</v>
          </cell>
          <cell r="AH2076">
            <v>1</v>
          </cell>
          <cell r="AI2076">
            <v>1</v>
          </cell>
          <cell r="AJ2076">
            <v>1</v>
          </cell>
          <cell r="AL2076">
            <v>46</v>
          </cell>
          <cell r="AM2076">
            <v>128</v>
          </cell>
          <cell r="AO2076" t="str">
            <v>C-GO-2019-0116 (ISRS)</v>
          </cell>
          <cell r="AP2076">
            <v>3490</v>
          </cell>
          <cell r="AQ2076" t="str">
            <v>MO</v>
          </cell>
          <cell r="AR2076" t="str">
            <v>Missouri Gas Energy</v>
          </cell>
          <cell r="AS2076" t="str">
            <v>SR</v>
          </cell>
          <cell r="AT2076" t="str">
            <v>Natural Gas</v>
          </cell>
          <cell r="AU2076">
            <v>43479</v>
          </cell>
          <cell r="AV2076">
            <v>9769.6059999999998</v>
          </cell>
          <cell r="AW2076" t="str">
            <v>NA</v>
          </cell>
          <cell r="AX2076" t="str">
            <v>NA</v>
          </cell>
          <cell r="AY2076" t="str">
            <v>NA</v>
          </cell>
          <cell r="AZ2076">
            <v>51478.898000000001</v>
          </cell>
          <cell r="BA2076">
            <v>43588</v>
          </cell>
          <cell r="BB2076">
            <v>6501.4549999999999</v>
          </cell>
          <cell r="BC2076" t="str">
            <v>NA</v>
          </cell>
          <cell r="BD2076" t="str">
            <v>NA</v>
          </cell>
          <cell r="BE2076" t="str">
            <v>NA</v>
          </cell>
          <cell r="BF2076">
            <v>43434</v>
          </cell>
          <cell r="BG2076" t="str">
            <v>NA</v>
          </cell>
          <cell r="BI2076" t="str">
            <v>Limited-Issue Rider</v>
          </cell>
          <cell r="BJ2076" t="str">
            <v>Fully Litigated</v>
          </cell>
          <cell r="BK2076" t="str">
            <v>No</v>
          </cell>
          <cell r="BL2076" t="str">
            <v>No</v>
          </cell>
        </row>
        <row r="2077">
          <cell r="AE2077">
            <v>200</v>
          </cell>
          <cell r="AF2077">
            <v>1</v>
          </cell>
          <cell r="AG2077">
            <v>1</v>
          </cell>
          <cell r="AH2077">
            <v>1</v>
          </cell>
          <cell r="AI2077">
            <v>1</v>
          </cell>
          <cell r="AJ2077">
            <v>0</v>
          </cell>
          <cell r="AL2077">
            <v>46</v>
          </cell>
          <cell r="AM2077">
            <v>128</v>
          </cell>
          <cell r="AO2077" t="str">
            <v>C-ER-2019-0335</v>
          </cell>
          <cell r="AP2077">
            <v>3501</v>
          </cell>
          <cell r="AQ2077" t="str">
            <v>MO</v>
          </cell>
          <cell r="AR2077" t="str">
            <v>Union Electric Company</v>
          </cell>
          <cell r="AS2077" t="str">
            <v>AEE</v>
          </cell>
          <cell r="AT2077" t="str">
            <v>Electric</v>
          </cell>
          <cell r="AU2077">
            <v>43649</v>
          </cell>
          <cell r="AV2077">
            <v>-811.01599999999996</v>
          </cell>
          <cell r="AW2077">
            <v>7.36</v>
          </cell>
          <cell r="AX2077">
            <v>9.9499999999999993</v>
          </cell>
          <cell r="AY2077">
            <v>51.91</v>
          </cell>
          <cell r="AZ2077">
            <v>7977972</v>
          </cell>
          <cell r="BA2077">
            <v>43908</v>
          </cell>
          <cell r="BB2077">
            <v>-32000</v>
          </cell>
          <cell r="BC2077" t="str">
            <v>NA</v>
          </cell>
          <cell r="BD2077" t="str">
            <v>NA</v>
          </cell>
          <cell r="BE2077" t="str">
            <v>NA</v>
          </cell>
          <cell r="BF2077">
            <v>43465</v>
          </cell>
          <cell r="BG2077" t="str">
            <v>NA</v>
          </cell>
          <cell r="BI2077" t="str">
            <v>Vertically Integrated</v>
          </cell>
          <cell r="BJ2077" t="str">
            <v>Settled</v>
          </cell>
          <cell r="BK2077" t="str">
            <v>No</v>
          </cell>
          <cell r="BL2077" t="str">
            <v>No</v>
          </cell>
        </row>
        <row r="2078">
          <cell r="AE2078">
            <v>200</v>
          </cell>
          <cell r="AF2078">
            <v>1</v>
          </cell>
          <cell r="AG2078">
            <v>1</v>
          </cell>
          <cell r="AH2078">
            <v>1</v>
          </cell>
          <cell r="AI2078">
            <v>1</v>
          </cell>
          <cell r="AJ2078">
            <v>0</v>
          </cell>
          <cell r="AL2078">
            <v>46</v>
          </cell>
          <cell r="AM2078">
            <v>128</v>
          </cell>
          <cell r="AO2078" t="str">
            <v>C-ER-2019-0374</v>
          </cell>
          <cell r="AP2078">
            <v>3510</v>
          </cell>
          <cell r="AQ2078" t="str">
            <v>MO</v>
          </cell>
          <cell r="AR2078" t="str">
            <v>The Empire District Electric Company</v>
          </cell>
          <cell r="AS2078" t="str">
            <v>AQN</v>
          </cell>
          <cell r="AT2078" t="str">
            <v>Electric</v>
          </cell>
          <cell r="AU2078">
            <v>43691</v>
          </cell>
          <cell r="AV2078">
            <v>26516.637999999999</v>
          </cell>
          <cell r="AW2078">
            <v>7.5</v>
          </cell>
          <cell r="AX2078">
            <v>9.9499999999999993</v>
          </cell>
          <cell r="AY2078">
            <v>51.91</v>
          </cell>
          <cell r="AZ2078">
            <v>1457360.469</v>
          </cell>
          <cell r="BA2078">
            <v>44013</v>
          </cell>
          <cell r="BB2078">
            <v>992.4</v>
          </cell>
          <cell r="BC2078">
            <v>6.77</v>
          </cell>
          <cell r="BD2078">
            <v>9.25</v>
          </cell>
          <cell r="BE2078">
            <v>46</v>
          </cell>
          <cell r="BF2078">
            <v>43555</v>
          </cell>
          <cell r="BG2078" t="str">
            <v>NA</v>
          </cell>
          <cell r="BI2078" t="str">
            <v>Vertically Integrated</v>
          </cell>
          <cell r="BJ2078" t="str">
            <v>Settled</v>
          </cell>
          <cell r="BK2078" t="str">
            <v>No</v>
          </cell>
          <cell r="BL2078" t="str">
            <v>No</v>
          </cell>
        </row>
        <row r="2079">
          <cell r="AE2079">
            <v>201</v>
          </cell>
          <cell r="AF2079">
            <v>1</v>
          </cell>
          <cell r="AG2079">
            <v>1</v>
          </cell>
          <cell r="AH2079">
            <v>1</v>
          </cell>
          <cell r="AI2079">
            <v>1</v>
          </cell>
          <cell r="AJ2079">
            <v>1</v>
          </cell>
          <cell r="AL2079">
            <v>46</v>
          </cell>
          <cell r="AM2079">
            <v>128</v>
          </cell>
          <cell r="AO2079" t="str">
            <v>C-GO-2019-0356 (ISRS)</v>
          </cell>
          <cell r="AP2079">
            <v>3552</v>
          </cell>
          <cell r="AQ2079" t="str">
            <v>MO</v>
          </cell>
          <cell r="AR2079" t="str">
            <v>Spire Missouri Inc.</v>
          </cell>
          <cell r="AS2079" t="str">
            <v>SR</v>
          </cell>
          <cell r="AT2079" t="str">
            <v>Natural Gas</v>
          </cell>
          <cell r="AU2079">
            <v>43661</v>
          </cell>
          <cell r="AV2079">
            <v>8104.616</v>
          </cell>
          <cell r="AW2079" t="str">
            <v>NA</v>
          </cell>
          <cell r="AX2079" t="str">
            <v>NA</v>
          </cell>
          <cell r="AY2079" t="str">
            <v>NA</v>
          </cell>
          <cell r="AZ2079">
            <v>53465.609000000004</v>
          </cell>
          <cell r="BA2079">
            <v>43768</v>
          </cell>
          <cell r="BB2079">
            <v>4763.18</v>
          </cell>
          <cell r="BC2079" t="str">
            <v>NA</v>
          </cell>
          <cell r="BD2079" t="str">
            <v>NA</v>
          </cell>
          <cell r="BE2079" t="str">
            <v>NA</v>
          </cell>
          <cell r="BF2079">
            <v>43616</v>
          </cell>
          <cell r="BG2079">
            <v>45508.271000000001</v>
          </cell>
          <cell r="BH2079" t="str">
            <v>Year-end</v>
          </cell>
          <cell r="BI2079" t="str">
            <v>Limited-Issue Rider</v>
          </cell>
          <cell r="BJ2079" t="str">
            <v>Settled</v>
          </cell>
          <cell r="BK2079" t="str">
            <v>No</v>
          </cell>
          <cell r="BL2079" t="str">
            <v>No</v>
          </cell>
        </row>
        <row r="2080">
          <cell r="AE2080">
            <v>202</v>
          </cell>
          <cell r="AF2080">
            <v>1</v>
          </cell>
          <cell r="AG2080">
            <v>1</v>
          </cell>
          <cell r="AH2080">
            <v>1</v>
          </cell>
          <cell r="AI2080">
            <v>1</v>
          </cell>
          <cell r="AJ2080">
            <v>1</v>
          </cell>
          <cell r="AL2080">
            <v>46</v>
          </cell>
          <cell r="AM2080">
            <v>128</v>
          </cell>
          <cell r="AO2080" t="str">
            <v>C-GO-2019-0357 (ISRS)</v>
          </cell>
          <cell r="AP2080">
            <v>3553</v>
          </cell>
          <cell r="AQ2080" t="str">
            <v>MO</v>
          </cell>
          <cell r="AR2080" t="str">
            <v>Missouri Gas Energy</v>
          </cell>
          <cell r="AS2080" t="str">
            <v>SR</v>
          </cell>
          <cell r="AT2080" t="str">
            <v>Natural Gas</v>
          </cell>
          <cell r="AU2080">
            <v>43661</v>
          </cell>
          <cell r="AV2080">
            <v>6294.5740000000005</v>
          </cell>
          <cell r="AW2080" t="str">
            <v>NA</v>
          </cell>
          <cell r="AX2080" t="str">
            <v>NA</v>
          </cell>
          <cell r="AY2080" t="str">
            <v>NA</v>
          </cell>
          <cell r="AZ2080">
            <v>41500.368000000002</v>
          </cell>
          <cell r="BA2080">
            <v>43768</v>
          </cell>
          <cell r="BB2080">
            <v>3996.5430000000001</v>
          </cell>
          <cell r="BC2080" t="str">
            <v>NA</v>
          </cell>
          <cell r="BD2080" t="str">
            <v>NA</v>
          </cell>
          <cell r="BE2080" t="str">
            <v>NA</v>
          </cell>
          <cell r="BF2080">
            <v>43616</v>
          </cell>
          <cell r="BG2080">
            <v>38669.698000000004</v>
          </cell>
          <cell r="BH2080" t="str">
            <v>Year-end</v>
          </cell>
          <cell r="BI2080" t="str">
            <v>Limited-Issue Rider</v>
          </cell>
          <cell r="BJ2080" t="str">
            <v>Settled</v>
          </cell>
          <cell r="BK2080" t="str">
            <v>No</v>
          </cell>
          <cell r="BL2080" t="str">
            <v>No</v>
          </cell>
        </row>
        <row r="2081">
          <cell r="AE2081">
            <v>203</v>
          </cell>
          <cell r="AF2081">
            <v>1</v>
          </cell>
          <cell r="AG2081">
            <v>1</v>
          </cell>
          <cell r="AH2081">
            <v>1</v>
          </cell>
          <cell r="AI2081">
            <v>1</v>
          </cell>
          <cell r="AJ2081">
            <v>1</v>
          </cell>
          <cell r="AL2081">
            <v>46</v>
          </cell>
          <cell r="AM2081">
            <v>128</v>
          </cell>
          <cell r="AO2081" t="str">
            <v>GO-2020-0229 (ISRS)</v>
          </cell>
          <cell r="AP2081">
            <v>3606</v>
          </cell>
          <cell r="AQ2081" t="str">
            <v>MO</v>
          </cell>
          <cell r="AR2081" t="str">
            <v>Spire Missouri Inc.</v>
          </cell>
          <cell r="AS2081" t="str">
            <v>SR</v>
          </cell>
          <cell r="AT2081" t="str">
            <v>Natural Gas</v>
          </cell>
          <cell r="AU2081">
            <v>43864</v>
          </cell>
          <cell r="AV2081">
            <v>10670.832</v>
          </cell>
          <cell r="AW2081" t="str">
            <v>NA</v>
          </cell>
          <cell r="AX2081" t="str">
            <v>NA</v>
          </cell>
          <cell r="AY2081" t="str">
            <v>NA</v>
          </cell>
          <cell r="AZ2081">
            <v>53547.207999999999</v>
          </cell>
          <cell r="BA2081">
            <v>43964</v>
          </cell>
          <cell r="BB2081">
            <v>5519.1880000000001</v>
          </cell>
          <cell r="BC2081" t="str">
            <v>NA</v>
          </cell>
          <cell r="BD2081" t="str">
            <v>NA</v>
          </cell>
          <cell r="BE2081" t="str">
            <v>NA</v>
          </cell>
          <cell r="BF2081">
            <v>43890</v>
          </cell>
          <cell r="BG2081" t="str">
            <v>NA</v>
          </cell>
          <cell r="BI2081" t="str">
            <v>Limited-Issue Rider</v>
          </cell>
          <cell r="BJ2081" t="str">
            <v>Settled</v>
          </cell>
          <cell r="BK2081" t="str">
            <v>No</v>
          </cell>
          <cell r="BL2081" t="str">
            <v>No</v>
          </cell>
        </row>
        <row r="2082">
          <cell r="AE2082">
            <v>204</v>
          </cell>
          <cell r="AF2082">
            <v>1</v>
          </cell>
          <cell r="AG2082">
            <v>1</v>
          </cell>
          <cell r="AH2082">
            <v>1</v>
          </cell>
          <cell r="AI2082">
            <v>1</v>
          </cell>
          <cell r="AJ2082">
            <v>1</v>
          </cell>
          <cell r="AL2082">
            <v>46</v>
          </cell>
          <cell r="AM2082">
            <v>128</v>
          </cell>
          <cell r="AO2082" t="str">
            <v>GO-2020-0230 (ISRS)</v>
          </cell>
          <cell r="AP2082">
            <v>3607</v>
          </cell>
          <cell r="AQ2082" t="str">
            <v>MO</v>
          </cell>
          <cell r="AR2082" t="str">
            <v>Missouri Gas Energy</v>
          </cell>
          <cell r="AS2082" t="str">
            <v>SR</v>
          </cell>
          <cell r="AT2082" t="str">
            <v>Natural Gas</v>
          </cell>
          <cell r="AU2082">
            <v>43864</v>
          </cell>
          <cell r="AV2082">
            <v>5590.2089999999998</v>
          </cell>
          <cell r="AW2082" t="str">
            <v>NA</v>
          </cell>
          <cell r="AX2082" t="str">
            <v>NA</v>
          </cell>
          <cell r="AY2082" t="str">
            <v>NA</v>
          </cell>
          <cell r="AZ2082">
            <v>56594.53</v>
          </cell>
          <cell r="BA2082">
            <v>43964</v>
          </cell>
          <cell r="BB2082">
            <v>5599.04</v>
          </cell>
          <cell r="BC2082" t="str">
            <v>NA</v>
          </cell>
          <cell r="BD2082" t="str">
            <v>NA</v>
          </cell>
          <cell r="BE2082" t="str">
            <v>NA</v>
          </cell>
          <cell r="BF2082">
            <v>43890</v>
          </cell>
          <cell r="BG2082" t="str">
            <v>NA</v>
          </cell>
          <cell r="BI2082" t="str">
            <v>Limited-Issue Rider</v>
          </cell>
          <cell r="BJ2082" t="str">
            <v>Settled</v>
          </cell>
          <cell r="BK2082" t="str">
            <v>No</v>
          </cell>
          <cell r="BL2082" t="str">
            <v>No</v>
          </cell>
        </row>
        <row r="2083">
          <cell r="AE2083">
            <v>205</v>
          </cell>
          <cell r="AF2083">
            <v>1</v>
          </cell>
          <cell r="AG2083">
            <v>1</v>
          </cell>
          <cell r="AH2083">
            <v>1</v>
          </cell>
          <cell r="AI2083">
            <v>1</v>
          </cell>
          <cell r="AJ2083">
            <v>1</v>
          </cell>
          <cell r="AL2083">
            <v>46</v>
          </cell>
          <cell r="AM2083">
            <v>128</v>
          </cell>
          <cell r="AO2083" t="str">
            <v>C-GR-2020-0213</v>
          </cell>
          <cell r="AP2083">
            <v>3610</v>
          </cell>
          <cell r="AQ2083" t="str">
            <v>MO</v>
          </cell>
          <cell r="AR2083" t="str">
            <v>Summit Natural Gas of Missouri, Inc.</v>
          </cell>
          <cell r="AS2083" t="str">
            <v>JPM</v>
          </cell>
          <cell r="AT2083" t="str">
            <v>Natural Gas</v>
          </cell>
          <cell r="AV2083" t="str">
            <v>NA</v>
          </cell>
          <cell r="AW2083" t="str">
            <v>NA</v>
          </cell>
          <cell r="AX2083" t="str">
            <v>NA</v>
          </cell>
          <cell r="AY2083" t="str">
            <v>NA</v>
          </cell>
          <cell r="AZ2083" t="str">
            <v>NA</v>
          </cell>
          <cell r="BA2083">
            <v>44057</v>
          </cell>
          <cell r="BB2083" t="str">
            <v>NA</v>
          </cell>
          <cell r="BC2083" t="str">
            <v>NA</v>
          </cell>
          <cell r="BD2083" t="str">
            <v>NA</v>
          </cell>
          <cell r="BE2083" t="str">
            <v>NA</v>
          </cell>
          <cell r="BG2083" t="str">
            <v>NA</v>
          </cell>
          <cell r="BI2083" t="str">
            <v>Distribution</v>
          </cell>
          <cell r="BK2083" t="str">
            <v>No</v>
          </cell>
          <cell r="BL2083" t="str">
            <v>No</v>
          </cell>
        </row>
        <row r="2084">
          <cell r="AE2084">
            <v>205</v>
          </cell>
          <cell r="AF2084">
            <v>1</v>
          </cell>
          <cell r="AG2084">
            <v>1</v>
          </cell>
          <cell r="AH2084">
            <v>1</v>
          </cell>
          <cell r="AI2084">
            <v>1</v>
          </cell>
          <cell r="AJ2084">
            <v>0</v>
          </cell>
          <cell r="AL2084">
            <v>46</v>
          </cell>
          <cell r="AM2084">
            <v>128</v>
          </cell>
          <cell r="AO2084" t="str">
            <v>C-ER-2020-0396</v>
          </cell>
          <cell r="AP2084">
            <v>3666</v>
          </cell>
          <cell r="AQ2084" t="str">
            <v>MO</v>
          </cell>
          <cell r="AR2084" t="str">
            <v>The Empire District Electric Company</v>
          </cell>
          <cell r="AS2084" t="str">
            <v>AQN</v>
          </cell>
          <cell r="AT2084" t="str">
            <v>Electric</v>
          </cell>
          <cell r="AV2084" t="str">
            <v>NA</v>
          </cell>
          <cell r="AW2084" t="str">
            <v>NA</v>
          </cell>
          <cell r="AX2084" t="str">
            <v>NA</v>
          </cell>
          <cell r="AY2084" t="str">
            <v>NA</v>
          </cell>
          <cell r="AZ2084" t="str">
            <v>NA</v>
          </cell>
          <cell r="BA2084">
            <v>44125</v>
          </cell>
          <cell r="BB2084" t="str">
            <v>NA</v>
          </cell>
          <cell r="BC2084" t="str">
            <v>NA</v>
          </cell>
          <cell r="BD2084" t="str">
            <v>NA</v>
          </cell>
          <cell r="BE2084" t="str">
            <v>NA</v>
          </cell>
          <cell r="BG2084" t="str">
            <v>NA</v>
          </cell>
          <cell r="BI2084" t="str">
            <v>Vertically Integrated</v>
          </cell>
          <cell r="BK2084" t="str">
            <v>No</v>
          </cell>
          <cell r="BL2084" t="str">
            <v>No</v>
          </cell>
        </row>
        <row r="2085">
          <cell r="AE2085">
            <v>206</v>
          </cell>
          <cell r="AF2085">
            <v>1</v>
          </cell>
          <cell r="AG2085">
            <v>1</v>
          </cell>
          <cell r="AH2085">
            <v>1</v>
          </cell>
          <cell r="AI2085">
            <v>1</v>
          </cell>
          <cell r="AJ2085">
            <v>1</v>
          </cell>
          <cell r="AL2085">
            <v>46</v>
          </cell>
          <cell r="AM2085">
            <v>128</v>
          </cell>
          <cell r="AO2085" t="str">
            <v>C-GO-2021-0030 (ISRS)</v>
          </cell>
          <cell r="AP2085">
            <v>3698</v>
          </cell>
          <cell r="AQ2085" t="str">
            <v>MO</v>
          </cell>
          <cell r="AR2085" t="str">
            <v>Spire Missouri Inc.</v>
          </cell>
          <cell r="AS2085" t="str">
            <v>SR</v>
          </cell>
          <cell r="AT2085" t="str">
            <v>Natural Gas</v>
          </cell>
          <cell r="AU2085">
            <v>44047</v>
          </cell>
          <cell r="AV2085">
            <v>7383.2719999999999</v>
          </cell>
          <cell r="AW2085" t="str">
            <v>NA</v>
          </cell>
          <cell r="AX2085" t="str">
            <v>NA</v>
          </cell>
          <cell r="AY2085" t="str">
            <v>NA</v>
          </cell>
          <cell r="AZ2085">
            <v>43858.696000000004</v>
          </cell>
          <cell r="BA2085">
            <v>44147</v>
          </cell>
          <cell r="BB2085">
            <v>5162.4000000000005</v>
          </cell>
          <cell r="BC2085" t="str">
            <v>NA</v>
          </cell>
          <cell r="BD2085" t="str">
            <v>NA</v>
          </cell>
          <cell r="BE2085" t="str">
            <v>NA</v>
          </cell>
          <cell r="BF2085">
            <v>44074</v>
          </cell>
          <cell r="BG2085" t="str">
            <v>NA</v>
          </cell>
          <cell r="BI2085" t="str">
            <v>Limited-Issue Rider</v>
          </cell>
          <cell r="BJ2085" t="str">
            <v>Settled</v>
          </cell>
          <cell r="BK2085" t="str">
            <v>No</v>
          </cell>
          <cell r="BL2085" t="str">
            <v>No</v>
          </cell>
        </row>
        <row r="2086">
          <cell r="AE2086">
            <v>207</v>
          </cell>
          <cell r="AF2086">
            <v>1</v>
          </cell>
          <cell r="AG2086">
            <v>1</v>
          </cell>
          <cell r="AH2086">
            <v>1</v>
          </cell>
          <cell r="AI2086">
            <v>1</v>
          </cell>
          <cell r="AJ2086">
            <v>1</v>
          </cell>
          <cell r="AL2086">
            <v>46</v>
          </cell>
          <cell r="AM2086">
            <v>128</v>
          </cell>
          <cell r="AO2086" t="str">
            <v>C-GO-2021-0031 (ISRS)</v>
          </cell>
          <cell r="AP2086">
            <v>3699</v>
          </cell>
          <cell r="AQ2086" t="str">
            <v>MO</v>
          </cell>
          <cell r="AR2086" t="str">
            <v>Missouri Gas Energy</v>
          </cell>
          <cell r="AS2086" t="str">
            <v>SR</v>
          </cell>
          <cell r="AT2086" t="str">
            <v>Natural Gas</v>
          </cell>
          <cell r="AU2086">
            <v>44047</v>
          </cell>
          <cell r="AV2086">
            <v>1294.481</v>
          </cell>
          <cell r="AW2086" t="str">
            <v>NA</v>
          </cell>
          <cell r="AX2086" t="str">
            <v>NA</v>
          </cell>
          <cell r="AY2086" t="str">
            <v>NA</v>
          </cell>
          <cell r="AZ2086" t="str">
            <v>NA</v>
          </cell>
          <cell r="BA2086">
            <v>44147</v>
          </cell>
          <cell r="BB2086">
            <v>1788.2740000000001</v>
          </cell>
          <cell r="BC2086" t="str">
            <v>NA</v>
          </cell>
          <cell r="BD2086" t="str">
            <v>NA</v>
          </cell>
          <cell r="BE2086" t="str">
            <v>NA</v>
          </cell>
          <cell r="BG2086" t="str">
            <v>NA</v>
          </cell>
          <cell r="BI2086" t="str">
            <v>Limited-Issue Rider</v>
          </cell>
          <cell r="BJ2086" t="str">
            <v>Settled</v>
          </cell>
          <cell r="BK2086" t="str">
            <v>No</v>
          </cell>
          <cell r="BL2086" t="str">
            <v>No</v>
          </cell>
        </row>
        <row r="2087">
          <cell r="AE2087">
            <v>208</v>
          </cell>
          <cell r="AF2087">
            <v>1</v>
          </cell>
          <cell r="AG2087">
            <v>1</v>
          </cell>
          <cell r="AH2087">
            <v>1</v>
          </cell>
          <cell r="AI2087">
            <v>1</v>
          </cell>
          <cell r="AJ2087">
            <v>1</v>
          </cell>
          <cell r="AL2087">
            <v>46</v>
          </cell>
          <cell r="AM2087">
            <v>128</v>
          </cell>
          <cell r="AO2087" t="str">
            <v>C-GR-2021-0108</v>
          </cell>
          <cell r="AP2087">
            <v>3715</v>
          </cell>
          <cell r="AQ2087" t="str">
            <v>MO</v>
          </cell>
          <cell r="AR2087" t="str">
            <v>Spire Missouri Inc.</v>
          </cell>
          <cell r="AS2087" t="str">
            <v>SR</v>
          </cell>
          <cell r="AT2087" t="str">
            <v>Natural Gas</v>
          </cell>
          <cell r="AU2087">
            <v>44176</v>
          </cell>
          <cell r="AV2087">
            <v>111475.389</v>
          </cell>
          <cell r="AW2087">
            <v>7.23</v>
          </cell>
          <cell r="AX2087">
            <v>9.9499999999999993</v>
          </cell>
          <cell r="AY2087">
            <v>54.25</v>
          </cell>
          <cell r="AZ2087">
            <v>2777221.1949999998</v>
          </cell>
          <cell r="BA2087">
            <v>44496</v>
          </cell>
          <cell r="BB2087">
            <v>72228.129000000001</v>
          </cell>
          <cell r="BC2087">
            <v>6.37</v>
          </cell>
          <cell r="BD2087">
            <v>9.3699999999999992</v>
          </cell>
          <cell r="BE2087">
            <v>49.86</v>
          </cell>
          <cell r="BF2087">
            <v>44104</v>
          </cell>
          <cell r="BG2087">
            <v>2899325.4840000002</v>
          </cell>
          <cell r="BH2087" t="str">
            <v>Year-end</v>
          </cell>
          <cell r="BI2087" t="str">
            <v>Distribution</v>
          </cell>
          <cell r="BJ2087" t="str">
            <v>Fully Litigated</v>
          </cell>
          <cell r="BK2087" t="str">
            <v>No</v>
          </cell>
          <cell r="BL2087" t="str">
            <v>No</v>
          </cell>
        </row>
        <row r="2088">
          <cell r="AE2088">
            <v>208</v>
          </cell>
          <cell r="AF2088">
            <v>1</v>
          </cell>
          <cell r="AG2088">
            <v>1</v>
          </cell>
          <cell r="AH2088">
            <v>1</v>
          </cell>
          <cell r="AI2088">
            <v>1</v>
          </cell>
          <cell r="AJ2088">
            <v>0</v>
          </cell>
          <cell r="AL2088">
            <v>46</v>
          </cell>
          <cell r="AM2088">
            <v>128</v>
          </cell>
          <cell r="AO2088" t="str">
            <v>C-ER-2021-0240</v>
          </cell>
          <cell r="AP2088">
            <v>3788</v>
          </cell>
          <cell r="AQ2088" t="str">
            <v>MO</v>
          </cell>
          <cell r="AR2088" t="str">
            <v>Union Electric Company</v>
          </cell>
          <cell r="AS2088" t="str">
            <v>AEE</v>
          </cell>
          <cell r="AT2088" t="str">
            <v>Electric</v>
          </cell>
          <cell r="AU2088">
            <v>44286</v>
          </cell>
          <cell r="AV2088">
            <v>299468</v>
          </cell>
          <cell r="AW2088">
            <v>7</v>
          </cell>
          <cell r="AX2088">
            <v>9.9</v>
          </cell>
          <cell r="AY2088">
            <v>51.93</v>
          </cell>
          <cell r="AZ2088">
            <v>10053174</v>
          </cell>
          <cell r="BA2088">
            <v>44552</v>
          </cell>
          <cell r="BB2088">
            <v>220000</v>
          </cell>
          <cell r="BC2088" t="str">
            <v>NA</v>
          </cell>
          <cell r="BD2088" t="str">
            <v>NA</v>
          </cell>
          <cell r="BE2088" t="str">
            <v>NA</v>
          </cell>
          <cell r="BF2088">
            <v>44196</v>
          </cell>
          <cell r="BG2088">
            <v>10182447</v>
          </cell>
          <cell r="BH2088" t="str">
            <v>Year-end</v>
          </cell>
          <cell r="BI2088" t="str">
            <v>Vertically Integrated</v>
          </cell>
          <cell r="BJ2088" t="str">
            <v>Settled</v>
          </cell>
          <cell r="BK2088" t="str">
            <v>No</v>
          </cell>
          <cell r="BL2088" t="str">
            <v>No</v>
          </cell>
        </row>
        <row r="2089">
          <cell r="AE2089">
            <v>209</v>
          </cell>
          <cell r="AF2089">
            <v>1</v>
          </cell>
          <cell r="AG2089">
            <v>1</v>
          </cell>
          <cell r="AH2089">
            <v>1</v>
          </cell>
          <cell r="AI2089">
            <v>1</v>
          </cell>
          <cell r="AJ2089">
            <v>1</v>
          </cell>
          <cell r="AL2089">
            <v>46</v>
          </cell>
          <cell r="AM2089">
            <v>128</v>
          </cell>
          <cell r="AO2089" t="str">
            <v>C-GR-2021-0241</v>
          </cell>
          <cell r="AP2089">
            <v>3789</v>
          </cell>
          <cell r="AQ2089" t="str">
            <v>MO</v>
          </cell>
          <cell r="AR2089" t="str">
            <v>Union Electric Company</v>
          </cell>
          <cell r="AS2089" t="str">
            <v>AEE</v>
          </cell>
          <cell r="AT2089" t="str">
            <v>Natural Gas</v>
          </cell>
          <cell r="AU2089">
            <v>44286</v>
          </cell>
          <cell r="AV2089">
            <v>9403</v>
          </cell>
          <cell r="AW2089">
            <v>6.94</v>
          </cell>
          <cell r="AX2089">
            <v>9.8000000000000007</v>
          </cell>
          <cell r="AY2089">
            <v>51.93</v>
          </cell>
          <cell r="AZ2089">
            <v>310461</v>
          </cell>
          <cell r="BA2089">
            <v>44552</v>
          </cell>
          <cell r="BB2089">
            <v>5000</v>
          </cell>
          <cell r="BC2089" t="str">
            <v>NA</v>
          </cell>
          <cell r="BD2089" t="str">
            <v>NA</v>
          </cell>
          <cell r="BE2089" t="str">
            <v>NA</v>
          </cell>
          <cell r="BF2089">
            <v>44196</v>
          </cell>
          <cell r="BG2089">
            <v>313000</v>
          </cell>
          <cell r="BH2089" t="str">
            <v>Year-end</v>
          </cell>
          <cell r="BI2089" t="str">
            <v>Distribution</v>
          </cell>
          <cell r="BJ2089" t="str">
            <v>Settled</v>
          </cell>
          <cell r="BK2089" t="str">
            <v>No</v>
          </cell>
          <cell r="BL2089" t="str">
            <v>No</v>
          </cell>
        </row>
        <row r="2090">
          <cell r="AE2090">
            <v>209</v>
          </cell>
          <cell r="AF2090">
            <v>1</v>
          </cell>
          <cell r="AG2090">
            <v>1</v>
          </cell>
          <cell r="AH2090">
            <v>1</v>
          </cell>
          <cell r="AI2090">
            <v>1</v>
          </cell>
          <cell r="AJ2090">
            <v>0</v>
          </cell>
          <cell r="AL2090">
            <v>46</v>
          </cell>
          <cell r="AM2090">
            <v>128</v>
          </cell>
          <cell r="AO2090" t="str">
            <v>C-ER-2021-0312</v>
          </cell>
          <cell r="AP2090">
            <v>3795</v>
          </cell>
          <cell r="AQ2090" t="str">
            <v>MO</v>
          </cell>
          <cell r="AR2090" t="str">
            <v>The Empire District Electric Company</v>
          </cell>
          <cell r="AS2090" t="str">
            <v>AQN</v>
          </cell>
          <cell r="AT2090" t="str">
            <v>Electric</v>
          </cell>
          <cell r="AU2090">
            <v>44344</v>
          </cell>
          <cell r="AV2090">
            <v>50062.217000000004</v>
          </cell>
          <cell r="AW2090">
            <v>7.03</v>
          </cell>
          <cell r="AX2090">
            <v>10</v>
          </cell>
          <cell r="AY2090">
            <v>52.44</v>
          </cell>
          <cell r="AZ2090">
            <v>2169324.4509999999</v>
          </cell>
          <cell r="BA2090">
            <v>44629</v>
          </cell>
          <cell r="BB2090">
            <v>35515.913</v>
          </cell>
          <cell r="BC2090" t="str">
            <v>NA</v>
          </cell>
          <cell r="BD2090" t="str">
            <v>NA</v>
          </cell>
          <cell r="BE2090" t="str">
            <v>NA</v>
          </cell>
          <cell r="BF2090">
            <v>44104</v>
          </cell>
          <cell r="BG2090">
            <v>2029632.5989999999</v>
          </cell>
          <cell r="BH2090" t="str">
            <v>Year-end</v>
          </cell>
          <cell r="BI2090" t="str">
            <v>Vertically Integrated</v>
          </cell>
          <cell r="BJ2090" t="str">
            <v>Settled</v>
          </cell>
          <cell r="BK2090" t="str">
            <v>No</v>
          </cell>
          <cell r="BL2090" t="str">
            <v>No</v>
          </cell>
        </row>
        <row r="2091">
          <cell r="AE2091">
            <v>210</v>
          </cell>
          <cell r="AF2091">
            <v>1</v>
          </cell>
          <cell r="AG2091">
            <v>1</v>
          </cell>
          <cell r="AH2091">
            <v>1</v>
          </cell>
          <cell r="AI2091">
            <v>1</v>
          </cell>
          <cell r="AJ2091">
            <v>1</v>
          </cell>
          <cell r="AL2091">
            <v>46</v>
          </cell>
          <cell r="AM2091">
            <v>128</v>
          </cell>
          <cell r="AO2091" t="str">
            <v>C-GR-2021-0320</v>
          </cell>
          <cell r="AP2091">
            <v>3796</v>
          </cell>
          <cell r="AQ2091" t="str">
            <v>MO</v>
          </cell>
          <cell r="AR2091" t="str">
            <v>Empire District Gas Company</v>
          </cell>
          <cell r="AS2091" t="str">
            <v>AQN</v>
          </cell>
          <cell r="AT2091" t="str">
            <v>Natural Gas</v>
          </cell>
          <cell r="AU2091">
            <v>44424</v>
          </cell>
          <cell r="AV2091">
            <v>1362.3500000000001</v>
          </cell>
          <cell r="AW2091">
            <v>8.51</v>
          </cell>
          <cell r="AX2091">
            <v>10</v>
          </cell>
          <cell r="AY2091">
            <v>52.44</v>
          </cell>
          <cell r="AZ2091">
            <v>62967.565999999999</v>
          </cell>
          <cell r="BA2091">
            <v>44735</v>
          </cell>
          <cell r="BB2091">
            <v>1000</v>
          </cell>
          <cell r="BC2091" t="str">
            <v>NA</v>
          </cell>
          <cell r="BD2091" t="str">
            <v>NA</v>
          </cell>
          <cell r="BE2091" t="str">
            <v>NA</v>
          </cell>
          <cell r="BF2091">
            <v>44196</v>
          </cell>
          <cell r="BG2091">
            <v>65703.891000000003</v>
          </cell>
          <cell r="BH2091" t="str">
            <v>Year-end</v>
          </cell>
          <cell r="BI2091" t="str">
            <v>Distribution</v>
          </cell>
          <cell r="BJ2091" t="str">
            <v>Settled</v>
          </cell>
          <cell r="BK2091" t="str">
            <v>No</v>
          </cell>
          <cell r="BL2091" t="str">
            <v>No</v>
          </cell>
        </row>
        <row r="2092">
          <cell r="AE2092">
            <v>211</v>
          </cell>
          <cell r="AF2092">
            <v>1</v>
          </cell>
          <cell r="AG2092">
            <v>1</v>
          </cell>
          <cell r="AH2092">
            <v>1</v>
          </cell>
          <cell r="AI2092">
            <v>1</v>
          </cell>
          <cell r="AJ2092">
            <v>1</v>
          </cell>
          <cell r="AL2092">
            <v>46</v>
          </cell>
          <cell r="AM2092">
            <v>128</v>
          </cell>
          <cell r="AO2092" t="str">
            <v>C-GT-2021-0073 (ISRS)</v>
          </cell>
          <cell r="AP2092">
            <v>3820</v>
          </cell>
          <cell r="AQ2092" t="str">
            <v>MO</v>
          </cell>
          <cell r="AR2092" t="str">
            <v>Liberty Utilities (Midstates Natural Gas) Corp</v>
          </cell>
          <cell r="AS2092" t="str">
            <v>AQN</v>
          </cell>
          <cell r="AT2092" t="str">
            <v>Natural Gas</v>
          </cell>
          <cell r="AU2092">
            <v>44196</v>
          </cell>
          <cell r="AV2092">
            <v>1080.42</v>
          </cell>
          <cell r="AW2092" t="str">
            <v>NA</v>
          </cell>
          <cell r="AX2092" t="str">
            <v>NA</v>
          </cell>
          <cell r="AY2092" t="str">
            <v>NA</v>
          </cell>
          <cell r="AZ2092">
            <v>7596.0460000000003</v>
          </cell>
          <cell r="BA2092">
            <v>44328</v>
          </cell>
          <cell r="BB2092">
            <v>516.30700000000002</v>
          </cell>
          <cell r="BC2092" t="str">
            <v>NA</v>
          </cell>
          <cell r="BD2092" t="str">
            <v>NA</v>
          </cell>
          <cell r="BE2092" t="str">
            <v>NA</v>
          </cell>
          <cell r="BF2092">
            <v>44135</v>
          </cell>
          <cell r="BG2092">
            <v>3450.127</v>
          </cell>
          <cell r="BH2092" t="str">
            <v>Year-end</v>
          </cell>
          <cell r="BI2092" t="str">
            <v>Limited-Issue Rider</v>
          </cell>
          <cell r="BJ2092" t="str">
            <v>Fully Litigated</v>
          </cell>
          <cell r="BK2092" t="str">
            <v>No</v>
          </cell>
          <cell r="BL2092" t="str">
            <v>No</v>
          </cell>
        </row>
        <row r="2093">
          <cell r="AE2093">
            <v>211</v>
          </cell>
          <cell r="AF2093">
            <v>1</v>
          </cell>
          <cell r="AG2093">
            <v>1</v>
          </cell>
          <cell r="AH2093">
            <v>1</v>
          </cell>
          <cell r="AI2093">
            <v>1</v>
          </cell>
          <cell r="AJ2093">
            <v>0</v>
          </cell>
          <cell r="AL2093">
            <v>46</v>
          </cell>
          <cell r="AM2093">
            <v>128</v>
          </cell>
          <cell r="AO2093" t="str">
            <v>C-ER-2022-0129</v>
          </cell>
          <cell r="AP2093">
            <v>3917</v>
          </cell>
          <cell r="AQ2093" t="str">
            <v>MO</v>
          </cell>
          <cell r="AR2093" t="str">
            <v>Evergy Metro, Inc.</v>
          </cell>
          <cell r="AS2093" t="str">
            <v>EVRG</v>
          </cell>
          <cell r="AT2093" t="str">
            <v>Electric</v>
          </cell>
          <cell r="AU2093">
            <v>44568</v>
          </cell>
          <cell r="AV2093">
            <v>47630.510999999999</v>
          </cell>
          <cell r="AW2093">
            <v>7.03</v>
          </cell>
          <cell r="AX2093">
            <v>10</v>
          </cell>
          <cell r="AY2093">
            <v>51.19</v>
          </cell>
          <cell r="AZ2093">
            <v>3153481.36</v>
          </cell>
          <cell r="BA2093">
            <v>44886</v>
          </cell>
          <cell r="BB2093">
            <v>25000</v>
          </cell>
          <cell r="BC2093" t="str">
            <v>NA</v>
          </cell>
          <cell r="BD2093" t="str">
            <v>NA</v>
          </cell>
          <cell r="BE2093" t="str">
            <v>NA</v>
          </cell>
          <cell r="BF2093">
            <v>44377</v>
          </cell>
          <cell r="BG2093" t="str">
            <v>NA</v>
          </cell>
          <cell r="BI2093" t="str">
            <v>Vertically Integrated</v>
          </cell>
          <cell r="BJ2093" t="str">
            <v>Settled</v>
          </cell>
          <cell r="BK2093" t="str">
            <v>No</v>
          </cell>
          <cell r="BL2093" t="str">
            <v>No</v>
          </cell>
        </row>
        <row r="2094">
          <cell r="AE2094">
            <v>211</v>
          </cell>
          <cell r="AF2094">
            <v>1</v>
          </cell>
          <cell r="AG2094">
            <v>1</v>
          </cell>
          <cell r="AH2094">
            <v>1</v>
          </cell>
          <cell r="AI2094">
            <v>1</v>
          </cell>
          <cell r="AJ2094">
            <v>0</v>
          </cell>
          <cell r="AL2094">
            <v>46</v>
          </cell>
          <cell r="AM2094">
            <v>128</v>
          </cell>
          <cell r="AO2094" t="str">
            <v>C-ER-2022-0130</v>
          </cell>
          <cell r="AP2094">
            <v>3918</v>
          </cell>
          <cell r="AQ2094" t="str">
            <v>MO</v>
          </cell>
          <cell r="AR2094" t="str">
            <v>Evergy Missouri West, Inc.</v>
          </cell>
          <cell r="AS2094" t="str">
            <v>EVRG</v>
          </cell>
          <cell r="AT2094" t="str">
            <v>Electric</v>
          </cell>
          <cell r="AU2094">
            <v>44568</v>
          </cell>
          <cell r="AV2094">
            <v>59766.677000000003</v>
          </cell>
          <cell r="AW2094">
            <v>7.01</v>
          </cell>
          <cell r="AX2094">
            <v>10</v>
          </cell>
          <cell r="AY2094">
            <v>51.81</v>
          </cell>
          <cell r="AZ2094">
            <v>2484954.4670000002</v>
          </cell>
          <cell r="BA2094">
            <v>44886</v>
          </cell>
          <cell r="BB2094">
            <v>30096.109</v>
          </cell>
          <cell r="BC2094" t="str">
            <v>NA</v>
          </cell>
          <cell r="BD2094" t="str">
            <v>NA</v>
          </cell>
          <cell r="BE2094" t="str">
            <v>NA</v>
          </cell>
          <cell r="BF2094">
            <v>44377</v>
          </cell>
          <cell r="BG2094" t="str">
            <v>NA</v>
          </cell>
          <cell r="BI2094" t="str">
            <v>Vertically Integrated</v>
          </cell>
          <cell r="BJ2094" t="str">
            <v>Settled</v>
          </cell>
          <cell r="BK2094" t="str">
            <v>No</v>
          </cell>
          <cell r="BL2094" t="str">
            <v>No</v>
          </cell>
        </row>
        <row r="2095">
          <cell r="AE2095">
            <v>212</v>
          </cell>
          <cell r="AF2095">
            <v>1</v>
          </cell>
          <cell r="AG2095">
            <v>1</v>
          </cell>
          <cell r="AH2095">
            <v>1</v>
          </cell>
          <cell r="AI2095">
            <v>1</v>
          </cell>
          <cell r="AJ2095">
            <v>1</v>
          </cell>
          <cell r="AL2095">
            <v>46</v>
          </cell>
          <cell r="AM2095">
            <v>128</v>
          </cell>
          <cell r="AO2095" t="str">
            <v>C-GR-2022-0179</v>
          </cell>
          <cell r="AP2095">
            <v>3931</v>
          </cell>
          <cell r="AQ2095" t="str">
            <v>MO</v>
          </cell>
          <cell r="AR2095" t="str">
            <v>Spire Missouri Inc.</v>
          </cell>
          <cell r="AS2095" t="str">
            <v>SR</v>
          </cell>
          <cell r="AT2095" t="str">
            <v>Natural Gas</v>
          </cell>
          <cell r="AU2095">
            <v>44652</v>
          </cell>
          <cell r="AV2095">
            <v>151880.277</v>
          </cell>
          <cell r="AW2095">
            <v>7.57</v>
          </cell>
          <cell r="AX2095">
            <v>10.5</v>
          </cell>
          <cell r="AY2095">
            <v>55</v>
          </cell>
          <cell r="AZ2095">
            <v>3408477.7080000001</v>
          </cell>
          <cell r="BA2095">
            <v>44895</v>
          </cell>
          <cell r="BB2095">
            <v>78000</v>
          </cell>
          <cell r="BC2095" t="str">
            <v>NA</v>
          </cell>
          <cell r="BD2095" t="str">
            <v>NA</v>
          </cell>
          <cell r="BE2095" t="str">
            <v>NA</v>
          </cell>
          <cell r="BF2095">
            <v>44347</v>
          </cell>
          <cell r="BG2095" t="str">
            <v>NA</v>
          </cell>
          <cell r="BI2095" t="str">
            <v>Distribution</v>
          </cell>
          <cell r="BJ2095" t="str">
            <v>Settled</v>
          </cell>
          <cell r="BK2095" t="str">
            <v>No</v>
          </cell>
          <cell r="BL2095" t="str">
            <v>No</v>
          </cell>
        </row>
        <row r="2096">
          <cell r="AE2096">
            <v>213</v>
          </cell>
          <cell r="AF2096">
            <v>1</v>
          </cell>
          <cell r="AG2096">
            <v>1</v>
          </cell>
          <cell r="AH2096">
            <v>1</v>
          </cell>
          <cell r="AI2096">
            <v>1</v>
          </cell>
          <cell r="AJ2096">
            <v>1</v>
          </cell>
          <cell r="AL2096">
            <v>46</v>
          </cell>
          <cell r="AM2096">
            <v>128</v>
          </cell>
          <cell r="AO2096" t="str">
            <v>C-GO-2022-0171 (ISRS)</v>
          </cell>
          <cell r="AP2096">
            <v>3938</v>
          </cell>
          <cell r="AQ2096" t="str">
            <v>MO</v>
          </cell>
          <cell r="AR2096" t="str">
            <v>Spire Missouri Inc.</v>
          </cell>
          <cell r="AS2096" t="str">
            <v>SR</v>
          </cell>
          <cell r="AT2096" t="str">
            <v>Natural Gas</v>
          </cell>
          <cell r="AU2096">
            <v>44553</v>
          </cell>
          <cell r="AV2096">
            <v>11317.268</v>
          </cell>
          <cell r="AW2096" t="str">
            <v>NA</v>
          </cell>
          <cell r="AX2096" t="str">
            <v>NA</v>
          </cell>
          <cell r="AY2096" t="str">
            <v>NA</v>
          </cell>
          <cell r="AZ2096">
            <v>108703.98700000001</v>
          </cell>
          <cell r="BA2096">
            <v>44672</v>
          </cell>
          <cell r="BB2096">
            <v>8504.1769999999997</v>
          </cell>
          <cell r="BC2096" t="str">
            <v>NA</v>
          </cell>
          <cell r="BD2096" t="str">
            <v>NA</v>
          </cell>
          <cell r="BE2096" t="str">
            <v>NA</v>
          </cell>
          <cell r="BF2096">
            <v>44561</v>
          </cell>
          <cell r="BG2096" t="str">
            <v>NA</v>
          </cell>
          <cell r="BI2096" t="str">
            <v>Limited-Issue Rider</v>
          </cell>
          <cell r="BJ2096" t="str">
            <v>Settled</v>
          </cell>
          <cell r="BK2096" t="str">
            <v>No</v>
          </cell>
          <cell r="BL2096" t="str">
            <v>No</v>
          </cell>
        </row>
        <row r="2097">
          <cell r="AE2097">
            <v>213</v>
          </cell>
          <cell r="AF2097">
            <v>1</v>
          </cell>
          <cell r="AG2097">
            <v>1</v>
          </cell>
          <cell r="AH2097">
            <v>1</v>
          </cell>
          <cell r="AI2097">
            <v>1</v>
          </cell>
          <cell r="AJ2097">
            <v>0</v>
          </cell>
          <cell r="AL2097">
            <v>46</v>
          </cell>
          <cell r="AM2097">
            <v>128</v>
          </cell>
          <cell r="AO2097" t="str">
            <v>C-ER-2022-0337</v>
          </cell>
          <cell r="AP2097">
            <v>4025</v>
          </cell>
          <cell r="AQ2097" t="str">
            <v>MO</v>
          </cell>
          <cell r="AR2097" t="str">
            <v>Union Electric Company</v>
          </cell>
          <cell r="AS2097" t="str">
            <v>AEE</v>
          </cell>
          <cell r="AT2097" t="str">
            <v>Electric</v>
          </cell>
          <cell r="AU2097">
            <v>44774</v>
          </cell>
          <cell r="AV2097">
            <v>238974</v>
          </cell>
          <cell r="AW2097">
            <v>7.19</v>
          </cell>
          <cell r="AX2097">
            <v>10.199999999999999</v>
          </cell>
          <cell r="AY2097">
            <v>51.91</v>
          </cell>
          <cell r="AZ2097">
            <v>11592697</v>
          </cell>
          <cell r="BA2097">
            <v>45091</v>
          </cell>
          <cell r="BB2097">
            <v>140000</v>
          </cell>
          <cell r="BC2097" t="str">
            <v>NA</v>
          </cell>
          <cell r="BD2097" t="str">
            <v>NA</v>
          </cell>
          <cell r="BE2097" t="str">
            <v>NA</v>
          </cell>
          <cell r="BF2097">
            <v>44651</v>
          </cell>
          <cell r="BG2097" t="str">
            <v>NA</v>
          </cell>
          <cell r="BI2097" t="str">
            <v>Vertically Integrated</v>
          </cell>
          <cell r="BJ2097" t="str">
            <v>Settled</v>
          </cell>
          <cell r="BK2097" t="str">
            <v>No</v>
          </cell>
          <cell r="BL2097" t="str">
            <v>No</v>
          </cell>
        </row>
        <row r="2098">
          <cell r="AE2098">
            <v>214</v>
          </cell>
          <cell r="AF2098">
            <v>1</v>
          </cell>
          <cell r="AG2098">
            <v>1</v>
          </cell>
          <cell r="AH2098">
            <v>1</v>
          </cell>
          <cell r="AI2098">
            <v>1</v>
          </cell>
          <cell r="AJ2098">
            <v>1</v>
          </cell>
          <cell r="AL2098">
            <v>46</v>
          </cell>
          <cell r="AM2098">
            <v>128</v>
          </cell>
          <cell r="AO2098" t="str">
            <v>C-GO-2022-0339 (ISRS)</v>
          </cell>
          <cell r="AP2098">
            <v>4073</v>
          </cell>
          <cell r="AQ2098" t="str">
            <v>MO</v>
          </cell>
          <cell r="AR2098" t="str">
            <v>Spire Missouri Inc.</v>
          </cell>
          <cell r="AS2098" t="str">
            <v>SR</v>
          </cell>
          <cell r="AT2098" t="str">
            <v>Natural Gas</v>
          </cell>
          <cell r="AU2098">
            <v>44715</v>
          </cell>
          <cell r="AV2098">
            <v>11907.079</v>
          </cell>
          <cell r="AW2098" t="str">
            <v>NA</v>
          </cell>
          <cell r="AX2098" t="str">
            <v>NA</v>
          </cell>
          <cell r="AY2098" t="str">
            <v>NA</v>
          </cell>
          <cell r="AZ2098">
            <v>32103.227999999999</v>
          </cell>
          <cell r="BA2098">
            <v>44839</v>
          </cell>
          <cell r="BB2098">
            <v>10481.088</v>
          </cell>
          <cell r="BC2098" t="str">
            <v>NA</v>
          </cell>
          <cell r="BD2098" t="str">
            <v>NA</v>
          </cell>
          <cell r="BE2098" t="str">
            <v>NA</v>
          </cell>
          <cell r="BF2098">
            <v>44742</v>
          </cell>
          <cell r="BG2098" t="str">
            <v>NA</v>
          </cell>
          <cell r="BI2098" t="str">
            <v>Limited-Issue Rider</v>
          </cell>
          <cell r="BJ2098" t="str">
            <v>Settled</v>
          </cell>
          <cell r="BK2098" t="str">
            <v>No</v>
          </cell>
          <cell r="BL2098" t="str">
            <v>No</v>
          </cell>
        </row>
        <row r="2099">
          <cell r="AE2099">
            <v>215</v>
          </cell>
          <cell r="AF2099">
            <v>1</v>
          </cell>
          <cell r="AG2099">
            <v>1</v>
          </cell>
          <cell r="AH2099">
            <v>1</v>
          </cell>
          <cell r="AI2099">
            <v>1</v>
          </cell>
          <cell r="AJ2099">
            <v>1</v>
          </cell>
          <cell r="AL2099">
            <v>46</v>
          </cell>
          <cell r="AM2099">
            <v>128</v>
          </cell>
          <cell r="AO2099" t="str">
            <v>C-GO-2023-0203 (ISRS)</v>
          </cell>
          <cell r="AP2099">
            <v>4115</v>
          </cell>
          <cell r="AQ2099" t="str">
            <v>MO</v>
          </cell>
          <cell r="AR2099" t="str">
            <v>Spire Missouri Inc.</v>
          </cell>
          <cell r="AS2099" t="str">
            <v>SR</v>
          </cell>
          <cell r="AT2099" t="str">
            <v>Natural Gas</v>
          </cell>
          <cell r="AU2099">
            <v>44922</v>
          </cell>
          <cell r="AV2099">
            <v>7720.3519999999999</v>
          </cell>
          <cell r="AW2099" t="str">
            <v>NA</v>
          </cell>
          <cell r="AX2099" t="str">
            <v>NA</v>
          </cell>
          <cell r="AY2099" t="str">
            <v>NA</v>
          </cell>
          <cell r="AZ2099">
            <v>70456.104000000007</v>
          </cell>
          <cell r="BA2099">
            <v>45036</v>
          </cell>
          <cell r="BB2099">
            <v>7720.3519999999999</v>
          </cell>
          <cell r="BC2099" t="str">
            <v>NA</v>
          </cell>
          <cell r="BD2099" t="str">
            <v>NA</v>
          </cell>
          <cell r="BE2099" t="str">
            <v>NA</v>
          </cell>
          <cell r="BF2099">
            <v>44985</v>
          </cell>
          <cell r="BG2099">
            <v>70456.104000000007</v>
          </cell>
          <cell r="BH2099" t="str">
            <v>Year-end</v>
          </cell>
          <cell r="BI2099" t="str">
            <v>Limited-Issue Rider</v>
          </cell>
          <cell r="BJ2099" t="str">
            <v>Fully Litigated</v>
          </cell>
          <cell r="BK2099" t="str">
            <v>No</v>
          </cell>
          <cell r="BL2099" t="str">
            <v>No</v>
          </cell>
        </row>
        <row r="2100">
          <cell r="AE2100">
            <v>216</v>
          </cell>
          <cell r="AF2100">
            <v>1</v>
          </cell>
          <cell r="AG2100">
            <v>1</v>
          </cell>
          <cell r="AH2100">
            <v>1</v>
          </cell>
          <cell r="AI2100">
            <v>1</v>
          </cell>
          <cell r="AJ2100">
            <v>1</v>
          </cell>
          <cell r="AL2100">
            <v>46</v>
          </cell>
          <cell r="AM2100">
            <v>128</v>
          </cell>
          <cell r="AO2100" t="str">
            <v>C-GO-2023-0432 (ISRS)</v>
          </cell>
          <cell r="AP2100">
            <v>4214</v>
          </cell>
          <cell r="AQ2100" t="str">
            <v>MO</v>
          </cell>
          <cell r="AR2100" t="str">
            <v>Spire Missouri Inc.</v>
          </cell>
          <cell r="AS2100" t="str">
            <v>SR</v>
          </cell>
          <cell r="AT2100" t="str">
            <v>Natural Gas</v>
          </cell>
          <cell r="AU2100">
            <v>45097</v>
          </cell>
          <cell r="AV2100">
            <v>14243.605</v>
          </cell>
          <cell r="AW2100" t="str">
            <v>NA</v>
          </cell>
          <cell r="AX2100" t="str">
            <v>NA</v>
          </cell>
          <cell r="AY2100" t="str">
            <v>NA</v>
          </cell>
          <cell r="AZ2100">
            <v>105578.48700000001</v>
          </cell>
          <cell r="BA2100">
            <v>45203</v>
          </cell>
          <cell r="BB2100">
            <v>12392.206</v>
          </cell>
          <cell r="BC2100" t="str">
            <v>NA</v>
          </cell>
          <cell r="BD2100" t="str">
            <v>NA</v>
          </cell>
          <cell r="BE2100" t="str">
            <v>NA</v>
          </cell>
          <cell r="BF2100">
            <v>45169</v>
          </cell>
          <cell r="BG2100">
            <v>105486.19100000001</v>
          </cell>
          <cell r="BH2100" t="str">
            <v>Year-end</v>
          </cell>
          <cell r="BI2100" t="str">
            <v>Limited-Issue Rider</v>
          </cell>
          <cell r="BJ2100" t="str">
            <v>Fully Litigated</v>
          </cell>
          <cell r="BK2100" t="str">
            <v>No</v>
          </cell>
          <cell r="BL2100" t="str">
            <v>No</v>
          </cell>
        </row>
        <row r="2101">
          <cell r="AE2101">
            <v>217</v>
          </cell>
          <cell r="AF2101">
            <v>1</v>
          </cell>
          <cell r="AG2101">
            <v>1</v>
          </cell>
          <cell r="AH2101">
            <v>1</v>
          </cell>
          <cell r="AI2101">
            <v>1</v>
          </cell>
          <cell r="AJ2101">
            <v>1</v>
          </cell>
          <cell r="AL2101">
            <v>46</v>
          </cell>
          <cell r="AM2101">
            <v>128</v>
          </cell>
          <cell r="AO2101" t="str">
            <v>C-GR-2024-0106</v>
          </cell>
          <cell r="AP2101">
            <v>4258</v>
          </cell>
          <cell r="AQ2101" t="str">
            <v>MO</v>
          </cell>
          <cell r="AR2101" t="str">
            <v>Liberty Utilities (Midstates Natural Gas) Corp</v>
          </cell>
          <cell r="AS2101" t="str">
            <v>AQN</v>
          </cell>
          <cell r="AT2101" t="str">
            <v>Natural Gas</v>
          </cell>
          <cell r="AU2101">
            <v>45331</v>
          </cell>
          <cell r="AV2101">
            <v>14188.738000000001</v>
          </cell>
          <cell r="AW2101">
            <v>7.9</v>
          </cell>
          <cell r="AX2101">
            <v>10</v>
          </cell>
          <cell r="AY2101">
            <v>52.5</v>
          </cell>
          <cell r="AZ2101">
            <v>186111.25100000002</v>
          </cell>
          <cell r="BA2101">
            <v>45602</v>
          </cell>
          <cell r="BB2101">
            <v>9100</v>
          </cell>
          <cell r="BC2101" t="str">
            <v>NA</v>
          </cell>
          <cell r="BD2101" t="str">
            <v>NA</v>
          </cell>
          <cell r="BE2101" t="str">
            <v>NA</v>
          </cell>
          <cell r="BF2101">
            <v>44926</v>
          </cell>
          <cell r="BG2101" t="str">
            <v>NA</v>
          </cell>
          <cell r="BI2101" t="str">
            <v>Distribution</v>
          </cell>
          <cell r="BJ2101" t="str">
            <v>Settled</v>
          </cell>
          <cell r="BK2101" t="str">
            <v>No</v>
          </cell>
          <cell r="BL2101" t="str">
            <v>No</v>
          </cell>
        </row>
        <row r="2102">
          <cell r="AE2102">
            <v>217</v>
          </cell>
          <cell r="AF2102">
            <v>1</v>
          </cell>
          <cell r="AG2102">
            <v>1</v>
          </cell>
          <cell r="AH2102">
            <v>1</v>
          </cell>
          <cell r="AI2102">
            <v>1</v>
          </cell>
          <cell r="AJ2102">
            <v>0</v>
          </cell>
          <cell r="AL2102">
            <v>46</v>
          </cell>
          <cell r="AM2102">
            <v>128</v>
          </cell>
          <cell r="AO2102" t="str">
            <v>C-ER-2024-0189</v>
          </cell>
          <cell r="AP2102">
            <v>4292</v>
          </cell>
          <cell r="AQ2102" t="str">
            <v>MO</v>
          </cell>
          <cell r="AR2102" t="str">
            <v>Evergy Missouri West, Inc.</v>
          </cell>
          <cell r="AS2102" t="str">
            <v>EVRG</v>
          </cell>
          <cell r="AT2102" t="str">
            <v>Electric</v>
          </cell>
          <cell r="AU2102">
            <v>45324</v>
          </cell>
          <cell r="AV2102">
            <v>88857.164000000004</v>
          </cell>
          <cell r="AW2102">
            <v>7.41</v>
          </cell>
          <cell r="AX2102">
            <v>10.5</v>
          </cell>
          <cell r="AY2102">
            <v>52.04</v>
          </cell>
          <cell r="AZ2102">
            <v>3005080.105</v>
          </cell>
          <cell r="BA2102">
            <v>45630</v>
          </cell>
          <cell r="BB2102">
            <v>55000</v>
          </cell>
          <cell r="BC2102" t="str">
            <v>NA</v>
          </cell>
          <cell r="BD2102" t="str">
            <v>NA</v>
          </cell>
          <cell r="BE2102" t="str">
            <v>NA</v>
          </cell>
          <cell r="BF2102">
            <v>45107</v>
          </cell>
          <cell r="BG2102" t="str">
            <v>NA</v>
          </cell>
          <cell r="BI2102" t="str">
            <v>Vertically Integrated</v>
          </cell>
          <cell r="BJ2102" t="str">
            <v>Settled</v>
          </cell>
          <cell r="BK2102" t="str">
            <v>No</v>
          </cell>
          <cell r="BL2102" t="str">
            <v>No</v>
          </cell>
        </row>
        <row r="2103">
          <cell r="AE2103">
            <v>218</v>
          </cell>
          <cell r="AF2103">
            <v>1</v>
          </cell>
          <cell r="AG2103">
            <v>1</v>
          </cell>
          <cell r="AH2103">
            <v>1</v>
          </cell>
          <cell r="AI2103">
            <v>1</v>
          </cell>
          <cell r="AJ2103">
            <v>1</v>
          </cell>
          <cell r="AL2103">
            <v>46</v>
          </cell>
          <cell r="AM2103">
            <v>128</v>
          </cell>
          <cell r="AO2103" t="str">
            <v>C-GO-2024-0214 (ISRS)</v>
          </cell>
          <cell r="AP2103">
            <v>4345</v>
          </cell>
          <cell r="AQ2103" t="str">
            <v>MO</v>
          </cell>
          <cell r="AR2103" t="str">
            <v>Spire Missouri Inc.</v>
          </cell>
          <cell r="AS2103" t="str">
            <v>SR</v>
          </cell>
          <cell r="AT2103" t="str">
            <v>Natural Gas</v>
          </cell>
          <cell r="AU2103">
            <v>45308</v>
          </cell>
          <cell r="AV2103">
            <v>17314.375</v>
          </cell>
          <cell r="AW2103" t="str">
            <v>NA</v>
          </cell>
          <cell r="AX2103" t="str">
            <v>NA</v>
          </cell>
          <cell r="AY2103" t="str">
            <v>NA</v>
          </cell>
          <cell r="AZ2103">
            <v>113858.289</v>
          </cell>
          <cell r="BA2103">
            <v>45406</v>
          </cell>
          <cell r="BB2103">
            <v>16777.951000000001</v>
          </cell>
          <cell r="BC2103" t="str">
            <v>NA</v>
          </cell>
          <cell r="BD2103" t="str">
            <v>NA</v>
          </cell>
          <cell r="BE2103" t="str">
            <v>NA</v>
          </cell>
          <cell r="BF2103">
            <v>45350</v>
          </cell>
          <cell r="BG2103">
            <v>99496.521000000008</v>
          </cell>
          <cell r="BH2103" t="str">
            <v>Year-end</v>
          </cell>
          <cell r="BI2103" t="str">
            <v>Limited-Issue Rider</v>
          </cell>
          <cell r="BJ2103" t="str">
            <v>Fully Litigated</v>
          </cell>
          <cell r="BK2103" t="str">
            <v>No</v>
          </cell>
          <cell r="BL2103" t="str">
            <v>No</v>
          </cell>
        </row>
        <row r="2104">
          <cell r="AE2104">
            <v>218</v>
          </cell>
          <cell r="AF2104">
            <v>1</v>
          </cell>
          <cell r="AG2104">
            <v>1</v>
          </cell>
          <cell r="AH2104">
            <v>1</v>
          </cell>
          <cell r="AI2104">
            <v>1</v>
          </cell>
          <cell r="AJ2104">
            <v>0</v>
          </cell>
          <cell r="AL2104">
            <v>46</v>
          </cell>
          <cell r="AM2104">
            <v>128</v>
          </cell>
          <cell r="AO2104" t="str">
            <v>C-ER-2024-0319</v>
          </cell>
          <cell r="AP2104">
            <v>4391</v>
          </cell>
          <cell r="AQ2104" t="str">
            <v>MO</v>
          </cell>
          <cell r="AR2104" t="str">
            <v>Union Electric Company</v>
          </cell>
          <cell r="AS2104" t="str">
            <v>AEE</v>
          </cell>
          <cell r="AT2104" t="str">
            <v>Electric</v>
          </cell>
          <cell r="AU2104">
            <v>45471</v>
          </cell>
          <cell r="AV2104">
            <v>446198</v>
          </cell>
          <cell r="AW2104">
            <v>7.4</v>
          </cell>
          <cell r="AX2104">
            <v>10.25</v>
          </cell>
          <cell r="AY2104">
            <v>52</v>
          </cell>
          <cell r="AZ2104">
            <v>14023355</v>
          </cell>
          <cell r="BA2104">
            <v>45770</v>
          </cell>
          <cell r="BB2104">
            <v>355000</v>
          </cell>
          <cell r="BC2104" t="str">
            <v>NA</v>
          </cell>
          <cell r="BD2104" t="str">
            <v>NA</v>
          </cell>
          <cell r="BE2104" t="str">
            <v>NA</v>
          </cell>
          <cell r="BF2104">
            <v>45382</v>
          </cell>
          <cell r="BG2104" t="str">
            <v>NA</v>
          </cell>
          <cell r="BI2104" t="str">
            <v>Vertically Integrated</v>
          </cell>
          <cell r="BJ2104" t="str">
            <v>Settled</v>
          </cell>
          <cell r="BK2104" t="str">
            <v>No</v>
          </cell>
          <cell r="BL2104" t="str">
            <v>No</v>
          </cell>
        </row>
        <row r="2105">
          <cell r="AE2105">
            <v>219</v>
          </cell>
          <cell r="AF2105">
            <v>1</v>
          </cell>
          <cell r="AG2105">
            <v>1</v>
          </cell>
          <cell r="AH2105">
            <v>1</v>
          </cell>
          <cell r="AI2105">
            <v>1</v>
          </cell>
          <cell r="AJ2105">
            <v>1</v>
          </cell>
          <cell r="AL2105">
            <v>46</v>
          </cell>
          <cell r="AM2105">
            <v>128</v>
          </cell>
          <cell r="AO2105" t="str">
            <v>C-GR-2025-0026 (ISRS)</v>
          </cell>
          <cell r="AP2105">
            <v>4436</v>
          </cell>
          <cell r="AQ2105" t="str">
            <v>MO</v>
          </cell>
          <cell r="AR2105" t="str">
            <v>Spire Missouri Inc.</v>
          </cell>
          <cell r="AS2105" t="str">
            <v>SR</v>
          </cell>
          <cell r="AT2105" t="str">
            <v>Natural Gas</v>
          </cell>
          <cell r="AU2105">
            <v>45492</v>
          </cell>
          <cell r="AV2105">
            <v>17728.93</v>
          </cell>
          <cell r="AW2105" t="str">
            <v>NA</v>
          </cell>
          <cell r="AX2105" t="str">
            <v>NA</v>
          </cell>
          <cell r="AY2105" t="str">
            <v>NA</v>
          </cell>
          <cell r="AZ2105">
            <v>146243.277</v>
          </cell>
          <cell r="BA2105">
            <v>45595</v>
          </cell>
          <cell r="BB2105">
            <v>16751.665000000001</v>
          </cell>
          <cell r="BC2105" t="str">
            <v>NA</v>
          </cell>
          <cell r="BD2105" t="str">
            <v>NA</v>
          </cell>
          <cell r="BE2105" t="str">
            <v>NA</v>
          </cell>
          <cell r="BF2105">
            <v>45535</v>
          </cell>
          <cell r="BG2105">
            <v>135995.71400000001</v>
          </cell>
          <cell r="BH2105" t="str">
            <v>Year-end</v>
          </cell>
          <cell r="BI2105" t="str">
            <v>Limited-Issue Rider</v>
          </cell>
          <cell r="BJ2105" t="str">
            <v>Fully Litigated</v>
          </cell>
          <cell r="BK2105" t="str">
            <v>No</v>
          </cell>
          <cell r="BL2105" t="str">
            <v>No</v>
          </cell>
        </row>
        <row r="2106">
          <cell r="AE2106">
            <v>220</v>
          </cell>
          <cell r="AF2106">
            <v>1</v>
          </cell>
          <cell r="AG2106">
            <v>1</v>
          </cell>
          <cell r="AH2106">
            <v>1</v>
          </cell>
          <cell r="AI2106">
            <v>1</v>
          </cell>
          <cell r="AJ2106">
            <v>1</v>
          </cell>
          <cell r="AL2106">
            <v>46</v>
          </cell>
          <cell r="AM2106">
            <v>128</v>
          </cell>
          <cell r="AO2106" t="str">
            <v>C-GR-2025-0212</v>
          </cell>
          <cell r="AP2106">
            <v>4518</v>
          </cell>
          <cell r="AQ2106" t="str">
            <v>MO</v>
          </cell>
          <cell r="AR2106" t="str">
            <v>Empire District Gas Company</v>
          </cell>
          <cell r="AS2106" t="str">
            <v>AQN</v>
          </cell>
          <cell r="AT2106" t="str">
            <v>Natural Gas</v>
          </cell>
          <cell r="AV2106" t="str">
            <v>NA</v>
          </cell>
          <cell r="AW2106" t="str">
            <v>NA</v>
          </cell>
          <cell r="AX2106" t="str">
            <v>NA</v>
          </cell>
          <cell r="AY2106" t="str">
            <v>NA</v>
          </cell>
          <cell r="AZ2106" t="str">
            <v>NA</v>
          </cell>
          <cell r="BA2106">
            <v>45799</v>
          </cell>
          <cell r="BB2106" t="str">
            <v>NA</v>
          </cell>
          <cell r="BC2106" t="str">
            <v>NA</v>
          </cell>
          <cell r="BD2106" t="str">
            <v>NA</v>
          </cell>
          <cell r="BE2106" t="str">
            <v>NA</v>
          </cell>
          <cell r="BG2106" t="str">
            <v>NA</v>
          </cell>
          <cell r="BI2106" t="str">
            <v>Distribution</v>
          </cell>
          <cell r="BJ2106" t="str">
            <v>Withdrawn or Rejected</v>
          </cell>
          <cell r="BK2106" t="str">
            <v>No</v>
          </cell>
          <cell r="BL2106" t="str">
            <v>No</v>
          </cell>
        </row>
        <row r="2107">
          <cell r="AE2107">
            <v>221</v>
          </cell>
          <cell r="AF2107">
            <v>1</v>
          </cell>
          <cell r="AG2107">
            <v>1</v>
          </cell>
          <cell r="AH2107">
            <v>1</v>
          </cell>
          <cell r="AI2107">
            <v>1</v>
          </cell>
          <cell r="AJ2107">
            <v>1</v>
          </cell>
          <cell r="AL2107">
            <v>46</v>
          </cell>
          <cell r="AM2107">
            <v>128</v>
          </cell>
          <cell r="AO2107" t="str">
            <v>C-GR-2025-0206 (ISRS)</v>
          </cell>
          <cell r="AP2107">
            <v>4527</v>
          </cell>
          <cell r="AQ2107" t="str">
            <v>MO</v>
          </cell>
          <cell r="AR2107" t="str">
            <v>Spire Missouri Inc.</v>
          </cell>
          <cell r="AS2107" t="str">
            <v>SR</v>
          </cell>
          <cell r="AT2107" t="str">
            <v>Natural Gas</v>
          </cell>
          <cell r="AU2107">
            <v>45664</v>
          </cell>
          <cell r="AV2107">
            <v>19016.25</v>
          </cell>
          <cell r="AW2107" t="str">
            <v>NA</v>
          </cell>
          <cell r="AX2107" t="str">
            <v>NA</v>
          </cell>
          <cell r="AY2107" t="str">
            <v>NA</v>
          </cell>
          <cell r="AZ2107">
            <v>103783.671</v>
          </cell>
          <cell r="BA2107">
            <v>45777</v>
          </cell>
          <cell r="BB2107">
            <v>19016.25</v>
          </cell>
          <cell r="BC2107" t="str">
            <v>NA</v>
          </cell>
          <cell r="BD2107" t="str">
            <v>NA</v>
          </cell>
          <cell r="BE2107" t="str">
            <v>NA</v>
          </cell>
          <cell r="BF2107">
            <v>45716</v>
          </cell>
          <cell r="BG2107">
            <v>103783.671</v>
          </cell>
          <cell r="BH2107" t="str">
            <v>Year-end</v>
          </cell>
          <cell r="BI2107" t="str">
            <v>Limited-Issue Rider</v>
          </cell>
          <cell r="BJ2107" t="str">
            <v>Fully Litigated</v>
          </cell>
          <cell r="BK2107" t="str">
            <v>No</v>
          </cell>
          <cell r="BL2107" t="str">
            <v>No</v>
          </cell>
        </row>
        <row r="2108">
          <cell r="AE2108">
            <v>221</v>
          </cell>
          <cell r="AF2108">
            <v>0</v>
          </cell>
          <cell r="AG2108">
            <v>1</v>
          </cell>
          <cell r="AH2108">
            <v>1</v>
          </cell>
          <cell r="AI2108">
            <v>1</v>
          </cell>
          <cell r="AJ2108">
            <v>0</v>
          </cell>
          <cell r="AL2108">
            <v>46</v>
          </cell>
          <cell r="AM2108">
            <v>129</v>
          </cell>
          <cell r="AO2108" t="str">
            <v>D-02-UN-0526</v>
          </cell>
          <cell r="AP2108">
            <v>-730</v>
          </cell>
          <cell r="AQ2108" t="str">
            <v>MS</v>
          </cell>
          <cell r="AR2108" t="str">
            <v>Entergy Mississippi, LLC</v>
          </cell>
          <cell r="AS2108" t="str">
            <v>ETR</v>
          </cell>
          <cell r="AT2108" t="str">
            <v>Electric</v>
          </cell>
          <cell r="AU2108">
            <v>37484</v>
          </cell>
          <cell r="AV2108">
            <v>68800</v>
          </cell>
          <cell r="AW2108">
            <v>9.36</v>
          </cell>
          <cell r="AX2108">
            <v>12.34</v>
          </cell>
          <cell r="AY2108">
            <v>44.99</v>
          </cell>
          <cell r="AZ2108">
            <v>1214100</v>
          </cell>
          <cell r="BA2108">
            <v>37603</v>
          </cell>
          <cell r="BB2108">
            <v>48200</v>
          </cell>
          <cell r="BC2108">
            <v>9.09</v>
          </cell>
          <cell r="BD2108">
            <v>11.75</v>
          </cell>
          <cell r="BE2108">
            <v>44.99</v>
          </cell>
          <cell r="BF2108">
            <v>37986</v>
          </cell>
          <cell r="BG2108">
            <v>1174900</v>
          </cell>
          <cell r="BH2108" t="str">
            <v>Average</v>
          </cell>
          <cell r="BI2108" t="str">
            <v>Vertically Integrated</v>
          </cell>
          <cell r="BJ2108" t="str">
            <v>Settled</v>
          </cell>
          <cell r="BK2108" t="str">
            <v>No</v>
          </cell>
          <cell r="BL2108" t="str">
            <v>No</v>
          </cell>
        </row>
        <row r="2109">
          <cell r="AE2109">
            <v>221</v>
          </cell>
          <cell r="AF2109">
            <v>0</v>
          </cell>
          <cell r="AG2109">
            <v>1</v>
          </cell>
          <cell r="AH2109">
            <v>1</v>
          </cell>
          <cell r="AI2109">
            <v>1</v>
          </cell>
          <cell r="AJ2109">
            <v>0</v>
          </cell>
          <cell r="AL2109">
            <v>46</v>
          </cell>
          <cell r="AM2109">
            <v>130</v>
          </cell>
          <cell r="AO2109" t="str">
            <v>D-01-UN-0548</v>
          </cell>
          <cell r="AP2109">
            <v>-449</v>
          </cell>
          <cell r="AQ2109" t="str">
            <v>MS</v>
          </cell>
          <cell r="AR2109" t="str">
            <v>Mississippi Power Company</v>
          </cell>
          <cell r="AS2109" t="str">
            <v>SO</v>
          </cell>
          <cell r="AT2109" t="str">
            <v>Electric</v>
          </cell>
          <cell r="AU2109">
            <v>37106</v>
          </cell>
          <cell r="AV2109">
            <v>46400</v>
          </cell>
          <cell r="AW2109">
            <v>10.1</v>
          </cell>
          <cell r="AX2109">
            <v>13.25</v>
          </cell>
          <cell r="AY2109">
            <v>53.68</v>
          </cell>
          <cell r="AZ2109">
            <v>753200</v>
          </cell>
          <cell r="BA2109">
            <v>37228</v>
          </cell>
          <cell r="BB2109">
            <v>39000</v>
          </cell>
          <cell r="BC2109">
            <v>9.9</v>
          </cell>
          <cell r="BD2109">
            <v>12.88</v>
          </cell>
          <cell r="BE2109">
            <v>53.68</v>
          </cell>
          <cell r="BF2109">
            <v>37621</v>
          </cell>
          <cell r="BG2109">
            <v>731700</v>
          </cell>
          <cell r="BH2109" t="str">
            <v>Average</v>
          </cell>
          <cell r="BI2109" t="str">
            <v>Vertically Integrated</v>
          </cell>
          <cell r="BJ2109" t="str">
            <v>Fully Litigated</v>
          </cell>
          <cell r="BK2109" t="str">
            <v>No</v>
          </cell>
          <cell r="BL2109" t="str">
            <v>No</v>
          </cell>
        </row>
        <row r="2110">
          <cell r="AE2110">
            <v>221</v>
          </cell>
          <cell r="AF2110">
            <v>0</v>
          </cell>
          <cell r="AG2110">
            <v>1</v>
          </cell>
          <cell r="AH2110">
            <v>1</v>
          </cell>
          <cell r="AI2110">
            <v>1</v>
          </cell>
          <cell r="AJ2110">
            <v>0</v>
          </cell>
          <cell r="AL2110">
            <v>46</v>
          </cell>
          <cell r="AM2110">
            <v>130</v>
          </cell>
          <cell r="AO2110" t="str">
            <v>C-U-0301</v>
          </cell>
          <cell r="AP2110">
            <v>-420</v>
          </cell>
          <cell r="AQ2110" t="str">
            <v>MS</v>
          </cell>
          <cell r="AR2110" t="str">
            <v>Entergy Mississippi, LLC</v>
          </cell>
          <cell r="AS2110" t="str">
            <v>ETR</v>
          </cell>
          <cell r="AT2110" t="str">
            <v>Electric</v>
          </cell>
          <cell r="AU2110">
            <v>34274</v>
          </cell>
          <cell r="AV2110">
            <v>0</v>
          </cell>
          <cell r="AW2110">
            <v>9.36</v>
          </cell>
          <cell r="AX2110">
            <v>12.42</v>
          </cell>
          <cell r="AY2110">
            <v>36.42</v>
          </cell>
          <cell r="AZ2110">
            <v>885200</v>
          </cell>
          <cell r="BA2110">
            <v>34394</v>
          </cell>
          <cell r="BB2110">
            <v>-28100</v>
          </cell>
          <cell r="BC2110">
            <v>9.92</v>
          </cell>
          <cell r="BD2110">
            <v>11</v>
          </cell>
          <cell r="BE2110">
            <v>41</v>
          </cell>
          <cell r="BF2110">
            <v>34150</v>
          </cell>
          <cell r="BG2110">
            <v>719500</v>
          </cell>
          <cell r="BH2110" t="str">
            <v>Average</v>
          </cell>
          <cell r="BI2110" t="str">
            <v>Vertically Integrated</v>
          </cell>
          <cell r="BJ2110" t="str">
            <v>Settled</v>
          </cell>
          <cell r="BK2110" t="str">
            <v>No</v>
          </cell>
          <cell r="BL2110" t="str">
            <v>No</v>
          </cell>
        </row>
        <row r="2111">
          <cell r="AE2111">
            <v>221</v>
          </cell>
          <cell r="AF2111">
            <v>0</v>
          </cell>
          <cell r="AG2111">
            <v>1</v>
          </cell>
          <cell r="AH2111">
            <v>1</v>
          </cell>
          <cell r="AI2111">
            <v>1</v>
          </cell>
          <cell r="AJ2111">
            <v>0</v>
          </cell>
          <cell r="AL2111">
            <v>46</v>
          </cell>
          <cell r="AM2111">
            <v>130</v>
          </cell>
          <cell r="AO2111" t="str">
            <v>C-93-UA-0302</v>
          </cell>
          <cell r="AP2111">
            <v>-389</v>
          </cell>
          <cell r="AQ2111" t="str">
            <v>MS</v>
          </cell>
          <cell r="AR2111" t="str">
            <v>Mississippi Power Company</v>
          </cell>
          <cell r="AS2111" t="str">
            <v>SO</v>
          </cell>
          <cell r="AT2111" t="str">
            <v>Electric</v>
          </cell>
          <cell r="AU2111">
            <v>34171</v>
          </cell>
          <cell r="AV2111" t="str">
            <v>NA</v>
          </cell>
          <cell r="AW2111" t="str">
            <v>NA</v>
          </cell>
          <cell r="AX2111" t="str">
            <v>NA</v>
          </cell>
          <cell r="AY2111" t="str">
            <v>NA</v>
          </cell>
          <cell r="AZ2111" t="str">
            <v>NA</v>
          </cell>
          <cell r="BA2111">
            <v>34338</v>
          </cell>
          <cell r="BB2111" t="str">
            <v>NA</v>
          </cell>
          <cell r="BC2111" t="str">
            <v>NA</v>
          </cell>
          <cell r="BD2111">
            <v>10.07</v>
          </cell>
          <cell r="BE2111" t="str">
            <v>NA</v>
          </cell>
          <cell r="BF2111">
            <v>34242</v>
          </cell>
          <cell r="BG2111" t="str">
            <v>NA</v>
          </cell>
          <cell r="BI2111" t="str">
            <v>Vertically Integrated</v>
          </cell>
          <cell r="BJ2111" t="str">
            <v>Settled</v>
          </cell>
          <cell r="BK2111" t="str">
            <v>No</v>
          </cell>
          <cell r="BL2111" t="str">
            <v>No</v>
          </cell>
        </row>
        <row r="2112">
          <cell r="AE2112">
            <v>221</v>
          </cell>
          <cell r="AF2112">
            <v>0</v>
          </cell>
          <cell r="AG2112">
            <v>1</v>
          </cell>
          <cell r="AH2112">
            <v>1</v>
          </cell>
          <cell r="AI2112">
            <v>1</v>
          </cell>
          <cell r="AJ2112">
            <v>0</v>
          </cell>
          <cell r="AL2112">
            <v>46</v>
          </cell>
          <cell r="AM2112">
            <v>130</v>
          </cell>
          <cell r="AO2112" t="str">
            <v>C-90-UN-0287</v>
          </cell>
          <cell r="AP2112">
            <v>-27</v>
          </cell>
          <cell r="AQ2112" t="str">
            <v>MS</v>
          </cell>
          <cell r="AR2112" t="str">
            <v>Mississippi Power Company</v>
          </cell>
          <cell r="AS2112" t="str">
            <v>SO</v>
          </cell>
          <cell r="AT2112" t="str">
            <v>Electric</v>
          </cell>
          <cell r="AU2112">
            <v>33116</v>
          </cell>
          <cell r="AV2112">
            <v>14200</v>
          </cell>
          <cell r="AW2112" t="str">
            <v>NA</v>
          </cell>
          <cell r="AX2112">
            <v>13.25</v>
          </cell>
          <cell r="AY2112" t="str">
            <v>NA</v>
          </cell>
          <cell r="AZ2112" t="str">
            <v>NA</v>
          </cell>
          <cell r="BA2112">
            <v>33234</v>
          </cell>
          <cell r="BB2112">
            <v>6100</v>
          </cell>
          <cell r="BC2112" t="str">
            <v>NA</v>
          </cell>
          <cell r="BD2112">
            <v>12.79</v>
          </cell>
          <cell r="BE2112" t="str">
            <v>NA</v>
          </cell>
          <cell r="BF2112">
            <v>33146</v>
          </cell>
          <cell r="BG2112" t="str">
            <v>NA</v>
          </cell>
          <cell r="BI2112" t="str">
            <v>Vertically Integrated</v>
          </cell>
          <cell r="BJ2112" t="str">
            <v>Settled</v>
          </cell>
          <cell r="BK2112" t="str">
            <v>No</v>
          </cell>
          <cell r="BL2112" t="str">
            <v>No</v>
          </cell>
        </row>
        <row r="2113">
          <cell r="AE2113">
            <v>221</v>
          </cell>
          <cell r="AF2113">
            <v>0</v>
          </cell>
          <cell r="AG2113">
            <v>1</v>
          </cell>
          <cell r="AH2113">
            <v>1</v>
          </cell>
          <cell r="AI2113">
            <v>1</v>
          </cell>
          <cell r="AJ2113">
            <v>0</v>
          </cell>
          <cell r="AL2113">
            <v>46</v>
          </cell>
          <cell r="AM2113">
            <v>130</v>
          </cell>
          <cell r="AO2113" t="str">
            <v>C-U-3739</v>
          </cell>
          <cell r="AP2113">
            <v>1209</v>
          </cell>
          <cell r="AQ2113" t="str">
            <v>MS</v>
          </cell>
          <cell r="AR2113" t="str">
            <v>Mississippi Power Company</v>
          </cell>
          <cell r="AS2113" t="str">
            <v>SO</v>
          </cell>
          <cell r="AT2113" t="str">
            <v>Electric</v>
          </cell>
          <cell r="AU2113">
            <v>29108</v>
          </cell>
          <cell r="AV2113">
            <v>23900</v>
          </cell>
          <cell r="AW2113">
            <v>9.86</v>
          </cell>
          <cell r="AX2113">
            <v>14.95</v>
          </cell>
          <cell r="AY2113">
            <v>33.81</v>
          </cell>
          <cell r="AZ2113" t="str">
            <v>NA</v>
          </cell>
          <cell r="BA2113">
            <v>29287</v>
          </cell>
          <cell r="BB2113">
            <v>16800</v>
          </cell>
          <cell r="BC2113" t="str">
            <v>NA</v>
          </cell>
          <cell r="BD2113">
            <v>12.7</v>
          </cell>
          <cell r="BE2113">
            <v>33.81</v>
          </cell>
          <cell r="BF2113">
            <v>29525</v>
          </cell>
          <cell r="BG2113" t="str">
            <v>NA</v>
          </cell>
          <cell r="BH2113" t="str">
            <v>Average</v>
          </cell>
          <cell r="BI2113" t="str">
            <v>Vertically Integrated</v>
          </cell>
          <cell r="BJ2113" t="str">
            <v>Fully Litigated</v>
          </cell>
          <cell r="BK2113" t="str">
            <v>No</v>
          </cell>
          <cell r="BL2113" t="str">
            <v>No</v>
          </cell>
        </row>
        <row r="2114">
          <cell r="AE2114">
            <v>221</v>
          </cell>
          <cell r="AF2114">
            <v>0</v>
          </cell>
          <cell r="AG2114">
            <v>1</v>
          </cell>
          <cell r="AH2114">
            <v>1</v>
          </cell>
          <cell r="AI2114">
            <v>1</v>
          </cell>
          <cell r="AJ2114">
            <v>0</v>
          </cell>
          <cell r="AL2114">
            <v>46</v>
          </cell>
          <cell r="AM2114">
            <v>130</v>
          </cell>
          <cell r="AO2114" t="str">
            <v>C-U-3929</v>
          </cell>
          <cell r="AP2114">
            <v>1210</v>
          </cell>
          <cell r="AQ2114" t="str">
            <v>MS</v>
          </cell>
          <cell r="AR2114" t="str">
            <v>Mississippi Power Company</v>
          </cell>
          <cell r="AS2114" t="str">
            <v>SO</v>
          </cell>
          <cell r="AT2114" t="str">
            <v>Electric</v>
          </cell>
          <cell r="AU2114">
            <v>29514</v>
          </cell>
          <cell r="AV2114">
            <v>39300</v>
          </cell>
          <cell r="AW2114">
            <v>10.6</v>
          </cell>
          <cell r="AX2114">
            <v>16.04</v>
          </cell>
          <cell r="AY2114">
            <v>33.119999999999997</v>
          </cell>
          <cell r="AZ2114" t="str">
            <v>NA</v>
          </cell>
          <cell r="BA2114">
            <v>29692</v>
          </cell>
          <cell r="BB2114">
            <v>10900</v>
          </cell>
          <cell r="BC2114">
            <v>9.76</v>
          </cell>
          <cell r="BD2114">
            <v>13.5</v>
          </cell>
          <cell r="BE2114">
            <v>31.96</v>
          </cell>
          <cell r="BF2114">
            <v>29920</v>
          </cell>
          <cell r="BG2114" t="str">
            <v>NA</v>
          </cell>
          <cell r="BH2114" t="str">
            <v>Average</v>
          </cell>
          <cell r="BI2114" t="str">
            <v>Vertically Integrated</v>
          </cell>
          <cell r="BJ2114" t="str">
            <v>Fully Litigated</v>
          </cell>
          <cell r="BK2114" t="str">
            <v>No</v>
          </cell>
          <cell r="BL2114" t="str">
            <v>No</v>
          </cell>
        </row>
        <row r="2115">
          <cell r="AE2115">
            <v>221</v>
          </cell>
          <cell r="AF2115">
            <v>0</v>
          </cell>
          <cell r="AG2115">
            <v>1</v>
          </cell>
          <cell r="AH2115">
            <v>1</v>
          </cell>
          <cell r="AI2115">
            <v>1</v>
          </cell>
          <cell r="AJ2115">
            <v>0</v>
          </cell>
          <cell r="AL2115">
            <v>46</v>
          </cell>
          <cell r="AM2115">
            <v>130</v>
          </cell>
          <cell r="AO2115" t="str">
            <v>C-U-4190</v>
          </cell>
          <cell r="AP2115">
            <v>1211</v>
          </cell>
          <cell r="AQ2115" t="str">
            <v>MS</v>
          </cell>
          <cell r="AR2115" t="str">
            <v>Mississippi Power Company</v>
          </cell>
          <cell r="AS2115" t="str">
            <v>SO</v>
          </cell>
          <cell r="AT2115" t="str">
            <v>Electric</v>
          </cell>
          <cell r="AU2115">
            <v>30046</v>
          </cell>
          <cell r="AV2115">
            <v>21900</v>
          </cell>
          <cell r="AW2115">
            <v>11.87</v>
          </cell>
          <cell r="AX2115">
            <v>18.28</v>
          </cell>
          <cell r="AY2115">
            <v>34.200000000000003</v>
          </cell>
          <cell r="AZ2115" t="str">
            <v>NA</v>
          </cell>
          <cell r="BA2115">
            <v>30225</v>
          </cell>
          <cell r="BB2115">
            <v>0</v>
          </cell>
          <cell r="BC2115">
            <v>10.96</v>
          </cell>
          <cell r="BD2115">
            <v>15.5</v>
          </cell>
          <cell r="BE2115">
            <v>34.35</v>
          </cell>
          <cell r="BF2115">
            <v>30467</v>
          </cell>
          <cell r="BG2115" t="str">
            <v>NA</v>
          </cell>
          <cell r="BH2115" t="str">
            <v>Average</v>
          </cell>
          <cell r="BI2115" t="str">
            <v>Vertically Integrated</v>
          </cell>
          <cell r="BJ2115" t="str">
            <v>Fully Litigated</v>
          </cell>
          <cell r="BK2115" t="str">
            <v>No</v>
          </cell>
          <cell r="BL2115" t="str">
            <v>Yes</v>
          </cell>
        </row>
        <row r="2116">
          <cell r="AE2116">
            <v>221</v>
          </cell>
          <cell r="AF2116">
            <v>0</v>
          </cell>
          <cell r="AG2116">
            <v>1</v>
          </cell>
          <cell r="AH2116">
            <v>1</v>
          </cell>
          <cell r="AI2116">
            <v>1</v>
          </cell>
          <cell r="AJ2116">
            <v>0</v>
          </cell>
          <cell r="AL2116">
            <v>46</v>
          </cell>
          <cell r="AM2116">
            <v>130</v>
          </cell>
          <cell r="AO2116" t="str">
            <v>C-U-3850</v>
          </cell>
          <cell r="AP2116">
            <v>1212</v>
          </cell>
          <cell r="AQ2116" t="str">
            <v>MS</v>
          </cell>
          <cell r="AR2116" t="str">
            <v>Entergy Mississippi, LLC</v>
          </cell>
          <cell r="AS2116" t="str">
            <v>ETR</v>
          </cell>
          <cell r="AT2116" t="str">
            <v>Electric</v>
          </cell>
          <cell r="AU2116">
            <v>29369</v>
          </cell>
          <cell r="AV2116">
            <v>68800</v>
          </cell>
          <cell r="AW2116">
            <v>10.24</v>
          </cell>
          <cell r="AX2116">
            <v>18</v>
          </cell>
          <cell r="AY2116">
            <v>28.58</v>
          </cell>
          <cell r="AZ2116" t="str">
            <v>NA</v>
          </cell>
          <cell r="BA2116">
            <v>29549</v>
          </cell>
          <cell r="BB2116">
            <v>48300</v>
          </cell>
          <cell r="BC2116">
            <v>9.8800000000000008</v>
          </cell>
          <cell r="BD2116">
            <v>14</v>
          </cell>
          <cell r="BE2116">
            <v>34.799999999999997</v>
          </cell>
          <cell r="BF2116">
            <v>29767</v>
          </cell>
          <cell r="BG2116">
            <v>485000</v>
          </cell>
          <cell r="BH2116" t="str">
            <v>Average</v>
          </cell>
          <cell r="BI2116" t="str">
            <v>Vertically Integrated</v>
          </cell>
          <cell r="BJ2116" t="str">
            <v>Fully Litigated</v>
          </cell>
          <cell r="BK2116" t="str">
            <v>No</v>
          </cell>
          <cell r="BL2116" t="str">
            <v>No</v>
          </cell>
        </row>
        <row r="2117">
          <cell r="AE2117">
            <v>221</v>
          </cell>
          <cell r="AF2117">
            <v>0</v>
          </cell>
          <cell r="AG2117">
            <v>1</v>
          </cell>
          <cell r="AH2117">
            <v>1</v>
          </cell>
          <cell r="AI2117">
            <v>1</v>
          </cell>
          <cell r="AJ2117">
            <v>0</v>
          </cell>
          <cell r="AL2117">
            <v>46</v>
          </cell>
          <cell r="AM2117">
            <v>130</v>
          </cell>
          <cell r="AO2117" t="str">
            <v>C-U-4224</v>
          </cell>
          <cell r="AP2117">
            <v>1213</v>
          </cell>
          <cell r="AQ2117" t="str">
            <v>MS</v>
          </cell>
          <cell r="AR2117" t="str">
            <v>Entergy Mississippi, LLC</v>
          </cell>
          <cell r="AS2117" t="str">
            <v>ETR</v>
          </cell>
          <cell r="AT2117" t="str">
            <v>Electric</v>
          </cell>
          <cell r="AU2117">
            <v>30162</v>
          </cell>
          <cell r="AV2117">
            <v>93900</v>
          </cell>
          <cell r="AW2117">
            <v>12.92</v>
          </cell>
          <cell r="AX2117">
            <v>18</v>
          </cell>
          <cell r="AY2117">
            <v>32.18</v>
          </cell>
          <cell r="AZ2117">
            <v>655200</v>
          </cell>
          <cell r="BA2117">
            <v>30337</v>
          </cell>
          <cell r="BB2117">
            <v>47500</v>
          </cell>
          <cell r="BC2117">
            <v>11.75</v>
          </cell>
          <cell r="BD2117">
            <v>15</v>
          </cell>
          <cell r="BE2117">
            <v>34.700000000000003</v>
          </cell>
          <cell r="BF2117">
            <v>30559</v>
          </cell>
          <cell r="BG2117">
            <v>531200</v>
          </cell>
          <cell r="BH2117" t="str">
            <v>Average</v>
          </cell>
          <cell r="BI2117" t="str">
            <v>Vertically Integrated</v>
          </cell>
          <cell r="BJ2117" t="str">
            <v>Fully Litigated</v>
          </cell>
          <cell r="BK2117" t="str">
            <v>No</v>
          </cell>
          <cell r="BL2117" t="str">
            <v>No</v>
          </cell>
        </row>
        <row r="2118">
          <cell r="AE2118">
            <v>221</v>
          </cell>
          <cell r="AF2118">
            <v>0</v>
          </cell>
          <cell r="AG2118">
            <v>1</v>
          </cell>
          <cell r="AH2118">
            <v>1</v>
          </cell>
          <cell r="AI2118">
            <v>1</v>
          </cell>
          <cell r="AJ2118">
            <v>0</v>
          </cell>
          <cell r="AL2118">
            <v>46</v>
          </cell>
          <cell r="AM2118">
            <v>130</v>
          </cell>
          <cell r="AO2118" t="str">
            <v>C-U-4620</v>
          </cell>
          <cell r="AP2118">
            <v>1215</v>
          </cell>
          <cell r="AQ2118" t="str">
            <v>MS</v>
          </cell>
          <cell r="AR2118" t="str">
            <v>Entergy Mississippi, LLC</v>
          </cell>
          <cell r="AS2118" t="str">
            <v>ETR</v>
          </cell>
          <cell r="AT2118" t="str">
            <v>Electric</v>
          </cell>
          <cell r="AU2118">
            <v>31002</v>
          </cell>
          <cell r="AV2118">
            <v>94700</v>
          </cell>
          <cell r="AW2118">
            <v>12.88</v>
          </cell>
          <cell r="AX2118">
            <v>18</v>
          </cell>
          <cell r="AY2118">
            <v>32.4</v>
          </cell>
          <cell r="AZ2118">
            <v>682800</v>
          </cell>
          <cell r="BA2118">
            <v>31212</v>
          </cell>
          <cell r="BB2118">
            <v>48700</v>
          </cell>
          <cell r="BC2118">
            <v>11.85</v>
          </cell>
          <cell r="BD2118">
            <v>15.5</v>
          </cell>
          <cell r="BE2118">
            <v>31.89</v>
          </cell>
          <cell r="BF2118">
            <v>31471</v>
          </cell>
          <cell r="BG2118">
            <v>616000</v>
          </cell>
          <cell r="BH2118" t="str">
            <v>Average</v>
          </cell>
          <cell r="BI2118" t="str">
            <v>Vertically Integrated</v>
          </cell>
          <cell r="BJ2118" t="str">
            <v>Settled</v>
          </cell>
          <cell r="BK2118" t="str">
            <v>No</v>
          </cell>
          <cell r="BL2118" t="str">
            <v>Yes</v>
          </cell>
        </row>
        <row r="2119">
          <cell r="AE2119">
            <v>221</v>
          </cell>
          <cell r="AF2119">
            <v>0</v>
          </cell>
          <cell r="AG2119">
            <v>1</v>
          </cell>
          <cell r="AH2119">
            <v>1</v>
          </cell>
          <cell r="AI2119">
            <v>1</v>
          </cell>
          <cell r="AJ2119">
            <v>1</v>
          </cell>
          <cell r="AL2119">
            <v>46</v>
          </cell>
          <cell r="AM2119">
            <v>130</v>
          </cell>
          <cell r="AO2119" t="str">
            <v>C-U-4242</v>
          </cell>
          <cell r="AP2119">
            <v>1739</v>
          </cell>
          <cell r="AQ2119" t="str">
            <v>MS</v>
          </cell>
          <cell r="AR2119" t="str">
            <v>Atmos Energy Corporation</v>
          </cell>
          <cell r="AT2119" t="str">
            <v>Natural Gas</v>
          </cell>
          <cell r="AU2119">
            <v>30194</v>
          </cell>
          <cell r="AV2119">
            <v>14300</v>
          </cell>
          <cell r="AW2119">
            <v>13.72</v>
          </cell>
          <cell r="AX2119" t="str">
            <v>NA</v>
          </cell>
          <cell r="AY2119">
            <v>74.319999999999993</v>
          </cell>
          <cell r="AZ2119" t="str">
            <v>NA</v>
          </cell>
          <cell r="BA2119">
            <v>30285</v>
          </cell>
          <cell r="BB2119">
            <v>11700</v>
          </cell>
          <cell r="BC2119">
            <v>11.66</v>
          </cell>
          <cell r="BD2119">
            <v>12.98</v>
          </cell>
          <cell r="BE2119" t="str">
            <v>NA</v>
          </cell>
          <cell r="BF2119">
            <v>30589</v>
          </cell>
          <cell r="BG2119" t="str">
            <v>NA</v>
          </cell>
          <cell r="BH2119" t="str">
            <v>Average</v>
          </cell>
          <cell r="BI2119" t="str">
            <v>Distribution</v>
          </cell>
          <cell r="BJ2119" t="str">
            <v>Fully Litigated</v>
          </cell>
          <cell r="BK2119" t="str">
            <v>No</v>
          </cell>
          <cell r="BL2119" t="str">
            <v>No</v>
          </cell>
        </row>
        <row r="2120">
          <cell r="AE2120">
            <v>221</v>
          </cell>
          <cell r="AF2120">
            <v>0</v>
          </cell>
          <cell r="AG2120">
            <v>1</v>
          </cell>
          <cell r="AH2120">
            <v>1</v>
          </cell>
          <cell r="AI2120">
            <v>1</v>
          </cell>
          <cell r="AJ2120">
            <v>1</v>
          </cell>
          <cell r="AL2120">
            <v>46</v>
          </cell>
          <cell r="AM2120">
            <v>130</v>
          </cell>
          <cell r="AO2120" t="str">
            <v>C-U-4728</v>
          </cell>
          <cell r="AP2120">
            <v>1740</v>
          </cell>
          <cell r="AQ2120" t="str">
            <v>MS</v>
          </cell>
          <cell r="AR2120" t="str">
            <v>Atmos Energy Corporation</v>
          </cell>
          <cell r="AT2120" t="str">
            <v>Natural Gas</v>
          </cell>
          <cell r="AU2120">
            <v>31260</v>
          </cell>
          <cell r="AV2120">
            <v>9400</v>
          </cell>
          <cell r="AW2120">
            <v>13</v>
          </cell>
          <cell r="AX2120">
            <v>15.02</v>
          </cell>
          <cell r="AY2120">
            <v>77.95</v>
          </cell>
          <cell r="AZ2120" t="str">
            <v>NA</v>
          </cell>
          <cell r="BA2120">
            <v>31359</v>
          </cell>
          <cell r="BB2120">
            <v>7900</v>
          </cell>
          <cell r="BC2120">
            <v>11.86</v>
          </cell>
          <cell r="BD2120">
            <v>12.94</v>
          </cell>
          <cell r="BE2120">
            <v>77.760000000000005</v>
          </cell>
          <cell r="BF2120">
            <v>31685</v>
          </cell>
          <cell r="BG2120" t="str">
            <v>NA</v>
          </cell>
          <cell r="BH2120" t="str">
            <v>Year-end</v>
          </cell>
          <cell r="BI2120" t="str">
            <v>Distribution</v>
          </cell>
          <cell r="BJ2120" t="str">
            <v>Fully Litigated</v>
          </cell>
          <cell r="BK2120" t="str">
            <v>No</v>
          </cell>
          <cell r="BL2120" t="str">
            <v>No</v>
          </cell>
        </row>
        <row r="2121">
          <cell r="AE2121">
            <v>221</v>
          </cell>
          <cell r="AF2121">
            <v>0</v>
          </cell>
          <cell r="AG2121">
            <v>1</v>
          </cell>
          <cell r="AH2121">
            <v>1</v>
          </cell>
          <cell r="AI2121">
            <v>1</v>
          </cell>
          <cell r="AJ2121">
            <v>0</v>
          </cell>
          <cell r="AL2121">
            <v>46</v>
          </cell>
          <cell r="AM2121">
            <v>130</v>
          </cell>
          <cell r="AO2121" t="str">
            <v>C-U-4761</v>
          </cell>
          <cell r="AP2121">
            <v>2088</v>
          </cell>
          <cell r="AQ2121" t="str">
            <v>MS</v>
          </cell>
          <cell r="AR2121" t="str">
            <v>Mississippi Power Company</v>
          </cell>
          <cell r="AS2121" t="str">
            <v>SO</v>
          </cell>
          <cell r="AT2121" t="str">
            <v>Electric</v>
          </cell>
          <cell r="AU2121">
            <v>31356</v>
          </cell>
          <cell r="AV2121">
            <v>0</v>
          </cell>
          <cell r="AW2121" t="str">
            <v>NA</v>
          </cell>
          <cell r="AX2121" t="str">
            <v>NA</v>
          </cell>
          <cell r="AY2121" t="str">
            <v>NA</v>
          </cell>
          <cell r="AZ2121" t="str">
            <v>NA</v>
          </cell>
          <cell r="BA2121">
            <v>31631</v>
          </cell>
          <cell r="BB2121">
            <v>0</v>
          </cell>
          <cell r="BC2121" t="str">
            <v>NA</v>
          </cell>
          <cell r="BD2121" t="str">
            <v>NA</v>
          </cell>
          <cell r="BE2121" t="str">
            <v>NA</v>
          </cell>
          <cell r="BG2121" t="str">
            <v>NA</v>
          </cell>
          <cell r="BI2121" t="str">
            <v>Vertically Integrated</v>
          </cell>
          <cell r="BJ2121" t="str">
            <v>Fully Litigated</v>
          </cell>
          <cell r="BK2121" t="str">
            <v>No</v>
          </cell>
          <cell r="BL2121" t="str">
            <v>No</v>
          </cell>
        </row>
        <row r="2122">
          <cell r="AE2122">
            <v>221</v>
          </cell>
          <cell r="AF2122">
            <v>0</v>
          </cell>
          <cell r="AG2122">
            <v>1</v>
          </cell>
          <cell r="AH2122">
            <v>1</v>
          </cell>
          <cell r="AI2122">
            <v>1</v>
          </cell>
          <cell r="AJ2122">
            <v>0</v>
          </cell>
          <cell r="AL2122">
            <v>46</v>
          </cell>
          <cell r="AM2122">
            <v>130</v>
          </cell>
          <cell r="AO2122" t="str">
            <v>D-2011-UN-0135</v>
          </cell>
          <cell r="AP2122">
            <v>2262</v>
          </cell>
          <cell r="AQ2122" t="str">
            <v>MS</v>
          </cell>
          <cell r="AR2122" t="str">
            <v>Mississippi Power Company</v>
          </cell>
          <cell r="AS2122" t="str">
            <v>SO</v>
          </cell>
          <cell r="AT2122" t="str">
            <v>Electric</v>
          </cell>
          <cell r="AU2122">
            <v>40862</v>
          </cell>
          <cell r="AV2122">
            <v>58617.195</v>
          </cell>
          <cell r="AW2122">
            <v>7.45</v>
          </cell>
          <cell r="AX2122">
            <v>10.43</v>
          </cell>
          <cell r="AY2122">
            <v>47.51</v>
          </cell>
          <cell r="AZ2122">
            <v>863512.73600000003</v>
          </cell>
          <cell r="BA2122">
            <v>41082</v>
          </cell>
          <cell r="BB2122" t="str">
            <v>NA</v>
          </cell>
          <cell r="BC2122" t="str">
            <v>NA</v>
          </cell>
          <cell r="BD2122" t="str">
            <v>NA</v>
          </cell>
          <cell r="BE2122" t="str">
            <v>NA</v>
          </cell>
          <cell r="BG2122" t="str">
            <v>NA</v>
          </cell>
          <cell r="BI2122" t="str">
            <v>Limited-Issue Rider</v>
          </cell>
          <cell r="BJ2122" t="str">
            <v>Fully Litigated</v>
          </cell>
          <cell r="BK2122" t="str">
            <v>No</v>
          </cell>
          <cell r="BL2122" t="str">
            <v>No</v>
          </cell>
        </row>
        <row r="2123">
          <cell r="AE2123">
            <v>221</v>
          </cell>
          <cell r="AF2123">
            <v>0</v>
          </cell>
          <cell r="AG2123">
            <v>1</v>
          </cell>
          <cell r="AH2123">
            <v>1</v>
          </cell>
          <cell r="AI2123">
            <v>1</v>
          </cell>
          <cell r="AJ2123">
            <v>0</v>
          </cell>
          <cell r="AL2123">
            <v>46</v>
          </cell>
          <cell r="AM2123">
            <v>130</v>
          </cell>
          <cell r="AO2123" t="str">
            <v>D-2013-UN-0014</v>
          </cell>
          <cell r="AP2123">
            <v>2454</v>
          </cell>
          <cell r="AQ2123" t="str">
            <v>MS</v>
          </cell>
          <cell r="AR2123" t="str">
            <v>Mississippi Power Company</v>
          </cell>
          <cell r="AS2123" t="str">
            <v>SO</v>
          </cell>
          <cell r="AT2123" t="str">
            <v>Electric</v>
          </cell>
          <cell r="AU2123">
            <v>41299</v>
          </cell>
          <cell r="AV2123">
            <v>170479.31299999999</v>
          </cell>
          <cell r="AW2123">
            <v>6.95</v>
          </cell>
          <cell r="AX2123">
            <v>9.6999999999999993</v>
          </cell>
          <cell r="AY2123">
            <v>49.95</v>
          </cell>
          <cell r="AZ2123">
            <v>1757409.149</v>
          </cell>
          <cell r="BA2123">
            <v>42192</v>
          </cell>
          <cell r="BB2123">
            <v>0</v>
          </cell>
          <cell r="BC2123" t="str">
            <v>NA</v>
          </cell>
          <cell r="BD2123" t="str">
            <v>NA</v>
          </cell>
          <cell r="BE2123" t="str">
            <v>NA</v>
          </cell>
          <cell r="BG2123" t="str">
            <v>NA</v>
          </cell>
          <cell r="BI2123" t="str">
            <v>Limited-Issue Rider</v>
          </cell>
          <cell r="BJ2123" t="str">
            <v>Fully Litigated</v>
          </cell>
          <cell r="BK2123" t="str">
            <v>No</v>
          </cell>
          <cell r="BL2123" t="str">
            <v>No</v>
          </cell>
        </row>
        <row r="2124">
          <cell r="AE2124">
            <v>221</v>
          </cell>
          <cell r="AF2124">
            <v>0</v>
          </cell>
          <cell r="AG2124">
            <v>1</v>
          </cell>
          <cell r="AH2124">
            <v>1</v>
          </cell>
          <cell r="AI2124">
            <v>1</v>
          </cell>
          <cell r="AJ2124">
            <v>0</v>
          </cell>
          <cell r="AL2124">
            <v>46</v>
          </cell>
          <cell r="AM2124">
            <v>130</v>
          </cell>
          <cell r="AO2124" t="str">
            <v>D-2014-UN-0132</v>
          </cell>
          <cell r="AP2124">
            <v>2682</v>
          </cell>
          <cell r="AQ2124" t="str">
            <v>MS</v>
          </cell>
          <cell r="AR2124" t="str">
            <v>Entergy Mississippi, LLC</v>
          </cell>
          <cell r="AS2124" t="str">
            <v>ETR</v>
          </cell>
          <cell r="AT2124" t="str">
            <v>Electric</v>
          </cell>
          <cell r="AU2124">
            <v>41800</v>
          </cell>
          <cell r="AV2124">
            <v>204541.807</v>
          </cell>
          <cell r="AW2124">
            <v>7.81</v>
          </cell>
          <cell r="AX2124">
            <v>10.59</v>
          </cell>
          <cell r="AY2124" t="str">
            <v>NA</v>
          </cell>
          <cell r="AZ2124">
            <v>2022490.0160000001</v>
          </cell>
          <cell r="BA2124">
            <v>41984</v>
          </cell>
          <cell r="BB2124">
            <v>177658</v>
          </cell>
          <cell r="BC2124">
            <v>7.51</v>
          </cell>
          <cell r="BD2124">
            <v>10.07</v>
          </cell>
          <cell r="BE2124" t="str">
            <v>NA</v>
          </cell>
          <cell r="BF2124">
            <v>42369</v>
          </cell>
          <cell r="BG2124">
            <v>2014330.5390000001</v>
          </cell>
          <cell r="BH2124" t="str">
            <v>Average</v>
          </cell>
          <cell r="BI2124" t="str">
            <v>Vertically Integrated</v>
          </cell>
          <cell r="BJ2124" t="str">
            <v>Settled</v>
          </cell>
          <cell r="BK2124" t="str">
            <v>No</v>
          </cell>
          <cell r="BL2124" t="str">
            <v>No</v>
          </cell>
        </row>
        <row r="2125">
          <cell r="AE2125">
            <v>221</v>
          </cell>
          <cell r="AF2125">
            <v>0</v>
          </cell>
          <cell r="AG2125">
            <v>1</v>
          </cell>
          <cell r="AH2125">
            <v>1</v>
          </cell>
          <cell r="AI2125">
            <v>1</v>
          </cell>
          <cell r="AJ2125">
            <v>0</v>
          </cell>
          <cell r="AL2125">
            <v>46</v>
          </cell>
          <cell r="AM2125">
            <v>130</v>
          </cell>
          <cell r="AO2125" t="str">
            <v>D-2015-UN-0080</v>
          </cell>
          <cell r="AP2125">
            <v>2802</v>
          </cell>
          <cell r="AQ2125" t="str">
            <v>MS</v>
          </cell>
          <cell r="AR2125" t="str">
            <v>Mississippi Power Company</v>
          </cell>
          <cell r="AS2125" t="str">
            <v>SO</v>
          </cell>
          <cell r="AT2125" t="str">
            <v>Electric</v>
          </cell>
          <cell r="AU2125">
            <v>42139</v>
          </cell>
          <cell r="AV2125">
            <v>272949.32500000001</v>
          </cell>
          <cell r="AW2125">
            <v>7.25</v>
          </cell>
          <cell r="AX2125">
            <v>10.199999999999999</v>
          </cell>
          <cell r="AY2125">
            <v>49.42</v>
          </cell>
          <cell r="AZ2125">
            <v>2355671.878</v>
          </cell>
          <cell r="BA2125">
            <v>42341</v>
          </cell>
          <cell r="BB2125">
            <v>126071.501</v>
          </cell>
          <cell r="BC2125">
            <v>6.68</v>
          </cell>
          <cell r="BD2125">
            <v>9.23</v>
          </cell>
          <cell r="BE2125">
            <v>49.73</v>
          </cell>
          <cell r="BF2125">
            <v>42521</v>
          </cell>
          <cell r="BG2125">
            <v>476452.37599999999</v>
          </cell>
          <cell r="BH2125" t="str">
            <v>Average</v>
          </cell>
          <cell r="BI2125" t="str">
            <v>Limited-Issue Rider</v>
          </cell>
          <cell r="BJ2125" t="str">
            <v>Settled</v>
          </cell>
          <cell r="BK2125" t="str">
            <v>No</v>
          </cell>
          <cell r="BL2125" t="str">
            <v>Yes</v>
          </cell>
        </row>
        <row r="2126">
          <cell r="AE2126">
            <v>221</v>
          </cell>
          <cell r="AF2126">
            <v>0</v>
          </cell>
          <cell r="AG2126">
            <v>1</v>
          </cell>
          <cell r="AH2126">
            <v>1</v>
          </cell>
          <cell r="AI2126">
            <v>1</v>
          </cell>
          <cell r="AJ2126">
            <v>0</v>
          </cell>
          <cell r="AL2126">
            <v>46</v>
          </cell>
          <cell r="AM2126">
            <v>130</v>
          </cell>
          <cell r="AO2126" t="str">
            <v>D-2017-AD-0112</v>
          </cell>
          <cell r="AP2126">
            <v>3186</v>
          </cell>
          <cell r="AQ2126" t="str">
            <v>MS</v>
          </cell>
          <cell r="AR2126" t="str">
            <v>Mississippi Power Company</v>
          </cell>
          <cell r="AS2126" t="str">
            <v>SO</v>
          </cell>
          <cell r="AT2126" t="str">
            <v>Electric</v>
          </cell>
          <cell r="AU2126">
            <v>42922</v>
          </cell>
          <cell r="AV2126" t="str">
            <v>NA</v>
          </cell>
          <cell r="AW2126" t="str">
            <v>NA</v>
          </cell>
          <cell r="AX2126" t="str">
            <v>NA</v>
          </cell>
          <cell r="AY2126" t="str">
            <v>NA</v>
          </cell>
          <cell r="AZ2126" t="str">
            <v>NA</v>
          </cell>
          <cell r="BA2126">
            <v>43137</v>
          </cell>
          <cell r="BB2126" t="str">
            <v>NA</v>
          </cell>
          <cell r="BC2126">
            <v>6.62</v>
          </cell>
          <cell r="BD2126">
            <v>8.58</v>
          </cell>
          <cell r="BE2126">
            <v>50.45</v>
          </cell>
          <cell r="BF2126">
            <v>43465</v>
          </cell>
          <cell r="BG2126">
            <v>612996.71900000004</v>
          </cell>
          <cell r="BH2126" t="str">
            <v>Average</v>
          </cell>
          <cell r="BI2126" t="str">
            <v>Limited-Issue Rider</v>
          </cell>
          <cell r="BJ2126" t="str">
            <v>Settled</v>
          </cell>
          <cell r="BK2126" t="str">
            <v>No</v>
          </cell>
          <cell r="BL2126" t="str">
            <v>No</v>
          </cell>
        </row>
        <row r="2127">
          <cell r="AE2127">
            <v>221</v>
          </cell>
          <cell r="AF2127">
            <v>1</v>
          </cell>
          <cell r="AG2127">
            <v>1</v>
          </cell>
          <cell r="AH2127">
            <v>1</v>
          </cell>
          <cell r="AI2127">
            <v>1</v>
          </cell>
          <cell r="AJ2127">
            <v>0</v>
          </cell>
          <cell r="AL2127">
            <v>46</v>
          </cell>
          <cell r="AM2127">
            <v>130</v>
          </cell>
          <cell r="AO2127" t="str">
            <v>D-2019-UN-0219</v>
          </cell>
          <cell r="AP2127">
            <v>3587</v>
          </cell>
          <cell r="AQ2127" t="str">
            <v>MS</v>
          </cell>
          <cell r="AR2127" t="str">
            <v>Mississippi Power Company</v>
          </cell>
          <cell r="AS2127" t="str">
            <v>SO</v>
          </cell>
          <cell r="AT2127" t="str">
            <v>Electric</v>
          </cell>
          <cell r="AU2127">
            <v>43795</v>
          </cell>
          <cell r="AV2127">
            <v>-5807.2020000000002</v>
          </cell>
          <cell r="AW2127">
            <v>7.73</v>
          </cell>
          <cell r="AX2127">
            <v>10.3</v>
          </cell>
          <cell r="AY2127">
            <v>53.1</v>
          </cell>
          <cell r="AZ2127">
            <v>2362140.2220000001</v>
          </cell>
          <cell r="BA2127">
            <v>43907</v>
          </cell>
          <cell r="BB2127">
            <v>-16680.558000000001</v>
          </cell>
          <cell r="BC2127">
            <v>7.57</v>
          </cell>
          <cell r="BD2127" t="str">
            <v>NA</v>
          </cell>
          <cell r="BE2127">
            <v>53</v>
          </cell>
          <cell r="BF2127">
            <v>44196</v>
          </cell>
          <cell r="BG2127">
            <v>2363898.9849999999</v>
          </cell>
          <cell r="BH2127" t="str">
            <v>Year-end</v>
          </cell>
          <cell r="BI2127" t="str">
            <v>Vertically Integrated</v>
          </cell>
          <cell r="BJ2127" t="str">
            <v>Settled</v>
          </cell>
          <cell r="BK2127" t="str">
            <v>No</v>
          </cell>
          <cell r="BL2127" t="str">
            <v>No</v>
          </cell>
        </row>
        <row r="2128">
          <cell r="AE2128">
            <v>221</v>
          </cell>
          <cell r="AF2128">
            <v>0</v>
          </cell>
          <cell r="AG2128">
            <v>1</v>
          </cell>
          <cell r="AH2128">
            <v>1</v>
          </cell>
          <cell r="AI2128">
            <v>1</v>
          </cell>
          <cell r="AJ2128">
            <v>0</v>
          </cell>
          <cell r="AL2128">
            <v>46</v>
          </cell>
          <cell r="AM2128">
            <v>131</v>
          </cell>
          <cell r="AO2128" t="str">
            <v>D-D97.7.90</v>
          </cell>
          <cell r="AP2128">
            <v>-758</v>
          </cell>
          <cell r="AQ2128" t="str">
            <v>MT</v>
          </cell>
          <cell r="AR2128" t="str">
            <v>NorthWestern Energy Group, Inc.</v>
          </cell>
          <cell r="AT2128" t="str">
            <v>Electric</v>
          </cell>
          <cell r="AU2128">
            <v>36531</v>
          </cell>
          <cell r="AV2128">
            <v>-16700</v>
          </cell>
          <cell r="AW2128" t="str">
            <v>NA</v>
          </cell>
          <cell r="AX2128" t="str">
            <v>NA</v>
          </cell>
          <cell r="AY2128" t="str">
            <v>NA</v>
          </cell>
          <cell r="AZ2128" t="str">
            <v>NA</v>
          </cell>
          <cell r="BA2128">
            <v>37287</v>
          </cell>
          <cell r="BB2128">
            <v>-16700</v>
          </cell>
          <cell r="BC2128" t="str">
            <v>NA</v>
          </cell>
          <cell r="BD2128" t="str">
            <v>NA</v>
          </cell>
          <cell r="BE2128" t="str">
            <v>NA</v>
          </cell>
          <cell r="BG2128" t="str">
            <v>NA</v>
          </cell>
          <cell r="BI2128" t="str">
            <v>Distribution</v>
          </cell>
          <cell r="BJ2128" t="str">
            <v>Settled</v>
          </cell>
          <cell r="BK2128" t="str">
            <v>No</v>
          </cell>
          <cell r="BL2128" t="str">
            <v>Yes</v>
          </cell>
        </row>
        <row r="2129">
          <cell r="AE2129">
            <v>221</v>
          </cell>
          <cell r="AF2129">
            <v>0</v>
          </cell>
          <cell r="AG2129">
            <v>1</v>
          </cell>
          <cell r="AH2129">
            <v>1</v>
          </cell>
          <cell r="AI2129">
            <v>1</v>
          </cell>
          <cell r="AJ2129">
            <v>0</v>
          </cell>
          <cell r="AL2129">
            <v>46</v>
          </cell>
          <cell r="AM2129">
            <v>131</v>
          </cell>
          <cell r="AO2129" t="str">
            <v>D-D90.6.39 (elec)</v>
          </cell>
          <cell r="AP2129">
            <v>-570</v>
          </cell>
          <cell r="AQ2129" t="str">
            <v>MT</v>
          </cell>
          <cell r="AR2129" t="str">
            <v>NorthWestern Energy Group, Inc.</v>
          </cell>
          <cell r="AT2129" t="str">
            <v>Electric</v>
          </cell>
          <cell r="AU2129">
            <v>33052</v>
          </cell>
          <cell r="AV2129">
            <v>51700</v>
          </cell>
          <cell r="AW2129">
            <v>10.82</v>
          </cell>
          <cell r="AX2129">
            <v>13.4</v>
          </cell>
          <cell r="AY2129">
            <v>44.78</v>
          </cell>
          <cell r="AZ2129">
            <v>863800</v>
          </cell>
          <cell r="BA2129">
            <v>33438</v>
          </cell>
          <cell r="BB2129">
            <v>39800</v>
          </cell>
          <cell r="BC2129">
            <v>10.24</v>
          </cell>
          <cell r="BD2129">
            <v>12.1</v>
          </cell>
          <cell r="BE2129">
            <v>44.78</v>
          </cell>
          <cell r="BF2129">
            <v>32873</v>
          </cell>
          <cell r="BG2129">
            <v>855200</v>
          </cell>
          <cell r="BH2129" t="str">
            <v>Average</v>
          </cell>
          <cell r="BI2129" t="str">
            <v>Vertically Integrated</v>
          </cell>
          <cell r="BJ2129" t="str">
            <v>Fully Litigated</v>
          </cell>
          <cell r="BK2129" t="str">
            <v>No</v>
          </cell>
          <cell r="BL2129" t="str">
            <v>Yes</v>
          </cell>
        </row>
        <row r="2130">
          <cell r="AE2130">
            <v>221</v>
          </cell>
          <cell r="AF2130">
            <v>0</v>
          </cell>
          <cell r="AG2130">
            <v>1</v>
          </cell>
          <cell r="AH2130">
            <v>1</v>
          </cell>
          <cell r="AI2130">
            <v>1</v>
          </cell>
          <cell r="AJ2130">
            <v>0</v>
          </cell>
          <cell r="AL2130">
            <v>46</v>
          </cell>
          <cell r="AM2130">
            <v>131</v>
          </cell>
          <cell r="AO2130" t="str">
            <v>D-D2000.8.113 (elec)</v>
          </cell>
          <cell r="AP2130">
            <v>-461</v>
          </cell>
          <cell r="AQ2130" t="str">
            <v>MT</v>
          </cell>
          <cell r="AR2130" t="str">
            <v>NorthWestern Energy Group, Inc.</v>
          </cell>
          <cell r="AT2130" t="str">
            <v>Electric</v>
          </cell>
          <cell r="AU2130">
            <v>36749</v>
          </cell>
          <cell r="AV2130">
            <v>35900</v>
          </cell>
          <cell r="AW2130">
            <v>9.68</v>
          </cell>
          <cell r="AX2130">
            <v>12.75</v>
          </cell>
          <cell r="AY2130">
            <v>48.52</v>
          </cell>
          <cell r="AZ2130">
            <v>615100</v>
          </cell>
          <cell r="BA2130">
            <v>37019</v>
          </cell>
          <cell r="BB2130">
            <v>16006.589</v>
          </cell>
          <cell r="BC2130">
            <v>8.4600000000000009</v>
          </cell>
          <cell r="BD2130">
            <v>10.75</v>
          </cell>
          <cell r="BE2130">
            <v>43</v>
          </cell>
          <cell r="BF2130">
            <v>36525</v>
          </cell>
          <cell r="BG2130">
            <v>579963.61400000006</v>
          </cell>
          <cell r="BH2130" t="str">
            <v>Average</v>
          </cell>
          <cell r="BI2130" t="str">
            <v>Distribution</v>
          </cell>
          <cell r="BJ2130" t="str">
            <v>Fully Litigated</v>
          </cell>
          <cell r="BK2130" t="str">
            <v>No</v>
          </cell>
          <cell r="BL2130" t="str">
            <v>Yes</v>
          </cell>
        </row>
        <row r="2131">
          <cell r="AE2131">
            <v>221</v>
          </cell>
          <cell r="AF2131">
            <v>0</v>
          </cell>
          <cell r="AG2131">
            <v>1</v>
          </cell>
          <cell r="AH2131">
            <v>1</v>
          </cell>
          <cell r="AI2131">
            <v>1</v>
          </cell>
          <cell r="AJ2131">
            <v>1</v>
          </cell>
          <cell r="AL2131">
            <v>46</v>
          </cell>
          <cell r="AM2131">
            <v>131</v>
          </cell>
          <cell r="AO2131" t="str">
            <v>D-D99.8.176</v>
          </cell>
          <cell r="AP2131">
            <v>-204</v>
          </cell>
          <cell r="AQ2131" t="str">
            <v>MT</v>
          </cell>
          <cell r="AR2131" t="str">
            <v>NorthWestern Energy Group, Inc.</v>
          </cell>
          <cell r="AT2131" t="str">
            <v>Natural Gas</v>
          </cell>
          <cell r="AU2131">
            <v>36384</v>
          </cell>
          <cell r="AV2131">
            <v>15400</v>
          </cell>
          <cell r="AW2131">
            <v>10</v>
          </cell>
          <cell r="AX2131">
            <v>13</v>
          </cell>
          <cell r="AY2131">
            <v>43.93</v>
          </cell>
          <cell r="AZ2131" t="str">
            <v>NA</v>
          </cell>
          <cell r="BA2131">
            <v>36613</v>
          </cell>
          <cell r="BB2131">
            <v>10400</v>
          </cell>
          <cell r="BC2131" t="str">
            <v>NA</v>
          </cell>
          <cell r="BD2131" t="str">
            <v>NA</v>
          </cell>
          <cell r="BE2131" t="str">
            <v>NA</v>
          </cell>
          <cell r="BF2131">
            <v>36160</v>
          </cell>
          <cell r="BG2131" t="str">
            <v>NA</v>
          </cell>
          <cell r="BH2131" t="str">
            <v>Year-end</v>
          </cell>
          <cell r="BI2131" t="str">
            <v>Distribution</v>
          </cell>
          <cell r="BJ2131" t="str">
            <v>Settled</v>
          </cell>
          <cell r="BK2131" t="str">
            <v>No</v>
          </cell>
          <cell r="BL2131" t="str">
            <v>Yes</v>
          </cell>
        </row>
        <row r="2132">
          <cell r="AE2132">
            <v>221</v>
          </cell>
          <cell r="AF2132">
            <v>0</v>
          </cell>
          <cell r="AG2132">
            <v>1</v>
          </cell>
          <cell r="AH2132">
            <v>1</v>
          </cell>
          <cell r="AI2132">
            <v>1</v>
          </cell>
          <cell r="AJ2132">
            <v>1</v>
          </cell>
          <cell r="AL2132">
            <v>46</v>
          </cell>
          <cell r="AM2132">
            <v>131</v>
          </cell>
          <cell r="AO2132" t="str">
            <v>D-D96.2.22</v>
          </cell>
          <cell r="AP2132">
            <v>-192</v>
          </cell>
          <cell r="AQ2132" t="str">
            <v>MT</v>
          </cell>
          <cell r="AR2132" t="str">
            <v>NorthWestern Energy Group, Inc.</v>
          </cell>
          <cell r="AT2132" t="str">
            <v>Natural Gas</v>
          </cell>
          <cell r="AU2132">
            <v>35275</v>
          </cell>
          <cell r="AV2132">
            <v>4800</v>
          </cell>
          <cell r="AW2132">
            <v>9.5</v>
          </cell>
          <cell r="AX2132">
            <v>11.25</v>
          </cell>
          <cell r="AY2132">
            <v>46.4</v>
          </cell>
          <cell r="AZ2132" t="str">
            <v>NA</v>
          </cell>
          <cell r="BA2132">
            <v>35734</v>
          </cell>
          <cell r="BB2132">
            <v>900</v>
          </cell>
          <cell r="BC2132" t="str">
            <v>NA</v>
          </cell>
          <cell r="BD2132">
            <v>11.25</v>
          </cell>
          <cell r="BE2132" t="str">
            <v>NA</v>
          </cell>
          <cell r="BF2132">
            <v>35064</v>
          </cell>
          <cell r="BG2132" t="str">
            <v>NA</v>
          </cell>
          <cell r="BH2132" t="str">
            <v>Year-end</v>
          </cell>
          <cell r="BI2132" t="str">
            <v>Distribution</v>
          </cell>
          <cell r="BJ2132" t="str">
            <v>Settled</v>
          </cell>
          <cell r="BK2132" t="str">
            <v>No</v>
          </cell>
          <cell r="BL2132" t="str">
            <v>No</v>
          </cell>
        </row>
        <row r="2133">
          <cell r="AE2133">
            <v>221</v>
          </cell>
          <cell r="AF2133">
            <v>0</v>
          </cell>
          <cell r="AG2133">
            <v>1</v>
          </cell>
          <cell r="AH2133">
            <v>1</v>
          </cell>
          <cell r="AI2133">
            <v>1</v>
          </cell>
          <cell r="AJ2133">
            <v>0</v>
          </cell>
          <cell r="AL2133">
            <v>46</v>
          </cell>
          <cell r="AM2133">
            <v>131</v>
          </cell>
          <cell r="AO2133" t="str">
            <v>D-D95.9.128 (elec)</v>
          </cell>
          <cell r="AP2133">
            <v>-185</v>
          </cell>
          <cell r="AQ2133" t="str">
            <v>MT</v>
          </cell>
          <cell r="AR2133" t="str">
            <v>NorthWestern Energy Group, Inc.</v>
          </cell>
          <cell r="AT2133" t="str">
            <v>Electric</v>
          </cell>
          <cell r="AU2133">
            <v>34963</v>
          </cell>
          <cell r="AV2133">
            <v>34900</v>
          </cell>
          <cell r="AW2133">
            <v>9.73</v>
          </cell>
          <cell r="AX2133">
            <v>12.5</v>
          </cell>
          <cell r="AY2133">
            <v>44.96</v>
          </cell>
          <cell r="AZ2133" t="str">
            <v>NA</v>
          </cell>
          <cell r="BA2133">
            <v>35198</v>
          </cell>
          <cell r="BB2133">
            <v>32600</v>
          </cell>
          <cell r="BC2133" t="str">
            <v>NA</v>
          </cell>
          <cell r="BD2133">
            <v>11</v>
          </cell>
          <cell r="BE2133" t="str">
            <v>NA</v>
          </cell>
          <cell r="BF2133">
            <v>34699</v>
          </cell>
          <cell r="BG2133" t="str">
            <v>NA</v>
          </cell>
          <cell r="BH2133" t="str">
            <v>Year-end</v>
          </cell>
          <cell r="BI2133" t="str">
            <v>Vertically Integrated</v>
          </cell>
          <cell r="BJ2133" t="str">
            <v>Settled</v>
          </cell>
          <cell r="BK2133" t="str">
            <v>Yes</v>
          </cell>
          <cell r="BL2133" t="str">
            <v>Yes</v>
          </cell>
        </row>
        <row r="2134">
          <cell r="AE2134">
            <v>221</v>
          </cell>
          <cell r="AF2134">
            <v>0</v>
          </cell>
          <cell r="AG2134">
            <v>1</v>
          </cell>
          <cell r="AH2134">
            <v>1</v>
          </cell>
          <cell r="AI2134">
            <v>1</v>
          </cell>
          <cell r="AJ2134">
            <v>0</v>
          </cell>
          <cell r="AL2134">
            <v>46</v>
          </cell>
          <cell r="AM2134">
            <v>131</v>
          </cell>
          <cell r="AO2134" t="str">
            <v>D-94.8.30</v>
          </cell>
          <cell r="AP2134">
            <v>-179</v>
          </cell>
          <cell r="AQ2134" t="str">
            <v>MT</v>
          </cell>
          <cell r="AR2134" t="str">
            <v>NorthWestern Energy Group, Inc.</v>
          </cell>
          <cell r="AT2134" t="str">
            <v>Electric</v>
          </cell>
          <cell r="AU2134">
            <v>34568</v>
          </cell>
          <cell r="AV2134">
            <v>24700</v>
          </cell>
          <cell r="AW2134">
            <v>9.7200000000000006</v>
          </cell>
          <cell r="AX2134">
            <v>12.5</v>
          </cell>
          <cell r="AY2134">
            <v>46.95</v>
          </cell>
          <cell r="AZ2134" t="str">
            <v>NA</v>
          </cell>
          <cell r="BA2134">
            <v>34807</v>
          </cell>
          <cell r="BB2134">
            <v>13900</v>
          </cell>
          <cell r="BC2134" t="str">
            <v>NA</v>
          </cell>
          <cell r="BD2134" t="str">
            <v>NA</v>
          </cell>
          <cell r="BE2134" t="str">
            <v>NA</v>
          </cell>
          <cell r="BF2134">
            <v>34334</v>
          </cell>
          <cell r="BG2134" t="str">
            <v>NA</v>
          </cell>
          <cell r="BH2134" t="str">
            <v>Year-end</v>
          </cell>
          <cell r="BI2134" t="str">
            <v>Vertically Integrated</v>
          </cell>
          <cell r="BJ2134" t="str">
            <v>Settled</v>
          </cell>
          <cell r="BK2134" t="str">
            <v>No</v>
          </cell>
          <cell r="BL2134" t="str">
            <v>Yes</v>
          </cell>
        </row>
        <row r="2135">
          <cell r="AE2135">
            <v>221</v>
          </cell>
          <cell r="AF2135">
            <v>0</v>
          </cell>
          <cell r="AG2135">
            <v>1</v>
          </cell>
          <cell r="AH2135">
            <v>1</v>
          </cell>
          <cell r="AI2135">
            <v>1</v>
          </cell>
          <cell r="AJ2135">
            <v>0</v>
          </cell>
          <cell r="AL2135">
            <v>46</v>
          </cell>
          <cell r="AM2135">
            <v>131</v>
          </cell>
          <cell r="AO2135" t="str">
            <v>D-D93.6.24 (elec)</v>
          </cell>
          <cell r="AP2135">
            <v>-170</v>
          </cell>
          <cell r="AQ2135" t="str">
            <v>MT</v>
          </cell>
          <cell r="AR2135" t="str">
            <v>NorthWestern Energy Group, Inc.</v>
          </cell>
          <cell r="AT2135" t="str">
            <v>Electric</v>
          </cell>
          <cell r="AU2135">
            <v>34142</v>
          </cell>
          <cell r="AV2135">
            <v>28000</v>
          </cell>
          <cell r="AW2135">
            <v>9.64</v>
          </cell>
          <cell r="AX2135">
            <v>12.25</v>
          </cell>
          <cell r="AY2135">
            <v>44.12</v>
          </cell>
          <cell r="AZ2135">
            <v>902600</v>
          </cell>
          <cell r="BA2135">
            <v>34449</v>
          </cell>
          <cell r="BB2135">
            <v>7600</v>
          </cell>
          <cell r="BC2135">
            <v>9.09</v>
          </cell>
          <cell r="BD2135">
            <v>11</v>
          </cell>
          <cell r="BE2135">
            <v>44.12</v>
          </cell>
          <cell r="BF2135">
            <v>33969</v>
          </cell>
          <cell r="BG2135">
            <v>903200</v>
          </cell>
          <cell r="BH2135" t="str">
            <v>Year-end</v>
          </cell>
          <cell r="BI2135" t="str">
            <v>Vertically Integrated</v>
          </cell>
          <cell r="BJ2135" t="str">
            <v>Fully Litigated</v>
          </cell>
          <cell r="BK2135" t="str">
            <v>No</v>
          </cell>
          <cell r="BL2135" t="str">
            <v>Yes</v>
          </cell>
        </row>
        <row r="2136">
          <cell r="AE2136">
            <v>221</v>
          </cell>
          <cell r="AF2136">
            <v>0</v>
          </cell>
          <cell r="AG2136">
            <v>1</v>
          </cell>
          <cell r="AH2136">
            <v>1</v>
          </cell>
          <cell r="AI2136">
            <v>1</v>
          </cell>
          <cell r="AJ2136">
            <v>0</v>
          </cell>
          <cell r="AL2136">
            <v>46</v>
          </cell>
          <cell r="AM2136">
            <v>132</v>
          </cell>
          <cell r="AO2136" t="str">
            <v>D-D2007.7.79</v>
          </cell>
          <cell r="AP2136">
            <v>143</v>
          </cell>
          <cell r="AQ2136" t="str">
            <v>MT</v>
          </cell>
          <cell r="AR2136" t="str">
            <v>MDU Resources Group, Inc.</v>
          </cell>
          <cell r="AT2136" t="str">
            <v>Electric</v>
          </cell>
          <cell r="AU2136">
            <v>39275</v>
          </cell>
          <cell r="AV2136">
            <v>7771.8379999999997</v>
          </cell>
          <cell r="AW2136">
            <v>8.9600000000000009</v>
          </cell>
          <cell r="AX2136">
            <v>11</v>
          </cell>
          <cell r="AY2136">
            <v>50.67</v>
          </cell>
          <cell r="AZ2136">
            <v>62106.175000000003</v>
          </cell>
          <cell r="BA2136">
            <v>39560</v>
          </cell>
          <cell r="BB2136">
            <v>4100</v>
          </cell>
          <cell r="BC2136">
            <v>8.58</v>
          </cell>
          <cell r="BD2136">
            <v>10.25</v>
          </cell>
          <cell r="BE2136">
            <v>50.67</v>
          </cell>
          <cell r="BF2136">
            <v>39082</v>
          </cell>
          <cell r="BG2136" t="str">
            <v>NA</v>
          </cell>
          <cell r="BI2136" t="str">
            <v>Vertically Integrated</v>
          </cell>
          <cell r="BJ2136" t="str">
            <v>Settled</v>
          </cell>
          <cell r="BK2136" t="str">
            <v>Yes</v>
          </cell>
          <cell r="BL2136" t="str">
            <v>Yes</v>
          </cell>
        </row>
        <row r="2137">
          <cell r="AE2137">
            <v>221</v>
          </cell>
          <cell r="AF2137">
            <v>0</v>
          </cell>
          <cell r="AG2137">
            <v>1</v>
          </cell>
          <cell r="AH2137">
            <v>1</v>
          </cell>
          <cell r="AI2137">
            <v>1</v>
          </cell>
          <cell r="AJ2137">
            <v>1</v>
          </cell>
          <cell r="AL2137">
            <v>46</v>
          </cell>
          <cell r="AM2137">
            <v>132</v>
          </cell>
          <cell r="AO2137" t="str">
            <v>D-D2000.8.113 (gas)</v>
          </cell>
          <cell r="AP2137">
            <v>145</v>
          </cell>
          <cell r="AQ2137" t="str">
            <v>MT</v>
          </cell>
          <cell r="AR2137" t="str">
            <v>NorthWestern Energy Group, Inc.</v>
          </cell>
          <cell r="AT2137" t="str">
            <v>Natural Gas</v>
          </cell>
          <cell r="AU2137">
            <v>36749</v>
          </cell>
          <cell r="AV2137">
            <v>11100</v>
          </cell>
          <cell r="AW2137">
            <v>10.28</v>
          </cell>
          <cell r="AX2137">
            <v>13.5</v>
          </cell>
          <cell r="AY2137">
            <v>48.52</v>
          </cell>
          <cell r="AZ2137" t="str">
            <v>NA</v>
          </cell>
          <cell r="BA2137">
            <v>37019</v>
          </cell>
          <cell r="BB2137">
            <v>4268.652</v>
          </cell>
          <cell r="BC2137">
            <v>8.82</v>
          </cell>
          <cell r="BD2137">
            <v>10.75</v>
          </cell>
          <cell r="BE2137">
            <v>45</v>
          </cell>
          <cell r="BF2137">
            <v>36525</v>
          </cell>
          <cell r="BG2137">
            <v>255983.533</v>
          </cell>
          <cell r="BH2137" t="str">
            <v>Average</v>
          </cell>
          <cell r="BI2137" t="str">
            <v>Distribution</v>
          </cell>
          <cell r="BJ2137" t="str">
            <v>Fully Litigated</v>
          </cell>
          <cell r="BK2137" t="str">
            <v>No</v>
          </cell>
          <cell r="BL2137" t="str">
            <v>Yes</v>
          </cell>
        </row>
        <row r="2138">
          <cell r="AE2138">
            <v>221</v>
          </cell>
          <cell r="AF2138">
            <v>0</v>
          </cell>
          <cell r="AG2138">
            <v>1</v>
          </cell>
          <cell r="AH2138">
            <v>1</v>
          </cell>
          <cell r="AI2138">
            <v>1</v>
          </cell>
          <cell r="AJ2138">
            <v>1</v>
          </cell>
          <cell r="AL2138">
            <v>46</v>
          </cell>
          <cell r="AM2138">
            <v>132</v>
          </cell>
          <cell r="AO2138" t="str">
            <v>D-D95.9.128 (gas)</v>
          </cell>
          <cell r="AP2138">
            <v>146</v>
          </cell>
          <cell r="AQ2138" t="str">
            <v>MT</v>
          </cell>
          <cell r="AR2138" t="str">
            <v>NorthWestern Energy Group, Inc.</v>
          </cell>
          <cell r="AT2138" t="str">
            <v>Natural Gas</v>
          </cell>
          <cell r="AU2138">
            <v>34963</v>
          </cell>
          <cell r="AV2138">
            <v>12000</v>
          </cell>
          <cell r="AW2138">
            <v>9.73</v>
          </cell>
          <cell r="AX2138">
            <v>12.5</v>
          </cell>
          <cell r="AY2138">
            <v>44.96</v>
          </cell>
          <cell r="AZ2138" t="str">
            <v>NA</v>
          </cell>
          <cell r="BA2138">
            <v>35198</v>
          </cell>
          <cell r="BB2138">
            <v>6700</v>
          </cell>
          <cell r="BC2138" t="str">
            <v>NA</v>
          </cell>
          <cell r="BD2138">
            <v>11.25</v>
          </cell>
          <cell r="BE2138" t="str">
            <v>NA</v>
          </cell>
          <cell r="BF2138">
            <v>34699</v>
          </cell>
          <cell r="BG2138" t="str">
            <v>NA</v>
          </cell>
          <cell r="BH2138" t="str">
            <v>Year-end</v>
          </cell>
          <cell r="BI2138" t="str">
            <v>Distribution</v>
          </cell>
          <cell r="BJ2138" t="str">
            <v>Settled</v>
          </cell>
          <cell r="BK2138" t="str">
            <v>No</v>
          </cell>
          <cell r="BL2138" t="str">
            <v>Yes</v>
          </cell>
        </row>
        <row r="2139">
          <cell r="AE2139">
            <v>221</v>
          </cell>
          <cell r="AF2139">
            <v>0</v>
          </cell>
          <cell r="AG2139">
            <v>1</v>
          </cell>
          <cell r="AH2139">
            <v>1</v>
          </cell>
          <cell r="AI2139">
            <v>1</v>
          </cell>
          <cell r="AJ2139">
            <v>1</v>
          </cell>
          <cell r="AL2139">
            <v>46</v>
          </cell>
          <cell r="AM2139">
            <v>132</v>
          </cell>
          <cell r="AO2139" t="str">
            <v>D-D93.6.24 (gas)</v>
          </cell>
          <cell r="AP2139">
            <v>147</v>
          </cell>
          <cell r="AQ2139" t="str">
            <v>MT</v>
          </cell>
          <cell r="AR2139" t="str">
            <v>NorthWestern Energy Group, Inc.</v>
          </cell>
          <cell r="AT2139" t="str">
            <v>Natural Gas</v>
          </cell>
          <cell r="AU2139">
            <v>34142</v>
          </cell>
          <cell r="AV2139">
            <v>9000</v>
          </cell>
          <cell r="AW2139">
            <v>10.039999999999999</v>
          </cell>
          <cell r="AX2139">
            <v>12.25</v>
          </cell>
          <cell r="AY2139">
            <v>44.12</v>
          </cell>
          <cell r="AZ2139" t="str">
            <v>NA</v>
          </cell>
          <cell r="BA2139">
            <v>34449</v>
          </cell>
          <cell r="BB2139">
            <v>5800</v>
          </cell>
          <cell r="BC2139">
            <v>9.49</v>
          </cell>
          <cell r="BD2139">
            <v>11</v>
          </cell>
          <cell r="BE2139">
            <v>44.12</v>
          </cell>
          <cell r="BF2139">
            <v>33969</v>
          </cell>
          <cell r="BG2139" t="str">
            <v>NA</v>
          </cell>
          <cell r="BH2139" t="str">
            <v>Year-end</v>
          </cell>
          <cell r="BI2139" t="str">
            <v>Distribution</v>
          </cell>
          <cell r="BJ2139" t="str">
            <v>Fully Litigated</v>
          </cell>
          <cell r="BK2139" t="str">
            <v>No</v>
          </cell>
          <cell r="BL2139" t="str">
            <v>Yes</v>
          </cell>
        </row>
        <row r="2140">
          <cell r="AE2140">
            <v>221</v>
          </cell>
          <cell r="AF2140">
            <v>0</v>
          </cell>
          <cell r="AG2140">
            <v>1</v>
          </cell>
          <cell r="AH2140">
            <v>1</v>
          </cell>
          <cell r="AI2140">
            <v>1</v>
          </cell>
          <cell r="AJ2140">
            <v>1</v>
          </cell>
          <cell r="AL2140">
            <v>46</v>
          </cell>
          <cell r="AM2140">
            <v>132</v>
          </cell>
          <cell r="AO2140" t="str">
            <v>D-D90.6.39 (gas)</v>
          </cell>
          <cell r="AP2140">
            <v>148</v>
          </cell>
          <cell r="AQ2140" t="str">
            <v>MT</v>
          </cell>
          <cell r="AR2140" t="str">
            <v>NorthWestern Energy Group, Inc.</v>
          </cell>
          <cell r="AT2140" t="str">
            <v>Natural Gas</v>
          </cell>
          <cell r="AU2140">
            <v>33051</v>
          </cell>
          <cell r="AV2140">
            <v>9600</v>
          </cell>
          <cell r="AW2140">
            <v>10.99</v>
          </cell>
          <cell r="AX2140">
            <v>13.4</v>
          </cell>
          <cell r="AY2140">
            <v>44.78</v>
          </cell>
          <cell r="AZ2140" t="str">
            <v>NA</v>
          </cell>
          <cell r="BA2140">
            <v>33438</v>
          </cell>
          <cell r="BB2140">
            <v>6200</v>
          </cell>
          <cell r="BC2140">
            <v>10.41</v>
          </cell>
          <cell r="BD2140">
            <v>12.1</v>
          </cell>
          <cell r="BE2140">
            <v>44.78</v>
          </cell>
          <cell r="BF2140">
            <v>32873</v>
          </cell>
          <cell r="BG2140" t="str">
            <v>NA</v>
          </cell>
          <cell r="BH2140" t="str">
            <v>Average</v>
          </cell>
          <cell r="BI2140" t="str">
            <v>Distribution</v>
          </cell>
          <cell r="BJ2140" t="str">
            <v>Fully Litigated</v>
          </cell>
          <cell r="BK2140" t="str">
            <v>No</v>
          </cell>
          <cell r="BL2140" t="str">
            <v>Yes</v>
          </cell>
        </row>
        <row r="2141">
          <cell r="AE2141">
            <v>221</v>
          </cell>
          <cell r="AF2141">
            <v>0</v>
          </cell>
          <cell r="AG2141">
            <v>1</v>
          </cell>
          <cell r="AH2141">
            <v>1</v>
          </cell>
          <cell r="AI2141">
            <v>1</v>
          </cell>
          <cell r="AJ2141">
            <v>0</v>
          </cell>
          <cell r="AL2141">
            <v>46</v>
          </cell>
          <cell r="AM2141">
            <v>132</v>
          </cell>
          <cell r="AO2141" t="str">
            <v>D-D2007.7.82 (elec)</v>
          </cell>
          <cell r="AP2141">
            <v>150</v>
          </cell>
          <cell r="AQ2141" t="str">
            <v>MT</v>
          </cell>
          <cell r="AR2141" t="str">
            <v>NorthWestern Energy Group, Inc.</v>
          </cell>
          <cell r="AT2141" t="str">
            <v>Electric</v>
          </cell>
          <cell r="AU2141">
            <v>39294</v>
          </cell>
          <cell r="AV2141">
            <v>31374.886000000002</v>
          </cell>
          <cell r="AW2141">
            <v>8.98</v>
          </cell>
          <cell r="AX2141">
            <v>12</v>
          </cell>
          <cell r="AY2141">
            <v>51.46</v>
          </cell>
          <cell r="AZ2141">
            <v>667442.45299999998</v>
          </cell>
          <cell r="BA2141">
            <v>39630</v>
          </cell>
          <cell r="BB2141">
            <v>10000</v>
          </cell>
          <cell r="BC2141" t="str">
            <v>NA</v>
          </cell>
          <cell r="BD2141" t="str">
            <v>NA</v>
          </cell>
          <cell r="BE2141" t="str">
            <v>NA</v>
          </cell>
          <cell r="BG2141" t="str">
            <v>NA</v>
          </cell>
          <cell r="BI2141" t="str">
            <v>Distribution</v>
          </cell>
          <cell r="BJ2141" t="str">
            <v>Settled</v>
          </cell>
          <cell r="BK2141" t="str">
            <v>No</v>
          </cell>
          <cell r="BL2141" t="str">
            <v>Yes</v>
          </cell>
        </row>
        <row r="2142">
          <cell r="AE2142">
            <v>221</v>
          </cell>
          <cell r="AF2142">
            <v>0</v>
          </cell>
          <cell r="AG2142">
            <v>1</v>
          </cell>
          <cell r="AH2142">
            <v>1</v>
          </cell>
          <cell r="AI2142">
            <v>1</v>
          </cell>
          <cell r="AJ2142">
            <v>1</v>
          </cell>
          <cell r="AL2142">
            <v>46</v>
          </cell>
          <cell r="AM2142">
            <v>132</v>
          </cell>
          <cell r="AO2142" t="str">
            <v>D-D2007.7.82 (gas)</v>
          </cell>
          <cell r="AP2142">
            <v>151</v>
          </cell>
          <cell r="AQ2142" t="str">
            <v>MT</v>
          </cell>
          <cell r="AR2142" t="str">
            <v>NorthWestern Energy Group, Inc.</v>
          </cell>
          <cell r="AT2142" t="str">
            <v>Natural Gas</v>
          </cell>
          <cell r="AU2142">
            <v>39294</v>
          </cell>
          <cell r="AV2142">
            <v>10522.594000000001</v>
          </cell>
          <cell r="AW2142">
            <v>8.85</v>
          </cell>
          <cell r="AX2142">
            <v>11.75</v>
          </cell>
          <cell r="AY2142">
            <v>51.46</v>
          </cell>
          <cell r="AZ2142">
            <v>264504.92300000001</v>
          </cell>
          <cell r="BA2142">
            <v>39630</v>
          </cell>
          <cell r="BB2142">
            <v>5000</v>
          </cell>
          <cell r="BC2142" t="str">
            <v>NA</v>
          </cell>
          <cell r="BD2142" t="str">
            <v>NA</v>
          </cell>
          <cell r="BE2142" t="str">
            <v>NA</v>
          </cell>
          <cell r="BG2142" t="str">
            <v>NA</v>
          </cell>
          <cell r="BI2142" t="str">
            <v>Distribution</v>
          </cell>
          <cell r="BJ2142" t="str">
            <v>Settled</v>
          </cell>
          <cell r="BK2142" t="str">
            <v>No</v>
          </cell>
          <cell r="BL2142" t="str">
            <v>Yes</v>
          </cell>
        </row>
        <row r="2143">
          <cell r="AE2143">
            <v>221</v>
          </cell>
          <cell r="AF2143">
            <v>0</v>
          </cell>
          <cell r="AG2143">
            <v>1</v>
          </cell>
          <cell r="AH2143">
            <v>1</v>
          </cell>
          <cell r="AI2143">
            <v>1</v>
          </cell>
          <cell r="AJ2143">
            <v>0</v>
          </cell>
          <cell r="AL2143">
            <v>46</v>
          </cell>
          <cell r="AM2143">
            <v>132</v>
          </cell>
          <cell r="AO2143" t="str">
            <v>D-D2009.9.129 (elec)</v>
          </cell>
          <cell r="AP2143">
            <v>545</v>
          </cell>
          <cell r="AQ2143" t="str">
            <v>MT</v>
          </cell>
          <cell r="AR2143" t="str">
            <v>NorthWestern Energy Group, Inc.</v>
          </cell>
          <cell r="AT2143" t="str">
            <v>Electric</v>
          </cell>
          <cell r="AU2143">
            <v>40102</v>
          </cell>
          <cell r="AV2143">
            <v>13624.23</v>
          </cell>
          <cell r="AW2143">
            <v>8.3000000000000007</v>
          </cell>
          <cell r="AX2143">
            <v>10.9</v>
          </cell>
          <cell r="AY2143">
            <v>49.45</v>
          </cell>
          <cell r="AZ2143">
            <v>632385.49699999997</v>
          </cell>
          <cell r="BA2143">
            <v>40521</v>
          </cell>
          <cell r="BB2143">
            <v>7010.7660000000005</v>
          </cell>
          <cell r="BC2143">
            <v>7.92</v>
          </cell>
          <cell r="BD2143">
            <v>10.25</v>
          </cell>
          <cell r="BE2143">
            <v>48</v>
          </cell>
          <cell r="BF2143">
            <v>39813</v>
          </cell>
          <cell r="BG2143">
            <v>632385.49699999997</v>
          </cell>
          <cell r="BH2143" t="str">
            <v>Average</v>
          </cell>
          <cell r="BI2143" t="str">
            <v>Distribution</v>
          </cell>
          <cell r="BJ2143" t="str">
            <v>Settled</v>
          </cell>
          <cell r="BK2143" t="str">
            <v>No</v>
          </cell>
          <cell r="BL2143" t="str">
            <v>Yes</v>
          </cell>
        </row>
        <row r="2144">
          <cell r="AE2144">
            <v>221</v>
          </cell>
          <cell r="AF2144">
            <v>0</v>
          </cell>
          <cell r="AG2144">
            <v>1</v>
          </cell>
          <cell r="AH2144">
            <v>1</v>
          </cell>
          <cell r="AI2144">
            <v>1</v>
          </cell>
          <cell r="AJ2144">
            <v>1</v>
          </cell>
          <cell r="AL2144">
            <v>46</v>
          </cell>
          <cell r="AM2144">
            <v>132</v>
          </cell>
          <cell r="AO2144" t="str">
            <v>D-D2009.9.129 (gas)</v>
          </cell>
          <cell r="AP2144">
            <v>546</v>
          </cell>
          <cell r="AQ2144" t="str">
            <v>MT</v>
          </cell>
          <cell r="AR2144" t="str">
            <v>NorthWestern Energy Group, Inc.</v>
          </cell>
          <cell r="AT2144" t="str">
            <v>Natural Gas</v>
          </cell>
          <cell r="AU2144">
            <v>40102</v>
          </cell>
          <cell r="AV2144">
            <v>1499.069</v>
          </cell>
          <cell r="AW2144">
            <v>8.3000000000000007</v>
          </cell>
          <cell r="AX2144">
            <v>10.9</v>
          </cell>
          <cell r="AY2144">
            <v>49.45</v>
          </cell>
          <cell r="AZ2144">
            <v>256705.734</v>
          </cell>
          <cell r="BA2144">
            <v>40521</v>
          </cell>
          <cell r="BB2144">
            <v>-988.96299999999997</v>
          </cell>
          <cell r="BC2144">
            <v>7.92</v>
          </cell>
          <cell r="BD2144">
            <v>10.25</v>
          </cell>
          <cell r="BE2144">
            <v>48</v>
          </cell>
          <cell r="BF2144">
            <v>39813</v>
          </cell>
          <cell r="BG2144">
            <v>256705.734</v>
          </cell>
          <cell r="BH2144" t="str">
            <v>Average</v>
          </cell>
          <cell r="BI2144" t="str">
            <v>Distribution</v>
          </cell>
          <cell r="BJ2144" t="str">
            <v>Settled</v>
          </cell>
          <cell r="BK2144" t="str">
            <v>No</v>
          </cell>
          <cell r="BL2144" t="str">
            <v>Yes</v>
          </cell>
        </row>
        <row r="2145">
          <cell r="AE2145">
            <v>221</v>
          </cell>
          <cell r="AF2145">
            <v>0</v>
          </cell>
          <cell r="AG2145">
            <v>1</v>
          </cell>
          <cell r="AH2145">
            <v>1</v>
          </cell>
          <cell r="AI2145">
            <v>1</v>
          </cell>
          <cell r="AJ2145">
            <v>0</v>
          </cell>
          <cell r="AL2145">
            <v>46</v>
          </cell>
          <cell r="AM2145">
            <v>132</v>
          </cell>
          <cell r="AO2145" t="str">
            <v>D-D2010.8.82</v>
          </cell>
          <cell r="AP2145">
            <v>662</v>
          </cell>
          <cell r="AQ2145" t="str">
            <v>MT</v>
          </cell>
          <cell r="AR2145" t="str">
            <v>MDU Resources Group, Inc.</v>
          </cell>
          <cell r="AT2145" t="str">
            <v>Electric</v>
          </cell>
          <cell r="AU2145">
            <v>40401</v>
          </cell>
          <cell r="AV2145">
            <v>4939.83</v>
          </cell>
          <cell r="AW2145">
            <v>8.7799999999999994</v>
          </cell>
          <cell r="AX2145">
            <v>11</v>
          </cell>
          <cell r="AY2145">
            <v>51.15</v>
          </cell>
          <cell r="AZ2145">
            <v>87251.385999999999</v>
          </cell>
          <cell r="BA2145">
            <v>40757</v>
          </cell>
          <cell r="BB2145">
            <v>2627.7710000000002</v>
          </cell>
          <cell r="BC2145" t="str">
            <v>NA</v>
          </cell>
          <cell r="BD2145" t="str">
            <v>NA</v>
          </cell>
          <cell r="BE2145" t="str">
            <v>NA</v>
          </cell>
          <cell r="BG2145" t="str">
            <v>NA</v>
          </cell>
          <cell r="BI2145" t="str">
            <v>Vertically Integrated</v>
          </cell>
          <cell r="BJ2145" t="str">
            <v>Settled</v>
          </cell>
          <cell r="BK2145" t="str">
            <v>No</v>
          </cell>
          <cell r="BL2145" t="str">
            <v>Yes</v>
          </cell>
        </row>
        <row r="2146">
          <cell r="AE2146">
            <v>221</v>
          </cell>
          <cell r="AF2146">
            <v>0</v>
          </cell>
          <cell r="AG2146">
            <v>1</v>
          </cell>
          <cell r="AH2146">
            <v>1</v>
          </cell>
          <cell r="AI2146">
            <v>1</v>
          </cell>
          <cell r="AJ2146">
            <v>0</v>
          </cell>
          <cell r="AL2146">
            <v>46</v>
          </cell>
          <cell r="AM2146">
            <v>132</v>
          </cell>
          <cell r="AO2146" t="str">
            <v>D-D2008.8.95</v>
          </cell>
          <cell r="AP2146">
            <v>706</v>
          </cell>
          <cell r="AQ2146" t="str">
            <v>MT</v>
          </cell>
          <cell r="AR2146" t="str">
            <v>NorthWestern Energy Group, Inc.</v>
          </cell>
          <cell r="AT2146" t="str">
            <v>Electric</v>
          </cell>
          <cell r="AU2146">
            <v>39685</v>
          </cell>
          <cell r="AV2146">
            <v>39089.270000000004</v>
          </cell>
          <cell r="AW2146" t="str">
            <v>NA</v>
          </cell>
          <cell r="AX2146" t="str">
            <v>NA</v>
          </cell>
          <cell r="AY2146" t="str">
            <v>NA</v>
          </cell>
          <cell r="AZ2146">
            <v>172680.641</v>
          </cell>
          <cell r="BA2146">
            <v>40989</v>
          </cell>
          <cell r="BB2146">
            <v>39089.270000000004</v>
          </cell>
          <cell r="BC2146" t="str">
            <v>NA</v>
          </cell>
          <cell r="BD2146" t="str">
            <v>NA</v>
          </cell>
          <cell r="BE2146" t="str">
            <v>NA</v>
          </cell>
          <cell r="BF2146">
            <v>40908</v>
          </cell>
          <cell r="BG2146">
            <v>172680.641</v>
          </cell>
          <cell r="BH2146" t="str">
            <v>Average</v>
          </cell>
          <cell r="BI2146" t="str">
            <v>Limited-Issue Rider</v>
          </cell>
          <cell r="BJ2146" t="str">
            <v>Fully Litigated</v>
          </cell>
          <cell r="BK2146" t="str">
            <v>Yes</v>
          </cell>
          <cell r="BL2146" t="str">
            <v>Yes</v>
          </cell>
        </row>
        <row r="2147">
          <cell r="AE2147">
            <v>221</v>
          </cell>
          <cell r="AF2147">
            <v>0</v>
          </cell>
          <cell r="AG2147">
            <v>1</v>
          </cell>
          <cell r="AH2147">
            <v>1</v>
          </cell>
          <cell r="AI2147">
            <v>1</v>
          </cell>
          <cell r="AJ2147">
            <v>1</v>
          </cell>
          <cell r="AL2147">
            <v>46</v>
          </cell>
          <cell r="AM2147">
            <v>132</v>
          </cell>
          <cell r="AO2147" t="str">
            <v>D-80.7.52</v>
          </cell>
          <cell r="AP2147">
            <v>1218</v>
          </cell>
          <cell r="AQ2147" t="str">
            <v>MT</v>
          </cell>
          <cell r="AR2147" t="str">
            <v>MDU Resources Group, Inc.</v>
          </cell>
          <cell r="AT2147" t="str">
            <v>Natural Gas</v>
          </cell>
          <cell r="AU2147">
            <v>29397</v>
          </cell>
          <cell r="AV2147">
            <v>4500</v>
          </cell>
          <cell r="AW2147">
            <v>10.64</v>
          </cell>
          <cell r="AX2147">
            <v>14.25</v>
          </cell>
          <cell r="AY2147">
            <v>38.6</v>
          </cell>
          <cell r="AZ2147" t="str">
            <v>NA</v>
          </cell>
          <cell r="BA2147">
            <v>29705</v>
          </cell>
          <cell r="BB2147">
            <v>1700</v>
          </cell>
          <cell r="BC2147">
            <v>10.5</v>
          </cell>
          <cell r="BD2147">
            <v>13.5</v>
          </cell>
          <cell r="BE2147">
            <v>46.11</v>
          </cell>
          <cell r="BF2147">
            <v>29220</v>
          </cell>
          <cell r="BG2147" t="str">
            <v>NA</v>
          </cell>
          <cell r="BH2147" t="str">
            <v>Average</v>
          </cell>
          <cell r="BI2147" t="str">
            <v>Distribution</v>
          </cell>
          <cell r="BJ2147" t="str">
            <v>Fully Litigated</v>
          </cell>
          <cell r="BK2147" t="str">
            <v>No</v>
          </cell>
          <cell r="BL2147" t="str">
            <v>No</v>
          </cell>
        </row>
        <row r="2148">
          <cell r="AE2148">
            <v>221</v>
          </cell>
          <cell r="AF2148">
            <v>0</v>
          </cell>
          <cell r="AG2148">
            <v>1</v>
          </cell>
          <cell r="AH2148">
            <v>1</v>
          </cell>
          <cell r="AI2148">
            <v>1</v>
          </cell>
          <cell r="AJ2148">
            <v>0</v>
          </cell>
          <cell r="AL2148">
            <v>46</v>
          </cell>
          <cell r="AM2148">
            <v>132</v>
          </cell>
          <cell r="AO2148" t="str">
            <v>D-81.1.2</v>
          </cell>
          <cell r="AP2148">
            <v>1220</v>
          </cell>
          <cell r="AQ2148" t="str">
            <v>MT</v>
          </cell>
          <cell r="AR2148" t="str">
            <v>MDU Resources Group, Inc.</v>
          </cell>
          <cell r="AT2148" t="str">
            <v>Electric</v>
          </cell>
          <cell r="AU2148">
            <v>29591</v>
          </cell>
          <cell r="AV2148">
            <v>8800</v>
          </cell>
          <cell r="AW2148">
            <v>10.52</v>
          </cell>
          <cell r="AX2148">
            <v>14.5</v>
          </cell>
          <cell r="AY2148">
            <v>38.74</v>
          </cell>
          <cell r="AZ2148" t="str">
            <v>NA</v>
          </cell>
          <cell r="BA2148">
            <v>29878</v>
          </cell>
          <cell r="BB2148">
            <v>5300</v>
          </cell>
          <cell r="BC2148">
            <v>10.23</v>
          </cell>
          <cell r="BD2148">
            <v>14.25</v>
          </cell>
          <cell r="BE2148">
            <v>35.880000000000003</v>
          </cell>
          <cell r="BF2148">
            <v>29402</v>
          </cell>
          <cell r="BG2148" t="str">
            <v>NA</v>
          </cell>
          <cell r="BH2148" t="str">
            <v>Average</v>
          </cell>
          <cell r="BI2148" t="str">
            <v>Vertically Integrated</v>
          </cell>
          <cell r="BJ2148" t="str">
            <v>Fully Litigated</v>
          </cell>
          <cell r="BK2148" t="str">
            <v>No</v>
          </cell>
          <cell r="BL2148" t="str">
            <v>No</v>
          </cell>
        </row>
        <row r="2149">
          <cell r="AE2149">
            <v>221</v>
          </cell>
          <cell r="AF2149">
            <v>0</v>
          </cell>
          <cell r="AG2149">
            <v>1</v>
          </cell>
          <cell r="AH2149">
            <v>1</v>
          </cell>
          <cell r="AI2149">
            <v>1</v>
          </cell>
          <cell r="AJ2149">
            <v>1</v>
          </cell>
          <cell r="AL2149">
            <v>46</v>
          </cell>
          <cell r="AM2149">
            <v>132</v>
          </cell>
          <cell r="AO2149" t="str">
            <v>D-81.7.62</v>
          </cell>
          <cell r="AP2149">
            <v>1222</v>
          </cell>
          <cell r="AQ2149" t="str">
            <v>MT</v>
          </cell>
          <cell r="AR2149" t="str">
            <v>MDU Resources Group, Inc.</v>
          </cell>
          <cell r="AT2149" t="str">
            <v>Natural Gas</v>
          </cell>
          <cell r="AU2149">
            <v>29780</v>
          </cell>
          <cell r="AV2149">
            <v>5100</v>
          </cell>
          <cell r="AW2149">
            <v>11.27</v>
          </cell>
          <cell r="AX2149">
            <v>16</v>
          </cell>
          <cell r="AY2149">
            <v>38.79</v>
          </cell>
          <cell r="AZ2149" t="str">
            <v>NA</v>
          </cell>
          <cell r="BA2149">
            <v>30059</v>
          </cell>
          <cell r="BB2149">
            <v>1800</v>
          </cell>
          <cell r="BC2149">
            <v>10.77</v>
          </cell>
          <cell r="BD2149">
            <v>14.7</v>
          </cell>
          <cell r="BE2149">
            <v>38.79</v>
          </cell>
          <cell r="BF2149">
            <v>29586</v>
          </cell>
          <cell r="BG2149" t="str">
            <v>NA</v>
          </cell>
          <cell r="BH2149" t="str">
            <v>Average</v>
          </cell>
          <cell r="BI2149" t="str">
            <v>Distribution</v>
          </cell>
          <cell r="BJ2149" t="str">
            <v>Fully Litigated</v>
          </cell>
          <cell r="BK2149" t="str">
            <v>No</v>
          </cell>
          <cell r="BL2149" t="str">
            <v>No</v>
          </cell>
        </row>
        <row r="2150">
          <cell r="AE2150">
            <v>221</v>
          </cell>
          <cell r="AF2150">
            <v>0</v>
          </cell>
          <cell r="AG2150">
            <v>1</v>
          </cell>
          <cell r="AH2150">
            <v>1</v>
          </cell>
          <cell r="AI2150">
            <v>1</v>
          </cell>
          <cell r="AJ2150">
            <v>1</v>
          </cell>
          <cell r="AL2150">
            <v>46</v>
          </cell>
          <cell r="AM2150">
            <v>132</v>
          </cell>
          <cell r="AO2150" t="str">
            <v>D-82.6.40</v>
          </cell>
          <cell r="AP2150">
            <v>1223</v>
          </cell>
          <cell r="AQ2150" t="str">
            <v>MT</v>
          </cell>
          <cell r="AR2150" t="str">
            <v>MDU Resources Group, Inc.</v>
          </cell>
          <cell r="AT2150" t="str">
            <v>Natural Gas</v>
          </cell>
          <cell r="AU2150">
            <v>30120</v>
          </cell>
          <cell r="AV2150">
            <v>6800</v>
          </cell>
          <cell r="AW2150">
            <v>11.4</v>
          </cell>
          <cell r="AX2150">
            <v>15.5</v>
          </cell>
          <cell r="AY2150">
            <v>38.99</v>
          </cell>
          <cell r="AZ2150" t="str">
            <v>NA</v>
          </cell>
          <cell r="BA2150">
            <v>30487</v>
          </cell>
          <cell r="BB2150">
            <v>4700</v>
          </cell>
          <cell r="BC2150">
            <v>11.08</v>
          </cell>
          <cell r="BD2150">
            <v>14.15</v>
          </cell>
          <cell r="BE2150">
            <v>40.93</v>
          </cell>
          <cell r="BF2150">
            <v>29951</v>
          </cell>
          <cell r="BG2150" t="str">
            <v>NA</v>
          </cell>
          <cell r="BH2150" t="str">
            <v>Average</v>
          </cell>
          <cell r="BI2150" t="str">
            <v>Distribution</v>
          </cell>
          <cell r="BJ2150" t="str">
            <v>Fully Litigated</v>
          </cell>
          <cell r="BK2150" t="str">
            <v>No</v>
          </cell>
          <cell r="BL2150" t="str">
            <v>Yes</v>
          </cell>
        </row>
        <row r="2151">
          <cell r="AE2151">
            <v>221</v>
          </cell>
          <cell r="AF2151">
            <v>0</v>
          </cell>
          <cell r="AG2151">
            <v>1</v>
          </cell>
          <cell r="AH2151">
            <v>1</v>
          </cell>
          <cell r="AI2151">
            <v>1</v>
          </cell>
          <cell r="AJ2151">
            <v>1</v>
          </cell>
          <cell r="AL2151">
            <v>46</v>
          </cell>
          <cell r="AM2151">
            <v>132</v>
          </cell>
          <cell r="AO2151" t="str">
            <v>D-83.8.58</v>
          </cell>
          <cell r="AP2151">
            <v>1225</v>
          </cell>
          <cell r="AQ2151" t="str">
            <v>MT</v>
          </cell>
          <cell r="AR2151" t="str">
            <v>MDU Resources Group, Inc.</v>
          </cell>
          <cell r="AT2151" t="str">
            <v>Natural Gas</v>
          </cell>
          <cell r="AU2151">
            <v>30551</v>
          </cell>
          <cell r="AV2151">
            <v>7900</v>
          </cell>
          <cell r="AW2151">
            <v>11.55</v>
          </cell>
          <cell r="AX2151">
            <v>15.5</v>
          </cell>
          <cell r="AY2151">
            <v>39.39</v>
          </cell>
          <cell r="AZ2151" t="str">
            <v>NA</v>
          </cell>
          <cell r="BA2151">
            <v>30817</v>
          </cell>
          <cell r="BB2151">
            <v>5700</v>
          </cell>
          <cell r="BC2151">
            <v>10.84</v>
          </cell>
          <cell r="BD2151">
            <v>13.35</v>
          </cell>
          <cell r="BE2151">
            <v>42.74</v>
          </cell>
          <cell r="BF2151">
            <v>30316</v>
          </cell>
          <cell r="BG2151" t="str">
            <v>NA</v>
          </cell>
          <cell r="BH2151" t="str">
            <v>Average</v>
          </cell>
          <cell r="BI2151" t="str">
            <v>Distribution</v>
          </cell>
          <cell r="BJ2151" t="str">
            <v>Fully Litigated</v>
          </cell>
          <cell r="BK2151" t="str">
            <v>No</v>
          </cell>
          <cell r="BL2151" t="str">
            <v>Yes</v>
          </cell>
        </row>
        <row r="2152">
          <cell r="AE2152">
            <v>221</v>
          </cell>
          <cell r="AF2152">
            <v>0</v>
          </cell>
          <cell r="AG2152">
            <v>1</v>
          </cell>
          <cell r="AH2152">
            <v>1</v>
          </cell>
          <cell r="AI2152">
            <v>1</v>
          </cell>
          <cell r="AJ2152">
            <v>0</v>
          </cell>
          <cell r="AL2152">
            <v>46</v>
          </cell>
          <cell r="AM2152">
            <v>132</v>
          </cell>
          <cell r="AO2152" t="str">
            <v>D-83.9.68</v>
          </cell>
          <cell r="AP2152">
            <v>1227</v>
          </cell>
          <cell r="AQ2152" t="str">
            <v>MT</v>
          </cell>
          <cell r="AR2152" t="str">
            <v>MDU Resources Group, Inc.</v>
          </cell>
          <cell r="AT2152" t="str">
            <v>Electric</v>
          </cell>
          <cell r="AU2152">
            <v>30589</v>
          </cell>
          <cell r="AV2152">
            <v>8700</v>
          </cell>
          <cell r="AW2152">
            <v>11.4</v>
          </cell>
          <cell r="AX2152">
            <v>15.5</v>
          </cell>
          <cell r="AY2152">
            <v>39.39</v>
          </cell>
          <cell r="AZ2152" t="str">
            <v>NA</v>
          </cell>
          <cell r="BA2152">
            <v>30865</v>
          </cell>
          <cell r="BB2152">
            <v>5500</v>
          </cell>
          <cell r="BC2152">
            <v>10.45</v>
          </cell>
          <cell r="BD2152">
            <v>13.35</v>
          </cell>
          <cell r="BE2152">
            <v>36.74</v>
          </cell>
          <cell r="BF2152">
            <v>30316</v>
          </cell>
          <cell r="BG2152" t="str">
            <v>NA</v>
          </cell>
          <cell r="BH2152" t="str">
            <v>Average</v>
          </cell>
          <cell r="BI2152" t="str">
            <v>Vertically Integrated</v>
          </cell>
          <cell r="BJ2152" t="str">
            <v>Fully Litigated</v>
          </cell>
          <cell r="BK2152" t="str">
            <v>No</v>
          </cell>
          <cell r="BL2152" t="str">
            <v>Yes</v>
          </cell>
        </row>
        <row r="2153">
          <cell r="AE2153">
            <v>221</v>
          </cell>
          <cell r="AF2153">
            <v>0</v>
          </cell>
          <cell r="AG2153">
            <v>1</v>
          </cell>
          <cell r="AH2153">
            <v>1</v>
          </cell>
          <cell r="AI2153">
            <v>1</v>
          </cell>
          <cell r="AJ2153">
            <v>1</v>
          </cell>
          <cell r="AL2153">
            <v>46</v>
          </cell>
          <cell r="AM2153">
            <v>132</v>
          </cell>
          <cell r="AO2153" t="str">
            <v>D-85.7.30</v>
          </cell>
          <cell r="AP2153">
            <v>1228</v>
          </cell>
          <cell r="AQ2153" t="str">
            <v>MT</v>
          </cell>
          <cell r="AR2153" t="str">
            <v>MDU Resources Group, Inc.</v>
          </cell>
          <cell r="AT2153" t="str">
            <v>Natural Gas</v>
          </cell>
          <cell r="AU2153">
            <v>31247</v>
          </cell>
          <cell r="AV2153">
            <v>5200</v>
          </cell>
          <cell r="AW2153">
            <v>12.23</v>
          </cell>
          <cell r="AX2153">
            <v>16</v>
          </cell>
          <cell r="AY2153">
            <v>36.89</v>
          </cell>
          <cell r="AZ2153" t="str">
            <v>NA</v>
          </cell>
          <cell r="BA2153">
            <v>31565</v>
          </cell>
          <cell r="BB2153">
            <v>4000</v>
          </cell>
          <cell r="BC2153">
            <v>11.17</v>
          </cell>
          <cell r="BD2153">
            <v>13</v>
          </cell>
          <cell r="BE2153">
            <v>39.83</v>
          </cell>
          <cell r="BF2153">
            <v>31047</v>
          </cell>
          <cell r="BG2153" t="str">
            <v>NA</v>
          </cell>
          <cell r="BH2153" t="str">
            <v>Average</v>
          </cell>
          <cell r="BI2153" t="str">
            <v>Distribution</v>
          </cell>
          <cell r="BJ2153" t="str">
            <v>Fully Litigated</v>
          </cell>
          <cell r="BK2153" t="str">
            <v>No</v>
          </cell>
          <cell r="BL2153" t="str">
            <v>Yes</v>
          </cell>
        </row>
        <row r="2154">
          <cell r="AE2154">
            <v>221</v>
          </cell>
          <cell r="AF2154">
            <v>0</v>
          </cell>
          <cell r="AG2154">
            <v>1</v>
          </cell>
          <cell r="AH2154">
            <v>1</v>
          </cell>
          <cell r="AI2154">
            <v>1</v>
          </cell>
          <cell r="AJ2154">
            <v>0</v>
          </cell>
          <cell r="AL2154">
            <v>46</v>
          </cell>
          <cell r="AM2154">
            <v>132</v>
          </cell>
          <cell r="AO2154" t="str">
            <v>D-80.4.2.4714A (elec)</v>
          </cell>
          <cell r="AP2154">
            <v>1230</v>
          </cell>
          <cell r="AQ2154" t="str">
            <v>MT</v>
          </cell>
          <cell r="AR2154" t="str">
            <v>NorthWestern Energy Group, Inc.</v>
          </cell>
          <cell r="AT2154" t="str">
            <v>Electric</v>
          </cell>
          <cell r="AU2154">
            <v>29318</v>
          </cell>
          <cell r="AV2154">
            <v>36300</v>
          </cell>
          <cell r="AW2154">
            <v>11.04</v>
          </cell>
          <cell r="AX2154">
            <v>15</v>
          </cell>
          <cell r="AY2154">
            <v>38.65</v>
          </cell>
          <cell r="AZ2154" t="str">
            <v>NA</v>
          </cell>
          <cell r="BA2154">
            <v>29577</v>
          </cell>
          <cell r="BB2154">
            <v>21700</v>
          </cell>
          <cell r="BC2154">
            <v>10.34</v>
          </cell>
          <cell r="BD2154">
            <v>13.45</v>
          </cell>
          <cell r="BE2154">
            <v>38.71</v>
          </cell>
          <cell r="BF2154">
            <v>29128</v>
          </cell>
          <cell r="BG2154">
            <v>442700</v>
          </cell>
          <cell r="BH2154" t="str">
            <v>Average</v>
          </cell>
          <cell r="BI2154" t="str">
            <v>Vertically Integrated</v>
          </cell>
          <cell r="BJ2154" t="str">
            <v>Fully Litigated</v>
          </cell>
          <cell r="BK2154" t="str">
            <v>No</v>
          </cell>
          <cell r="BL2154" t="str">
            <v>No</v>
          </cell>
        </row>
        <row r="2155">
          <cell r="AE2155">
            <v>221</v>
          </cell>
          <cell r="AF2155">
            <v>0</v>
          </cell>
          <cell r="AG2155">
            <v>1</v>
          </cell>
          <cell r="AH2155">
            <v>1</v>
          </cell>
          <cell r="AI2155">
            <v>1</v>
          </cell>
          <cell r="AJ2155">
            <v>1</v>
          </cell>
          <cell r="AL2155">
            <v>46</v>
          </cell>
          <cell r="AM2155">
            <v>132</v>
          </cell>
          <cell r="AO2155" t="str">
            <v>D-81.6.57</v>
          </cell>
          <cell r="AP2155">
            <v>1233</v>
          </cell>
          <cell r="AQ2155" t="str">
            <v>MT</v>
          </cell>
          <cell r="AR2155" t="str">
            <v>NorthWestern Energy Group, Inc.</v>
          </cell>
          <cell r="AT2155" t="str">
            <v>Natural Gas</v>
          </cell>
          <cell r="AU2155">
            <v>29756</v>
          </cell>
          <cell r="AV2155">
            <v>21200</v>
          </cell>
          <cell r="AW2155">
            <v>11.58</v>
          </cell>
          <cell r="AX2155">
            <v>15.5</v>
          </cell>
          <cell r="AY2155">
            <v>41.6</v>
          </cell>
          <cell r="AZ2155" t="str">
            <v>NA</v>
          </cell>
          <cell r="BA2155">
            <v>30081</v>
          </cell>
          <cell r="BB2155">
            <v>19900</v>
          </cell>
          <cell r="BC2155">
            <v>10.98</v>
          </cell>
          <cell r="BD2155">
            <v>14.57</v>
          </cell>
          <cell r="BE2155">
            <v>38.090000000000003</v>
          </cell>
          <cell r="BF2155">
            <v>29859</v>
          </cell>
          <cell r="BG2155" t="str">
            <v>NA</v>
          </cell>
          <cell r="BH2155" t="str">
            <v>Average</v>
          </cell>
          <cell r="BI2155" t="str">
            <v>Distribution</v>
          </cell>
          <cell r="BJ2155" t="str">
            <v>Fully Litigated</v>
          </cell>
          <cell r="BK2155" t="str">
            <v>No</v>
          </cell>
          <cell r="BL2155" t="str">
            <v>Yes</v>
          </cell>
        </row>
        <row r="2156">
          <cell r="AE2156">
            <v>221</v>
          </cell>
          <cell r="AF2156">
            <v>0</v>
          </cell>
          <cell r="AG2156">
            <v>1</v>
          </cell>
          <cell r="AH2156">
            <v>1</v>
          </cell>
          <cell r="AI2156">
            <v>1</v>
          </cell>
          <cell r="AJ2156">
            <v>0</v>
          </cell>
          <cell r="AL2156">
            <v>46</v>
          </cell>
          <cell r="AM2156">
            <v>132</v>
          </cell>
          <cell r="AO2156" t="str">
            <v>D-82.8.54</v>
          </cell>
          <cell r="AP2156">
            <v>1235</v>
          </cell>
          <cell r="AQ2156" t="str">
            <v>MT</v>
          </cell>
          <cell r="AR2156" t="str">
            <v>NorthWestern Energy Group, Inc.</v>
          </cell>
          <cell r="AT2156" t="str">
            <v>Electric</v>
          </cell>
          <cell r="AU2156">
            <v>30174</v>
          </cell>
          <cell r="AV2156">
            <v>47600</v>
          </cell>
          <cell r="AW2156">
            <v>12.83</v>
          </cell>
          <cell r="AX2156">
            <v>17.5</v>
          </cell>
          <cell r="AY2156">
            <v>37.68</v>
          </cell>
          <cell r="AZ2156">
            <v>468700</v>
          </cell>
          <cell r="BA2156">
            <v>30448</v>
          </cell>
          <cell r="BB2156">
            <v>31900</v>
          </cell>
          <cell r="BC2156">
            <v>11.63</v>
          </cell>
          <cell r="BD2156">
            <v>14.14</v>
          </cell>
          <cell r="BE2156">
            <v>39.93</v>
          </cell>
          <cell r="BF2156">
            <v>29951</v>
          </cell>
          <cell r="BG2156">
            <v>468600</v>
          </cell>
          <cell r="BH2156" t="str">
            <v>Average</v>
          </cell>
          <cell r="BI2156" t="str">
            <v>Vertically Integrated</v>
          </cell>
          <cell r="BJ2156" t="str">
            <v>Fully Litigated</v>
          </cell>
          <cell r="BK2156" t="str">
            <v>No</v>
          </cell>
          <cell r="BL2156" t="str">
            <v>Yes</v>
          </cell>
        </row>
        <row r="2157">
          <cell r="AE2157">
            <v>221</v>
          </cell>
          <cell r="AF2157">
            <v>0</v>
          </cell>
          <cell r="AG2157">
            <v>1</v>
          </cell>
          <cell r="AH2157">
            <v>1</v>
          </cell>
          <cell r="AI2157">
            <v>1</v>
          </cell>
          <cell r="AJ2157">
            <v>0</v>
          </cell>
          <cell r="AL2157">
            <v>46</v>
          </cell>
          <cell r="AM2157">
            <v>132</v>
          </cell>
          <cell r="AO2157" t="str">
            <v>D-83.9.67</v>
          </cell>
          <cell r="AP2157">
            <v>1239</v>
          </cell>
          <cell r="AQ2157" t="str">
            <v>MT</v>
          </cell>
          <cell r="AR2157" t="str">
            <v>NorthWestern Energy Group, Inc.</v>
          </cell>
          <cell r="AT2157" t="str">
            <v>Electric</v>
          </cell>
          <cell r="AU2157">
            <v>30589</v>
          </cell>
          <cell r="AV2157">
            <v>96400</v>
          </cell>
          <cell r="AW2157">
            <v>12.54</v>
          </cell>
          <cell r="AX2157">
            <v>16.5</v>
          </cell>
          <cell r="AY2157">
            <v>37.71</v>
          </cell>
          <cell r="AZ2157">
            <v>802100</v>
          </cell>
          <cell r="BA2157">
            <v>30897</v>
          </cell>
          <cell r="BB2157">
            <v>4100</v>
          </cell>
          <cell r="BC2157">
            <v>11.65</v>
          </cell>
          <cell r="BD2157">
            <v>14.25</v>
          </cell>
          <cell r="BE2157">
            <v>37.32</v>
          </cell>
          <cell r="BF2157">
            <v>30316</v>
          </cell>
          <cell r="BG2157">
            <v>476800</v>
          </cell>
          <cell r="BH2157" t="str">
            <v>Average</v>
          </cell>
          <cell r="BI2157" t="str">
            <v>Vertically Integrated</v>
          </cell>
          <cell r="BJ2157" t="str">
            <v>Fully Litigated</v>
          </cell>
          <cell r="BK2157" t="str">
            <v>No</v>
          </cell>
          <cell r="BL2157" t="str">
            <v>Yes</v>
          </cell>
        </row>
        <row r="2158">
          <cell r="AE2158">
            <v>221</v>
          </cell>
          <cell r="AF2158">
            <v>0</v>
          </cell>
          <cell r="AG2158">
            <v>1</v>
          </cell>
          <cell r="AH2158">
            <v>1</v>
          </cell>
          <cell r="AI2158">
            <v>1</v>
          </cell>
          <cell r="AJ2158">
            <v>0</v>
          </cell>
          <cell r="AL2158">
            <v>46</v>
          </cell>
          <cell r="AM2158">
            <v>132</v>
          </cell>
          <cell r="AO2158" t="str">
            <v>D-84.11.71</v>
          </cell>
          <cell r="AP2158">
            <v>1240</v>
          </cell>
          <cell r="AQ2158" t="str">
            <v>MT</v>
          </cell>
          <cell r="AR2158" t="str">
            <v>NorthWestern Energy Group, Inc.</v>
          </cell>
          <cell r="AT2158" t="str">
            <v>Electric</v>
          </cell>
          <cell r="AU2158">
            <v>31001</v>
          </cell>
          <cell r="AV2158">
            <v>82400</v>
          </cell>
          <cell r="AW2158">
            <v>11.65</v>
          </cell>
          <cell r="AX2158">
            <v>14.25</v>
          </cell>
          <cell r="AY2158">
            <v>37.32</v>
          </cell>
          <cell r="AZ2158" t="str">
            <v>NA</v>
          </cell>
          <cell r="BA2158">
            <v>31287</v>
          </cell>
          <cell r="BB2158">
            <v>80400</v>
          </cell>
          <cell r="BC2158">
            <v>11.65</v>
          </cell>
          <cell r="BD2158">
            <v>14.25</v>
          </cell>
          <cell r="BE2158">
            <v>37.32</v>
          </cell>
          <cell r="BF2158">
            <v>30681</v>
          </cell>
          <cell r="BG2158">
            <v>834200</v>
          </cell>
          <cell r="BH2158" t="str">
            <v>Average</v>
          </cell>
          <cell r="BI2158" t="str">
            <v>Vertically Integrated</v>
          </cell>
          <cell r="BJ2158" t="str">
            <v>Fully Litigated</v>
          </cell>
          <cell r="BK2158" t="str">
            <v>Yes</v>
          </cell>
          <cell r="BL2158" t="str">
            <v>Yes</v>
          </cell>
        </row>
        <row r="2159">
          <cell r="AE2159">
            <v>221</v>
          </cell>
          <cell r="AF2159">
            <v>0</v>
          </cell>
          <cell r="AG2159">
            <v>1</v>
          </cell>
          <cell r="AH2159">
            <v>1</v>
          </cell>
          <cell r="AI2159">
            <v>1</v>
          </cell>
          <cell r="AJ2159">
            <v>0</v>
          </cell>
          <cell r="AL2159">
            <v>46</v>
          </cell>
          <cell r="AM2159">
            <v>132</v>
          </cell>
          <cell r="AO2159" t="str">
            <v>D-88.6.15 (elec)</v>
          </cell>
          <cell r="AP2159">
            <v>1242</v>
          </cell>
          <cell r="AQ2159" t="str">
            <v>MT</v>
          </cell>
          <cell r="AR2159" t="str">
            <v>NorthWestern Energy Group, Inc.</v>
          </cell>
          <cell r="AT2159" t="str">
            <v>Electric</v>
          </cell>
          <cell r="AU2159">
            <v>32324</v>
          </cell>
          <cell r="AV2159">
            <v>5100</v>
          </cell>
          <cell r="AW2159">
            <v>10.44</v>
          </cell>
          <cell r="AX2159">
            <v>12.5</v>
          </cell>
          <cell r="AY2159">
            <v>44</v>
          </cell>
          <cell r="AZ2159">
            <v>838000</v>
          </cell>
          <cell r="BA2159">
            <v>32734</v>
          </cell>
          <cell r="BB2159">
            <v>-16500</v>
          </cell>
          <cell r="BC2159">
            <v>10.44</v>
          </cell>
          <cell r="BD2159">
            <v>12.5</v>
          </cell>
          <cell r="BE2159">
            <v>44</v>
          </cell>
          <cell r="BF2159">
            <v>32142</v>
          </cell>
          <cell r="BG2159">
            <v>838500</v>
          </cell>
          <cell r="BH2159" t="str">
            <v>Average</v>
          </cell>
          <cell r="BI2159" t="str">
            <v>Vertically Integrated</v>
          </cell>
          <cell r="BJ2159" t="str">
            <v>Fully Litigated</v>
          </cell>
          <cell r="BK2159" t="str">
            <v>No</v>
          </cell>
          <cell r="BL2159" t="str">
            <v>No</v>
          </cell>
        </row>
        <row r="2160">
          <cell r="AE2160">
            <v>221</v>
          </cell>
          <cell r="AF2160">
            <v>0</v>
          </cell>
          <cell r="AG2160">
            <v>1</v>
          </cell>
          <cell r="AH2160">
            <v>1</v>
          </cell>
          <cell r="AI2160">
            <v>1</v>
          </cell>
          <cell r="AJ2160">
            <v>1</v>
          </cell>
          <cell r="AL2160">
            <v>46</v>
          </cell>
          <cell r="AM2160">
            <v>132</v>
          </cell>
          <cell r="AO2160" t="str">
            <v>D-88.6.15 (gas)</v>
          </cell>
          <cell r="AP2160">
            <v>1244</v>
          </cell>
          <cell r="AQ2160" t="str">
            <v>MT</v>
          </cell>
          <cell r="AR2160" t="str">
            <v>NorthWestern Energy Group, Inc.</v>
          </cell>
          <cell r="AT2160" t="str">
            <v>Natural Gas</v>
          </cell>
          <cell r="AU2160">
            <v>32324</v>
          </cell>
          <cell r="AV2160">
            <v>7700</v>
          </cell>
          <cell r="AW2160">
            <v>10.62</v>
          </cell>
          <cell r="AX2160">
            <v>12.5</v>
          </cell>
          <cell r="AY2160">
            <v>44</v>
          </cell>
          <cell r="AZ2160" t="str">
            <v>NA</v>
          </cell>
          <cell r="BA2160">
            <v>32734</v>
          </cell>
          <cell r="BB2160">
            <v>6300</v>
          </cell>
          <cell r="BC2160">
            <v>10.62</v>
          </cell>
          <cell r="BD2160">
            <v>12.5</v>
          </cell>
          <cell r="BE2160">
            <v>44</v>
          </cell>
          <cell r="BF2160">
            <v>32142</v>
          </cell>
          <cell r="BG2160" t="str">
            <v>NA</v>
          </cell>
          <cell r="BH2160" t="str">
            <v>Average</v>
          </cell>
          <cell r="BI2160" t="str">
            <v>Distribution</v>
          </cell>
          <cell r="BJ2160" t="str">
            <v>Fully Litigated</v>
          </cell>
          <cell r="BK2160" t="str">
            <v>No</v>
          </cell>
          <cell r="BL2160" t="str">
            <v>Yes</v>
          </cell>
        </row>
        <row r="2161">
          <cell r="AE2161">
            <v>221</v>
          </cell>
          <cell r="AF2161">
            <v>0</v>
          </cell>
          <cell r="AG2161">
            <v>1</v>
          </cell>
          <cell r="AH2161">
            <v>1</v>
          </cell>
          <cell r="AI2161">
            <v>1</v>
          </cell>
          <cell r="AJ2161">
            <v>0</v>
          </cell>
          <cell r="AL2161">
            <v>46</v>
          </cell>
          <cell r="AM2161">
            <v>132</v>
          </cell>
          <cell r="AO2161" t="str">
            <v>D-81.8.70</v>
          </cell>
          <cell r="AP2161">
            <v>1258</v>
          </cell>
          <cell r="AQ2161" t="str">
            <v>MT</v>
          </cell>
          <cell r="AR2161" t="str">
            <v>PacifiCorp</v>
          </cell>
          <cell r="AS2161" t="str">
            <v>BRK.A</v>
          </cell>
          <cell r="AT2161" t="str">
            <v>Electric</v>
          </cell>
          <cell r="AU2161">
            <v>29826</v>
          </cell>
          <cell r="AV2161">
            <v>6400</v>
          </cell>
          <cell r="AW2161">
            <v>11.38</v>
          </cell>
          <cell r="AX2161">
            <v>16.25</v>
          </cell>
          <cell r="AY2161">
            <v>36</v>
          </cell>
          <cell r="AZ2161" t="str">
            <v>NA</v>
          </cell>
          <cell r="BA2161">
            <v>30098</v>
          </cell>
          <cell r="BB2161">
            <v>2900</v>
          </cell>
          <cell r="BC2161">
            <v>11.12</v>
          </cell>
          <cell r="BD2161">
            <v>15</v>
          </cell>
          <cell r="BE2161">
            <v>30.8</v>
          </cell>
          <cell r="BF2161">
            <v>29586</v>
          </cell>
          <cell r="BG2161">
            <v>65300</v>
          </cell>
          <cell r="BH2161" t="str">
            <v>Average</v>
          </cell>
          <cell r="BI2161" t="str">
            <v>Vertically Integrated</v>
          </cell>
          <cell r="BJ2161" t="str">
            <v>Fully Litigated</v>
          </cell>
          <cell r="BK2161" t="str">
            <v>No</v>
          </cell>
          <cell r="BL2161" t="str">
            <v>Yes</v>
          </cell>
        </row>
        <row r="2162">
          <cell r="AE2162">
            <v>221</v>
          </cell>
          <cell r="AF2162">
            <v>0</v>
          </cell>
          <cell r="AG2162">
            <v>1</v>
          </cell>
          <cell r="AH2162">
            <v>1</v>
          </cell>
          <cell r="AI2162">
            <v>1</v>
          </cell>
          <cell r="AJ2162">
            <v>0</v>
          </cell>
          <cell r="AL2162">
            <v>46</v>
          </cell>
          <cell r="AM2162">
            <v>132</v>
          </cell>
          <cell r="AO2162" t="str">
            <v>D-82.4.28</v>
          </cell>
          <cell r="AP2162">
            <v>1259</v>
          </cell>
          <cell r="AQ2162" t="str">
            <v>MT</v>
          </cell>
          <cell r="AR2162" t="str">
            <v>PacifiCorp</v>
          </cell>
          <cell r="AS2162" t="str">
            <v>BRK.A</v>
          </cell>
          <cell r="AT2162" t="str">
            <v>Electric</v>
          </cell>
          <cell r="AU2162">
            <v>30068</v>
          </cell>
          <cell r="AV2162">
            <v>9600</v>
          </cell>
          <cell r="AW2162">
            <v>12.04</v>
          </cell>
          <cell r="AX2162">
            <v>17.5</v>
          </cell>
          <cell r="AY2162">
            <v>35.299999999999997</v>
          </cell>
          <cell r="AZ2162">
            <v>70800</v>
          </cell>
          <cell r="BA2162">
            <v>30340</v>
          </cell>
          <cell r="BB2162">
            <v>2700</v>
          </cell>
          <cell r="BC2162">
            <v>10.97</v>
          </cell>
          <cell r="BD2162">
            <v>14.5</v>
          </cell>
          <cell r="BE2162">
            <v>30.9</v>
          </cell>
          <cell r="BF2162">
            <v>29951</v>
          </cell>
          <cell r="BG2162">
            <v>68200</v>
          </cell>
          <cell r="BH2162" t="str">
            <v>Average</v>
          </cell>
          <cell r="BI2162" t="str">
            <v>Vertically Integrated</v>
          </cell>
          <cell r="BJ2162" t="str">
            <v>Fully Litigated</v>
          </cell>
          <cell r="BK2162" t="str">
            <v>No</v>
          </cell>
          <cell r="BL2162" t="str">
            <v>Yes</v>
          </cell>
        </row>
        <row r="2163">
          <cell r="AE2163">
            <v>221</v>
          </cell>
          <cell r="AF2163">
            <v>0</v>
          </cell>
          <cell r="AG2163">
            <v>1</v>
          </cell>
          <cell r="AH2163">
            <v>1</v>
          </cell>
          <cell r="AI2163">
            <v>1</v>
          </cell>
          <cell r="AJ2163">
            <v>0</v>
          </cell>
          <cell r="AL2163">
            <v>46</v>
          </cell>
          <cell r="AM2163">
            <v>132</v>
          </cell>
          <cell r="AO2163" t="str">
            <v>D-83.5.36</v>
          </cell>
          <cell r="AP2163">
            <v>1260</v>
          </cell>
          <cell r="AQ2163" t="str">
            <v>MT</v>
          </cell>
          <cell r="AR2163" t="str">
            <v>PacifiCorp</v>
          </cell>
          <cell r="AS2163" t="str">
            <v>BRK.A</v>
          </cell>
          <cell r="AT2163" t="str">
            <v>Electric</v>
          </cell>
          <cell r="AU2163">
            <v>30446</v>
          </cell>
          <cell r="AV2163">
            <v>5800</v>
          </cell>
          <cell r="AW2163">
            <v>12.78</v>
          </cell>
          <cell r="AX2163">
            <v>17.100000000000001</v>
          </cell>
          <cell r="AY2163">
            <v>36</v>
          </cell>
          <cell r="AZ2163" t="str">
            <v>NA</v>
          </cell>
          <cell r="BA2163">
            <v>30718</v>
          </cell>
          <cell r="BB2163">
            <v>300</v>
          </cell>
          <cell r="BC2163">
            <v>10.75</v>
          </cell>
          <cell r="BD2163">
            <v>13.75</v>
          </cell>
          <cell r="BE2163">
            <v>28.1</v>
          </cell>
          <cell r="BF2163">
            <v>30316</v>
          </cell>
          <cell r="BG2163" t="str">
            <v>NA</v>
          </cell>
          <cell r="BH2163" t="str">
            <v>Average</v>
          </cell>
          <cell r="BI2163" t="str">
            <v>Vertically Integrated</v>
          </cell>
          <cell r="BJ2163" t="str">
            <v>Fully Litigated</v>
          </cell>
          <cell r="BK2163" t="str">
            <v>No</v>
          </cell>
          <cell r="BL2163" t="str">
            <v>Yes</v>
          </cell>
        </row>
        <row r="2164">
          <cell r="AE2164">
            <v>221</v>
          </cell>
          <cell r="AF2164">
            <v>0</v>
          </cell>
          <cell r="AG2164">
            <v>1</v>
          </cell>
          <cell r="AH2164">
            <v>1</v>
          </cell>
          <cell r="AI2164">
            <v>1</v>
          </cell>
          <cell r="AJ2164">
            <v>0</v>
          </cell>
          <cell r="AL2164">
            <v>46</v>
          </cell>
          <cell r="AM2164">
            <v>132</v>
          </cell>
          <cell r="AO2164" t="str">
            <v>D-84.7.38</v>
          </cell>
          <cell r="AP2164">
            <v>1261</v>
          </cell>
          <cell r="AQ2164" t="str">
            <v>MT</v>
          </cell>
          <cell r="AR2164" t="str">
            <v>PacifiCorp</v>
          </cell>
          <cell r="AS2164" t="str">
            <v>BRK.A</v>
          </cell>
          <cell r="AT2164" t="str">
            <v>Electric</v>
          </cell>
          <cell r="AU2164">
            <v>30882</v>
          </cell>
          <cell r="AV2164">
            <v>3900</v>
          </cell>
          <cell r="AW2164">
            <v>12.57</v>
          </cell>
          <cell r="AX2164">
            <v>16.25</v>
          </cell>
          <cell r="AY2164">
            <v>36</v>
          </cell>
          <cell r="AZ2164" t="str">
            <v>NA</v>
          </cell>
          <cell r="BA2164">
            <v>31159</v>
          </cell>
          <cell r="BB2164">
            <v>1500</v>
          </cell>
          <cell r="BC2164">
            <v>11.24</v>
          </cell>
          <cell r="BD2164">
            <v>14</v>
          </cell>
          <cell r="BE2164">
            <v>34.200000000000003</v>
          </cell>
          <cell r="BF2164">
            <v>30772</v>
          </cell>
          <cell r="BG2164" t="str">
            <v>NA</v>
          </cell>
          <cell r="BH2164" t="str">
            <v>Average</v>
          </cell>
          <cell r="BI2164" t="str">
            <v>Vertically Integrated</v>
          </cell>
          <cell r="BJ2164" t="str">
            <v>Fully Litigated</v>
          </cell>
          <cell r="BK2164" t="str">
            <v>No</v>
          </cell>
          <cell r="BL2164" t="str">
            <v>No</v>
          </cell>
        </row>
        <row r="2165">
          <cell r="AE2165">
            <v>221</v>
          </cell>
          <cell r="AF2165">
            <v>0</v>
          </cell>
          <cell r="AG2165">
            <v>1</v>
          </cell>
          <cell r="AH2165">
            <v>1</v>
          </cell>
          <cell r="AI2165">
            <v>1</v>
          </cell>
          <cell r="AJ2165">
            <v>1</v>
          </cell>
          <cell r="AL2165">
            <v>46</v>
          </cell>
          <cell r="AM2165">
            <v>132</v>
          </cell>
          <cell r="AO2165" t="str">
            <v>D-80.4.2.4714A (gas)</v>
          </cell>
          <cell r="AP2165">
            <v>2169</v>
          </cell>
          <cell r="AQ2165" t="str">
            <v>MT</v>
          </cell>
          <cell r="AR2165" t="str">
            <v>NorthWestern Energy Group, Inc.</v>
          </cell>
          <cell r="AT2165" t="str">
            <v>Natural Gas</v>
          </cell>
          <cell r="AU2165">
            <v>29318</v>
          </cell>
          <cell r="AV2165">
            <v>36200</v>
          </cell>
          <cell r="AW2165">
            <v>11.04</v>
          </cell>
          <cell r="AX2165">
            <v>15</v>
          </cell>
          <cell r="AY2165">
            <v>38.65</v>
          </cell>
          <cell r="AZ2165" t="str">
            <v>NA</v>
          </cell>
          <cell r="BA2165">
            <v>29577</v>
          </cell>
          <cell r="BB2165">
            <v>28600</v>
          </cell>
          <cell r="BC2165">
            <v>10.54</v>
          </cell>
          <cell r="BD2165">
            <v>13.45</v>
          </cell>
          <cell r="BE2165">
            <v>39.46</v>
          </cell>
          <cell r="BF2165">
            <v>29128</v>
          </cell>
          <cell r="BG2165" t="str">
            <v>NA</v>
          </cell>
          <cell r="BH2165" t="str">
            <v>Average</v>
          </cell>
          <cell r="BI2165" t="str">
            <v>Distribution</v>
          </cell>
          <cell r="BJ2165" t="str">
            <v>Fully Litigated</v>
          </cell>
          <cell r="BK2165" t="str">
            <v>No</v>
          </cell>
          <cell r="BL2165" t="str">
            <v>No</v>
          </cell>
        </row>
        <row r="2166">
          <cell r="AE2166">
            <v>221</v>
          </cell>
          <cell r="AF2166">
            <v>0</v>
          </cell>
          <cell r="AG2166">
            <v>1</v>
          </cell>
          <cell r="AH2166">
            <v>1</v>
          </cell>
          <cell r="AI2166">
            <v>1</v>
          </cell>
          <cell r="AJ2166">
            <v>1</v>
          </cell>
          <cell r="AL2166">
            <v>46</v>
          </cell>
          <cell r="AM2166">
            <v>132</v>
          </cell>
          <cell r="AO2166" t="str">
            <v>D-D2012.9.94</v>
          </cell>
          <cell r="AP2166">
            <v>2402</v>
          </cell>
          <cell r="AQ2166" t="str">
            <v>MT</v>
          </cell>
          <cell r="AR2166" t="str">
            <v>NorthWestern Energy Group, Inc.</v>
          </cell>
          <cell r="AT2166" t="str">
            <v>Natural Gas</v>
          </cell>
          <cell r="AU2166">
            <v>41180</v>
          </cell>
          <cell r="AV2166">
            <v>15508.198</v>
          </cell>
          <cell r="AW2166">
            <v>7.81</v>
          </cell>
          <cell r="AX2166">
            <v>10.5</v>
          </cell>
          <cell r="AY2166">
            <v>47.65</v>
          </cell>
          <cell r="AZ2166">
            <v>309474.58400000003</v>
          </cell>
          <cell r="BA2166">
            <v>41387</v>
          </cell>
          <cell r="BB2166">
            <v>11500</v>
          </cell>
          <cell r="BC2166" t="str">
            <v>NA</v>
          </cell>
          <cell r="BD2166">
            <v>9.8000000000000007</v>
          </cell>
          <cell r="BE2166" t="str">
            <v>NA</v>
          </cell>
          <cell r="BG2166" t="str">
            <v>NA</v>
          </cell>
          <cell r="BI2166" t="str">
            <v>Distribution</v>
          </cell>
          <cell r="BJ2166" t="str">
            <v>Settled</v>
          </cell>
          <cell r="BK2166" t="str">
            <v>No</v>
          </cell>
          <cell r="BL2166" t="str">
            <v>Yes</v>
          </cell>
        </row>
        <row r="2167">
          <cell r="AE2167">
            <v>221</v>
          </cell>
          <cell r="AF2167">
            <v>0</v>
          </cell>
          <cell r="AG2167">
            <v>1</v>
          </cell>
          <cell r="AH2167">
            <v>1</v>
          </cell>
          <cell r="AI2167">
            <v>1</v>
          </cell>
          <cell r="AJ2167">
            <v>0</v>
          </cell>
          <cell r="AL2167">
            <v>46</v>
          </cell>
          <cell r="AM2167">
            <v>132</v>
          </cell>
          <cell r="AO2167" t="str">
            <v>D-D2013.12.85</v>
          </cell>
          <cell r="AP2167">
            <v>2706</v>
          </cell>
          <cell r="AQ2167" t="str">
            <v>MT</v>
          </cell>
          <cell r="AR2167" t="str">
            <v>NorthWestern Energy Group, Inc.</v>
          </cell>
          <cell r="AT2167" t="str">
            <v>Electric</v>
          </cell>
          <cell r="AU2167">
            <v>41628</v>
          </cell>
          <cell r="AV2167">
            <v>120963.69</v>
          </cell>
          <cell r="AW2167">
            <v>7.14</v>
          </cell>
          <cell r="AX2167">
            <v>10</v>
          </cell>
          <cell r="AY2167">
            <v>48</v>
          </cell>
          <cell r="AZ2167">
            <v>838804.76199999999</v>
          </cell>
          <cell r="BA2167">
            <v>41907</v>
          </cell>
          <cell r="BB2167">
            <v>116865.355</v>
          </cell>
          <cell r="BC2167">
            <v>6.91</v>
          </cell>
          <cell r="BD2167">
            <v>9.8000000000000007</v>
          </cell>
          <cell r="BE2167">
            <v>48</v>
          </cell>
          <cell r="BF2167">
            <v>42004</v>
          </cell>
          <cell r="BG2167">
            <v>839421.59299999999</v>
          </cell>
          <cell r="BH2167" t="str">
            <v>Average</v>
          </cell>
          <cell r="BI2167" t="str">
            <v>Limited-Issue Rider</v>
          </cell>
          <cell r="BJ2167" t="str">
            <v>Fully Litigated</v>
          </cell>
          <cell r="BK2167" t="str">
            <v>No</v>
          </cell>
          <cell r="BL2167" t="str">
            <v>No</v>
          </cell>
        </row>
        <row r="2168">
          <cell r="AE2168">
            <v>221</v>
          </cell>
          <cell r="AF2168">
            <v>0</v>
          </cell>
          <cell r="AG2168">
            <v>1</v>
          </cell>
          <cell r="AH2168">
            <v>1</v>
          </cell>
          <cell r="AI2168">
            <v>1</v>
          </cell>
          <cell r="AJ2168">
            <v>0</v>
          </cell>
          <cell r="AL2168">
            <v>46</v>
          </cell>
          <cell r="AM2168">
            <v>132</v>
          </cell>
          <cell r="AO2168" t="str">
            <v>D-D2015.6.51</v>
          </cell>
          <cell r="AP2168">
            <v>2837</v>
          </cell>
          <cell r="AQ2168" t="str">
            <v>MT</v>
          </cell>
          <cell r="AR2168" t="str">
            <v>MDU Resources Group, Inc.</v>
          </cell>
          <cell r="AT2168" t="str">
            <v>Electric</v>
          </cell>
          <cell r="AU2168">
            <v>42180</v>
          </cell>
          <cell r="AV2168">
            <v>11755.752</v>
          </cell>
          <cell r="AW2168">
            <v>7.59</v>
          </cell>
          <cell r="AX2168">
            <v>10</v>
          </cell>
          <cell r="AY2168">
            <v>49.52</v>
          </cell>
          <cell r="AZ2168">
            <v>174957.348</v>
          </cell>
          <cell r="BA2168">
            <v>42454</v>
          </cell>
          <cell r="BB2168">
            <v>7400</v>
          </cell>
          <cell r="BC2168" t="str">
            <v>NA</v>
          </cell>
          <cell r="BD2168" t="str">
            <v>NA</v>
          </cell>
          <cell r="BE2168" t="str">
            <v>NA</v>
          </cell>
          <cell r="BF2168">
            <v>42004</v>
          </cell>
          <cell r="BG2168" t="str">
            <v>NA</v>
          </cell>
          <cell r="BI2168" t="str">
            <v>Vertically Integrated</v>
          </cell>
          <cell r="BJ2168" t="str">
            <v>Settled</v>
          </cell>
          <cell r="BK2168" t="str">
            <v>Yes</v>
          </cell>
          <cell r="BL2168" t="str">
            <v>No</v>
          </cell>
        </row>
        <row r="2169">
          <cell r="AE2169">
            <v>221</v>
          </cell>
          <cell r="AF2169">
            <v>0</v>
          </cell>
          <cell r="AG2169">
            <v>1</v>
          </cell>
          <cell r="AH2169">
            <v>1</v>
          </cell>
          <cell r="AI2169">
            <v>1</v>
          </cell>
          <cell r="AJ2169">
            <v>1</v>
          </cell>
          <cell r="AL2169">
            <v>46</v>
          </cell>
          <cell r="AM2169">
            <v>132</v>
          </cell>
          <cell r="AO2169" t="str">
            <v>D-D2016.9.68</v>
          </cell>
          <cell r="AP2169">
            <v>3028</v>
          </cell>
          <cell r="AQ2169" t="str">
            <v>MT</v>
          </cell>
          <cell r="AR2169" t="str">
            <v>NorthWestern Energy Group, Inc.</v>
          </cell>
          <cell r="AT2169" t="str">
            <v>Natural Gas</v>
          </cell>
          <cell r="AU2169">
            <v>42643</v>
          </cell>
          <cell r="AV2169">
            <v>9406.1579999999994</v>
          </cell>
          <cell r="AW2169">
            <v>7.33</v>
          </cell>
          <cell r="AX2169">
            <v>10.35</v>
          </cell>
          <cell r="AY2169">
            <v>46.79</v>
          </cell>
          <cell r="AZ2169">
            <v>431938.01699999999</v>
          </cell>
          <cell r="BA2169">
            <v>42936</v>
          </cell>
          <cell r="BB2169">
            <v>5154.2740000000003</v>
          </cell>
          <cell r="BC2169">
            <v>6.96</v>
          </cell>
          <cell r="BD2169">
            <v>9.5500000000000007</v>
          </cell>
          <cell r="BE2169">
            <v>46.79</v>
          </cell>
          <cell r="BF2169">
            <v>42369</v>
          </cell>
          <cell r="BG2169" t="str">
            <v>NA</v>
          </cell>
          <cell r="BH2169" t="str">
            <v>Average</v>
          </cell>
          <cell r="BI2169" t="str">
            <v>Distribution</v>
          </cell>
          <cell r="BJ2169" t="str">
            <v>Settled</v>
          </cell>
          <cell r="BK2169" t="str">
            <v>No</v>
          </cell>
          <cell r="BL2169" t="str">
            <v>No</v>
          </cell>
        </row>
        <row r="2170">
          <cell r="AE2170">
            <v>221</v>
          </cell>
          <cell r="AF2170">
            <v>0</v>
          </cell>
          <cell r="AG2170">
            <v>1</v>
          </cell>
          <cell r="AH2170">
            <v>1</v>
          </cell>
          <cell r="AI2170">
            <v>1</v>
          </cell>
          <cell r="AJ2170">
            <v>1</v>
          </cell>
          <cell r="AL2170">
            <v>46</v>
          </cell>
          <cell r="AM2170">
            <v>132</v>
          </cell>
          <cell r="AO2170" t="str">
            <v>D2017.9.79</v>
          </cell>
          <cell r="AP2170">
            <v>3198</v>
          </cell>
          <cell r="AQ2170" t="str">
            <v>MT</v>
          </cell>
          <cell r="AR2170" t="str">
            <v>MDU Resources Group, Inc.</v>
          </cell>
          <cell r="AT2170" t="str">
            <v>Natural Gas</v>
          </cell>
          <cell r="AU2170">
            <v>43003</v>
          </cell>
          <cell r="AV2170">
            <v>1619.2860000000001</v>
          </cell>
          <cell r="AW2170">
            <v>7.47</v>
          </cell>
          <cell r="AX2170">
            <v>9.9</v>
          </cell>
          <cell r="AY2170">
            <v>51.62</v>
          </cell>
          <cell r="AZ2170">
            <v>53742.212</v>
          </cell>
          <cell r="BA2170">
            <v>43249</v>
          </cell>
          <cell r="BB2170">
            <v>975</v>
          </cell>
          <cell r="BC2170">
            <v>7.21</v>
          </cell>
          <cell r="BD2170">
            <v>9.4</v>
          </cell>
          <cell r="BE2170">
            <v>51.62</v>
          </cell>
          <cell r="BG2170" t="str">
            <v>NA</v>
          </cell>
          <cell r="BI2170" t="str">
            <v>Distribution</v>
          </cell>
          <cell r="BJ2170" t="str">
            <v>Settled</v>
          </cell>
          <cell r="BK2170" t="str">
            <v>No</v>
          </cell>
          <cell r="BL2170" t="str">
            <v>No</v>
          </cell>
        </row>
        <row r="2171">
          <cell r="AE2171">
            <v>221</v>
          </cell>
          <cell r="AF2171">
            <v>1</v>
          </cell>
          <cell r="AG2171">
            <v>1</v>
          </cell>
          <cell r="AH2171">
            <v>1</v>
          </cell>
          <cell r="AI2171">
            <v>1</v>
          </cell>
          <cell r="AJ2171">
            <v>0</v>
          </cell>
          <cell r="AL2171">
            <v>46</v>
          </cell>
          <cell r="AM2171">
            <v>132</v>
          </cell>
          <cell r="AO2171" t="str">
            <v>D2018.9.60</v>
          </cell>
          <cell r="AP2171">
            <v>3381</v>
          </cell>
          <cell r="AQ2171" t="str">
            <v>MT</v>
          </cell>
          <cell r="AR2171" t="str">
            <v>MDU Resources Group, Inc.</v>
          </cell>
          <cell r="AT2171" t="str">
            <v>Electric</v>
          </cell>
          <cell r="AU2171">
            <v>43371</v>
          </cell>
          <cell r="AV2171">
            <v>11882.128000000001</v>
          </cell>
          <cell r="AW2171">
            <v>7.54</v>
          </cell>
          <cell r="AX2171">
            <v>10.3</v>
          </cell>
          <cell r="AY2171">
            <v>50.45</v>
          </cell>
          <cell r="AZ2171">
            <v>211268.09599999999</v>
          </cell>
          <cell r="BA2171">
            <v>43634</v>
          </cell>
          <cell r="BB2171">
            <v>9300</v>
          </cell>
          <cell r="BC2171" t="str">
            <v>NA</v>
          </cell>
          <cell r="BD2171" t="str">
            <v>NA</v>
          </cell>
          <cell r="BE2171" t="str">
            <v>NA</v>
          </cell>
          <cell r="BF2171">
            <v>43100</v>
          </cell>
          <cell r="BG2171" t="str">
            <v>NA</v>
          </cell>
          <cell r="BI2171" t="str">
            <v>Vertically Integrated</v>
          </cell>
          <cell r="BJ2171" t="str">
            <v>Settled</v>
          </cell>
          <cell r="BK2171" t="str">
            <v>Yes</v>
          </cell>
          <cell r="BL2171" t="str">
            <v>Yes</v>
          </cell>
        </row>
        <row r="2172">
          <cell r="AE2172">
            <v>221</v>
          </cell>
          <cell r="AF2172">
            <v>1</v>
          </cell>
          <cell r="AG2172">
            <v>1</v>
          </cell>
          <cell r="AH2172">
            <v>1</v>
          </cell>
          <cell r="AI2172">
            <v>1</v>
          </cell>
          <cell r="AJ2172">
            <v>0</v>
          </cell>
          <cell r="AL2172">
            <v>46</v>
          </cell>
          <cell r="AM2172">
            <v>132</v>
          </cell>
          <cell r="AO2172" t="str">
            <v>D2018.2.12</v>
          </cell>
          <cell r="AP2172">
            <v>3382</v>
          </cell>
          <cell r="AQ2172" t="str">
            <v>MT</v>
          </cell>
          <cell r="AR2172" t="str">
            <v>NorthWestern Energy Group, Inc.</v>
          </cell>
          <cell r="AT2172" t="str">
            <v>Electric</v>
          </cell>
          <cell r="AU2172">
            <v>43371</v>
          </cell>
          <cell r="AV2172">
            <v>30701.661</v>
          </cell>
          <cell r="AW2172">
            <v>7.42</v>
          </cell>
          <cell r="AX2172">
            <v>10.65</v>
          </cell>
          <cell r="AY2172">
            <v>49.38</v>
          </cell>
          <cell r="AZ2172">
            <v>2334103.8289999999</v>
          </cell>
          <cell r="BA2172">
            <v>43819</v>
          </cell>
          <cell r="BB2172">
            <v>6500</v>
          </cell>
          <cell r="BC2172">
            <v>6.92</v>
          </cell>
          <cell r="BD2172">
            <v>9.65</v>
          </cell>
          <cell r="BE2172">
            <v>49.38</v>
          </cell>
          <cell r="BG2172" t="str">
            <v>NA</v>
          </cell>
          <cell r="BI2172" t="str">
            <v>Vertically Integrated</v>
          </cell>
          <cell r="BJ2172" t="str">
            <v>Settled</v>
          </cell>
          <cell r="BK2172" t="str">
            <v>No</v>
          </cell>
          <cell r="BL2172" t="str">
            <v>Yes</v>
          </cell>
        </row>
        <row r="2173">
          <cell r="AE2173">
            <v>222</v>
          </cell>
          <cell r="AF2173">
            <v>1</v>
          </cell>
          <cell r="AG2173">
            <v>1</v>
          </cell>
          <cell r="AH2173">
            <v>1</v>
          </cell>
          <cell r="AI2173">
            <v>1</v>
          </cell>
          <cell r="AJ2173">
            <v>1</v>
          </cell>
          <cell r="AL2173">
            <v>46</v>
          </cell>
          <cell r="AM2173">
            <v>132</v>
          </cell>
          <cell r="AO2173" t="str">
            <v>D2020.06.076</v>
          </cell>
          <cell r="AP2173">
            <v>3673</v>
          </cell>
          <cell r="AQ2173" t="str">
            <v>MT</v>
          </cell>
          <cell r="AR2173" t="str">
            <v>MDU Resources Group, Inc.</v>
          </cell>
          <cell r="AT2173" t="str">
            <v>Natural Gas</v>
          </cell>
          <cell r="AU2173">
            <v>44004</v>
          </cell>
          <cell r="AV2173">
            <v>8647.5740000000005</v>
          </cell>
          <cell r="AW2173">
            <v>7.16</v>
          </cell>
          <cell r="AX2173">
            <v>9.8000000000000007</v>
          </cell>
          <cell r="AY2173">
            <v>50.21</v>
          </cell>
          <cell r="AZ2173">
            <v>79903.362999999998</v>
          </cell>
          <cell r="BA2173">
            <v>44243</v>
          </cell>
          <cell r="BB2173">
            <v>7250</v>
          </cell>
          <cell r="BC2173" t="str">
            <v>NA</v>
          </cell>
          <cell r="BD2173" t="str">
            <v>NA</v>
          </cell>
          <cell r="BE2173" t="str">
            <v>NA</v>
          </cell>
          <cell r="BG2173" t="str">
            <v>NA</v>
          </cell>
          <cell r="BI2173" t="str">
            <v>Distribution</v>
          </cell>
          <cell r="BJ2173" t="str">
            <v>Settled</v>
          </cell>
          <cell r="BK2173" t="str">
            <v>No</v>
          </cell>
          <cell r="BL2173" t="str">
            <v>Yes</v>
          </cell>
        </row>
        <row r="2174">
          <cell r="AE2174">
            <v>222</v>
          </cell>
          <cell r="AF2174">
            <v>1</v>
          </cell>
          <cell r="AG2174">
            <v>1</v>
          </cell>
          <cell r="AH2174">
            <v>1</v>
          </cell>
          <cell r="AI2174">
            <v>1</v>
          </cell>
          <cell r="AJ2174">
            <v>0</v>
          </cell>
          <cell r="AL2174">
            <v>46</v>
          </cell>
          <cell r="AM2174">
            <v>132</v>
          </cell>
          <cell r="AO2174" t="str">
            <v>D-2022-7-78 (elec)</v>
          </cell>
          <cell r="AP2174">
            <v>4049</v>
          </cell>
          <cell r="AQ2174" t="str">
            <v>MT</v>
          </cell>
          <cell r="AR2174" t="str">
            <v>NorthWestern Energy Group, Inc.</v>
          </cell>
          <cell r="AT2174" t="str">
            <v>Electric</v>
          </cell>
          <cell r="AU2174">
            <v>44781</v>
          </cell>
          <cell r="AV2174">
            <v>90600</v>
          </cell>
          <cell r="AW2174">
            <v>7.28</v>
          </cell>
          <cell r="AX2174">
            <v>10.54</v>
          </cell>
          <cell r="AY2174">
            <v>48.02</v>
          </cell>
          <cell r="AZ2174">
            <v>2842470.37</v>
          </cell>
          <cell r="BA2174">
            <v>45224</v>
          </cell>
          <cell r="BB2174">
            <v>67377.467000000004</v>
          </cell>
          <cell r="BC2174">
            <v>6.72</v>
          </cell>
          <cell r="BD2174">
            <v>9.65</v>
          </cell>
          <cell r="BE2174">
            <v>48.02</v>
          </cell>
          <cell r="BF2174">
            <v>44561</v>
          </cell>
          <cell r="BG2174">
            <v>2842470.37</v>
          </cell>
          <cell r="BH2174" t="str">
            <v>Average</v>
          </cell>
          <cell r="BI2174" t="str">
            <v>Vertically Integrated</v>
          </cell>
          <cell r="BJ2174" t="str">
            <v>Settled</v>
          </cell>
          <cell r="BK2174" t="str">
            <v>No</v>
          </cell>
          <cell r="BL2174" t="str">
            <v>Yes</v>
          </cell>
        </row>
        <row r="2175">
          <cell r="AE2175">
            <v>223</v>
          </cell>
          <cell r="AF2175">
            <v>1</v>
          </cell>
          <cell r="AG2175">
            <v>1</v>
          </cell>
          <cell r="AH2175">
            <v>1</v>
          </cell>
          <cell r="AI2175">
            <v>1</v>
          </cell>
          <cell r="AJ2175">
            <v>1</v>
          </cell>
          <cell r="AL2175">
            <v>46</v>
          </cell>
          <cell r="AM2175">
            <v>132</v>
          </cell>
          <cell r="AO2175" t="str">
            <v>D-2022-7-78 (gas)</v>
          </cell>
          <cell r="AP2175">
            <v>4050</v>
          </cell>
          <cell r="AQ2175" t="str">
            <v>MT</v>
          </cell>
          <cell r="AR2175" t="str">
            <v>NorthWestern Energy Group, Inc.</v>
          </cell>
          <cell r="AT2175" t="str">
            <v>Natural Gas</v>
          </cell>
          <cell r="AU2175">
            <v>44781</v>
          </cell>
          <cell r="AV2175">
            <v>22400</v>
          </cell>
          <cell r="AW2175">
            <v>7.17</v>
          </cell>
          <cell r="AX2175">
            <v>10.6</v>
          </cell>
          <cell r="AY2175">
            <v>48.02</v>
          </cell>
          <cell r="AZ2175">
            <v>582818.82799999998</v>
          </cell>
          <cell r="BA2175">
            <v>45224</v>
          </cell>
          <cell r="BB2175">
            <v>14060.425000000001</v>
          </cell>
          <cell r="BC2175">
            <v>6.67</v>
          </cell>
          <cell r="BD2175">
            <v>9.5500000000000007</v>
          </cell>
          <cell r="BE2175">
            <v>48.02</v>
          </cell>
          <cell r="BF2175">
            <v>44561</v>
          </cell>
          <cell r="BG2175">
            <v>582818.82799999998</v>
          </cell>
          <cell r="BH2175" t="str">
            <v>Average</v>
          </cell>
          <cell r="BI2175" t="str">
            <v>Distribution</v>
          </cell>
          <cell r="BJ2175" t="str">
            <v>Settled</v>
          </cell>
          <cell r="BK2175" t="str">
            <v>No</v>
          </cell>
          <cell r="BL2175" t="str">
            <v>Yes</v>
          </cell>
        </row>
        <row r="2176">
          <cell r="AE2176">
            <v>223</v>
          </cell>
          <cell r="AF2176">
            <v>1</v>
          </cell>
          <cell r="AG2176">
            <v>1</v>
          </cell>
          <cell r="AH2176">
            <v>1</v>
          </cell>
          <cell r="AI2176">
            <v>1</v>
          </cell>
          <cell r="AJ2176">
            <v>0</v>
          </cell>
          <cell r="AL2176">
            <v>46</v>
          </cell>
          <cell r="AM2176">
            <v>132</v>
          </cell>
          <cell r="AO2176" t="str">
            <v>D-2022-11-099</v>
          </cell>
          <cell r="AP2176">
            <v>4116</v>
          </cell>
          <cell r="AQ2176" t="str">
            <v>MT</v>
          </cell>
          <cell r="AR2176" t="str">
            <v>MDU Resources Group, Inc.</v>
          </cell>
          <cell r="AT2176" t="str">
            <v>Electric</v>
          </cell>
          <cell r="AU2176">
            <v>44867</v>
          </cell>
          <cell r="AV2176">
            <v>11533.67</v>
          </cell>
          <cell r="AW2176">
            <v>7.53</v>
          </cell>
          <cell r="AX2176">
            <v>10.5</v>
          </cell>
          <cell r="AY2176">
            <v>50.3</v>
          </cell>
          <cell r="AZ2176">
            <v>246995.97500000001</v>
          </cell>
          <cell r="BA2176">
            <v>45190</v>
          </cell>
          <cell r="BB2176">
            <v>6100.4220000000005</v>
          </cell>
          <cell r="BC2176">
            <v>7.53</v>
          </cell>
          <cell r="BD2176">
            <v>9.65</v>
          </cell>
          <cell r="BE2176">
            <v>50.3</v>
          </cell>
          <cell r="BF2176">
            <v>44742</v>
          </cell>
          <cell r="BG2176" t="str">
            <v>NA</v>
          </cell>
          <cell r="BI2176" t="str">
            <v>Vertically Integrated</v>
          </cell>
          <cell r="BJ2176" t="str">
            <v>Settled</v>
          </cell>
          <cell r="BK2176" t="str">
            <v>No</v>
          </cell>
          <cell r="BL2176" t="str">
            <v>Yes</v>
          </cell>
        </row>
        <row r="2177">
          <cell r="AE2177">
            <v>223</v>
          </cell>
          <cell r="AF2177">
            <v>0</v>
          </cell>
          <cell r="AG2177">
            <v>1</v>
          </cell>
          <cell r="AH2177">
            <v>1</v>
          </cell>
          <cell r="AI2177">
            <v>1</v>
          </cell>
          <cell r="AJ2177">
            <v>1</v>
          </cell>
          <cell r="AL2177">
            <v>47</v>
          </cell>
          <cell r="AM2177">
            <v>133</v>
          </cell>
          <cell r="AO2177" t="str">
            <v>D-G-5, Sub 481</v>
          </cell>
          <cell r="AP2177">
            <v>-921</v>
          </cell>
          <cell r="AQ2177" t="str">
            <v>NC</v>
          </cell>
          <cell r="AR2177" t="str">
            <v>Public Service Company of North Carolina, Incorporated</v>
          </cell>
          <cell r="AS2177" t="str">
            <v>ENB</v>
          </cell>
          <cell r="AT2177" t="str">
            <v>Natural Gas</v>
          </cell>
          <cell r="AU2177">
            <v>38810</v>
          </cell>
          <cell r="AV2177">
            <v>28400</v>
          </cell>
          <cell r="AW2177">
            <v>9.74</v>
          </cell>
          <cell r="AX2177">
            <v>12</v>
          </cell>
          <cell r="AY2177">
            <v>53.82</v>
          </cell>
          <cell r="AZ2177">
            <v>594300</v>
          </cell>
          <cell r="BA2177">
            <v>39013</v>
          </cell>
          <cell r="BB2177">
            <v>15200</v>
          </cell>
          <cell r="BC2177">
            <v>8.9</v>
          </cell>
          <cell r="BD2177" t="str">
            <v>NA</v>
          </cell>
          <cell r="BE2177" t="str">
            <v>NA</v>
          </cell>
          <cell r="BF2177">
            <v>38717</v>
          </cell>
          <cell r="BG2177">
            <v>620400</v>
          </cell>
          <cell r="BH2177" t="str">
            <v>Year-end</v>
          </cell>
          <cell r="BI2177" t="str">
            <v>Distribution</v>
          </cell>
          <cell r="BJ2177" t="str">
            <v>Settled</v>
          </cell>
          <cell r="BK2177" t="str">
            <v>No</v>
          </cell>
          <cell r="BL2177" t="str">
            <v>No</v>
          </cell>
        </row>
        <row r="2178">
          <cell r="AE2178">
            <v>223</v>
          </cell>
          <cell r="AF2178">
            <v>0</v>
          </cell>
          <cell r="AG2178">
            <v>1</v>
          </cell>
          <cell r="AH2178">
            <v>1</v>
          </cell>
          <cell r="AI2178">
            <v>1</v>
          </cell>
          <cell r="AJ2178">
            <v>0</v>
          </cell>
          <cell r="AL2178">
            <v>48</v>
          </cell>
          <cell r="AM2178">
            <v>134</v>
          </cell>
          <cell r="AO2178" t="str">
            <v>D-E-22,SUB412</v>
          </cell>
          <cell r="AP2178">
            <v>-814</v>
          </cell>
          <cell r="AQ2178" t="str">
            <v>NC</v>
          </cell>
          <cell r="AR2178" t="str">
            <v>Virginia Electric and Power Company</v>
          </cell>
          <cell r="AS2178" t="str">
            <v>D</v>
          </cell>
          <cell r="AT2178" t="str">
            <v>Electric</v>
          </cell>
          <cell r="AU2178">
            <v>38120</v>
          </cell>
          <cell r="AV2178">
            <v>10800</v>
          </cell>
          <cell r="AW2178">
            <v>8.57</v>
          </cell>
          <cell r="AX2178">
            <v>11.8</v>
          </cell>
          <cell r="AY2178">
            <v>50.39</v>
          </cell>
          <cell r="AZ2178">
            <v>501200</v>
          </cell>
          <cell r="BA2178">
            <v>38429</v>
          </cell>
          <cell r="BB2178">
            <v>-12000</v>
          </cell>
          <cell r="BC2178" t="str">
            <v>NA</v>
          </cell>
          <cell r="BD2178" t="str">
            <v>NA</v>
          </cell>
          <cell r="BE2178" t="str">
            <v>NA</v>
          </cell>
          <cell r="BF2178">
            <v>37986</v>
          </cell>
          <cell r="BG2178" t="str">
            <v>NA</v>
          </cell>
          <cell r="BI2178" t="str">
            <v>Vertically Integrated</v>
          </cell>
          <cell r="BJ2178" t="str">
            <v>Settled</v>
          </cell>
          <cell r="BK2178" t="str">
            <v>No</v>
          </cell>
          <cell r="BL2178" t="str">
            <v>No</v>
          </cell>
        </row>
        <row r="2179">
          <cell r="AE2179">
            <v>223</v>
          </cell>
          <cell r="AF2179">
            <v>0</v>
          </cell>
          <cell r="AG2179">
            <v>1</v>
          </cell>
          <cell r="AH2179">
            <v>1</v>
          </cell>
          <cell r="AI2179">
            <v>1</v>
          </cell>
          <cell r="AJ2179">
            <v>0</v>
          </cell>
          <cell r="AL2179">
            <v>48</v>
          </cell>
          <cell r="AM2179">
            <v>134</v>
          </cell>
          <cell r="AO2179" t="str">
            <v>D-E-22,SUB314</v>
          </cell>
          <cell r="AP2179">
            <v>-813</v>
          </cell>
          <cell r="AQ2179" t="str">
            <v>NC</v>
          </cell>
          <cell r="AR2179" t="str">
            <v>Virginia Electric and Power Company</v>
          </cell>
          <cell r="AS2179" t="str">
            <v>D</v>
          </cell>
          <cell r="AT2179" t="str">
            <v>Electric</v>
          </cell>
          <cell r="AU2179">
            <v>33024</v>
          </cell>
          <cell r="AV2179">
            <v>16300</v>
          </cell>
          <cell r="AW2179">
            <v>10.53</v>
          </cell>
          <cell r="AX2179">
            <v>13.25</v>
          </cell>
          <cell r="AY2179">
            <v>40.619999999999997</v>
          </cell>
          <cell r="AZ2179">
            <v>333400</v>
          </cell>
          <cell r="BA2179">
            <v>33283</v>
          </cell>
          <cell r="BB2179">
            <v>13900</v>
          </cell>
          <cell r="BC2179">
            <v>10.27</v>
          </cell>
          <cell r="BD2179">
            <v>12.72</v>
          </cell>
          <cell r="BE2179">
            <v>40.619999999999997</v>
          </cell>
          <cell r="BF2179">
            <v>32873</v>
          </cell>
          <cell r="BG2179">
            <v>330400</v>
          </cell>
          <cell r="BH2179" t="str">
            <v>Year-end</v>
          </cell>
          <cell r="BI2179" t="str">
            <v>Vertically Integrated</v>
          </cell>
          <cell r="BJ2179" t="str">
            <v>Fully Litigated</v>
          </cell>
          <cell r="BK2179" t="str">
            <v>No</v>
          </cell>
          <cell r="BL2179" t="str">
            <v>No</v>
          </cell>
        </row>
        <row r="2180">
          <cell r="AE2180">
            <v>223</v>
          </cell>
          <cell r="AF2180">
            <v>0</v>
          </cell>
          <cell r="AG2180">
            <v>1</v>
          </cell>
          <cell r="AH2180">
            <v>1</v>
          </cell>
          <cell r="AI2180">
            <v>1</v>
          </cell>
          <cell r="AJ2180">
            <v>0</v>
          </cell>
          <cell r="AL2180">
            <v>48</v>
          </cell>
          <cell r="AM2180">
            <v>134</v>
          </cell>
          <cell r="AO2180" t="str">
            <v>D-E-22,SUB333</v>
          </cell>
          <cell r="AP2180">
            <v>-812</v>
          </cell>
          <cell r="AQ2180" t="str">
            <v>NC</v>
          </cell>
          <cell r="AR2180" t="str">
            <v>Virginia Electric and Power Company</v>
          </cell>
          <cell r="AS2180" t="str">
            <v>D</v>
          </cell>
          <cell r="AT2180" t="str">
            <v>Electric</v>
          </cell>
          <cell r="AU2180">
            <v>33816</v>
          </cell>
          <cell r="AV2180">
            <v>17400</v>
          </cell>
          <cell r="AW2180">
            <v>10.07</v>
          </cell>
          <cell r="AX2180">
            <v>13</v>
          </cell>
          <cell r="AY2180">
            <v>44.1</v>
          </cell>
          <cell r="AZ2180">
            <v>367800</v>
          </cell>
          <cell r="BA2180">
            <v>34026</v>
          </cell>
          <cell r="BB2180">
            <v>10600</v>
          </cell>
          <cell r="BC2180">
            <v>9.48</v>
          </cell>
          <cell r="BD2180">
            <v>11.8</v>
          </cell>
          <cell r="BE2180">
            <v>44.82</v>
          </cell>
          <cell r="BF2180">
            <v>33603</v>
          </cell>
          <cell r="BG2180">
            <v>367800</v>
          </cell>
          <cell r="BH2180" t="str">
            <v>Year-end</v>
          </cell>
          <cell r="BI2180" t="str">
            <v>Vertically Integrated</v>
          </cell>
          <cell r="BJ2180" t="str">
            <v>Fully Litigated</v>
          </cell>
          <cell r="BK2180" t="str">
            <v>No</v>
          </cell>
          <cell r="BL2180" t="str">
            <v>No</v>
          </cell>
        </row>
        <row r="2181">
          <cell r="AE2181">
            <v>223</v>
          </cell>
          <cell r="AF2181">
            <v>0</v>
          </cell>
          <cell r="AG2181">
            <v>1</v>
          </cell>
          <cell r="AH2181">
            <v>1</v>
          </cell>
          <cell r="AI2181">
            <v>1</v>
          </cell>
          <cell r="AJ2181">
            <v>1</v>
          </cell>
          <cell r="AL2181">
            <v>48</v>
          </cell>
          <cell r="AM2181">
            <v>135</v>
          </cell>
          <cell r="AO2181" t="str">
            <v>D-G-9,SUB499</v>
          </cell>
          <cell r="AP2181">
            <v>-762</v>
          </cell>
          <cell r="AQ2181" t="str">
            <v>NC</v>
          </cell>
          <cell r="AR2181" t="str">
            <v>Piedmont Natural Gas Company, Inc.</v>
          </cell>
          <cell r="AS2181" t="str">
            <v>DUK</v>
          </cell>
          <cell r="AT2181" t="str">
            <v>Natural Gas</v>
          </cell>
          <cell r="AU2181">
            <v>38443</v>
          </cell>
          <cell r="AV2181">
            <v>36700</v>
          </cell>
          <cell r="AW2181">
            <v>9.69</v>
          </cell>
          <cell r="AX2181">
            <v>12</v>
          </cell>
          <cell r="AY2181">
            <v>55.53</v>
          </cell>
          <cell r="AZ2181">
            <v>994200</v>
          </cell>
          <cell r="BA2181">
            <v>38659</v>
          </cell>
          <cell r="BB2181">
            <v>8500</v>
          </cell>
          <cell r="BC2181">
            <v>9.0399999999999991</v>
          </cell>
          <cell r="BD2181" t="str">
            <v>NA</v>
          </cell>
          <cell r="BE2181" t="str">
            <v>NA</v>
          </cell>
          <cell r="BF2181">
            <v>38352</v>
          </cell>
          <cell r="BG2181">
            <v>1040900</v>
          </cell>
          <cell r="BH2181" t="str">
            <v>Year-end</v>
          </cell>
          <cell r="BI2181" t="str">
            <v>Distribution</v>
          </cell>
          <cell r="BJ2181" t="str">
            <v>Settled</v>
          </cell>
          <cell r="BK2181" t="str">
            <v>No</v>
          </cell>
          <cell r="BL2181" t="str">
            <v>No</v>
          </cell>
        </row>
        <row r="2182">
          <cell r="AE2182">
            <v>223</v>
          </cell>
          <cell r="AF2182">
            <v>0</v>
          </cell>
          <cell r="AG2182">
            <v>1</v>
          </cell>
          <cell r="AH2182">
            <v>1</v>
          </cell>
          <cell r="AI2182">
            <v>1</v>
          </cell>
          <cell r="AJ2182">
            <v>1</v>
          </cell>
          <cell r="AL2182">
            <v>48</v>
          </cell>
          <cell r="AM2182">
            <v>136</v>
          </cell>
          <cell r="AO2182" t="str">
            <v>D-G-21,SUB431</v>
          </cell>
          <cell r="AP2182">
            <v>-761</v>
          </cell>
          <cell r="AQ2182" t="str">
            <v>NC</v>
          </cell>
          <cell r="AR2182" t="str">
            <v>North Carolina Natural Gas Corp.</v>
          </cell>
          <cell r="AS2182" t="str">
            <v>DUK</v>
          </cell>
          <cell r="AT2182" t="str">
            <v>Natural Gas</v>
          </cell>
          <cell r="AU2182">
            <v>37309</v>
          </cell>
          <cell r="AV2182">
            <v>47600</v>
          </cell>
          <cell r="AW2182">
            <v>9.8800000000000008</v>
          </cell>
          <cell r="AX2182">
            <v>12.7</v>
          </cell>
          <cell r="AY2182">
            <v>54.05</v>
          </cell>
          <cell r="AZ2182" t="str">
            <v>NA</v>
          </cell>
          <cell r="BA2182">
            <v>37522</v>
          </cell>
          <cell r="BB2182">
            <v>4100</v>
          </cell>
          <cell r="BC2182" t="str">
            <v>NA</v>
          </cell>
          <cell r="BD2182" t="str">
            <v>NA</v>
          </cell>
          <cell r="BE2182" t="str">
            <v>NA</v>
          </cell>
          <cell r="BG2182" t="str">
            <v>NA</v>
          </cell>
          <cell r="BI2182" t="str">
            <v>Distribution</v>
          </cell>
          <cell r="BJ2182" t="str">
            <v>Settled</v>
          </cell>
          <cell r="BK2182" t="str">
            <v>No</v>
          </cell>
          <cell r="BL2182" t="str">
            <v>No</v>
          </cell>
        </row>
        <row r="2183">
          <cell r="AE2183">
            <v>223</v>
          </cell>
          <cell r="AF2183">
            <v>0</v>
          </cell>
          <cell r="AG2183">
            <v>1</v>
          </cell>
          <cell r="AH2183">
            <v>1</v>
          </cell>
          <cell r="AI2183">
            <v>1</v>
          </cell>
          <cell r="AJ2183">
            <v>1</v>
          </cell>
          <cell r="AL2183">
            <v>48</v>
          </cell>
          <cell r="AM2183">
            <v>136</v>
          </cell>
          <cell r="AO2183" t="str">
            <v>D-G-9,SUB461</v>
          </cell>
          <cell r="AP2183">
            <v>-238</v>
          </cell>
          <cell r="AQ2183" t="str">
            <v>NC</v>
          </cell>
          <cell r="AR2183" t="str">
            <v>Piedmont Natural Gas Company, Inc.</v>
          </cell>
          <cell r="AS2183" t="str">
            <v>DUK</v>
          </cell>
          <cell r="AT2183" t="str">
            <v>Natural Gas</v>
          </cell>
          <cell r="AU2183">
            <v>37343</v>
          </cell>
          <cell r="AV2183">
            <v>28200</v>
          </cell>
          <cell r="AW2183">
            <v>10.17</v>
          </cell>
          <cell r="AX2183">
            <v>12.6</v>
          </cell>
          <cell r="AY2183">
            <v>53.08</v>
          </cell>
          <cell r="AZ2183" t="str">
            <v>NA</v>
          </cell>
          <cell r="BA2183">
            <v>37557</v>
          </cell>
          <cell r="BB2183">
            <v>13900</v>
          </cell>
          <cell r="BC2183">
            <v>9.44</v>
          </cell>
          <cell r="BD2183">
            <v>11.3</v>
          </cell>
          <cell r="BE2183">
            <v>52.66</v>
          </cell>
          <cell r="BF2183">
            <v>37225</v>
          </cell>
          <cell r="BG2183" t="str">
            <v>NA</v>
          </cell>
          <cell r="BH2183" t="str">
            <v>Year-end</v>
          </cell>
          <cell r="BI2183" t="str">
            <v>Distribution</v>
          </cell>
          <cell r="BJ2183" t="str">
            <v>Settled</v>
          </cell>
          <cell r="BK2183" t="str">
            <v>No</v>
          </cell>
          <cell r="BL2183" t="str">
            <v>No</v>
          </cell>
        </row>
        <row r="2184">
          <cell r="AE2184">
            <v>223</v>
          </cell>
          <cell r="AF2184">
            <v>0</v>
          </cell>
          <cell r="AG2184">
            <v>1</v>
          </cell>
          <cell r="AH2184">
            <v>1</v>
          </cell>
          <cell r="AI2184">
            <v>1</v>
          </cell>
          <cell r="AJ2184">
            <v>1</v>
          </cell>
          <cell r="AL2184">
            <v>48</v>
          </cell>
          <cell r="AM2184">
            <v>136</v>
          </cell>
          <cell r="AO2184" t="str">
            <v>D-G-9,SUB382</v>
          </cell>
          <cell r="AP2184">
            <v>-237</v>
          </cell>
          <cell r="AQ2184" t="str">
            <v>NC</v>
          </cell>
          <cell r="AR2184" t="str">
            <v>Piedmont Natural Gas Company, Inc.</v>
          </cell>
          <cell r="AS2184" t="str">
            <v>DUK</v>
          </cell>
          <cell r="AT2184" t="str">
            <v>Natural Gas</v>
          </cell>
          <cell r="AU2184">
            <v>35199</v>
          </cell>
          <cell r="AV2184">
            <v>9900</v>
          </cell>
          <cell r="AW2184">
            <v>10.64</v>
          </cell>
          <cell r="AX2184">
            <v>13</v>
          </cell>
          <cell r="AY2184">
            <v>49.74</v>
          </cell>
          <cell r="AZ2184" t="str">
            <v>NA</v>
          </cell>
          <cell r="BA2184">
            <v>35361</v>
          </cell>
          <cell r="BB2184">
            <v>3100</v>
          </cell>
          <cell r="BC2184">
            <v>10.1</v>
          </cell>
          <cell r="BD2184" t="str">
            <v>NA</v>
          </cell>
          <cell r="BE2184" t="str">
            <v>NA</v>
          </cell>
          <cell r="BF2184">
            <v>35095</v>
          </cell>
          <cell r="BG2184" t="str">
            <v>NA</v>
          </cell>
          <cell r="BH2184" t="str">
            <v>Year-end</v>
          </cell>
          <cell r="BI2184" t="str">
            <v>Distribution</v>
          </cell>
          <cell r="BJ2184" t="str">
            <v>Settled</v>
          </cell>
          <cell r="BK2184" t="str">
            <v>No</v>
          </cell>
          <cell r="BL2184" t="str">
            <v>No</v>
          </cell>
        </row>
        <row r="2185">
          <cell r="AE2185">
            <v>223</v>
          </cell>
          <cell r="AF2185">
            <v>0</v>
          </cell>
          <cell r="AG2185">
            <v>1</v>
          </cell>
          <cell r="AH2185">
            <v>1</v>
          </cell>
          <cell r="AI2185">
            <v>1</v>
          </cell>
          <cell r="AJ2185">
            <v>1</v>
          </cell>
          <cell r="AL2185">
            <v>48</v>
          </cell>
          <cell r="AM2185">
            <v>136</v>
          </cell>
          <cell r="AO2185" t="str">
            <v>D-G-9,SUB351</v>
          </cell>
          <cell r="AP2185">
            <v>-236</v>
          </cell>
          <cell r="AQ2185" t="str">
            <v>NC</v>
          </cell>
          <cell r="AR2185" t="str">
            <v>Piedmont Natural Gas Company, Inc.</v>
          </cell>
          <cell r="AS2185" t="str">
            <v>DUK</v>
          </cell>
          <cell r="AT2185" t="str">
            <v>Natural Gas</v>
          </cell>
          <cell r="AU2185">
            <v>34424</v>
          </cell>
          <cell r="AV2185">
            <v>10400</v>
          </cell>
          <cell r="AW2185">
            <v>10.41</v>
          </cell>
          <cell r="AX2185">
            <v>12.5</v>
          </cell>
          <cell r="AY2185">
            <v>49.57</v>
          </cell>
          <cell r="AZ2185" t="str">
            <v>NA</v>
          </cell>
          <cell r="BA2185">
            <v>34626</v>
          </cell>
          <cell r="BB2185">
            <v>5200</v>
          </cell>
          <cell r="BC2185">
            <v>10.15</v>
          </cell>
          <cell r="BD2185" t="str">
            <v>NA</v>
          </cell>
          <cell r="BE2185" t="str">
            <v>NA</v>
          </cell>
          <cell r="BF2185">
            <v>34334</v>
          </cell>
          <cell r="BG2185" t="str">
            <v>NA</v>
          </cell>
          <cell r="BH2185" t="str">
            <v>Year-end</v>
          </cell>
          <cell r="BI2185" t="str">
            <v>Distribution</v>
          </cell>
          <cell r="BJ2185" t="str">
            <v>Settled</v>
          </cell>
          <cell r="BK2185" t="str">
            <v>No</v>
          </cell>
          <cell r="BL2185" t="str">
            <v>No</v>
          </cell>
        </row>
        <row r="2186">
          <cell r="AE2186">
            <v>223</v>
          </cell>
          <cell r="AF2186">
            <v>0</v>
          </cell>
          <cell r="AG2186">
            <v>1</v>
          </cell>
          <cell r="AH2186">
            <v>1</v>
          </cell>
          <cell r="AI2186">
            <v>1</v>
          </cell>
          <cell r="AJ2186">
            <v>1</v>
          </cell>
          <cell r="AL2186">
            <v>48</v>
          </cell>
          <cell r="AM2186">
            <v>136</v>
          </cell>
          <cell r="AO2186" t="str">
            <v>D-G-9,SUB340</v>
          </cell>
          <cell r="AP2186">
            <v>-235</v>
          </cell>
          <cell r="AQ2186" t="str">
            <v>NC</v>
          </cell>
          <cell r="AR2186" t="str">
            <v>Piedmont Natural Gas Company, Inc.</v>
          </cell>
          <cell r="AS2186" t="str">
            <v>DUK</v>
          </cell>
          <cell r="AT2186" t="str">
            <v>Natural Gas</v>
          </cell>
          <cell r="AU2186">
            <v>34207</v>
          </cell>
          <cell r="AV2186">
            <v>9600</v>
          </cell>
          <cell r="AW2186">
            <v>10.62</v>
          </cell>
          <cell r="AX2186">
            <v>12.9</v>
          </cell>
          <cell r="AY2186">
            <v>49.67</v>
          </cell>
          <cell r="AZ2186" t="str">
            <v>NA</v>
          </cell>
          <cell r="BA2186">
            <v>34375</v>
          </cell>
          <cell r="BB2186">
            <v>1200</v>
          </cell>
          <cell r="BC2186">
            <v>10.06</v>
          </cell>
          <cell r="BD2186" t="str">
            <v>NA</v>
          </cell>
          <cell r="BE2186" t="str">
            <v>NA</v>
          </cell>
          <cell r="BF2186">
            <v>34059</v>
          </cell>
          <cell r="BG2186" t="str">
            <v>NA</v>
          </cell>
          <cell r="BH2186" t="str">
            <v>Year-end</v>
          </cell>
          <cell r="BI2186" t="str">
            <v>Distribution</v>
          </cell>
          <cell r="BJ2186" t="str">
            <v>Settled</v>
          </cell>
          <cell r="BK2186" t="str">
            <v>No</v>
          </cell>
          <cell r="BL2186" t="str">
            <v>No</v>
          </cell>
        </row>
        <row r="2187">
          <cell r="AE2187">
            <v>223</v>
          </cell>
          <cell r="AF2187">
            <v>0</v>
          </cell>
          <cell r="AG2187">
            <v>1</v>
          </cell>
          <cell r="AH2187">
            <v>1</v>
          </cell>
          <cell r="AI2187">
            <v>1</v>
          </cell>
          <cell r="AJ2187">
            <v>1</v>
          </cell>
          <cell r="AL2187">
            <v>48</v>
          </cell>
          <cell r="AM2187">
            <v>136</v>
          </cell>
          <cell r="AO2187" t="str">
            <v>D-G-9,SUB309</v>
          </cell>
          <cell r="AP2187">
            <v>-234</v>
          </cell>
          <cell r="AQ2187" t="str">
            <v>NC</v>
          </cell>
          <cell r="AR2187" t="str">
            <v>Piedmont Natural Gas Company, Inc.</v>
          </cell>
          <cell r="AS2187" t="str">
            <v>DUK</v>
          </cell>
          <cell r="AT2187" t="str">
            <v>Natural Gas</v>
          </cell>
          <cell r="AU2187">
            <v>33228</v>
          </cell>
          <cell r="AV2187">
            <v>25300</v>
          </cell>
          <cell r="AW2187">
            <v>12.35</v>
          </cell>
          <cell r="AX2187">
            <v>14.5</v>
          </cell>
          <cell r="AY2187">
            <v>53.37</v>
          </cell>
          <cell r="AZ2187" t="str">
            <v>NA</v>
          </cell>
          <cell r="BA2187">
            <v>33441</v>
          </cell>
          <cell r="BB2187">
            <v>9700</v>
          </cell>
          <cell r="BC2187">
            <v>11.43</v>
          </cell>
          <cell r="BD2187">
            <v>12.9</v>
          </cell>
          <cell r="BE2187">
            <v>52</v>
          </cell>
          <cell r="BF2187">
            <v>33177</v>
          </cell>
          <cell r="BG2187" t="str">
            <v>NA</v>
          </cell>
          <cell r="BH2187" t="str">
            <v>Year-end</v>
          </cell>
          <cell r="BI2187" t="str">
            <v>Distribution</v>
          </cell>
          <cell r="BJ2187" t="str">
            <v>Settled</v>
          </cell>
          <cell r="BK2187" t="str">
            <v>No</v>
          </cell>
          <cell r="BL2187" t="str">
            <v>No</v>
          </cell>
        </row>
        <row r="2188">
          <cell r="AE2188">
            <v>223</v>
          </cell>
          <cell r="AF2188">
            <v>0</v>
          </cell>
          <cell r="AG2188">
            <v>1</v>
          </cell>
          <cell r="AH2188">
            <v>1</v>
          </cell>
          <cell r="AI2188">
            <v>1</v>
          </cell>
          <cell r="AJ2188">
            <v>1</v>
          </cell>
          <cell r="AL2188">
            <v>48</v>
          </cell>
          <cell r="AM2188">
            <v>136</v>
          </cell>
          <cell r="AO2188" t="str">
            <v>D-G-5,SUB386</v>
          </cell>
          <cell r="AP2188">
            <v>-233</v>
          </cell>
          <cell r="AQ2188" t="str">
            <v>NC</v>
          </cell>
          <cell r="AR2188" t="str">
            <v>Public Service Company of North Carolina, Incorporated</v>
          </cell>
          <cell r="AS2188" t="str">
            <v>ENB</v>
          </cell>
          <cell r="AT2188" t="str">
            <v>Natural Gas</v>
          </cell>
          <cell r="AU2188">
            <v>35887</v>
          </cell>
          <cell r="AV2188">
            <v>21500</v>
          </cell>
          <cell r="AW2188">
            <v>10.199999999999999</v>
          </cell>
          <cell r="AX2188">
            <v>12.1</v>
          </cell>
          <cell r="AY2188">
            <v>52.33</v>
          </cell>
          <cell r="AZ2188" t="str">
            <v>NA</v>
          </cell>
          <cell r="BA2188">
            <v>36098</v>
          </cell>
          <cell r="BB2188">
            <v>12400</v>
          </cell>
          <cell r="BC2188">
            <v>9.82</v>
          </cell>
          <cell r="BD2188">
            <v>11.4</v>
          </cell>
          <cell r="BE2188">
            <v>51.91</v>
          </cell>
          <cell r="BF2188">
            <v>35795</v>
          </cell>
          <cell r="BG2188" t="str">
            <v>NA</v>
          </cell>
          <cell r="BH2188" t="str">
            <v>Year-end</v>
          </cell>
          <cell r="BI2188" t="str">
            <v>Distribution</v>
          </cell>
          <cell r="BJ2188" t="str">
            <v>Fully Litigated</v>
          </cell>
          <cell r="BK2188" t="str">
            <v>No</v>
          </cell>
          <cell r="BL2188" t="str">
            <v>No</v>
          </cell>
        </row>
        <row r="2189">
          <cell r="AE2189">
            <v>223</v>
          </cell>
          <cell r="AF2189">
            <v>0</v>
          </cell>
          <cell r="AG2189">
            <v>1</v>
          </cell>
          <cell r="AH2189">
            <v>1</v>
          </cell>
          <cell r="AI2189">
            <v>1</v>
          </cell>
          <cell r="AJ2189">
            <v>1</v>
          </cell>
          <cell r="AL2189">
            <v>48</v>
          </cell>
          <cell r="AM2189">
            <v>136</v>
          </cell>
          <cell r="AO2189" t="str">
            <v>D-G-5,SUB356</v>
          </cell>
          <cell r="AP2189">
            <v>-232</v>
          </cell>
          <cell r="AQ2189" t="str">
            <v>NC</v>
          </cell>
          <cell r="AR2189" t="str">
            <v>Public Service Company of North Carolina, Incorporated</v>
          </cell>
          <cell r="AS2189" t="str">
            <v>ENB</v>
          </cell>
          <cell r="AT2189" t="str">
            <v>Natural Gas</v>
          </cell>
          <cell r="AU2189">
            <v>35128</v>
          </cell>
          <cell r="AV2189">
            <v>15400</v>
          </cell>
          <cell r="AW2189">
            <v>11.65</v>
          </cell>
          <cell r="AX2189">
            <v>14</v>
          </cell>
          <cell r="AY2189">
            <v>56.6</v>
          </cell>
          <cell r="AZ2189" t="str">
            <v>NA</v>
          </cell>
          <cell r="BA2189">
            <v>35333</v>
          </cell>
          <cell r="BB2189">
            <v>2700</v>
          </cell>
          <cell r="BC2189">
            <v>10.37</v>
          </cell>
          <cell r="BD2189" t="str">
            <v>NA</v>
          </cell>
          <cell r="BE2189" t="str">
            <v>NA</v>
          </cell>
          <cell r="BF2189">
            <v>35064</v>
          </cell>
          <cell r="BG2189" t="str">
            <v>NA</v>
          </cell>
          <cell r="BH2189" t="str">
            <v>Year-end</v>
          </cell>
          <cell r="BI2189" t="str">
            <v>Distribution</v>
          </cell>
          <cell r="BJ2189" t="str">
            <v>Settled</v>
          </cell>
          <cell r="BK2189" t="str">
            <v>No</v>
          </cell>
          <cell r="BL2189" t="str">
            <v>No</v>
          </cell>
        </row>
        <row r="2190">
          <cell r="AE2190">
            <v>223</v>
          </cell>
          <cell r="AF2190">
            <v>0</v>
          </cell>
          <cell r="AG2190">
            <v>1</v>
          </cell>
          <cell r="AH2190">
            <v>1</v>
          </cell>
          <cell r="AI2190">
            <v>1</v>
          </cell>
          <cell r="AJ2190">
            <v>1</v>
          </cell>
          <cell r="AL2190">
            <v>48</v>
          </cell>
          <cell r="AM2190">
            <v>136</v>
          </cell>
          <cell r="AO2190" t="str">
            <v>D-G-5,SUB327</v>
          </cell>
          <cell r="AP2190">
            <v>-231</v>
          </cell>
          <cell r="AQ2190" t="str">
            <v>NC</v>
          </cell>
          <cell r="AR2190" t="str">
            <v>Public Service Company of North Carolina, Incorporated</v>
          </cell>
          <cell r="AS2190" t="str">
            <v>ENB</v>
          </cell>
          <cell r="AT2190" t="str">
            <v>Natural Gas</v>
          </cell>
          <cell r="AU2190">
            <v>34402</v>
          </cell>
          <cell r="AV2190">
            <v>17200</v>
          </cell>
          <cell r="AW2190">
            <v>11.15</v>
          </cell>
          <cell r="AX2190">
            <v>12.9</v>
          </cell>
          <cell r="AY2190">
            <v>53.65</v>
          </cell>
          <cell r="AZ2190">
            <v>298600</v>
          </cell>
          <cell r="BA2190">
            <v>34614</v>
          </cell>
          <cell r="BB2190">
            <v>10800</v>
          </cell>
          <cell r="BC2190">
            <v>10.51</v>
          </cell>
          <cell r="BD2190">
            <v>11.87</v>
          </cell>
          <cell r="BE2190">
            <v>50</v>
          </cell>
          <cell r="BF2190">
            <v>34334</v>
          </cell>
          <cell r="BG2190">
            <v>298600</v>
          </cell>
          <cell r="BH2190" t="str">
            <v>Year-end</v>
          </cell>
          <cell r="BI2190" t="str">
            <v>Distribution</v>
          </cell>
          <cell r="BJ2190" t="str">
            <v>Fully Litigated</v>
          </cell>
          <cell r="BK2190" t="str">
            <v>No</v>
          </cell>
          <cell r="BL2190" t="str">
            <v>No</v>
          </cell>
        </row>
        <row r="2191">
          <cell r="AE2191">
            <v>223</v>
          </cell>
          <cell r="AF2191">
            <v>0</v>
          </cell>
          <cell r="AG2191">
            <v>1</v>
          </cell>
          <cell r="AH2191">
            <v>1</v>
          </cell>
          <cell r="AI2191">
            <v>1</v>
          </cell>
          <cell r="AJ2191">
            <v>1</v>
          </cell>
          <cell r="AL2191">
            <v>48</v>
          </cell>
          <cell r="AM2191">
            <v>136</v>
          </cell>
          <cell r="AO2191" t="str">
            <v>D-G-5,SUB280</v>
          </cell>
          <cell r="AP2191">
            <v>-230</v>
          </cell>
          <cell r="AQ2191" t="str">
            <v>NC</v>
          </cell>
          <cell r="AR2191" t="str">
            <v>Public Service Company of North Carolina, Incorporated</v>
          </cell>
          <cell r="AS2191" t="str">
            <v>ENB</v>
          </cell>
          <cell r="AT2191" t="str">
            <v>Natural Gas</v>
          </cell>
          <cell r="AU2191">
            <v>33329</v>
          </cell>
          <cell r="AV2191">
            <v>8900</v>
          </cell>
          <cell r="AW2191">
            <v>11.44</v>
          </cell>
          <cell r="AX2191">
            <v>13.75</v>
          </cell>
          <cell r="AY2191">
            <v>47.1</v>
          </cell>
          <cell r="AZ2191" t="str">
            <v>NA</v>
          </cell>
          <cell r="BA2191">
            <v>33543</v>
          </cell>
          <cell r="BB2191">
            <v>5300</v>
          </cell>
          <cell r="BC2191">
            <v>11.1</v>
          </cell>
          <cell r="BD2191">
            <v>12.9</v>
          </cell>
          <cell r="BE2191">
            <v>47.54</v>
          </cell>
          <cell r="BF2191">
            <v>33238</v>
          </cell>
          <cell r="BG2191" t="str">
            <v>NA</v>
          </cell>
          <cell r="BH2191" t="str">
            <v>Year-end</v>
          </cell>
          <cell r="BI2191" t="str">
            <v>Distribution</v>
          </cell>
          <cell r="BJ2191" t="str">
            <v>Settled</v>
          </cell>
          <cell r="BK2191" t="str">
            <v>No</v>
          </cell>
          <cell r="BL2191" t="str">
            <v>No</v>
          </cell>
        </row>
        <row r="2192">
          <cell r="AE2192">
            <v>223</v>
          </cell>
          <cell r="AF2192">
            <v>0</v>
          </cell>
          <cell r="AG2192">
            <v>1</v>
          </cell>
          <cell r="AH2192">
            <v>1</v>
          </cell>
          <cell r="AI2192">
            <v>1</v>
          </cell>
          <cell r="AJ2192">
            <v>1</v>
          </cell>
          <cell r="AL2192">
            <v>48</v>
          </cell>
          <cell r="AM2192">
            <v>136</v>
          </cell>
          <cell r="AO2192" t="str">
            <v>D-G-21,SUB442</v>
          </cell>
          <cell r="AP2192">
            <v>-229</v>
          </cell>
          <cell r="AQ2192" t="str">
            <v>NC</v>
          </cell>
          <cell r="AR2192" t="str">
            <v>North Carolina Natural Gas Corp.</v>
          </cell>
          <cell r="AS2192" t="str">
            <v>DUK</v>
          </cell>
          <cell r="AT2192" t="str">
            <v>Natural Gas</v>
          </cell>
          <cell r="AU2192">
            <v>37711</v>
          </cell>
          <cell r="AV2192">
            <v>47000</v>
          </cell>
          <cell r="AW2192">
            <v>10.1</v>
          </cell>
          <cell r="AX2192">
            <v>12.6</v>
          </cell>
          <cell r="AY2192">
            <v>51.18</v>
          </cell>
          <cell r="AZ2192">
            <v>418000</v>
          </cell>
          <cell r="BA2192">
            <v>37924</v>
          </cell>
          <cell r="BB2192">
            <v>21000</v>
          </cell>
          <cell r="BC2192">
            <v>9.27</v>
          </cell>
          <cell r="BD2192">
            <v>11</v>
          </cell>
          <cell r="BE2192">
            <v>51.14</v>
          </cell>
          <cell r="BF2192">
            <v>37529</v>
          </cell>
          <cell r="BG2192">
            <v>394000</v>
          </cell>
          <cell r="BH2192" t="str">
            <v>Year-end</v>
          </cell>
          <cell r="BI2192" t="str">
            <v>Distribution</v>
          </cell>
          <cell r="BJ2192" t="str">
            <v>Settled</v>
          </cell>
          <cell r="BK2192" t="str">
            <v>No</v>
          </cell>
          <cell r="BL2192" t="str">
            <v>No</v>
          </cell>
        </row>
        <row r="2193">
          <cell r="AE2193">
            <v>223</v>
          </cell>
          <cell r="AF2193">
            <v>0</v>
          </cell>
          <cell r="AG2193">
            <v>1</v>
          </cell>
          <cell r="AH2193">
            <v>1</v>
          </cell>
          <cell r="AI2193">
            <v>1</v>
          </cell>
          <cell r="AJ2193">
            <v>1</v>
          </cell>
          <cell r="AL2193">
            <v>48</v>
          </cell>
          <cell r="AM2193">
            <v>136</v>
          </cell>
          <cell r="AO2193" t="str">
            <v>D-G-21,SUB334</v>
          </cell>
          <cell r="AP2193">
            <v>-228</v>
          </cell>
          <cell r="AQ2193" t="str">
            <v>NC</v>
          </cell>
          <cell r="AR2193" t="str">
            <v>North Carolina Natural Gas Corp.</v>
          </cell>
          <cell r="AS2193" t="str">
            <v>DUK</v>
          </cell>
          <cell r="AT2193" t="str">
            <v>Natural Gas</v>
          </cell>
          <cell r="AU2193">
            <v>34821</v>
          </cell>
          <cell r="AV2193">
            <v>4700</v>
          </cell>
          <cell r="AW2193">
            <v>10.95</v>
          </cell>
          <cell r="AX2193">
            <v>12.9</v>
          </cell>
          <cell r="AY2193">
            <v>54.27</v>
          </cell>
          <cell r="AZ2193" t="str">
            <v>NA</v>
          </cell>
          <cell r="BA2193">
            <v>34999</v>
          </cell>
          <cell r="BB2193">
            <v>4200</v>
          </cell>
          <cell r="BC2193">
            <v>10.09</v>
          </cell>
          <cell r="BD2193" t="str">
            <v>NA</v>
          </cell>
          <cell r="BE2193" t="str">
            <v>NA</v>
          </cell>
          <cell r="BF2193">
            <v>34699</v>
          </cell>
          <cell r="BG2193" t="str">
            <v>NA</v>
          </cell>
          <cell r="BH2193" t="str">
            <v>Year-end</v>
          </cell>
          <cell r="BI2193" t="str">
            <v>Distribution</v>
          </cell>
          <cell r="BJ2193" t="str">
            <v>Settled</v>
          </cell>
          <cell r="BK2193" t="str">
            <v>No</v>
          </cell>
          <cell r="BL2193" t="str">
            <v>No</v>
          </cell>
        </row>
        <row r="2194">
          <cell r="AE2194">
            <v>223</v>
          </cell>
          <cell r="AF2194">
            <v>0</v>
          </cell>
          <cell r="AG2194">
            <v>1</v>
          </cell>
          <cell r="AH2194">
            <v>1</v>
          </cell>
          <cell r="AI2194">
            <v>1</v>
          </cell>
          <cell r="AJ2194">
            <v>1</v>
          </cell>
          <cell r="AL2194">
            <v>48</v>
          </cell>
          <cell r="AM2194">
            <v>136</v>
          </cell>
          <cell r="AO2194" t="str">
            <v>D-G-21,SUB295</v>
          </cell>
          <cell r="AP2194">
            <v>-227</v>
          </cell>
          <cell r="AQ2194" t="str">
            <v>NC</v>
          </cell>
          <cell r="AR2194" t="str">
            <v>North Carolina Natural Gas Corp.</v>
          </cell>
          <cell r="AS2194" t="str">
            <v>DUK</v>
          </cell>
          <cell r="AT2194" t="str">
            <v>Natural Gas</v>
          </cell>
          <cell r="AU2194">
            <v>33366</v>
          </cell>
          <cell r="AV2194">
            <v>6700</v>
          </cell>
          <cell r="AW2194">
            <v>11.81</v>
          </cell>
          <cell r="AX2194">
            <v>14</v>
          </cell>
          <cell r="AY2194">
            <v>49.39</v>
          </cell>
          <cell r="AZ2194">
            <v>115000</v>
          </cell>
          <cell r="BA2194">
            <v>33578</v>
          </cell>
          <cell r="BB2194">
            <v>2600</v>
          </cell>
          <cell r="BC2194">
            <v>11.16</v>
          </cell>
          <cell r="BD2194">
            <v>12.7</v>
          </cell>
          <cell r="BE2194">
            <v>49</v>
          </cell>
          <cell r="BF2194">
            <v>33146</v>
          </cell>
          <cell r="BG2194">
            <v>114700</v>
          </cell>
          <cell r="BH2194" t="str">
            <v>Year-end</v>
          </cell>
          <cell r="BI2194" t="str">
            <v>Distribution</v>
          </cell>
          <cell r="BJ2194" t="str">
            <v>Fully Litigated</v>
          </cell>
          <cell r="BK2194" t="str">
            <v>No</v>
          </cell>
          <cell r="BL2194" t="str">
            <v>No</v>
          </cell>
        </row>
        <row r="2195">
          <cell r="AE2195">
            <v>223</v>
          </cell>
          <cell r="AF2195">
            <v>0</v>
          </cell>
          <cell r="AG2195">
            <v>1</v>
          </cell>
          <cell r="AH2195">
            <v>1</v>
          </cell>
          <cell r="AI2195">
            <v>1</v>
          </cell>
          <cell r="AJ2195">
            <v>0</v>
          </cell>
          <cell r="AL2195">
            <v>48</v>
          </cell>
          <cell r="AM2195">
            <v>137</v>
          </cell>
          <cell r="AO2195" t="str">
            <v>D-E-7,SUB487</v>
          </cell>
          <cell r="AP2195">
            <v>-213</v>
          </cell>
          <cell r="AQ2195" t="str">
            <v>NC</v>
          </cell>
          <cell r="AR2195" t="str">
            <v>Duke Energy Carolinas, LLC</v>
          </cell>
          <cell r="AS2195" t="str">
            <v>DUK</v>
          </cell>
          <cell r="AT2195" t="str">
            <v>Electric</v>
          </cell>
          <cell r="AU2195">
            <v>33340</v>
          </cell>
          <cell r="AV2195">
            <v>150000</v>
          </cell>
          <cell r="AW2195">
            <v>10.87</v>
          </cell>
          <cell r="AX2195">
            <v>13.17</v>
          </cell>
          <cell r="AY2195">
            <v>49.82</v>
          </cell>
          <cell r="AZ2195">
            <v>4618500</v>
          </cell>
          <cell r="BA2195">
            <v>33554</v>
          </cell>
          <cell r="BB2195">
            <v>100100</v>
          </cell>
          <cell r="BC2195">
            <v>10.44</v>
          </cell>
          <cell r="BD2195">
            <v>12.5</v>
          </cell>
          <cell r="BE2195">
            <v>49.82</v>
          </cell>
          <cell r="BF2195">
            <v>33238</v>
          </cell>
          <cell r="BG2195">
            <v>4566000</v>
          </cell>
          <cell r="BH2195" t="str">
            <v>Year-end</v>
          </cell>
          <cell r="BI2195" t="str">
            <v>Vertically Integrated</v>
          </cell>
          <cell r="BJ2195" t="str">
            <v>Fully Litigated</v>
          </cell>
          <cell r="BK2195" t="str">
            <v>No</v>
          </cell>
          <cell r="BL2195" t="str">
            <v>No</v>
          </cell>
        </row>
        <row r="2196">
          <cell r="AE2196">
            <v>223</v>
          </cell>
          <cell r="AF2196">
            <v>0</v>
          </cell>
          <cell r="AG2196">
            <v>1</v>
          </cell>
          <cell r="AH2196">
            <v>1</v>
          </cell>
          <cell r="AI2196">
            <v>1</v>
          </cell>
          <cell r="AJ2196">
            <v>0</v>
          </cell>
          <cell r="AL2196">
            <v>48</v>
          </cell>
          <cell r="AM2196">
            <v>138</v>
          </cell>
          <cell r="AO2196" t="str">
            <v>D-E-13,SUB171</v>
          </cell>
          <cell r="AP2196">
            <v>-212</v>
          </cell>
          <cell r="AQ2196" t="str">
            <v>NC</v>
          </cell>
          <cell r="AR2196" t="str">
            <v>Nantahala Power &amp; Light Company</v>
          </cell>
          <cell r="AT2196" t="str">
            <v>Electric</v>
          </cell>
          <cell r="AU2196">
            <v>35279</v>
          </cell>
          <cell r="AV2196">
            <v>4600</v>
          </cell>
          <cell r="AW2196">
            <v>9.2200000000000006</v>
          </cell>
          <cell r="AX2196">
            <v>11</v>
          </cell>
          <cell r="AY2196">
            <v>49.61</v>
          </cell>
          <cell r="AZ2196" t="str">
            <v>NA</v>
          </cell>
          <cell r="BA2196">
            <v>35374</v>
          </cell>
          <cell r="BB2196">
            <v>4600</v>
          </cell>
          <cell r="BC2196">
            <v>9.2200000000000006</v>
          </cell>
          <cell r="BD2196">
            <v>11</v>
          </cell>
          <cell r="BE2196">
            <v>49.61</v>
          </cell>
          <cell r="BF2196">
            <v>35034</v>
          </cell>
          <cell r="BG2196" t="str">
            <v>NA</v>
          </cell>
          <cell r="BH2196" t="str">
            <v>Year-end</v>
          </cell>
          <cell r="BI2196" t="str">
            <v>Vertically Integrated</v>
          </cell>
          <cell r="BJ2196" t="str">
            <v>Settled</v>
          </cell>
          <cell r="BK2196" t="str">
            <v>No</v>
          </cell>
          <cell r="BL2196" t="str">
            <v>No</v>
          </cell>
        </row>
        <row r="2197">
          <cell r="AE2197">
            <v>223</v>
          </cell>
          <cell r="AF2197">
            <v>0</v>
          </cell>
          <cell r="AG2197">
            <v>1</v>
          </cell>
          <cell r="AH2197">
            <v>1</v>
          </cell>
          <cell r="AI2197">
            <v>1</v>
          </cell>
          <cell r="AJ2197">
            <v>0</v>
          </cell>
          <cell r="AL2197">
            <v>48</v>
          </cell>
          <cell r="AM2197">
            <v>138</v>
          </cell>
          <cell r="AO2197" t="str">
            <v>D-E-13,SUB157</v>
          </cell>
          <cell r="AP2197">
            <v>-211</v>
          </cell>
          <cell r="AQ2197" t="str">
            <v>NC</v>
          </cell>
          <cell r="AR2197" t="str">
            <v>Nantahala Power &amp; Light Company</v>
          </cell>
          <cell r="AT2197" t="str">
            <v>Electric</v>
          </cell>
          <cell r="AU2197">
            <v>33928</v>
          </cell>
          <cell r="AV2197">
            <v>5300</v>
          </cell>
          <cell r="AW2197">
            <v>10.88</v>
          </cell>
          <cell r="AX2197">
            <v>13</v>
          </cell>
          <cell r="AY2197">
            <v>55.51</v>
          </cell>
          <cell r="AZ2197" t="str">
            <v>NA</v>
          </cell>
          <cell r="BA2197">
            <v>34138</v>
          </cell>
          <cell r="BB2197">
            <v>4300</v>
          </cell>
          <cell r="BC2197">
            <v>10.32</v>
          </cell>
          <cell r="BD2197">
            <v>12.1</v>
          </cell>
          <cell r="BE2197">
            <v>56.11</v>
          </cell>
          <cell r="BF2197">
            <v>33603</v>
          </cell>
          <cell r="BG2197" t="str">
            <v>NA</v>
          </cell>
          <cell r="BH2197" t="str">
            <v>Year-end</v>
          </cell>
          <cell r="BI2197" t="str">
            <v>Vertically Integrated</v>
          </cell>
          <cell r="BJ2197" t="str">
            <v>Fully Litigated</v>
          </cell>
          <cell r="BK2197" t="str">
            <v>No</v>
          </cell>
          <cell r="BL2197" t="str">
            <v>No</v>
          </cell>
        </row>
        <row r="2198">
          <cell r="AE2198">
            <v>223</v>
          </cell>
          <cell r="AF2198">
            <v>0</v>
          </cell>
          <cell r="AG2198">
            <v>1</v>
          </cell>
          <cell r="AH2198">
            <v>1</v>
          </cell>
          <cell r="AI2198">
            <v>1</v>
          </cell>
          <cell r="AJ2198">
            <v>0</v>
          </cell>
          <cell r="AL2198">
            <v>48</v>
          </cell>
          <cell r="AM2198">
            <v>138</v>
          </cell>
          <cell r="AO2198" t="str">
            <v>D-E-7 Sub 828</v>
          </cell>
          <cell r="AP2198">
            <v>110</v>
          </cell>
          <cell r="AQ2198" t="str">
            <v>NC</v>
          </cell>
          <cell r="AR2198" t="str">
            <v>Duke Energy Carolinas, LLC</v>
          </cell>
          <cell r="AS2198" t="str">
            <v>DUK</v>
          </cell>
          <cell r="AT2198" t="str">
            <v>Electric</v>
          </cell>
          <cell r="AU2198">
            <v>39234</v>
          </cell>
          <cell r="AV2198">
            <v>140200</v>
          </cell>
          <cell r="AW2198">
            <v>9.36</v>
          </cell>
          <cell r="AX2198">
            <v>12.5</v>
          </cell>
          <cell r="AY2198">
            <v>53</v>
          </cell>
          <cell r="AZ2198">
            <v>7798400</v>
          </cell>
          <cell r="BA2198">
            <v>39436</v>
          </cell>
          <cell r="BB2198">
            <v>-286924</v>
          </cell>
          <cell r="BC2198">
            <v>8.57</v>
          </cell>
          <cell r="BD2198">
            <v>11</v>
          </cell>
          <cell r="BE2198">
            <v>53</v>
          </cell>
          <cell r="BF2198">
            <v>39082</v>
          </cell>
          <cell r="BG2198">
            <v>7833049</v>
          </cell>
          <cell r="BH2198" t="str">
            <v>Year-end</v>
          </cell>
          <cell r="BI2198" t="str">
            <v>Vertically Integrated</v>
          </cell>
          <cell r="BJ2198" t="str">
            <v>Settled</v>
          </cell>
          <cell r="BK2198" t="str">
            <v>No</v>
          </cell>
          <cell r="BL2198" t="str">
            <v>No</v>
          </cell>
        </row>
        <row r="2199">
          <cell r="AE2199">
            <v>223</v>
          </cell>
          <cell r="AF2199">
            <v>0</v>
          </cell>
          <cell r="AG2199">
            <v>1</v>
          </cell>
          <cell r="AH2199">
            <v>1</v>
          </cell>
          <cell r="AI2199">
            <v>1</v>
          </cell>
          <cell r="AJ2199">
            <v>1</v>
          </cell>
          <cell r="AL2199">
            <v>48</v>
          </cell>
          <cell r="AM2199">
            <v>138</v>
          </cell>
          <cell r="AO2199" t="str">
            <v>D-G-5, Sub 495</v>
          </cell>
          <cell r="AP2199">
            <v>311</v>
          </cell>
          <cell r="AQ2199" t="str">
            <v>NC</v>
          </cell>
          <cell r="AR2199" t="str">
            <v>Public Service Company of North Carolina, Incorporated</v>
          </cell>
          <cell r="AS2199" t="str">
            <v>ENB</v>
          </cell>
          <cell r="AT2199" t="str">
            <v>Natural Gas</v>
          </cell>
          <cell r="AU2199">
            <v>39538</v>
          </cell>
          <cell r="AV2199">
            <v>20400</v>
          </cell>
          <cell r="AW2199">
            <v>9.36</v>
          </cell>
          <cell r="AX2199">
            <v>12</v>
          </cell>
          <cell r="AY2199">
            <v>53.75</v>
          </cell>
          <cell r="AZ2199">
            <v>720100</v>
          </cell>
          <cell r="BA2199">
            <v>39745</v>
          </cell>
          <cell r="BB2199">
            <v>9100</v>
          </cell>
          <cell r="BC2199">
            <v>8.5399999999999991</v>
          </cell>
          <cell r="BD2199">
            <v>10.6</v>
          </cell>
          <cell r="BE2199">
            <v>54</v>
          </cell>
          <cell r="BF2199">
            <v>39447</v>
          </cell>
          <cell r="BG2199">
            <v>709700</v>
          </cell>
          <cell r="BH2199" t="str">
            <v>Year-end</v>
          </cell>
          <cell r="BI2199" t="str">
            <v>Distribution</v>
          </cell>
          <cell r="BJ2199" t="str">
            <v>Settled</v>
          </cell>
          <cell r="BK2199" t="str">
            <v>No</v>
          </cell>
          <cell r="BL2199" t="str">
            <v>No</v>
          </cell>
        </row>
        <row r="2200">
          <cell r="AE2200">
            <v>223</v>
          </cell>
          <cell r="AF2200">
            <v>0</v>
          </cell>
          <cell r="AG2200">
            <v>1</v>
          </cell>
          <cell r="AH2200">
            <v>1</v>
          </cell>
          <cell r="AI2200">
            <v>1</v>
          </cell>
          <cell r="AJ2200">
            <v>1</v>
          </cell>
          <cell r="AL2200">
            <v>48</v>
          </cell>
          <cell r="AM2200">
            <v>138</v>
          </cell>
          <cell r="AO2200" t="str">
            <v>D-G-9, Sub 550</v>
          </cell>
          <cell r="AP2200">
            <v>315</v>
          </cell>
          <cell r="AQ2200" t="str">
            <v>NC</v>
          </cell>
          <cell r="AR2200" t="str">
            <v>Piedmont Natural Gas Company, Inc.</v>
          </cell>
          <cell r="AS2200" t="str">
            <v>DUK</v>
          </cell>
          <cell r="AT2200" t="str">
            <v>Natural Gas</v>
          </cell>
          <cell r="AU2200">
            <v>39538</v>
          </cell>
          <cell r="AV2200">
            <v>40516.128000000004</v>
          </cell>
          <cell r="AW2200">
            <v>9.17</v>
          </cell>
          <cell r="AX2200">
            <v>12</v>
          </cell>
          <cell r="AY2200">
            <v>49.59</v>
          </cell>
          <cell r="AZ2200">
            <v>1232937.683</v>
          </cell>
          <cell r="BA2200">
            <v>39745</v>
          </cell>
          <cell r="BB2200">
            <v>15680.742</v>
          </cell>
          <cell r="BC2200">
            <v>8.5500000000000007</v>
          </cell>
          <cell r="BD2200">
            <v>10.6</v>
          </cell>
          <cell r="BE2200">
            <v>51</v>
          </cell>
          <cell r="BF2200">
            <v>39447</v>
          </cell>
          <cell r="BG2200">
            <v>1255671.912</v>
          </cell>
          <cell r="BH2200" t="str">
            <v>Year-end</v>
          </cell>
          <cell r="BI2200" t="str">
            <v>Distribution</v>
          </cell>
          <cell r="BJ2200" t="str">
            <v>Settled</v>
          </cell>
          <cell r="BK2200" t="str">
            <v>No</v>
          </cell>
          <cell r="BL2200" t="str">
            <v>No</v>
          </cell>
        </row>
        <row r="2201">
          <cell r="AE2201">
            <v>223</v>
          </cell>
          <cell r="AF2201">
            <v>0</v>
          </cell>
          <cell r="AG2201">
            <v>1</v>
          </cell>
          <cell r="AH2201">
            <v>1</v>
          </cell>
          <cell r="AI2201">
            <v>1</v>
          </cell>
          <cell r="AJ2201">
            <v>1</v>
          </cell>
          <cell r="AL2201">
            <v>48</v>
          </cell>
          <cell r="AM2201">
            <v>138</v>
          </cell>
          <cell r="AO2201" t="str">
            <v>D-G-9, SUB 428</v>
          </cell>
          <cell r="AP2201">
            <v>350</v>
          </cell>
          <cell r="AQ2201" t="str">
            <v>NC</v>
          </cell>
          <cell r="AR2201" t="str">
            <v>Piedmont Natural Gas Company, Inc.</v>
          </cell>
          <cell r="AS2201" t="str">
            <v>DUK</v>
          </cell>
          <cell r="AT2201" t="str">
            <v>Natural Gas</v>
          </cell>
          <cell r="AU2201">
            <v>36616</v>
          </cell>
          <cell r="AV2201">
            <v>14500</v>
          </cell>
          <cell r="AW2201" t="str">
            <v>NA</v>
          </cell>
          <cell r="AX2201" t="str">
            <v>NA</v>
          </cell>
          <cell r="AY2201" t="str">
            <v>NA</v>
          </cell>
          <cell r="AZ2201" t="str">
            <v>NA</v>
          </cell>
          <cell r="BA2201">
            <v>36804</v>
          </cell>
          <cell r="BB2201">
            <v>6000</v>
          </cell>
          <cell r="BC2201">
            <v>9.6999999999999993</v>
          </cell>
          <cell r="BD2201">
            <v>11.3</v>
          </cell>
          <cell r="BE2201">
            <v>52.71</v>
          </cell>
          <cell r="BF2201">
            <v>36525</v>
          </cell>
          <cell r="BG2201" t="str">
            <v>NA</v>
          </cell>
          <cell r="BI2201" t="str">
            <v>Distribution</v>
          </cell>
          <cell r="BJ2201" t="str">
            <v>Settled</v>
          </cell>
          <cell r="BK2201" t="str">
            <v>No</v>
          </cell>
          <cell r="BL2201" t="str">
            <v>No</v>
          </cell>
        </row>
        <row r="2202">
          <cell r="AE2202">
            <v>223</v>
          </cell>
          <cell r="AF2202">
            <v>0</v>
          </cell>
          <cell r="AG2202">
            <v>1</v>
          </cell>
          <cell r="AH2202">
            <v>1</v>
          </cell>
          <cell r="AI2202">
            <v>1</v>
          </cell>
          <cell r="AJ2202">
            <v>0</v>
          </cell>
          <cell r="AL2202">
            <v>48</v>
          </cell>
          <cell r="AM2202">
            <v>138</v>
          </cell>
          <cell r="AO2202" t="str">
            <v>D-E-7, Sub 909</v>
          </cell>
          <cell r="AP2202">
            <v>488</v>
          </cell>
          <cell r="AQ2202" t="str">
            <v>NC</v>
          </cell>
          <cell r="AR2202" t="str">
            <v>Duke Energy Carolinas, LLC</v>
          </cell>
          <cell r="AS2202" t="str">
            <v>DUK</v>
          </cell>
          <cell r="AT2202" t="str">
            <v>Electric</v>
          </cell>
          <cell r="AU2202">
            <v>39966</v>
          </cell>
          <cell r="AV2202">
            <v>481742</v>
          </cell>
          <cell r="AW2202">
            <v>8.84</v>
          </cell>
          <cell r="AX2202">
            <v>11.5</v>
          </cell>
          <cell r="AY2202">
            <v>53</v>
          </cell>
          <cell r="AZ2202">
            <v>9673097</v>
          </cell>
          <cell r="BA2202">
            <v>40154</v>
          </cell>
          <cell r="BB2202">
            <v>315200</v>
          </cell>
          <cell r="BC2202">
            <v>8.3800000000000008</v>
          </cell>
          <cell r="BD2202">
            <v>10.7</v>
          </cell>
          <cell r="BE2202">
            <v>52.5</v>
          </cell>
          <cell r="BF2202">
            <v>39813</v>
          </cell>
          <cell r="BG2202">
            <v>9533300</v>
          </cell>
          <cell r="BH2202" t="str">
            <v>Year-end</v>
          </cell>
          <cell r="BI2202" t="str">
            <v>Vertically Integrated</v>
          </cell>
          <cell r="BJ2202" t="str">
            <v>Settled</v>
          </cell>
          <cell r="BK2202" t="str">
            <v>No</v>
          </cell>
          <cell r="BL2202" t="str">
            <v>No</v>
          </cell>
        </row>
        <row r="2203">
          <cell r="AE2203">
            <v>223</v>
          </cell>
          <cell r="AF2203">
            <v>0</v>
          </cell>
          <cell r="AG2203">
            <v>1</v>
          </cell>
          <cell r="AH2203">
            <v>1</v>
          </cell>
          <cell r="AI2203">
            <v>1</v>
          </cell>
          <cell r="AJ2203">
            <v>0</v>
          </cell>
          <cell r="AL2203">
            <v>48</v>
          </cell>
          <cell r="AM2203">
            <v>138</v>
          </cell>
          <cell r="AO2203" t="str">
            <v>D-E-22, Sub 459</v>
          </cell>
          <cell r="AP2203">
            <v>590</v>
          </cell>
          <cell r="AQ2203" t="str">
            <v>NC</v>
          </cell>
          <cell r="AR2203" t="str">
            <v>Virginia Electric and Power Company</v>
          </cell>
          <cell r="AS2203" t="str">
            <v>D</v>
          </cell>
          <cell r="AT2203" t="str">
            <v>Electric</v>
          </cell>
          <cell r="AU2203">
            <v>40224</v>
          </cell>
          <cell r="AV2203">
            <v>29130</v>
          </cell>
          <cell r="AW2203">
            <v>8.98</v>
          </cell>
          <cell r="AX2203">
            <v>11.9</v>
          </cell>
          <cell r="AY2203">
            <v>53.09</v>
          </cell>
          <cell r="AZ2203">
            <v>679337</v>
          </cell>
          <cell r="BA2203">
            <v>40525</v>
          </cell>
          <cell r="BB2203">
            <v>3059</v>
          </cell>
          <cell r="BC2203">
            <v>8.2200000000000006</v>
          </cell>
          <cell r="BD2203">
            <v>10.7</v>
          </cell>
          <cell r="BE2203">
            <v>51</v>
          </cell>
          <cell r="BF2203">
            <v>39813</v>
          </cell>
          <cell r="BG2203">
            <v>591679</v>
          </cell>
          <cell r="BH2203" t="str">
            <v>Year-end</v>
          </cell>
          <cell r="BI2203" t="str">
            <v>Vertically Integrated</v>
          </cell>
          <cell r="BJ2203" t="str">
            <v>Settled</v>
          </cell>
          <cell r="BK2203" t="str">
            <v>No</v>
          </cell>
          <cell r="BL2203" t="str">
            <v>No</v>
          </cell>
        </row>
        <row r="2204">
          <cell r="AE2204">
            <v>223</v>
          </cell>
          <cell r="AF2204">
            <v>0</v>
          </cell>
          <cell r="AG2204">
            <v>1</v>
          </cell>
          <cell r="AH2204">
            <v>1</v>
          </cell>
          <cell r="AI2204">
            <v>1</v>
          </cell>
          <cell r="AJ2204">
            <v>0</v>
          </cell>
          <cell r="AL2204">
            <v>48</v>
          </cell>
          <cell r="AM2204">
            <v>139</v>
          </cell>
          <cell r="AO2204" t="str">
            <v>D-E-2, SUB 366</v>
          </cell>
          <cell r="AP2204">
            <v>1372</v>
          </cell>
          <cell r="AQ2204" t="str">
            <v>NC</v>
          </cell>
          <cell r="AR2204" t="str">
            <v>Duke Energy Progress, LLC</v>
          </cell>
          <cell r="AS2204" t="str">
            <v>DUK</v>
          </cell>
          <cell r="AT2204" t="str">
            <v>Electric</v>
          </cell>
          <cell r="AU2204">
            <v>29098</v>
          </cell>
          <cell r="AV2204">
            <v>55900</v>
          </cell>
          <cell r="AW2204">
            <v>10.15</v>
          </cell>
          <cell r="AX2204">
            <v>14.25</v>
          </cell>
          <cell r="AY2204">
            <v>37.299999999999997</v>
          </cell>
          <cell r="AZ2204" t="str">
            <v>NA</v>
          </cell>
          <cell r="BA2204">
            <v>29333</v>
          </cell>
          <cell r="BB2204">
            <v>43400</v>
          </cell>
          <cell r="BC2204">
            <v>10.66</v>
          </cell>
          <cell r="BD2204">
            <v>13.9</v>
          </cell>
          <cell r="BE2204">
            <v>38</v>
          </cell>
          <cell r="BF2204">
            <v>28855</v>
          </cell>
          <cell r="BG2204" t="str">
            <v>NA</v>
          </cell>
          <cell r="BI2204" t="str">
            <v>Vertically Integrated</v>
          </cell>
          <cell r="BJ2204" t="str">
            <v>Fully Litigated</v>
          </cell>
          <cell r="BK2204" t="str">
            <v>No</v>
          </cell>
          <cell r="BL2204" t="str">
            <v>No</v>
          </cell>
        </row>
        <row r="2205">
          <cell r="AE2205">
            <v>223</v>
          </cell>
          <cell r="AF2205">
            <v>0</v>
          </cell>
          <cell r="AG2205">
            <v>1</v>
          </cell>
          <cell r="AH2205">
            <v>1</v>
          </cell>
          <cell r="AI2205">
            <v>1</v>
          </cell>
          <cell r="AJ2205">
            <v>0</v>
          </cell>
          <cell r="AL2205">
            <v>48</v>
          </cell>
          <cell r="AM2205">
            <v>139</v>
          </cell>
          <cell r="AO2205" t="str">
            <v>D-E-2, SUB 391</v>
          </cell>
          <cell r="AP2205">
            <v>1373</v>
          </cell>
          <cell r="AQ2205" t="str">
            <v>NC</v>
          </cell>
          <cell r="AR2205" t="str">
            <v>Duke Energy Progress, LLC</v>
          </cell>
          <cell r="AS2205" t="str">
            <v>DUK</v>
          </cell>
          <cell r="AT2205" t="str">
            <v>Electric</v>
          </cell>
          <cell r="AU2205">
            <v>29350</v>
          </cell>
          <cell r="AV2205">
            <v>91300</v>
          </cell>
          <cell r="AW2205">
            <v>11.09</v>
          </cell>
          <cell r="AX2205">
            <v>15</v>
          </cell>
          <cell r="AY2205">
            <v>38</v>
          </cell>
          <cell r="AZ2205" t="str">
            <v>NA</v>
          </cell>
          <cell r="BA2205">
            <v>29563</v>
          </cell>
          <cell r="BB2205">
            <v>71800</v>
          </cell>
          <cell r="BC2205">
            <v>10.8</v>
          </cell>
          <cell r="BD2205">
            <v>14.15</v>
          </cell>
          <cell r="BE2205">
            <v>36</v>
          </cell>
          <cell r="BF2205">
            <v>29128</v>
          </cell>
          <cell r="BG2205" t="str">
            <v>NA</v>
          </cell>
          <cell r="BI2205" t="str">
            <v>Vertically Integrated</v>
          </cell>
          <cell r="BJ2205" t="str">
            <v>Fully Litigated</v>
          </cell>
          <cell r="BK2205" t="str">
            <v>No</v>
          </cell>
          <cell r="BL2205" t="str">
            <v>No</v>
          </cell>
        </row>
        <row r="2206">
          <cell r="AE2206">
            <v>223</v>
          </cell>
          <cell r="AF2206">
            <v>0</v>
          </cell>
          <cell r="AG2206">
            <v>1</v>
          </cell>
          <cell r="AH2206">
            <v>1</v>
          </cell>
          <cell r="AI2206">
            <v>1</v>
          </cell>
          <cell r="AJ2206">
            <v>0</v>
          </cell>
          <cell r="AL2206">
            <v>48</v>
          </cell>
          <cell r="AM2206">
            <v>139</v>
          </cell>
          <cell r="AO2206" t="str">
            <v>D-E-2, SUB 416</v>
          </cell>
          <cell r="AP2206">
            <v>1374</v>
          </cell>
          <cell r="AQ2206" t="str">
            <v>NC</v>
          </cell>
          <cell r="AR2206" t="str">
            <v>Duke Energy Progress, LLC</v>
          </cell>
          <cell r="AS2206" t="str">
            <v>DUK</v>
          </cell>
          <cell r="AT2206" t="str">
            <v>Electric</v>
          </cell>
          <cell r="AU2206">
            <v>29721</v>
          </cell>
          <cell r="AV2206">
            <v>151400</v>
          </cell>
          <cell r="AW2206">
            <v>12.78</v>
          </cell>
          <cell r="AX2206">
            <v>17.5</v>
          </cell>
          <cell r="AY2206">
            <v>37</v>
          </cell>
          <cell r="AZ2206" t="str">
            <v>NA</v>
          </cell>
          <cell r="BA2206">
            <v>29935</v>
          </cell>
          <cell r="BB2206">
            <v>119200</v>
          </cell>
          <cell r="BC2206">
            <v>12.15</v>
          </cell>
          <cell r="BD2206">
            <v>16</v>
          </cell>
          <cell r="BE2206">
            <v>36.18</v>
          </cell>
          <cell r="BF2206">
            <v>29586</v>
          </cell>
          <cell r="BG2206" t="str">
            <v>NA</v>
          </cell>
          <cell r="BI2206" t="str">
            <v>Vertically Integrated</v>
          </cell>
          <cell r="BJ2206" t="str">
            <v>Fully Litigated</v>
          </cell>
          <cell r="BK2206" t="str">
            <v>No</v>
          </cell>
          <cell r="BL2206" t="str">
            <v>No</v>
          </cell>
        </row>
        <row r="2207">
          <cell r="AE2207">
            <v>223</v>
          </cell>
          <cell r="AF2207">
            <v>0</v>
          </cell>
          <cell r="AG2207">
            <v>1</v>
          </cell>
          <cell r="AH2207">
            <v>1</v>
          </cell>
          <cell r="AI2207">
            <v>1</v>
          </cell>
          <cell r="AJ2207">
            <v>0</v>
          </cell>
          <cell r="AL2207">
            <v>48</v>
          </cell>
          <cell r="AM2207">
            <v>139</v>
          </cell>
          <cell r="AO2207" t="str">
            <v>D-E-2, SUB 444</v>
          </cell>
          <cell r="AP2207">
            <v>1375</v>
          </cell>
          <cell r="AQ2207" t="str">
            <v>NC</v>
          </cell>
          <cell r="AR2207" t="str">
            <v>Duke Energy Progress, LLC</v>
          </cell>
          <cell r="AS2207" t="str">
            <v>DUK</v>
          </cell>
          <cell r="AT2207" t="str">
            <v>Electric</v>
          </cell>
          <cell r="AU2207">
            <v>30001</v>
          </cell>
          <cell r="AV2207">
            <v>173700</v>
          </cell>
          <cell r="AW2207">
            <v>13.09</v>
          </cell>
          <cell r="AX2207">
            <v>18.5</v>
          </cell>
          <cell r="AY2207">
            <v>38</v>
          </cell>
          <cell r="AZ2207">
            <v>2284000</v>
          </cell>
          <cell r="BA2207">
            <v>30218</v>
          </cell>
          <cell r="BB2207">
            <v>8800</v>
          </cell>
          <cell r="BC2207">
            <v>11.57</v>
          </cell>
          <cell r="BD2207">
            <v>14.5</v>
          </cell>
          <cell r="BE2207">
            <v>38</v>
          </cell>
          <cell r="BF2207">
            <v>29859</v>
          </cell>
          <cell r="BG2207">
            <v>1827500</v>
          </cell>
          <cell r="BH2207" t="str">
            <v>Year-end</v>
          </cell>
          <cell r="BI2207" t="str">
            <v>Vertically Integrated</v>
          </cell>
          <cell r="BJ2207" t="str">
            <v>Fully Litigated</v>
          </cell>
          <cell r="BK2207" t="str">
            <v>No</v>
          </cell>
          <cell r="BL2207" t="str">
            <v>No</v>
          </cell>
        </row>
        <row r="2208">
          <cell r="AE2208">
            <v>223</v>
          </cell>
          <cell r="AF2208">
            <v>0</v>
          </cell>
          <cell r="AG2208">
            <v>1</v>
          </cell>
          <cell r="AH2208">
            <v>1</v>
          </cell>
          <cell r="AI2208">
            <v>1</v>
          </cell>
          <cell r="AJ2208">
            <v>0</v>
          </cell>
          <cell r="AL2208">
            <v>48</v>
          </cell>
          <cell r="AM2208">
            <v>139</v>
          </cell>
          <cell r="AO2208" t="str">
            <v>D-E-2, SUB 461</v>
          </cell>
          <cell r="AP2208">
            <v>1385</v>
          </cell>
          <cell r="AQ2208" t="str">
            <v>NC</v>
          </cell>
          <cell r="AR2208" t="str">
            <v>Duke Energy Progress, LLC</v>
          </cell>
          <cell r="AS2208" t="str">
            <v>DUK</v>
          </cell>
          <cell r="AT2208" t="str">
            <v>Electric</v>
          </cell>
          <cell r="AU2208">
            <v>30358</v>
          </cell>
          <cell r="AV2208">
            <v>165900</v>
          </cell>
          <cell r="AW2208">
            <v>11.76</v>
          </cell>
          <cell r="AX2208">
            <v>15.5</v>
          </cell>
          <cell r="AY2208">
            <v>38</v>
          </cell>
          <cell r="AZ2208">
            <v>2311900</v>
          </cell>
          <cell r="BA2208">
            <v>30578</v>
          </cell>
          <cell r="BB2208">
            <v>90900</v>
          </cell>
          <cell r="BC2208">
            <v>11.38</v>
          </cell>
          <cell r="BD2208">
            <v>14.5</v>
          </cell>
          <cell r="BE2208">
            <v>38</v>
          </cell>
          <cell r="BF2208">
            <v>30224</v>
          </cell>
          <cell r="BG2208">
            <v>2222100</v>
          </cell>
          <cell r="BH2208" t="str">
            <v>Year-end</v>
          </cell>
          <cell r="BI2208" t="str">
            <v>Vertically Integrated</v>
          </cell>
          <cell r="BJ2208" t="str">
            <v>Fully Litigated</v>
          </cell>
          <cell r="BK2208" t="str">
            <v>No</v>
          </cell>
          <cell r="BL2208" t="str">
            <v>No</v>
          </cell>
        </row>
        <row r="2209">
          <cell r="AE2209">
            <v>223</v>
          </cell>
          <cell r="AF2209">
            <v>0</v>
          </cell>
          <cell r="AG2209">
            <v>1</v>
          </cell>
          <cell r="AH2209">
            <v>1</v>
          </cell>
          <cell r="AI2209">
            <v>1</v>
          </cell>
          <cell r="AJ2209">
            <v>0</v>
          </cell>
          <cell r="AL2209">
            <v>48</v>
          </cell>
          <cell r="AM2209">
            <v>139</v>
          </cell>
          <cell r="AO2209" t="str">
            <v>D-E-2, SUB 481</v>
          </cell>
          <cell r="AP2209">
            <v>1387</v>
          </cell>
          <cell r="AQ2209" t="str">
            <v>NC</v>
          </cell>
          <cell r="AR2209" t="str">
            <v>Duke Energy Progress, LLC</v>
          </cell>
          <cell r="AS2209" t="str">
            <v>DUK</v>
          </cell>
          <cell r="AT2209" t="str">
            <v>Electric</v>
          </cell>
          <cell r="AU2209">
            <v>30733</v>
          </cell>
          <cell r="AV2209">
            <v>151600</v>
          </cell>
          <cell r="AW2209">
            <v>12.52</v>
          </cell>
          <cell r="AX2209">
            <v>16.5</v>
          </cell>
          <cell r="AY2209">
            <v>40</v>
          </cell>
          <cell r="AZ2209">
            <v>2436000</v>
          </cell>
          <cell r="BA2209">
            <v>31006</v>
          </cell>
          <cell r="BB2209">
            <v>64300</v>
          </cell>
          <cell r="BC2209">
            <v>11.87</v>
          </cell>
          <cell r="BD2209">
            <v>15.25</v>
          </cell>
          <cell r="BE2209">
            <v>40</v>
          </cell>
          <cell r="BF2209">
            <v>30589</v>
          </cell>
          <cell r="BG2209">
            <v>2346800</v>
          </cell>
          <cell r="BH2209" t="str">
            <v>Year-end</v>
          </cell>
          <cell r="BI2209" t="str">
            <v>Vertically Integrated</v>
          </cell>
          <cell r="BJ2209" t="str">
            <v>Fully Litigated</v>
          </cell>
          <cell r="BK2209" t="str">
            <v>No</v>
          </cell>
          <cell r="BL2209" t="str">
            <v>Yes</v>
          </cell>
        </row>
        <row r="2210">
          <cell r="AE2210">
            <v>223</v>
          </cell>
          <cell r="AF2210">
            <v>0</v>
          </cell>
          <cell r="AG2210">
            <v>1</v>
          </cell>
          <cell r="AH2210">
            <v>1</v>
          </cell>
          <cell r="AI2210">
            <v>1</v>
          </cell>
          <cell r="AJ2210">
            <v>0</v>
          </cell>
          <cell r="AL2210">
            <v>48</v>
          </cell>
          <cell r="AM2210">
            <v>139</v>
          </cell>
          <cell r="AO2210" t="str">
            <v>D-E-2, SUB 526</v>
          </cell>
          <cell r="AP2210">
            <v>1391</v>
          </cell>
          <cell r="AQ2210" t="str">
            <v>NC</v>
          </cell>
          <cell r="AR2210" t="str">
            <v>Duke Energy Progress, LLC</v>
          </cell>
          <cell r="AS2210" t="str">
            <v>DUK</v>
          </cell>
          <cell r="AT2210" t="str">
            <v>Electric</v>
          </cell>
          <cell r="AU2210">
            <v>31783</v>
          </cell>
          <cell r="AV2210">
            <v>190300</v>
          </cell>
          <cell r="AW2210">
            <v>11.09</v>
          </cell>
          <cell r="AX2210">
            <v>14</v>
          </cell>
          <cell r="AY2210">
            <v>43</v>
          </cell>
          <cell r="AZ2210">
            <v>2974400</v>
          </cell>
          <cell r="BA2210">
            <v>32015</v>
          </cell>
          <cell r="BB2210">
            <v>92500</v>
          </cell>
          <cell r="BC2210">
            <v>10.45</v>
          </cell>
          <cell r="BD2210">
            <v>12.63</v>
          </cell>
          <cell r="BE2210">
            <v>43</v>
          </cell>
          <cell r="BF2210">
            <v>31502</v>
          </cell>
          <cell r="BG2210">
            <v>2882500</v>
          </cell>
          <cell r="BH2210" t="str">
            <v>Year-end</v>
          </cell>
          <cell r="BI2210" t="str">
            <v>Vertically Integrated</v>
          </cell>
          <cell r="BJ2210" t="str">
            <v>Fully Litigated</v>
          </cell>
          <cell r="BK2210" t="str">
            <v>No</v>
          </cell>
          <cell r="BL2210" t="str">
            <v>No</v>
          </cell>
        </row>
        <row r="2211">
          <cell r="AE2211">
            <v>223</v>
          </cell>
          <cell r="AF2211">
            <v>0</v>
          </cell>
          <cell r="AG2211">
            <v>1</v>
          </cell>
          <cell r="AH2211">
            <v>1</v>
          </cell>
          <cell r="AI2211">
            <v>1</v>
          </cell>
          <cell r="AJ2211">
            <v>0</v>
          </cell>
          <cell r="AL2211">
            <v>48</v>
          </cell>
          <cell r="AM2211">
            <v>139</v>
          </cell>
          <cell r="AO2211" t="str">
            <v>D-E-2, SUB 537</v>
          </cell>
          <cell r="AP2211">
            <v>1393</v>
          </cell>
          <cell r="AQ2211" t="str">
            <v>NC</v>
          </cell>
          <cell r="AR2211" t="str">
            <v>Duke Energy Progress, LLC</v>
          </cell>
          <cell r="AS2211" t="str">
            <v>DUK</v>
          </cell>
          <cell r="AT2211" t="str">
            <v>Electric</v>
          </cell>
          <cell r="AU2211">
            <v>32030</v>
          </cell>
          <cell r="AV2211">
            <v>203000</v>
          </cell>
          <cell r="AW2211">
            <v>10.83</v>
          </cell>
          <cell r="AX2211">
            <v>13.5</v>
          </cell>
          <cell r="AY2211">
            <v>45</v>
          </cell>
          <cell r="AZ2211">
            <v>3830800</v>
          </cell>
          <cell r="BA2211">
            <v>32360</v>
          </cell>
          <cell r="BB2211">
            <v>134800</v>
          </cell>
          <cell r="BC2211">
            <v>10.45</v>
          </cell>
          <cell r="BD2211">
            <v>12.75</v>
          </cell>
          <cell r="BE2211">
            <v>44</v>
          </cell>
          <cell r="BF2211">
            <v>31867</v>
          </cell>
          <cell r="BG2211">
            <v>3677200</v>
          </cell>
          <cell r="BH2211" t="str">
            <v>Year-end</v>
          </cell>
          <cell r="BI2211" t="str">
            <v>Vertically Integrated</v>
          </cell>
          <cell r="BJ2211" t="str">
            <v>Fully Litigated</v>
          </cell>
          <cell r="BK2211" t="str">
            <v>Yes</v>
          </cell>
          <cell r="BL2211" t="str">
            <v>No</v>
          </cell>
        </row>
        <row r="2212">
          <cell r="AE2212">
            <v>223</v>
          </cell>
          <cell r="AF2212">
            <v>0</v>
          </cell>
          <cell r="AG2212">
            <v>1</v>
          </cell>
          <cell r="AH2212">
            <v>1</v>
          </cell>
          <cell r="AI2212">
            <v>1</v>
          </cell>
          <cell r="AJ2212">
            <v>0</v>
          </cell>
          <cell r="AL2212">
            <v>48</v>
          </cell>
          <cell r="AM2212">
            <v>139</v>
          </cell>
          <cell r="AO2212" t="str">
            <v>D-E-7, SUB 289</v>
          </cell>
          <cell r="AP2212">
            <v>1395</v>
          </cell>
          <cell r="AQ2212" t="str">
            <v>NC</v>
          </cell>
          <cell r="AR2212" t="str">
            <v>Duke Energy Carolinas, LLC</v>
          </cell>
          <cell r="AS2212" t="str">
            <v>DUK</v>
          </cell>
          <cell r="AT2212" t="str">
            <v>Electric</v>
          </cell>
          <cell r="AU2212">
            <v>29280</v>
          </cell>
          <cell r="AV2212">
            <v>91600</v>
          </cell>
          <cell r="AW2212">
            <v>11.03</v>
          </cell>
          <cell r="AX2212">
            <v>15</v>
          </cell>
          <cell r="AY2212">
            <v>38</v>
          </cell>
          <cell r="AZ2212" t="str">
            <v>NA</v>
          </cell>
          <cell r="BA2212">
            <v>29494</v>
          </cell>
          <cell r="BB2212">
            <v>57500</v>
          </cell>
          <cell r="BC2212">
            <v>10.88</v>
          </cell>
          <cell r="BD2212">
            <v>14.1</v>
          </cell>
          <cell r="BE2212">
            <v>38</v>
          </cell>
          <cell r="BF2212">
            <v>29220</v>
          </cell>
          <cell r="BG2212" t="str">
            <v>NA</v>
          </cell>
          <cell r="BI2212" t="str">
            <v>Vertically Integrated</v>
          </cell>
          <cell r="BJ2212" t="str">
            <v>Fully Litigated</v>
          </cell>
          <cell r="BK2212" t="str">
            <v>No</v>
          </cell>
          <cell r="BL2212" t="str">
            <v>No</v>
          </cell>
        </row>
        <row r="2213">
          <cell r="AE2213">
            <v>223</v>
          </cell>
          <cell r="AF2213">
            <v>0</v>
          </cell>
          <cell r="AG2213">
            <v>1</v>
          </cell>
          <cell r="AH2213">
            <v>1</v>
          </cell>
          <cell r="AI2213">
            <v>1</v>
          </cell>
          <cell r="AJ2213">
            <v>0</v>
          </cell>
          <cell r="AL2213">
            <v>48</v>
          </cell>
          <cell r="AM2213">
            <v>139</v>
          </cell>
          <cell r="AO2213" t="str">
            <v>D-E-7, SUB 314</v>
          </cell>
          <cell r="AP2213">
            <v>1397</v>
          </cell>
          <cell r="AQ2213" t="str">
            <v>NC</v>
          </cell>
          <cell r="AR2213" t="str">
            <v>Duke Energy Carolinas, LLC</v>
          </cell>
          <cell r="AS2213" t="str">
            <v>DUK</v>
          </cell>
          <cell r="AT2213" t="str">
            <v>Electric</v>
          </cell>
          <cell r="AU2213">
            <v>29663</v>
          </cell>
          <cell r="AV2213">
            <v>211000</v>
          </cell>
          <cell r="AW2213">
            <v>12.29</v>
          </cell>
          <cell r="AX2213">
            <v>17.5</v>
          </cell>
          <cell r="AY2213">
            <v>38</v>
          </cell>
          <cell r="AZ2213" t="str">
            <v>NA</v>
          </cell>
          <cell r="BA2213">
            <v>29937</v>
          </cell>
          <cell r="BB2213">
            <v>166400</v>
          </cell>
          <cell r="BC2213">
            <v>11.92</v>
          </cell>
          <cell r="BD2213">
            <v>16.5</v>
          </cell>
          <cell r="BE2213">
            <v>38</v>
          </cell>
          <cell r="BF2213">
            <v>29586</v>
          </cell>
          <cell r="BG2213" t="str">
            <v>NA</v>
          </cell>
          <cell r="BI2213" t="str">
            <v>Vertically Integrated</v>
          </cell>
          <cell r="BJ2213" t="str">
            <v>Fully Litigated</v>
          </cell>
          <cell r="BK2213" t="str">
            <v>No</v>
          </cell>
          <cell r="BL2213" t="str">
            <v>Yes</v>
          </cell>
        </row>
        <row r="2214">
          <cell r="AE2214">
            <v>223</v>
          </cell>
          <cell r="AF2214">
            <v>0</v>
          </cell>
          <cell r="AG2214">
            <v>1</v>
          </cell>
          <cell r="AH2214">
            <v>1</v>
          </cell>
          <cell r="AI2214">
            <v>1</v>
          </cell>
          <cell r="AJ2214">
            <v>0</v>
          </cell>
          <cell r="AL2214">
            <v>48</v>
          </cell>
          <cell r="AM2214">
            <v>139</v>
          </cell>
          <cell r="AO2214" t="str">
            <v>D-E-7, SUB 338</v>
          </cell>
          <cell r="AP2214">
            <v>1398</v>
          </cell>
          <cell r="AQ2214" t="str">
            <v>NC</v>
          </cell>
          <cell r="AR2214" t="str">
            <v>Duke Energy Carolinas, LLC</v>
          </cell>
          <cell r="AS2214" t="str">
            <v>DUK</v>
          </cell>
          <cell r="AT2214" t="str">
            <v>Electric</v>
          </cell>
          <cell r="AU2214">
            <v>30041</v>
          </cell>
          <cell r="AV2214">
            <v>197000</v>
          </cell>
          <cell r="AW2214">
            <v>12.58</v>
          </cell>
          <cell r="AX2214">
            <v>17</v>
          </cell>
          <cell r="AY2214">
            <v>40</v>
          </cell>
          <cell r="AZ2214">
            <v>2634900</v>
          </cell>
          <cell r="BA2214">
            <v>30256</v>
          </cell>
          <cell r="BB2214">
            <v>61700</v>
          </cell>
          <cell r="BC2214">
            <v>11.98</v>
          </cell>
          <cell r="BD2214">
            <v>15.5</v>
          </cell>
          <cell r="BE2214">
            <v>40</v>
          </cell>
          <cell r="BF2214">
            <v>29951</v>
          </cell>
          <cell r="BG2214">
            <v>2512500</v>
          </cell>
          <cell r="BH2214" t="str">
            <v>Year-end</v>
          </cell>
          <cell r="BI2214" t="str">
            <v>Vertically Integrated</v>
          </cell>
          <cell r="BJ2214" t="str">
            <v>Fully Litigated</v>
          </cell>
          <cell r="BK2214" t="str">
            <v>No</v>
          </cell>
          <cell r="BL2214" t="str">
            <v>No</v>
          </cell>
        </row>
        <row r="2215">
          <cell r="AE2215">
            <v>223</v>
          </cell>
          <cell r="AF2215">
            <v>0</v>
          </cell>
          <cell r="AG2215">
            <v>1</v>
          </cell>
          <cell r="AH2215">
            <v>1</v>
          </cell>
          <cell r="AI2215">
            <v>1</v>
          </cell>
          <cell r="AJ2215">
            <v>0</v>
          </cell>
          <cell r="AL2215">
            <v>48</v>
          </cell>
          <cell r="AM2215">
            <v>139</v>
          </cell>
          <cell r="AO2215" t="str">
            <v>D-E-7, SUB 358</v>
          </cell>
          <cell r="AP2215">
            <v>1401</v>
          </cell>
          <cell r="AQ2215" t="str">
            <v>NC</v>
          </cell>
          <cell r="AR2215" t="str">
            <v>Duke Energy Carolinas, LLC</v>
          </cell>
          <cell r="AS2215" t="str">
            <v>DUK</v>
          </cell>
          <cell r="AT2215" t="str">
            <v>Electric</v>
          </cell>
          <cell r="AU2215">
            <v>30376</v>
          </cell>
          <cell r="AV2215">
            <v>112900</v>
          </cell>
          <cell r="AW2215">
            <v>11.94</v>
          </cell>
          <cell r="AX2215">
            <v>15.5</v>
          </cell>
          <cell r="AY2215">
            <v>40</v>
          </cell>
          <cell r="AZ2215">
            <v>2589200</v>
          </cell>
          <cell r="BA2215">
            <v>30589</v>
          </cell>
          <cell r="BB2215">
            <v>76200</v>
          </cell>
          <cell r="BC2215">
            <v>11.84</v>
          </cell>
          <cell r="BD2215">
            <v>15.25</v>
          </cell>
          <cell r="BE2215">
            <v>40</v>
          </cell>
          <cell r="BF2215">
            <v>30224</v>
          </cell>
          <cell r="BG2215">
            <v>2548600</v>
          </cell>
          <cell r="BH2215" t="str">
            <v>Year-end</v>
          </cell>
          <cell r="BI2215" t="str">
            <v>Vertically Integrated</v>
          </cell>
          <cell r="BJ2215" t="str">
            <v>Fully Litigated</v>
          </cell>
          <cell r="BK2215" t="str">
            <v>No</v>
          </cell>
          <cell r="BL2215" t="str">
            <v>No</v>
          </cell>
        </row>
        <row r="2216">
          <cell r="AE2216">
            <v>223</v>
          </cell>
          <cell r="AF2216">
            <v>0</v>
          </cell>
          <cell r="AG2216">
            <v>1</v>
          </cell>
          <cell r="AH2216">
            <v>1</v>
          </cell>
          <cell r="AI2216">
            <v>1</v>
          </cell>
          <cell r="AJ2216">
            <v>0</v>
          </cell>
          <cell r="AL2216">
            <v>48</v>
          </cell>
          <cell r="AM2216">
            <v>139</v>
          </cell>
          <cell r="AO2216" t="str">
            <v>D-E-7, SUB 373</v>
          </cell>
          <cell r="AP2216">
            <v>1403</v>
          </cell>
          <cell r="AQ2216" t="str">
            <v>NC</v>
          </cell>
          <cell r="AR2216" t="str">
            <v>Duke Energy Carolinas, LLC</v>
          </cell>
          <cell r="AS2216" t="str">
            <v>DUK</v>
          </cell>
          <cell r="AT2216" t="str">
            <v>Electric</v>
          </cell>
          <cell r="AU2216">
            <v>30650</v>
          </cell>
          <cell r="AV2216">
            <v>212800</v>
          </cell>
          <cell r="AW2216">
            <v>12.46</v>
          </cell>
          <cell r="AX2216">
            <v>16.5</v>
          </cell>
          <cell r="AY2216">
            <v>42.08</v>
          </cell>
          <cell r="AZ2216">
            <v>3103100</v>
          </cell>
          <cell r="BA2216">
            <v>30846</v>
          </cell>
          <cell r="BB2216">
            <v>131000</v>
          </cell>
          <cell r="BC2216">
            <v>11.93</v>
          </cell>
          <cell r="BD2216">
            <v>15.25</v>
          </cell>
          <cell r="BE2216">
            <v>42.08</v>
          </cell>
          <cell r="BF2216">
            <v>30497</v>
          </cell>
          <cell r="BG2216">
            <v>2950500</v>
          </cell>
          <cell r="BH2216" t="str">
            <v>Year-end</v>
          </cell>
          <cell r="BI2216" t="str">
            <v>Vertically Integrated</v>
          </cell>
          <cell r="BJ2216" t="str">
            <v>Fully Litigated</v>
          </cell>
          <cell r="BK2216" t="str">
            <v>No</v>
          </cell>
          <cell r="BL2216" t="str">
            <v>No</v>
          </cell>
        </row>
        <row r="2217">
          <cell r="AE2217">
            <v>223</v>
          </cell>
          <cell r="AF2217">
            <v>0</v>
          </cell>
          <cell r="AG2217">
            <v>1</v>
          </cell>
          <cell r="AH2217">
            <v>1</v>
          </cell>
          <cell r="AI2217">
            <v>1</v>
          </cell>
          <cell r="AJ2217">
            <v>0</v>
          </cell>
          <cell r="AL2217">
            <v>48</v>
          </cell>
          <cell r="AM2217">
            <v>139</v>
          </cell>
          <cell r="AO2217" t="str">
            <v>D-E-7, SUB 391</v>
          </cell>
          <cell r="AP2217">
            <v>1405</v>
          </cell>
          <cell r="AQ2217" t="str">
            <v>NC</v>
          </cell>
          <cell r="AR2217" t="str">
            <v>Duke Energy Carolinas, LLC</v>
          </cell>
          <cell r="AS2217" t="str">
            <v>DUK</v>
          </cell>
          <cell r="AT2217" t="str">
            <v>Electric</v>
          </cell>
          <cell r="AU2217">
            <v>31093</v>
          </cell>
          <cell r="AV2217">
            <v>292800</v>
          </cell>
          <cell r="AW2217">
            <v>12.1</v>
          </cell>
          <cell r="AX2217">
            <v>15.25</v>
          </cell>
          <cell r="AY2217">
            <v>45.73</v>
          </cell>
          <cell r="AZ2217">
            <v>3120100</v>
          </cell>
          <cell r="BA2217">
            <v>31307</v>
          </cell>
          <cell r="BB2217">
            <v>164900</v>
          </cell>
          <cell r="BC2217">
            <v>11.93</v>
          </cell>
          <cell r="BD2217">
            <v>14.9</v>
          </cell>
          <cell r="BE2217">
            <v>45.52</v>
          </cell>
          <cell r="BF2217">
            <v>30863</v>
          </cell>
          <cell r="BG2217">
            <v>3080800</v>
          </cell>
          <cell r="BH2217" t="str">
            <v>Year-end</v>
          </cell>
          <cell r="BI2217" t="str">
            <v>Vertically Integrated</v>
          </cell>
          <cell r="BJ2217" t="str">
            <v>Fully Litigated</v>
          </cell>
          <cell r="BK2217" t="str">
            <v>No</v>
          </cell>
          <cell r="BL2217" t="str">
            <v>No</v>
          </cell>
        </row>
        <row r="2218">
          <cell r="AE2218">
            <v>223</v>
          </cell>
          <cell r="AF2218">
            <v>0</v>
          </cell>
          <cell r="AG2218">
            <v>1</v>
          </cell>
          <cell r="AH2218">
            <v>1</v>
          </cell>
          <cell r="AI2218">
            <v>1</v>
          </cell>
          <cell r="AJ2218">
            <v>0</v>
          </cell>
          <cell r="AL2218">
            <v>48</v>
          </cell>
          <cell r="AM2218">
            <v>139</v>
          </cell>
          <cell r="AO2218" t="str">
            <v>D-E-7, SUB 408</v>
          </cell>
          <cell r="AP2218">
            <v>1407</v>
          </cell>
          <cell r="AQ2218" t="str">
            <v>NC</v>
          </cell>
          <cell r="AR2218" t="str">
            <v>Duke Energy Carolinas, LLC</v>
          </cell>
          <cell r="AS2218" t="str">
            <v>DUK</v>
          </cell>
          <cell r="AT2218" t="str">
            <v>Electric</v>
          </cell>
          <cell r="AU2218">
            <v>31498</v>
          </cell>
          <cell r="AV2218">
            <v>236500</v>
          </cell>
          <cell r="AW2218">
            <v>11.21</v>
          </cell>
          <cell r="AX2218">
            <v>14</v>
          </cell>
          <cell r="AY2218">
            <v>46.49</v>
          </cell>
          <cell r="AZ2218">
            <v>3451300</v>
          </cell>
          <cell r="BA2218">
            <v>31688</v>
          </cell>
          <cell r="BB2218">
            <v>133100</v>
          </cell>
          <cell r="BC2218">
            <v>10.92</v>
          </cell>
          <cell r="BD2218">
            <v>13.4</v>
          </cell>
          <cell r="BE2218">
            <v>46.3</v>
          </cell>
          <cell r="BF2218">
            <v>31412</v>
          </cell>
          <cell r="BG2218">
            <v>3374100</v>
          </cell>
          <cell r="BH2218" t="str">
            <v>Year-end</v>
          </cell>
          <cell r="BI2218" t="str">
            <v>Vertically Integrated</v>
          </cell>
          <cell r="BJ2218" t="str">
            <v>Fully Litigated</v>
          </cell>
          <cell r="BK2218" t="str">
            <v>No</v>
          </cell>
          <cell r="BL2218" t="str">
            <v>No</v>
          </cell>
        </row>
        <row r="2219">
          <cell r="AE2219">
            <v>223</v>
          </cell>
          <cell r="AF2219">
            <v>0</v>
          </cell>
          <cell r="AG2219">
            <v>1</v>
          </cell>
          <cell r="AH2219">
            <v>1</v>
          </cell>
          <cell r="AI2219">
            <v>1</v>
          </cell>
          <cell r="AJ2219">
            <v>1</v>
          </cell>
          <cell r="AL2219">
            <v>48</v>
          </cell>
          <cell r="AM2219">
            <v>139</v>
          </cell>
          <cell r="AO2219" t="str">
            <v>D-G-9, SUB 212</v>
          </cell>
          <cell r="AP2219">
            <v>1409</v>
          </cell>
          <cell r="AQ2219" t="str">
            <v>NC</v>
          </cell>
          <cell r="AR2219" t="str">
            <v>Piedmont Natural Gas Company, Inc.</v>
          </cell>
          <cell r="AS2219" t="str">
            <v>DUK</v>
          </cell>
          <cell r="AT2219" t="str">
            <v>Natural Gas</v>
          </cell>
          <cell r="AU2219">
            <v>29763</v>
          </cell>
          <cell r="AV2219">
            <v>12800</v>
          </cell>
          <cell r="AW2219">
            <v>12.35</v>
          </cell>
          <cell r="AX2219">
            <v>17</v>
          </cell>
          <cell r="AY2219">
            <v>50.81</v>
          </cell>
          <cell r="AZ2219" t="str">
            <v>NA</v>
          </cell>
          <cell r="BA2219">
            <v>29984</v>
          </cell>
          <cell r="BB2219">
            <v>9200</v>
          </cell>
          <cell r="BC2219">
            <v>11.96</v>
          </cell>
          <cell r="BD2219">
            <v>16.239999999999998</v>
          </cell>
          <cell r="BE2219">
            <v>50.81</v>
          </cell>
          <cell r="BF2219">
            <v>29676</v>
          </cell>
          <cell r="BG2219" t="str">
            <v>NA</v>
          </cell>
          <cell r="BI2219" t="str">
            <v>Distribution</v>
          </cell>
          <cell r="BJ2219" t="str">
            <v>Fully Litigated</v>
          </cell>
          <cell r="BK2219" t="str">
            <v>No</v>
          </cell>
          <cell r="BL2219" t="str">
            <v>No</v>
          </cell>
        </row>
        <row r="2220">
          <cell r="AE2220">
            <v>223</v>
          </cell>
          <cell r="AF2220">
            <v>0</v>
          </cell>
          <cell r="AG2220">
            <v>1</v>
          </cell>
          <cell r="AH2220">
            <v>1</v>
          </cell>
          <cell r="AI2220">
            <v>1</v>
          </cell>
          <cell r="AJ2220">
            <v>1</v>
          </cell>
          <cell r="AL2220">
            <v>48</v>
          </cell>
          <cell r="AM2220">
            <v>139</v>
          </cell>
          <cell r="AO2220" t="str">
            <v>D-G-9, SUB 219</v>
          </cell>
          <cell r="AP2220">
            <v>1411</v>
          </cell>
          <cell r="AQ2220" t="str">
            <v>NC</v>
          </cell>
          <cell r="AR2220" t="str">
            <v>Piedmont Natural Gas Company, Inc.</v>
          </cell>
          <cell r="AS2220" t="str">
            <v>DUK</v>
          </cell>
          <cell r="AT2220" t="str">
            <v>Natural Gas</v>
          </cell>
          <cell r="AU2220">
            <v>30071</v>
          </cell>
          <cell r="AV2220">
            <v>6200</v>
          </cell>
          <cell r="AW2220">
            <v>12.19</v>
          </cell>
          <cell r="AX2220">
            <v>16.239999999999998</v>
          </cell>
          <cell r="AY2220">
            <v>53.22</v>
          </cell>
          <cell r="AZ2220" t="str">
            <v>NA</v>
          </cell>
          <cell r="BA2220">
            <v>30285</v>
          </cell>
          <cell r="BB2220">
            <v>4600</v>
          </cell>
          <cell r="BC2220">
            <v>11.87</v>
          </cell>
          <cell r="BD2220">
            <v>15.65</v>
          </cell>
          <cell r="BE2220">
            <v>53.17</v>
          </cell>
          <cell r="BF2220">
            <v>29951</v>
          </cell>
          <cell r="BG2220" t="str">
            <v>NA</v>
          </cell>
          <cell r="BI2220" t="str">
            <v>Distribution</v>
          </cell>
          <cell r="BJ2220" t="str">
            <v>Fully Litigated</v>
          </cell>
          <cell r="BK2220" t="str">
            <v>No</v>
          </cell>
          <cell r="BL2220" t="str">
            <v>No</v>
          </cell>
        </row>
        <row r="2221">
          <cell r="AE2221">
            <v>223</v>
          </cell>
          <cell r="AF2221">
            <v>0</v>
          </cell>
          <cell r="AG2221">
            <v>1</v>
          </cell>
          <cell r="AH2221">
            <v>1</v>
          </cell>
          <cell r="AI2221">
            <v>1</v>
          </cell>
          <cell r="AJ2221">
            <v>1</v>
          </cell>
          <cell r="AL2221">
            <v>48</v>
          </cell>
          <cell r="AM2221">
            <v>139</v>
          </cell>
          <cell r="AO2221" t="str">
            <v>D-G-9, SUB 251</v>
          </cell>
          <cell r="AP2221">
            <v>1413</v>
          </cell>
          <cell r="AQ2221" t="str">
            <v>NC</v>
          </cell>
          <cell r="AR2221" t="str">
            <v>Piedmont Natural Gas Company, Inc.</v>
          </cell>
          <cell r="AS2221" t="str">
            <v>DUK</v>
          </cell>
          <cell r="AT2221" t="str">
            <v>Natural Gas</v>
          </cell>
          <cell r="AU2221">
            <v>31181</v>
          </cell>
          <cell r="AV2221">
            <v>10400</v>
          </cell>
          <cell r="AW2221">
            <v>12.91</v>
          </cell>
          <cell r="AX2221">
            <v>16</v>
          </cell>
          <cell r="AY2221">
            <v>46.24</v>
          </cell>
          <cell r="AZ2221" t="str">
            <v>NA</v>
          </cell>
          <cell r="BA2221">
            <v>31392</v>
          </cell>
          <cell r="BB2221">
            <v>8400</v>
          </cell>
          <cell r="BC2221">
            <v>12.4</v>
          </cell>
          <cell r="BD2221">
            <v>14.9</v>
          </cell>
          <cell r="BE2221">
            <v>46.04</v>
          </cell>
          <cell r="BF2221">
            <v>31078</v>
          </cell>
          <cell r="BG2221" t="str">
            <v>NA</v>
          </cell>
          <cell r="BI2221" t="str">
            <v>Distribution</v>
          </cell>
          <cell r="BJ2221" t="str">
            <v>Fully Litigated</v>
          </cell>
          <cell r="BK2221" t="str">
            <v>No</v>
          </cell>
          <cell r="BL2221" t="str">
            <v>No</v>
          </cell>
        </row>
        <row r="2222">
          <cell r="AE2222">
            <v>223</v>
          </cell>
          <cell r="AF2222">
            <v>0</v>
          </cell>
          <cell r="AG2222">
            <v>1</v>
          </cell>
          <cell r="AH2222">
            <v>1</v>
          </cell>
          <cell r="AI2222">
            <v>1</v>
          </cell>
          <cell r="AJ2222">
            <v>1</v>
          </cell>
          <cell r="AL2222">
            <v>48</v>
          </cell>
          <cell r="AM2222">
            <v>139</v>
          </cell>
          <cell r="AO2222" t="str">
            <v>D-G-9, SUB 278</v>
          </cell>
          <cell r="AP2222">
            <v>1415</v>
          </cell>
          <cell r="AQ2222" t="str">
            <v>NC</v>
          </cell>
          <cell r="AR2222" t="str">
            <v>Piedmont Natural Gas Company, Inc.</v>
          </cell>
          <cell r="AS2222" t="str">
            <v>DUK</v>
          </cell>
          <cell r="AT2222" t="str">
            <v>Natural Gas</v>
          </cell>
          <cell r="AU2222">
            <v>32269</v>
          </cell>
          <cell r="AV2222">
            <v>10500</v>
          </cell>
          <cell r="AW2222">
            <v>12.36</v>
          </cell>
          <cell r="AX2222">
            <v>14.5</v>
          </cell>
          <cell r="AY2222">
            <v>52.6</v>
          </cell>
          <cell r="AZ2222">
            <v>215000</v>
          </cell>
          <cell r="BA2222">
            <v>32547</v>
          </cell>
          <cell r="BB2222">
            <v>6200</v>
          </cell>
          <cell r="BC2222">
            <v>11.63</v>
          </cell>
          <cell r="BD2222">
            <v>13.37</v>
          </cell>
          <cell r="BE2222">
            <v>49.81</v>
          </cell>
          <cell r="BF2222">
            <v>32173</v>
          </cell>
          <cell r="BG2222">
            <v>211700</v>
          </cell>
          <cell r="BH2222" t="str">
            <v>Year-end</v>
          </cell>
          <cell r="BI2222" t="str">
            <v>Distribution</v>
          </cell>
          <cell r="BJ2222" t="str">
            <v>Fully Litigated</v>
          </cell>
          <cell r="BK2222" t="str">
            <v>No</v>
          </cell>
          <cell r="BL2222" t="str">
            <v>Yes</v>
          </cell>
        </row>
        <row r="2223">
          <cell r="AE2223">
            <v>223</v>
          </cell>
          <cell r="AF2223">
            <v>0</v>
          </cell>
          <cell r="AG2223">
            <v>1</v>
          </cell>
          <cell r="AH2223">
            <v>1</v>
          </cell>
          <cell r="AI2223">
            <v>1</v>
          </cell>
          <cell r="AJ2223">
            <v>1</v>
          </cell>
          <cell r="AL2223">
            <v>48</v>
          </cell>
          <cell r="AM2223">
            <v>139</v>
          </cell>
          <cell r="AO2223" t="str">
            <v>D-G-5, SUB 157</v>
          </cell>
          <cell r="AP2223">
            <v>1417</v>
          </cell>
          <cell r="AQ2223" t="str">
            <v>NC</v>
          </cell>
          <cell r="AR2223" t="str">
            <v>Public Service Company of North Carolina, Incorporated</v>
          </cell>
          <cell r="AS2223" t="str">
            <v>ENB</v>
          </cell>
          <cell r="AT2223" t="str">
            <v>Natural Gas</v>
          </cell>
          <cell r="AU2223">
            <v>29382</v>
          </cell>
          <cell r="AV2223">
            <v>7500</v>
          </cell>
          <cell r="AW2223">
            <v>10.85</v>
          </cell>
          <cell r="AX2223">
            <v>16.3</v>
          </cell>
          <cell r="AY2223">
            <v>38</v>
          </cell>
          <cell r="AZ2223" t="str">
            <v>NA</v>
          </cell>
          <cell r="BA2223">
            <v>29598</v>
          </cell>
          <cell r="BB2223">
            <v>4700</v>
          </cell>
          <cell r="BC2223">
            <v>10.3</v>
          </cell>
          <cell r="BD2223">
            <v>14.95</v>
          </cell>
          <cell r="BE2223">
            <v>37.590000000000003</v>
          </cell>
          <cell r="BF2223">
            <v>29311</v>
          </cell>
          <cell r="BG2223" t="str">
            <v>NA</v>
          </cell>
          <cell r="BI2223" t="str">
            <v>Distribution</v>
          </cell>
          <cell r="BJ2223" t="str">
            <v>Fully Litigated</v>
          </cell>
          <cell r="BK2223" t="str">
            <v>No</v>
          </cell>
          <cell r="BL2223" t="str">
            <v>No</v>
          </cell>
        </row>
        <row r="2224">
          <cell r="AE2224">
            <v>223</v>
          </cell>
          <cell r="AF2224">
            <v>0</v>
          </cell>
          <cell r="AG2224">
            <v>1</v>
          </cell>
          <cell r="AH2224">
            <v>1</v>
          </cell>
          <cell r="AI2224">
            <v>1</v>
          </cell>
          <cell r="AJ2224">
            <v>1</v>
          </cell>
          <cell r="AL2224">
            <v>48</v>
          </cell>
          <cell r="AM2224">
            <v>139</v>
          </cell>
          <cell r="AO2224" t="str">
            <v>D-G-5, SUB 168</v>
          </cell>
          <cell r="AP2224">
            <v>1418</v>
          </cell>
          <cell r="AQ2224" t="str">
            <v>NC</v>
          </cell>
          <cell r="AR2224" t="str">
            <v>Public Service Company of North Carolina, Incorporated</v>
          </cell>
          <cell r="AS2224" t="str">
            <v>ENB</v>
          </cell>
          <cell r="AT2224" t="str">
            <v>Natural Gas</v>
          </cell>
          <cell r="AU2224">
            <v>29879</v>
          </cell>
          <cell r="AV2224">
            <v>12500</v>
          </cell>
          <cell r="AW2224">
            <v>11.94</v>
          </cell>
          <cell r="AX2224">
            <v>17.5</v>
          </cell>
          <cell r="AY2224">
            <v>44.26</v>
          </cell>
          <cell r="AZ2224" t="str">
            <v>NA</v>
          </cell>
          <cell r="BA2224">
            <v>30085</v>
          </cell>
          <cell r="BB2224">
            <v>9900</v>
          </cell>
          <cell r="BC2224">
            <v>11.19</v>
          </cell>
          <cell r="BD2224">
            <v>15.8</v>
          </cell>
          <cell r="BE2224">
            <v>44.26</v>
          </cell>
          <cell r="BF2224">
            <v>29767</v>
          </cell>
          <cell r="BG2224" t="str">
            <v>NA</v>
          </cell>
          <cell r="BI2224" t="str">
            <v>Distribution</v>
          </cell>
          <cell r="BJ2224" t="str">
            <v>Fully Litigated</v>
          </cell>
          <cell r="BK2224" t="str">
            <v>No</v>
          </cell>
          <cell r="BL2224" t="str">
            <v>No</v>
          </cell>
        </row>
        <row r="2225">
          <cell r="AE2225">
            <v>223</v>
          </cell>
          <cell r="AF2225">
            <v>0</v>
          </cell>
          <cell r="AG2225">
            <v>1</v>
          </cell>
          <cell r="AH2225">
            <v>1</v>
          </cell>
          <cell r="AI2225">
            <v>1</v>
          </cell>
          <cell r="AJ2225">
            <v>1</v>
          </cell>
          <cell r="AL2225">
            <v>48</v>
          </cell>
          <cell r="AM2225">
            <v>139</v>
          </cell>
          <cell r="AO2225" t="str">
            <v>D-G-5, SUB 181</v>
          </cell>
          <cell r="AP2225">
            <v>1421</v>
          </cell>
          <cell r="AQ2225" t="str">
            <v>NC</v>
          </cell>
          <cell r="AR2225" t="str">
            <v>Public Service Company of North Carolina, Incorporated</v>
          </cell>
          <cell r="AS2225" t="str">
            <v>ENB</v>
          </cell>
          <cell r="AT2225" t="str">
            <v>Natural Gas</v>
          </cell>
          <cell r="AU2225">
            <v>30335</v>
          </cell>
          <cell r="AV2225">
            <v>4700</v>
          </cell>
          <cell r="AW2225">
            <v>13.19</v>
          </cell>
          <cell r="AX2225">
            <v>17.5</v>
          </cell>
          <cell r="AY2225">
            <v>42.97</v>
          </cell>
          <cell r="AZ2225" t="str">
            <v>NA</v>
          </cell>
          <cell r="BA2225">
            <v>30546</v>
          </cell>
          <cell r="BB2225">
            <v>1500</v>
          </cell>
          <cell r="BC2225">
            <v>12.24</v>
          </cell>
          <cell r="BD2225">
            <v>15.3</v>
          </cell>
          <cell r="BE2225">
            <v>42.97</v>
          </cell>
          <cell r="BF2225">
            <v>30224</v>
          </cell>
          <cell r="BG2225" t="str">
            <v>NA</v>
          </cell>
          <cell r="BI2225" t="str">
            <v>Distribution</v>
          </cell>
          <cell r="BJ2225" t="str">
            <v>Fully Litigated</v>
          </cell>
          <cell r="BK2225" t="str">
            <v>No</v>
          </cell>
          <cell r="BL2225" t="str">
            <v>No</v>
          </cell>
        </row>
        <row r="2226">
          <cell r="AE2226">
            <v>223</v>
          </cell>
          <cell r="AF2226">
            <v>0</v>
          </cell>
          <cell r="AG2226">
            <v>1</v>
          </cell>
          <cell r="AH2226">
            <v>1</v>
          </cell>
          <cell r="AI2226">
            <v>1</v>
          </cell>
          <cell r="AJ2226">
            <v>1</v>
          </cell>
          <cell r="AL2226">
            <v>48</v>
          </cell>
          <cell r="AM2226">
            <v>139</v>
          </cell>
          <cell r="AO2226" t="str">
            <v>D-G-5, SUB 200</v>
          </cell>
          <cell r="AP2226">
            <v>1422</v>
          </cell>
          <cell r="AQ2226" t="str">
            <v>NC</v>
          </cell>
          <cell r="AR2226" t="str">
            <v>Public Service Company of North Carolina, Incorporated</v>
          </cell>
          <cell r="AS2226" t="str">
            <v>ENB</v>
          </cell>
          <cell r="AT2226" t="str">
            <v>Natural Gas</v>
          </cell>
          <cell r="AU2226">
            <v>31156</v>
          </cell>
          <cell r="AV2226">
            <v>9600</v>
          </cell>
          <cell r="AW2226">
            <v>13.08</v>
          </cell>
          <cell r="AX2226">
            <v>16.399999999999999</v>
          </cell>
          <cell r="AY2226">
            <v>41.87</v>
          </cell>
          <cell r="AZ2226" t="str">
            <v>NA</v>
          </cell>
          <cell r="BA2226">
            <v>31371</v>
          </cell>
          <cell r="BB2226">
            <v>6700</v>
          </cell>
          <cell r="BC2226">
            <v>12.45</v>
          </cell>
          <cell r="BD2226">
            <v>14.9</v>
          </cell>
          <cell r="BE2226">
            <v>41.87</v>
          </cell>
          <cell r="BF2226">
            <v>31047</v>
          </cell>
          <cell r="BG2226" t="str">
            <v>NA</v>
          </cell>
          <cell r="BI2226" t="str">
            <v>Distribution</v>
          </cell>
          <cell r="BJ2226" t="str">
            <v>Fully Litigated</v>
          </cell>
          <cell r="BK2226" t="str">
            <v>No</v>
          </cell>
          <cell r="BL2226" t="str">
            <v>No</v>
          </cell>
        </row>
        <row r="2227">
          <cell r="AE2227">
            <v>223</v>
          </cell>
          <cell r="AF2227">
            <v>0</v>
          </cell>
          <cell r="AG2227">
            <v>1</v>
          </cell>
          <cell r="AH2227">
            <v>1</v>
          </cell>
          <cell r="AI2227">
            <v>1</v>
          </cell>
          <cell r="AJ2227">
            <v>1</v>
          </cell>
          <cell r="AL2227">
            <v>48</v>
          </cell>
          <cell r="AM2227">
            <v>139</v>
          </cell>
          <cell r="AO2227" t="str">
            <v>D-G-5, SUB 207</v>
          </cell>
          <cell r="AP2227">
            <v>1424</v>
          </cell>
          <cell r="AQ2227" t="str">
            <v>NC</v>
          </cell>
          <cell r="AR2227" t="str">
            <v>Public Service Company of North Carolina, Incorporated</v>
          </cell>
          <cell r="AS2227" t="str">
            <v>ENB</v>
          </cell>
          <cell r="AT2227" t="str">
            <v>Natural Gas</v>
          </cell>
          <cell r="AU2227">
            <v>31513</v>
          </cell>
          <cell r="AV2227">
            <v>7400</v>
          </cell>
          <cell r="AW2227">
            <v>12.44</v>
          </cell>
          <cell r="AX2227">
            <v>15.25</v>
          </cell>
          <cell r="AY2227">
            <v>43.01</v>
          </cell>
          <cell r="AZ2227" t="str">
            <v>NA</v>
          </cell>
          <cell r="BA2227">
            <v>31735</v>
          </cell>
          <cell r="BB2227">
            <v>2300</v>
          </cell>
          <cell r="BC2227">
            <v>11.76</v>
          </cell>
          <cell r="BD2227">
            <v>13.75</v>
          </cell>
          <cell r="BE2227">
            <v>40.57</v>
          </cell>
          <cell r="BF2227">
            <v>31412</v>
          </cell>
          <cell r="BG2227" t="str">
            <v>NA</v>
          </cell>
          <cell r="BI2227" t="str">
            <v>Distribution</v>
          </cell>
          <cell r="BJ2227" t="str">
            <v>Fully Litigated</v>
          </cell>
          <cell r="BK2227" t="str">
            <v>No</v>
          </cell>
          <cell r="BL2227" t="str">
            <v>No</v>
          </cell>
        </row>
        <row r="2228">
          <cell r="AE2228">
            <v>223</v>
          </cell>
          <cell r="AF2228">
            <v>0</v>
          </cell>
          <cell r="AG2228">
            <v>1</v>
          </cell>
          <cell r="AH2228">
            <v>1</v>
          </cell>
          <cell r="AI2228">
            <v>1</v>
          </cell>
          <cell r="AJ2228">
            <v>1</v>
          </cell>
          <cell r="AL2228">
            <v>48</v>
          </cell>
          <cell r="AM2228">
            <v>139</v>
          </cell>
          <cell r="AO2228" t="str">
            <v>D-G-5, SUB 246</v>
          </cell>
          <cell r="AP2228">
            <v>1426</v>
          </cell>
          <cell r="AQ2228" t="str">
            <v>NC</v>
          </cell>
          <cell r="AR2228" t="str">
            <v>Public Service Company of North Carolina, Incorporated</v>
          </cell>
          <cell r="AS2228" t="str">
            <v>ENB</v>
          </cell>
          <cell r="AT2228" t="str">
            <v>Natural Gas</v>
          </cell>
          <cell r="AU2228">
            <v>32603</v>
          </cell>
          <cell r="AV2228">
            <v>7300</v>
          </cell>
          <cell r="AW2228">
            <v>11.97</v>
          </cell>
          <cell r="AX2228">
            <v>14.5</v>
          </cell>
          <cell r="AY2228">
            <v>47.89</v>
          </cell>
          <cell r="AZ2228">
            <v>201500</v>
          </cell>
          <cell r="BA2228">
            <v>32817</v>
          </cell>
          <cell r="BB2228">
            <v>5400</v>
          </cell>
          <cell r="BC2228">
            <v>11.44</v>
          </cell>
          <cell r="BD2228">
            <v>13.2</v>
          </cell>
          <cell r="BE2228">
            <v>50.71</v>
          </cell>
          <cell r="BF2228">
            <v>32508</v>
          </cell>
          <cell r="BG2228">
            <v>203200</v>
          </cell>
          <cell r="BH2228" t="str">
            <v>Year-end</v>
          </cell>
          <cell r="BI2228" t="str">
            <v>Distribution</v>
          </cell>
          <cell r="BJ2228" t="str">
            <v>Fully Litigated</v>
          </cell>
          <cell r="BK2228" t="str">
            <v>No</v>
          </cell>
          <cell r="BL2228" t="str">
            <v>No</v>
          </cell>
        </row>
        <row r="2229">
          <cell r="AE2229">
            <v>223</v>
          </cell>
          <cell r="AF2229">
            <v>0</v>
          </cell>
          <cell r="AG2229">
            <v>1</v>
          </cell>
          <cell r="AH2229">
            <v>1</v>
          </cell>
          <cell r="AI2229">
            <v>1</v>
          </cell>
          <cell r="AJ2229">
            <v>0</v>
          </cell>
          <cell r="AL2229">
            <v>48</v>
          </cell>
          <cell r="AM2229">
            <v>139</v>
          </cell>
          <cell r="AO2229" t="str">
            <v>D-E-22, SUB 257</v>
          </cell>
          <cell r="AP2229">
            <v>1851</v>
          </cell>
          <cell r="AQ2229" t="str">
            <v>NC</v>
          </cell>
          <cell r="AR2229" t="str">
            <v>Virginia Electric and Power Company</v>
          </cell>
          <cell r="AS2229" t="str">
            <v>D</v>
          </cell>
          <cell r="AT2229" t="str">
            <v>Electric</v>
          </cell>
          <cell r="AU2229">
            <v>29584</v>
          </cell>
          <cell r="AV2229">
            <v>16600</v>
          </cell>
          <cell r="AW2229">
            <v>11.56</v>
          </cell>
          <cell r="AX2229">
            <v>16.5</v>
          </cell>
          <cell r="AY2229">
            <v>31.49</v>
          </cell>
          <cell r="AZ2229" t="str">
            <v>NA</v>
          </cell>
          <cell r="BA2229">
            <v>29886</v>
          </cell>
          <cell r="BB2229">
            <v>12900</v>
          </cell>
          <cell r="BC2229">
            <v>9.3699999999999992</v>
          </cell>
          <cell r="BD2229">
            <v>10</v>
          </cell>
          <cell r="BE2229">
            <v>33.01</v>
          </cell>
          <cell r="BF2229">
            <v>29220</v>
          </cell>
          <cell r="BG2229" t="str">
            <v>NA</v>
          </cell>
          <cell r="BI2229" t="str">
            <v>Vertically Integrated</v>
          </cell>
          <cell r="BJ2229" t="str">
            <v>Fully Litigated</v>
          </cell>
          <cell r="BK2229" t="str">
            <v>No</v>
          </cell>
          <cell r="BL2229" t="str">
            <v>Yes</v>
          </cell>
        </row>
        <row r="2230">
          <cell r="AE2230">
            <v>223</v>
          </cell>
          <cell r="AF2230">
            <v>0</v>
          </cell>
          <cell r="AG2230">
            <v>1</v>
          </cell>
          <cell r="AH2230">
            <v>1</v>
          </cell>
          <cell r="AI2230">
            <v>1</v>
          </cell>
          <cell r="AJ2230">
            <v>0</v>
          </cell>
          <cell r="AL2230">
            <v>48</v>
          </cell>
          <cell r="AM2230">
            <v>139</v>
          </cell>
          <cell r="AO2230" t="str">
            <v>D-E-22, SUB 265</v>
          </cell>
          <cell r="AP2230">
            <v>1852</v>
          </cell>
          <cell r="AQ2230" t="str">
            <v>NC</v>
          </cell>
          <cell r="AR2230" t="str">
            <v>Virginia Electric and Power Company</v>
          </cell>
          <cell r="AS2230" t="str">
            <v>D</v>
          </cell>
          <cell r="AT2230" t="str">
            <v>Electric</v>
          </cell>
          <cell r="AU2230">
            <v>29976</v>
          </cell>
          <cell r="AV2230">
            <v>22400</v>
          </cell>
          <cell r="AW2230">
            <v>12.17</v>
          </cell>
          <cell r="AX2230">
            <v>17.5</v>
          </cell>
          <cell r="AY2230">
            <v>33.299999999999997</v>
          </cell>
          <cell r="AZ2230">
            <v>244500</v>
          </cell>
          <cell r="BA2230">
            <v>30189</v>
          </cell>
          <cell r="BB2230">
            <v>11800</v>
          </cell>
          <cell r="BC2230">
            <v>11.35</v>
          </cell>
          <cell r="BD2230">
            <v>15.5</v>
          </cell>
          <cell r="BE2230">
            <v>35.549999999999997</v>
          </cell>
          <cell r="BF2230">
            <v>29767</v>
          </cell>
          <cell r="BG2230">
            <v>216100</v>
          </cell>
          <cell r="BH2230" t="str">
            <v>Year-end</v>
          </cell>
          <cell r="BI2230" t="str">
            <v>Vertically Integrated</v>
          </cell>
          <cell r="BJ2230" t="str">
            <v>Fully Litigated</v>
          </cell>
          <cell r="BK2230" t="str">
            <v>Yes</v>
          </cell>
          <cell r="BL2230" t="str">
            <v>No</v>
          </cell>
        </row>
        <row r="2231">
          <cell r="AE2231">
            <v>223</v>
          </cell>
          <cell r="AF2231">
            <v>0</v>
          </cell>
          <cell r="AG2231">
            <v>1</v>
          </cell>
          <cell r="AH2231">
            <v>1</v>
          </cell>
          <cell r="AI2231">
            <v>1</v>
          </cell>
          <cell r="AJ2231">
            <v>0</v>
          </cell>
          <cell r="AL2231">
            <v>48</v>
          </cell>
          <cell r="AM2231">
            <v>139</v>
          </cell>
          <cell r="AO2231" t="str">
            <v>D-E-22, SUB 273</v>
          </cell>
          <cell r="AP2231">
            <v>1855</v>
          </cell>
          <cell r="AQ2231" t="str">
            <v>NC</v>
          </cell>
          <cell r="AR2231" t="str">
            <v>Virginia Electric and Power Company</v>
          </cell>
          <cell r="AS2231" t="str">
            <v>D</v>
          </cell>
          <cell r="AT2231" t="str">
            <v>Electric</v>
          </cell>
          <cell r="AU2231">
            <v>30354</v>
          </cell>
          <cell r="AV2231">
            <v>25300</v>
          </cell>
          <cell r="AW2231">
            <v>11.5</v>
          </cell>
          <cell r="AX2231">
            <v>16</v>
          </cell>
          <cell r="AY2231">
            <v>35.82</v>
          </cell>
          <cell r="AZ2231" t="str">
            <v>NA</v>
          </cell>
          <cell r="BA2231">
            <v>30655</v>
          </cell>
          <cell r="BB2231">
            <v>18300</v>
          </cell>
          <cell r="BC2231">
            <v>11.18</v>
          </cell>
          <cell r="BD2231">
            <v>15.25</v>
          </cell>
          <cell r="BE2231">
            <v>35.44</v>
          </cell>
          <cell r="BF2231">
            <v>30132</v>
          </cell>
          <cell r="BG2231" t="str">
            <v>NA</v>
          </cell>
          <cell r="BI2231" t="str">
            <v>Vertically Integrated</v>
          </cell>
          <cell r="BJ2231" t="str">
            <v>Fully Litigated</v>
          </cell>
          <cell r="BK2231" t="str">
            <v>No</v>
          </cell>
          <cell r="BL2231" t="str">
            <v>No</v>
          </cell>
        </row>
        <row r="2232">
          <cell r="AE2232">
            <v>223</v>
          </cell>
          <cell r="AF2232">
            <v>0</v>
          </cell>
          <cell r="AG2232">
            <v>1</v>
          </cell>
          <cell r="AH2232">
            <v>1</v>
          </cell>
          <cell r="AI2232">
            <v>1</v>
          </cell>
          <cell r="AJ2232">
            <v>1</v>
          </cell>
          <cell r="AL2232">
            <v>48</v>
          </cell>
          <cell r="AM2232">
            <v>139</v>
          </cell>
          <cell r="AO2232" t="str">
            <v>D-G-21, SUB 235</v>
          </cell>
          <cell r="AP2232">
            <v>1857</v>
          </cell>
          <cell r="AQ2232" t="str">
            <v>NC</v>
          </cell>
          <cell r="AR2232" t="str">
            <v>North Carolina Natural Gas Corp.</v>
          </cell>
          <cell r="AS2232" t="str">
            <v>DUK</v>
          </cell>
          <cell r="AT2232" t="str">
            <v>Natural Gas</v>
          </cell>
          <cell r="AU2232">
            <v>30433</v>
          </cell>
          <cell r="AV2232">
            <v>5600</v>
          </cell>
          <cell r="AW2232">
            <v>14.51</v>
          </cell>
          <cell r="AX2232">
            <v>17.5</v>
          </cell>
          <cell r="AY2232">
            <v>56.96</v>
          </cell>
          <cell r="AZ2232" t="str">
            <v>NA</v>
          </cell>
          <cell r="BA2232">
            <v>30662</v>
          </cell>
          <cell r="BB2232">
            <v>1100</v>
          </cell>
          <cell r="BC2232">
            <v>13.08</v>
          </cell>
          <cell r="BD2232">
            <v>15.5</v>
          </cell>
          <cell r="BE2232">
            <v>55</v>
          </cell>
          <cell r="BF2232">
            <v>30316</v>
          </cell>
          <cell r="BG2232" t="str">
            <v>NA</v>
          </cell>
          <cell r="BI2232" t="str">
            <v>Distribution</v>
          </cell>
          <cell r="BJ2232" t="str">
            <v>Fully Litigated</v>
          </cell>
          <cell r="BK2232" t="str">
            <v>No</v>
          </cell>
          <cell r="BL2232" t="str">
            <v>No</v>
          </cell>
        </row>
        <row r="2233">
          <cell r="AE2233">
            <v>223</v>
          </cell>
          <cell r="AF2233">
            <v>0</v>
          </cell>
          <cell r="AG2233">
            <v>1</v>
          </cell>
          <cell r="AH2233">
            <v>1</v>
          </cell>
          <cell r="AI2233">
            <v>1</v>
          </cell>
          <cell r="AJ2233">
            <v>1</v>
          </cell>
          <cell r="AL2233">
            <v>48</v>
          </cell>
          <cell r="AM2233">
            <v>139</v>
          </cell>
          <cell r="AO2233" t="str">
            <v>D-G-21, SUB 255</v>
          </cell>
          <cell r="AP2233">
            <v>1859</v>
          </cell>
          <cell r="AQ2233" t="str">
            <v>NC</v>
          </cell>
          <cell r="AR2233" t="str">
            <v>North Carolina Natural Gas Corp.</v>
          </cell>
          <cell r="AS2233" t="str">
            <v>DUK</v>
          </cell>
          <cell r="AT2233" t="str">
            <v>Natural Gas</v>
          </cell>
          <cell r="AU2233">
            <v>31498</v>
          </cell>
          <cell r="AV2233">
            <v>8200</v>
          </cell>
          <cell r="AW2233">
            <v>13.02</v>
          </cell>
          <cell r="AX2233">
            <v>16.5</v>
          </cell>
          <cell r="AY2233">
            <v>41.27</v>
          </cell>
          <cell r="AZ2233" t="str">
            <v>NA</v>
          </cell>
          <cell r="BA2233">
            <v>31726</v>
          </cell>
          <cell r="BB2233">
            <v>6000</v>
          </cell>
          <cell r="BC2233">
            <v>11.93</v>
          </cell>
          <cell r="BD2233">
            <v>14</v>
          </cell>
          <cell r="BE2233">
            <v>43.59</v>
          </cell>
          <cell r="BF2233">
            <v>31320</v>
          </cell>
          <cell r="BG2233" t="str">
            <v>NA</v>
          </cell>
          <cell r="BI2233" t="str">
            <v>Distribution</v>
          </cell>
          <cell r="BJ2233" t="str">
            <v>Fully Litigated</v>
          </cell>
          <cell r="BK2233" t="str">
            <v>No</v>
          </cell>
          <cell r="BL2233" t="str">
            <v>No</v>
          </cell>
        </row>
        <row r="2234">
          <cell r="AE2234">
            <v>223</v>
          </cell>
          <cell r="AF2234">
            <v>0</v>
          </cell>
          <cell r="AG2234">
            <v>1</v>
          </cell>
          <cell r="AH2234">
            <v>1</v>
          </cell>
          <cell r="AI2234">
            <v>1</v>
          </cell>
          <cell r="AJ2234">
            <v>0</v>
          </cell>
          <cell r="AL2234">
            <v>48</v>
          </cell>
          <cell r="AM2234">
            <v>139</v>
          </cell>
          <cell r="AO2234" t="str">
            <v>D-E-7, Sub 989</v>
          </cell>
          <cell r="AP2234">
            <v>2186</v>
          </cell>
          <cell r="AQ2234" t="str">
            <v>NC</v>
          </cell>
          <cell r="AR2234" t="str">
            <v>Duke Energy Carolinas, LLC</v>
          </cell>
          <cell r="AS2234" t="str">
            <v>DUK</v>
          </cell>
          <cell r="AT2234" t="str">
            <v>Electric</v>
          </cell>
          <cell r="AU2234">
            <v>40725</v>
          </cell>
          <cell r="AV2234">
            <v>525003</v>
          </cell>
          <cell r="AW2234">
            <v>8.51</v>
          </cell>
          <cell r="AX2234">
            <v>11.25</v>
          </cell>
          <cell r="AY2234">
            <v>53</v>
          </cell>
          <cell r="AZ2234">
            <v>11125008</v>
          </cell>
          <cell r="BA2234">
            <v>40935</v>
          </cell>
          <cell r="BB2234">
            <v>368000</v>
          </cell>
          <cell r="BC2234">
            <v>8.11</v>
          </cell>
          <cell r="BD2234">
            <v>10.5</v>
          </cell>
          <cell r="BE2234">
            <v>53</v>
          </cell>
          <cell r="BF2234">
            <v>40543</v>
          </cell>
          <cell r="BG2234">
            <v>11097000</v>
          </cell>
          <cell r="BH2234" t="str">
            <v>Year-end</v>
          </cell>
          <cell r="BI2234" t="str">
            <v>Vertically Integrated</v>
          </cell>
          <cell r="BJ2234" t="str">
            <v>Settled</v>
          </cell>
          <cell r="BK2234" t="str">
            <v>No</v>
          </cell>
          <cell r="BL2234" t="str">
            <v>No</v>
          </cell>
        </row>
        <row r="2235">
          <cell r="AE2235">
            <v>223</v>
          </cell>
          <cell r="AF2235">
            <v>0</v>
          </cell>
          <cell r="AG2235">
            <v>1</v>
          </cell>
          <cell r="AH2235">
            <v>1</v>
          </cell>
          <cell r="AI2235">
            <v>1</v>
          </cell>
          <cell r="AJ2235">
            <v>0</v>
          </cell>
          <cell r="AL2235">
            <v>48</v>
          </cell>
          <cell r="AM2235">
            <v>139</v>
          </cell>
          <cell r="AO2235" t="str">
            <v>D-E-22, Sub 479</v>
          </cell>
          <cell r="AP2235">
            <v>2315</v>
          </cell>
          <cell r="AQ2235" t="str">
            <v>NC</v>
          </cell>
          <cell r="AR2235" t="str">
            <v>Virginia Electric and Power Company</v>
          </cell>
          <cell r="AS2235" t="str">
            <v>D</v>
          </cell>
          <cell r="AT2235" t="str">
            <v>Electric</v>
          </cell>
          <cell r="AU2235">
            <v>40998</v>
          </cell>
          <cell r="AV2235">
            <v>53402</v>
          </cell>
          <cell r="AW2235">
            <v>8.5299999999999994</v>
          </cell>
          <cell r="AX2235">
            <v>11.25</v>
          </cell>
          <cell r="AY2235">
            <v>54.23</v>
          </cell>
          <cell r="AZ2235">
            <v>777916</v>
          </cell>
          <cell r="BA2235">
            <v>41264</v>
          </cell>
          <cell r="BB2235">
            <v>36438</v>
          </cell>
          <cell r="BC2235">
            <v>7.8</v>
          </cell>
          <cell r="BD2235">
            <v>10.199999999999999</v>
          </cell>
          <cell r="BE2235">
            <v>51</v>
          </cell>
          <cell r="BF2235">
            <v>40908</v>
          </cell>
          <cell r="BG2235">
            <v>770102</v>
          </cell>
          <cell r="BH2235" t="str">
            <v>Year-end</v>
          </cell>
          <cell r="BI2235" t="str">
            <v>Vertically Integrated</v>
          </cell>
          <cell r="BJ2235" t="str">
            <v>Fully Litigated</v>
          </cell>
          <cell r="BK2235" t="str">
            <v>No</v>
          </cell>
          <cell r="BL2235" t="str">
            <v>Yes</v>
          </cell>
        </row>
        <row r="2236">
          <cell r="AE2236">
            <v>223</v>
          </cell>
          <cell r="AF2236">
            <v>0</v>
          </cell>
          <cell r="AG2236">
            <v>1</v>
          </cell>
          <cell r="AH2236">
            <v>1</v>
          </cell>
          <cell r="AI2236">
            <v>1</v>
          </cell>
          <cell r="AJ2236">
            <v>0</v>
          </cell>
          <cell r="AL2236">
            <v>48</v>
          </cell>
          <cell r="AM2236">
            <v>139</v>
          </cell>
          <cell r="AO2236" t="str">
            <v>D-E-2, Sub 1023</v>
          </cell>
          <cell r="AP2236">
            <v>2396</v>
          </cell>
          <cell r="AQ2236" t="str">
            <v>NC</v>
          </cell>
          <cell r="AR2236" t="str">
            <v>Duke Energy Progress, LLC</v>
          </cell>
          <cell r="AS2236" t="str">
            <v>DUK</v>
          </cell>
          <cell r="AT2236" t="str">
            <v>Electric</v>
          </cell>
          <cell r="AU2236">
            <v>41194</v>
          </cell>
          <cell r="AV2236">
            <v>386777</v>
          </cell>
          <cell r="AW2236">
            <v>8.27</v>
          </cell>
          <cell r="AX2236">
            <v>11.25</v>
          </cell>
          <cell r="AY2236">
            <v>55.39</v>
          </cell>
          <cell r="AZ2236">
            <v>6928062</v>
          </cell>
          <cell r="BA2236">
            <v>41424</v>
          </cell>
          <cell r="BB2236">
            <v>178712</v>
          </cell>
          <cell r="BC2236">
            <v>7.55</v>
          </cell>
          <cell r="BD2236">
            <v>10.199999999999999</v>
          </cell>
          <cell r="BE2236">
            <v>53</v>
          </cell>
          <cell r="BF2236">
            <v>40999</v>
          </cell>
          <cell r="BG2236">
            <v>6701450</v>
          </cell>
          <cell r="BH2236" t="str">
            <v>Year-end</v>
          </cell>
          <cell r="BI2236" t="str">
            <v>Vertically Integrated</v>
          </cell>
          <cell r="BJ2236" t="str">
            <v>Settled</v>
          </cell>
          <cell r="BK2236" t="str">
            <v>Yes</v>
          </cell>
          <cell r="BL2236" t="str">
            <v>No</v>
          </cell>
        </row>
        <row r="2237">
          <cell r="AE2237">
            <v>223</v>
          </cell>
          <cell r="AF2237">
            <v>0</v>
          </cell>
          <cell r="AG2237">
            <v>1</v>
          </cell>
          <cell r="AH2237">
            <v>1</v>
          </cell>
          <cell r="AI2237">
            <v>1</v>
          </cell>
          <cell r="AJ2237">
            <v>0</v>
          </cell>
          <cell r="AL2237">
            <v>48</v>
          </cell>
          <cell r="AM2237">
            <v>139</v>
          </cell>
          <cell r="AO2237" t="str">
            <v>D-E-7, Sub 1026</v>
          </cell>
          <cell r="AP2237">
            <v>2442</v>
          </cell>
          <cell r="AQ2237" t="str">
            <v>NC</v>
          </cell>
          <cell r="AR2237" t="str">
            <v>Duke Energy Carolinas, LLC</v>
          </cell>
          <cell r="AS2237" t="str">
            <v>DUK</v>
          </cell>
          <cell r="AT2237" t="str">
            <v>Electric</v>
          </cell>
          <cell r="AU2237">
            <v>41309</v>
          </cell>
          <cell r="AV2237">
            <v>446101</v>
          </cell>
          <cell r="AW2237">
            <v>8.4499999999999993</v>
          </cell>
          <cell r="AX2237">
            <v>11.25</v>
          </cell>
          <cell r="AY2237">
            <v>53</v>
          </cell>
          <cell r="AZ2237">
            <v>11951325</v>
          </cell>
          <cell r="BA2237">
            <v>41541</v>
          </cell>
          <cell r="BB2237">
            <v>234480</v>
          </cell>
          <cell r="BC2237">
            <v>7.88</v>
          </cell>
          <cell r="BD2237">
            <v>10.199999999999999</v>
          </cell>
          <cell r="BE2237">
            <v>53</v>
          </cell>
          <cell r="BF2237">
            <v>41090</v>
          </cell>
          <cell r="BG2237">
            <v>11512631</v>
          </cell>
          <cell r="BH2237" t="str">
            <v>Year-end</v>
          </cell>
          <cell r="BI2237" t="str">
            <v>Vertically Integrated</v>
          </cell>
          <cell r="BJ2237" t="str">
            <v>Settled</v>
          </cell>
          <cell r="BK2237" t="str">
            <v>Yes</v>
          </cell>
          <cell r="BL2237" t="str">
            <v>No</v>
          </cell>
        </row>
        <row r="2238">
          <cell r="AE2238">
            <v>223</v>
          </cell>
          <cell r="AF2238">
            <v>0</v>
          </cell>
          <cell r="AG2238">
            <v>1</v>
          </cell>
          <cell r="AH2238">
            <v>1</v>
          </cell>
          <cell r="AI2238">
            <v>1</v>
          </cell>
          <cell r="AJ2238">
            <v>1</v>
          </cell>
          <cell r="AL2238">
            <v>48</v>
          </cell>
          <cell r="AM2238">
            <v>139</v>
          </cell>
          <cell r="AO2238" t="str">
            <v>D-G-9, Sub 631</v>
          </cell>
          <cell r="AP2238">
            <v>2511</v>
          </cell>
          <cell r="AQ2238" t="str">
            <v>NC</v>
          </cell>
          <cell r="AR2238" t="str">
            <v>Piedmont Natural Gas Company, Inc.</v>
          </cell>
          <cell r="AS2238" t="str">
            <v>DUK</v>
          </cell>
          <cell r="AT2238" t="str">
            <v>Natural Gas</v>
          </cell>
          <cell r="AU2238">
            <v>41425</v>
          </cell>
          <cell r="AV2238">
            <v>79826.195999999996</v>
          </cell>
          <cell r="AW2238">
            <v>8.15</v>
          </cell>
          <cell r="AX2238">
            <v>11.3</v>
          </cell>
          <cell r="AY2238">
            <v>50.66</v>
          </cell>
          <cell r="AZ2238">
            <v>1911971.5250000001</v>
          </cell>
          <cell r="BA2238">
            <v>41625</v>
          </cell>
          <cell r="BB2238">
            <v>30658.314000000002</v>
          </cell>
          <cell r="BC2238">
            <v>7.51</v>
          </cell>
          <cell r="BD2238">
            <v>10</v>
          </cell>
          <cell r="BE2238">
            <v>50.66</v>
          </cell>
          <cell r="BF2238">
            <v>41333</v>
          </cell>
          <cell r="BG2238">
            <v>1822433.625</v>
          </cell>
          <cell r="BH2238" t="str">
            <v>Year-end</v>
          </cell>
          <cell r="BI2238" t="str">
            <v>Distribution</v>
          </cell>
          <cell r="BJ2238" t="str">
            <v>Settled</v>
          </cell>
          <cell r="BK2238" t="str">
            <v>No</v>
          </cell>
          <cell r="BL2238" t="str">
            <v>No</v>
          </cell>
        </row>
        <row r="2239">
          <cell r="AE2239">
            <v>223</v>
          </cell>
          <cell r="AF2239">
            <v>0</v>
          </cell>
          <cell r="AG2239">
            <v>1</v>
          </cell>
          <cell r="AH2239">
            <v>1</v>
          </cell>
          <cell r="AI2239">
            <v>1</v>
          </cell>
          <cell r="AJ2239">
            <v>1</v>
          </cell>
          <cell r="AL2239">
            <v>48</v>
          </cell>
          <cell r="AM2239">
            <v>139</v>
          </cell>
          <cell r="AO2239" t="str">
            <v>D-G-9, Sub 642, 659 (IMR)</v>
          </cell>
          <cell r="AP2239">
            <v>2756</v>
          </cell>
          <cell r="AQ2239" t="str">
            <v>NC</v>
          </cell>
          <cell r="AR2239" t="str">
            <v>Piedmont Natural Gas Company, Inc.</v>
          </cell>
          <cell r="AS2239" t="str">
            <v>DUK</v>
          </cell>
          <cell r="AT2239" t="str">
            <v>Natural Gas</v>
          </cell>
          <cell r="AU2239">
            <v>41974</v>
          </cell>
          <cell r="AV2239">
            <v>26600</v>
          </cell>
          <cell r="AW2239" t="str">
            <v>NA</v>
          </cell>
          <cell r="AX2239" t="str">
            <v>NA</v>
          </cell>
          <cell r="AY2239" t="str">
            <v>NA</v>
          </cell>
          <cell r="AZ2239" t="str">
            <v>NA</v>
          </cell>
          <cell r="BA2239">
            <v>42030</v>
          </cell>
          <cell r="BB2239">
            <v>26600</v>
          </cell>
          <cell r="BC2239" t="str">
            <v>NA</v>
          </cell>
          <cell r="BD2239" t="str">
            <v>NA</v>
          </cell>
          <cell r="BE2239" t="str">
            <v>NA</v>
          </cell>
          <cell r="BF2239">
            <v>41943</v>
          </cell>
          <cell r="BG2239" t="str">
            <v>NA</v>
          </cell>
          <cell r="BI2239" t="str">
            <v>Limited-Issue Rider</v>
          </cell>
          <cell r="BJ2239" t="str">
            <v>Fully Litigated</v>
          </cell>
          <cell r="BK2239" t="str">
            <v>No</v>
          </cell>
          <cell r="BL2239" t="str">
            <v>No</v>
          </cell>
        </row>
        <row r="2240">
          <cell r="AE2240">
            <v>223</v>
          </cell>
          <cell r="AF2240">
            <v>0</v>
          </cell>
          <cell r="AG2240">
            <v>1</v>
          </cell>
          <cell r="AH2240">
            <v>1</v>
          </cell>
          <cell r="AI2240">
            <v>1</v>
          </cell>
          <cell r="AJ2240">
            <v>1</v>
          </cell>
          <cell r="AL2240">
            <v>48</v>
          </cell>
          <cell r="AM2240">
            <v>139</v>
          </cell>
          <cell r="AO2240" t="str">
            <v>D-G-9, Sub 631, 642 (IMR)</v>
          </cell>
          <cell r="AP2240">
            <v>2885</v>
          </cell>
          <cell r="AQ2240" t="str">
            <v>NC</v>
          </cell>
          <cell r="AR2240" t="str">
            <v>Piedmont Natural Gas Company, Inc.</v>
          </cell>
          <cell r="AS2240" t="str">
            <v>DUK</v>
          </cell>
          <cell r="AT2240" t="str">
            <v>Natural Gas</v>
          </cell>
          <cell r="AU2240">
            <v>42324</v>
          </cell>
          <cell r="AV2240">
            <v>16500</v>
          </cell>
          <cell r="AW2240" t="str">
            <v>NA</v>
          </cell>
          <cell r="AX2240" t="str">
            <v>NA</v>
          </cell>
          <cell r="AY2240" t="str">
            <v>NA</v>
          </cell>
          <cell r="AZ2240" t="str">
            <v>NA</v>
          </cell>
          <cell r="BA2240">
            <v>42339</v>
          </cell>
          <cell r="BB2240">
            <v>16500</v>
          </cell>
          <cell r="BC2240" t="str">
            <v>NA</v>
          </cell>
          <cell r="BD2240" t="str">
            <v>NA</v>
          </cell>
          <cell r="BE2240" t="str">
            <v>NA</v>
          </cell>
          <cell r="BF2240">
            <v>42277</v>
          </cell>
          <cell r="BG2240" t="str">
            <v>NA</v>
          </cell>
          <cell r="BI2240" t="str">
            <v>Limited-Issue Rider</v>
          </cell>
          <cell r="BJ2240" t="str">
            <v>Fully Litigated</v>
          </cell>
          <cell r="BK2240" t="str">
            <v>No</v>
          </cell>
          <cell r="BL2240" t="str">
            <v>No</v>
          </cell>
        </row>
        <row r="2241">
          <cell r="AE2241">
            <v>223</v>
          </cell>
          <cell r="AF2241">
            <v>0</v>
          </cell>
          <cell r="AG2241">
            <v>1</v>
          </cell>
          <cell r="AH2241">
            <v>1</v>
          </cell>
          <cell r="AI2241">
            <v>1</v>
          </cell>
          <cell r="AJ2241">
            <v>1</v>
          </cell>
          <cell r="AL2241">
            <v>48</v>
          </cell>
          <cell r="AM2241">
            <v>139</v>
          </cell>
          <cell r="AO2241" t="str">
            <v>D-G-5, Sub 565</v>
          </cell>
          <cell r="AP2241">
            <v>2922</v>
          </cell>
          <cell r="AQ2241" t="str">
            <v>NC</v>
          </cell>
          <cell r="AR2241" t="str">
            <v>Public Service Company of North Carolina, Incorporated</v>
          </cell>
          <cell r="AS2241" t="str">
            <v>ENB</v>
          </cell>
          <cell r="AT2241" t="str">
            <v>Natural Gas</v>
          </cell>
          <cell r="AU2241">
            <v>42460</v>
          </cell>
          <cell r="AV2241">
            <v>41583.020000000004</v>
          </cell>
          <cell r="AW2241">
            <v>8.14</v>
          </cell>
          <cell r="AX2241">
            <v>10.6</v>
          </cell>
          <cell r="AY2241">
            <v>53.5</v>
          </cell>
          <cell r="AZ2241">
            <v>949341.46</v>
          </cell>
          <cell r="BA2241">
            <v>42671</v>
          </cell>
          <cell r="BB2241">
            <v>19054.16</v>
          </cell>
          <cell r="BC2241">
            <v>7.53</v>
          </cell>
          <cell r="BD2241">
            <v>9.6999999999999993</v>
          </cell>
          <cell r="BE2241">
            <v>52</v>
          </cell>
          <cell r="BF2241">
            <v>42369</v>
          </cell>
          <cell r="BG2241">
            <v>946722.23499999999</v>
          </cell>
          <cell r="BH2241" t="str">
            <v>Year-end</v>
          </cell>
          <cell r="BI2241" t="str">
            <v>Distribution</v>
          </cell>
          <cell r="BJ2241" t="str">
            <v>Settled</v>
          </cell>
          <cell r="BK2241" t="str">
            <v>No</v>
          </cell>
          <cell r="BL2241" t="str">
            <v>No</v>
          </cell>
        </row>
        <row r="2242">
          <cell r="AE2242">
            <v>223</v>
          </cell>
          <cell r="AF2242">
            <v>0</v>
          </cell>
          <cell r="AG2242">
            <v>1</v>
          </cell>
          <cell r="AH2242">
            <v>1</v>
          </cell>
          <cell r="AI2242">
            <v>1</v>
          </cell>
          <cell r="AJ2242">
            <v>0</v>
          </cell>
          <cell r="AL2242">
            <v>48</v>
          </cell>
          <cell r="AM2242">
            <v>139</v>
          </cell>
          <cell r="AO2242" t="str">
            <v>D-E-22, Sub 532</v>
          </cell>
          <cell r="AP2242">
            <v>3025</v>
          </cell>
          <cell r="AQ2242" t="str">
            <v>NC</v>
          </cell>
          <cell r="AR2242" t="str">
            <v>Virginia Electric and Power Company</v>
          </cell>
          <cell r="AS2242" t="str">
            <v>D</v>
          </cell>
          <cell r="AT2242" t="str">
            <v>Electric</v>
          </cell>
          <cell r="AU2242">
            <v>42460</v>
          </cell>
          <cell r="AV2242">
            <v>46752</v>
          </cell>
          <cell r="AW2242">
            <v>7.8</v>
          </cell>
          <cell r="AX2242">
            <v>10.5</v>
          </cell>
          <cell r="AY2242">
            <v>53.92</v>
          </cell>
          <cell r="AZ2242">
            <v>1047151</v>
          </cell>
          <cell r="BA2242">
            <v>42726</v>
          </cell>
          <cell r="BB2242">
            <v>34732</v>
          </cell>
          <cell r="BC2242">
            <v>7.37</v>
          </cell>
          <cell r="BD2242">
            <v>9.9</v>
          </cell>
          <cell r="BE2242">
            <v>51.75</v>
          </cell>
          <cell r="BF2242">
            <v>42369</v>
          </cell>
          <cell r="BG2242">
            <v>1040035</v>
          </cell>
          <cell r="BH2242" t="str">
            <v>Year-end</v>
          </cell>
          <cell r="BI2242" t="str">
            <v>Vertically Integrated</v>
          </cell>
          <cell r="BJ2242" t="str">
            <v>Settled</v>
          </cell>
          <cell r="BK2242" t="str">
            <v>No</v>
          </cell>
          <cell r="BL2242" t="str">
            <v>Yes</v>
          </cell>
        </row>
        <row r="2243">
          <cell r="AE2243">
            <v>223</v>
          </cell>
          <cell r="AF2243">
            <v>0</v>
          </cell>
          <cell r="AG2243">
            <v>1</v>
          </cell>
          <cell r="AH2243">
            <v>1</v>
          </cell>
          <cell r="AI2243">
            <v>1</v>
          </cell>
          <cell r="AJ2243">
            <v>0</v>
          </cell>
          <cell r="AL2243">
            <v>48</v>
          </cell>
          <cell r="AM2243">
            <v>139</v>
          </cell>
          <cell r="AO2243" t="str">
            <v>D-E-2, Sub 1142</v>
          </cell>
          <cell r="AP2243">
            <v>3129</v>
          </cell>
          <cell r="AQ2243" t="str">
            <v>NC</v>
          </cell>
          <cell r="AR2243" t="str">
            <v>Duke Energy Progress, LLC</v>
          </cell>
          <cell r="AS2243" t="str">
            <v>DUK</v>
          </cell>
          <cell r="AT2243" t="str">
            <v>Electric</v>
          </cell>
          <cell r="AU2243">
            <v>42887</v>
          </cell>
          <cell r="AV2243">
            <v>348532</v>
          </cell>
          <cell r="AW2243">
            <v>7.09</v>
          </cell>
          <cell r="AX2243">
            <v>9.9</v>
          </cell>
          <cell r="AY2243">
            <v>52</v>
          </cell>
          <cell r="AZ2243">
            <v>8171039</v>
          </cell>
          <cell r="BA2243">
            <v>43154</v>
          </cell>
          <cell r="BB2243">
            <v>193978</v>
          </cell>
          <cell r="BC2243">
            <v>7.09</v>
          </cell>
          <cell r="BD2243">
            <v>9.9</v>
          </cell>
          <cell r="BE2243">
            <v>52</v>
          </cell>
          <cell r="BF2243">
            <v>42735</v>
          </cell>
          <cell r="BG2243">
            <v>8153333</v>
          </cell>
          <cell r="BH2243" t="str">
            <v>Year-end</v>
          </cell>
          <cell r="BI2243" t="str">
            <v>Vertically Integrated</v>
          </cell>
          <cell r="BJ2243" t="str">
            <v>Settled</v>
          </cell>
          <cell r="BK2243" t="str">
            <v>No</v>
          </cell>
          <cell r="BL2243" t="str">
            <v>No</v>
          </cell>
        </row>
        <row r="2244">
          <cell r="AE2244">
            <v>223</v>
          </cell>
          <cell r="AF2244">
            <v>0</v>
          </cell>
          <cell r="AG2244">
            <v>1</v>
          </cell>
          <cell r="AH2244">
            <v>1</v>
          </cell>
          <cell r="AI2244">
            <v>1</v>
          </cell>
          <cell r="AJ2244">
            <v>0</v>
          </cell>
          <cell r="AL2244">
            <v>48</v>
          </cell>
          <cell r="AM2244">
            <v>139</v>
          </cell>
          <cell r="AO2244" t="str">
            <v>D-E-7, Sub 1146</v>
          </cell>
          <cell r="AP2244">
            <v>3166</v>
          </cell>
          <cell r="AQ2244" t="str">
            <v>NC</v>
          </cell>
          <cell r="AR2244" t="str">
            <v>Duke Energy Carolinas, LLC</v>
          </cell>
          <cell r="AS2244" t="str">
            <v>DUK</v>
          </cell>
          <cell r="AT2244" t="str">
            <v>Electric</v>
          </cell>
          <cell r="AU2244">
            <v>42972</v>
          </cell>
          <cell r="AV2244">
            <v>472249</v>
          </cell>
          <cell r="AW2244">
            <v>7.35</v>
          </cell>
          <cell r="AX2244">
            <v>9.9</v>
          </cell>
          <cell r="AY2244">
            <v>52</v>
          </cell>
          <cell r="AZ2244" t="str">
            <v>NA</v>
          </cell>
          <cell r="BA2244">
            <v>43273</v>
          </cell>
          <cell r="BB2244">
            <v>-13000</v>
          </cell>
          <cell r="BC2244">
            <v>7.35</v>
          </cell>
          <cell r="BD2244">
            <v>9.9</v>
          </cell>
          <cell r="BE2244">
            <v>52</v>
          </cell>
          <cell r="BF2244">
            <v>42735</v>
          </cell>
          <cell r="BG2244">
            <v>13500000</v>
          </cell>
          <cell r="BH2244" t="str">
            <v>Year-end</v>
          </cell>
          <cell r="BI2244" t="str">
            <v>Vertically Integrated</v>
          </cell>
          <cell r="BJ2244" t="str">
            <v>Settled</v>
          </cell>
          <cell r="BK2244" t="str">
            <v>No</v>
          </cell>
          <cell r="BL2244" t="str">
            <v>No</v>
          </cell>
        </row>
        <row r="2245">
          <cell r="AE2245">
            <v>224</v>
          </cell>
          <cell r="AF2245">
            <v>1</v>
          </cell>
          <cell r="AG2245">
            <v>1</v>
          </cell>
          <cell r="AH2245">
            <v>1</v>
          </cell>
          <cell r="AI2245">
            <v>1</v>
          </cell>
          <cell r="AJ2245">
            <v>1</v>
          </cell>
          <cell r="AL2245">
            <v>48</v>
          </cell>
          <cell r="AM2245">
            <v>139</v>
          </cell>
          <cell r="AO2245" t="str">
            <v>D-G-9, Sub 743</v>
          </cell>
          <cell r="AP2245">
            <v>3437</v>
          </cell>
          <cell r="AQ2245" t="str">
            <v>NC</v>
          </cell>
          <cell r="AR2245" t="str">
            <v>Piedmont Natural Gas Company, Inc.</v>
          </cell>
          <cell r="AS2245" t="str">
            <v>DUK</v>
          </cell>
          <cell r="AT2245" t="str">
            <v>Natural Gas</v>
          </cell>
          <cell r="AU2245">
            <v>43556</v>
          </cell>
          <cell r="AV2245">
            <v>143635.886</v>
          </cell>
          <cell r="AW2245">
            <v>7.61</v>
          </cell>
          <cell r="AX2245">
            <v>10.6</v>
          </cell>
          <cell r="AY2245">
            <v>52</v>
          </cell>
          <cell r="AZ2245">
            <v>3364074.1639999999</v>
          </cell>
          <cell r="BA2245">
            <v>43769</v>
          </cell>
          <cell r="BB2245">
            <v>82820.089000000007</v>
          </cell>
          <cell r="BC2245">
            <v>7.14</v>
          </cell>
          <cell r="BD2245">
            <v>9.6999999999999993</v>
          </cell>
          <cell r="BE2245">
            <v>52</v>
          </cell>
          <cell r="BF2245">
            <v>43465</v>
          </cell>
          <cell r="BG2245">
            <v>3450610.95</v>
          </cell>
          <cell r="BH2245" t="str">
            <v>Year-end</v>
          </cell>
          <cell r="BI2245" t="str">
            <v>Distribution</v>
          </cell>
          <cell r="BJ2245" t="str">
            <v>Settled</v>
          </cell>
          <cell r="BK2245" t="str">
            <v>No</v>
          </cell>
          <cell r="BL2245" t="str">
            <v>No</v>
          </cell>
        </row>
        <row r="2246">
          <cell r="AE2246">
            <v>224</v>
          </cell>
          <cell r="AF2246">
            <v>1</v>
          </cell>
          <cell r="AG2246">
            <v>1</v>
          </cell>
          <cell r="AH2246">
            <v>1</v>
          </cell>
          <cell r="AI2246">
            <v>1</v>
          </cell>
          <cell r="AJ2246">
            <v>0</v>
          </cell>
          <cell r="AL2246">
            <v>48</v>
          </cell>
          <cell r="AM2246">
            <v>139</v>
          </cell>
          <cell r="AO2246" t="str">
            <v>E-22, Sub 562</v>
          </cell>
          <cell r="AP2246">
            <v>3438</v>
          </cell>
          <cell r="AQ2246" t="str">
            <v>NC</v>
          </cell>
          <cell r="AR2246" t="str">
            <v>Virginia Electric and Power Company</v>
          </cell>
          <cell r="AS2246" t="str">
            <v>D</v>
          </cell>
          <cell r="AT2246" t="str">
            <v>Electric</v>
          </cell>
          <cell r="AU2246">
            <v>43553</v>
          </cell>
          <cell r="AV2246">
            <v>24195</v>
          </cell>
          <cell r="AW2246">
            <v>7.83</v>
          </cell>
          <cell r="AX2246">
            <v>10.75</v>
          </cell>
          <cell r="AY2246">
            <v>53.65</v>
          </cell>
          <cell r="AZ2246">
            <v>1152247</v>
          </cell>
          <cell r="BA2246">
            <v>43885</v>
          </cell>
          <cell r="BB2246">
            <v>5039</v>
          </cell>
          <cell r="BC2246">
            <v>7.2</v>
          </cell>
          <cell r="BD2246">
            <v>9.75</v>
          </cell>
          <cell r="BE2246">
            <v>52</v>
          </cell>
          <cell r="BF2246">
            <v>43465</v>
          </cell>
          <cell r="BG2246">
            <v>1131415</v>
          </cell>
          <cell r="BH2246" t="str">
            <v>Year-end</v>
          </cell>
          <cell r="BI2246" t="str">
            <v>Vertically Integrated</v>
          </cell>
          <cell r="BJ2246" t="str">
            <v>Settled</v>
          </cell>
          <cell r="BK2246" t="str">
            <v>No</v>
          </cell>
          <cell r="BL2246" t="str">
            <v>Yes</v>
          </cell>
        </row>
        <row r="2247">
          <cell r="AE2247">
            <v>224</v>
          </cell>
          <cell r="AF2247">
            <v>1</v>
          </cell>
          <cell r="AG2247">
            <v>1</v>
          </cell>
          <cell r="AH2247">
            <v>1</v>
          </cell>
          <cell r="AI2247">
            <v>1</v>
          </cell>
          <cell r="AJ2247">
            <v>0</v>
          </cell>
          <cell r="AL2247">
            <v>48</v>
          </cell>
          <cell r="AM2247">
            <v>139</v>
          </cell>
          <cell r="AO2247" t="str">
            <v>D-E-7, Sub 1214</v>
          </cell>
          <cell r="AP2247">
            <v>3547</v>
          </cell>
          <cell r="AQ2247" t="str">
            <v>NC</v>
          </cell>
          <cell r="AR2247" t="str">
            <v>Duke Energy Carolinas, LLC</v>
          </cell>
          <cell r="AS2247" t="str">
            <v>DUK</v>
          </cell>
          <cell r="AT2247" t="str">
            <v>Electric</v>
          </cell>
          <cell r="AU2247">
            <v>43738</v>
          </cell>
          <cell r="AV2247">
            <v>357246</v>
          </cell>
          <cell r="AW2247">
            <v>7.04</v>
          </cell>
          <cell r="AX2247">
            <v>9.6</v>
          </cell>
          <cell r="AY2247">
            <v>52</v>
          </cell>
          <cell r="AZ2247">
            <v>17017576</v>
          </cell>
          <cell r="BA2247">
            <v>44286</v>
          </cell>
          <cell r="BB2247">
            <v>328327</v>
          </cell>
          <cell r="BC2247">
            <v>7.04</v>
          </cell>
          <cell r="BD2247">
            <v>9.6</v>
          </cell>
          <cell r="BE2247">
            <v>52</v>
          </cell>
          <cell r="BF2247">
            <v>43465</v>
          </cell>
          <cell r="BG2247">
            <v>17042988</v>
          </cell>
          <cell r="BH2247" t="str">
            <v>Year-end</v>
          </cell>
          <cell r="BI2247" t="str">
            <v>Vertically Integrated</v>
          </cell>
          <cell r="BJ2247" t="str">
            <v>Settled</v>
          </cell>
          <cell r="BK2247" t="str">
            <v>No</v>
          </cell>
          <cell r="BL2247" t="str">
            <v>Yes</v>
          </cell>
        </row>
        <row r="2248">
          <cell r="AE2248">
            <v>224</v>
          </cell>
          <cell r="AF2248">
            <v>1</v>
          </cell>
          <cell r="AG2248">
            <v>1</v>
          </cell>
          <cell r="AH2248">
            <v>1</v>
          </cell>
          <cell r="AI2248">
            <v>1</v>
          </cell>
          <cell r="AJ2248">
            <v>0</v>
          </cell>
          <cell r="AL2248">
            <v>48</v>
          </cell>
          <cell r="AM2248">
            <v>139</v>
          </cell>
          <cell r="AO2248" t="str">
            <v>D-E-2, Sub 1219</v>
          </cell>
          <cell r="AP2248">
            <v>3561</v>
          </cell>
          <cell r="AQ2248" t="str">
            <v>NC</v>
          </cell>
          <cell r="AR2248" t="str">
            <v>Duke Energy Progress, LLC</v>
          </cell>
          <cell r="AS2248" t="str">
            <v>DUK</v>
          </cell>
          <cell r="AT2248" t="str">
            <v>Electric</v>
          </cell>
          <cell r="AU2248">
            <v>43768</v>
          </cell>
          <cell r="AV2248">
            <v>343687</v>
          </cell>
          <cell r="AW2248">
            <v>6.92</v>
          </cell>
          <cell r="AX2248">
            <v>9.6</v>
          </cell>
          <cell r="AY2248">
            <v>52</v>
          </cell>
          <cell r="AZ2248">
            <v>10683928</v>
          </cell>
          <cell r="BA2248">
            <v>44302</v>
          </cell>
          <cell r="BB2248">
            <v>308197</v>
          </cell>
          <cell r="BC2248">
            <v>6.92</v>
          </cell>
          <cell r="BD2248">
            <v>9.6</v>
          </cell>
          <cell r="BE2248">
            <v>52</v>
          </cell>
          <cell r="BF2248">
            <v>43465</v>
          </cell>
          <cell r="BG2248">
            <v>10720982</v>
          </cell>
          <cell r="BH2248" t="str">
            <v>Year-end</v>
          </cell>
          <cell r="BI2248" t="str">
            <v>Vertically Integrated</v>
          </cell>
          <cell r="BJ2248" t="str">
            <v>Settled</v>
          </cell>
          <cell r="BK2248" t="str">
            <v>No</v>
          </cell>
          <cell r="BL2248" t="str">
            <v>Yes</v>
          </cell>
        </row>
        <row r="2249">
          <cell r="AE2249">
            <v>225</v>
          </cell>
          <cell r="AF2249">
            <v>1</v>
          </cell>
          <cell r="AG2249">
            <v>1</v>
          </cell>
          <cell r="AH2249">
            <v>1</v>
          </cell>
          <cell r="AI2249">
            <v>1</v>
          </cell>
          <cell r="AJ2249">
            <v>1</v>
          </cell>
          <cell r="AL2249">
            <v>48</v>
          </cell>
          <cell r="AM2249">
            <v>139</v>
          </cell>
          <cell r="AO2249" t="str">
            <v>D-G-9, Sub 781</v>
          </cell>
          <cell r="AP2249">
            <v>3776</v>
          </cell>
          <cell r="AQ2249" t="str">
            <v>NC</v>
          </cell>
          <cell r="AR2249" t="str">
            <v>Piedmont Natural Gas Company, Inc.</v>
          </cell>
          <cell r="AS2249" t="str">
            <v>DUK</v>
          </cell>
          <cell r="AT2249" t="str">
            <v>Natural Gas</v>
          </cell>
          <cell r="AU2249">
            <v>44277</v>
          </cell>
          <cell r="AV2249">
            <v>96872.104999999996</v>
          </cell>
          <cell r="AW2249">
            <v>7.27</v>
          </cell>
          <cell r="AX2249">
            <v>10.25</v>
          </cell>
          <cell r="AY2249">
            <v>52</v>
          </cell>
          <cell r="AZ2249">
            <v>4736323.9000000004</v>
          </cell>
          <cell r="BA2249">
            <v>44567</v>
          </cell>
          <cell r="BB2249">
            <v>67314.873999999996</v>
          </cell>
          <cell r="BC2249">
            <v>6.9</v>
          </cell>
          <cell r="BD2249">
            <v>9.6</v>
          </cell>
          <cell r="BE2249">
            <v>51.6</v>
          </cell>
          <cell r="BF2249">
            <v>44196</v>
          </cell>
          <cell r="BG2249">
            <v>4731144.3250000002</v>
          </cell>
          <cell r="BH2249" t="str">
            <v>Year-end</v>
          </cell>
          <cell r="BI2249" t="str">
            <v>Distribution</v>
          </cell>
          <cell r="BJ2249" t="str">
            <v>Settled</v>
          </cell>
          <cell r="BK2249" t="str">
            <v>No</v>
          </cell>
          <cell r="BL2249" t="str">
            <v>Yes</v>
          </cell>
        </row>
        <row r="2250">
          <cell r="AE2250">
            <v>226</v>
          </cell>
          <cell r="AF2250">
            <v>1</v>
          </cell>
          <cell r="AG2250">
            <v>1</v>
          </cell>
          <cell r="AH2250">
            <v>1</v>
          </cell>
          <cell r="AI2250">
            <v>1</v>
          </cell>
          <cell r="AJ2250">
            <v>1</v>
          </cell>
          <cell r="AL2250">
            <v>48</v>
          </cell>
          <cell r="AM2250">
            <v>139</v>
          </cell>
          <cell r="AO2250" t="str">
            <v>D-G-5 Sub 632</v>
          </cell>
          <cell r="AP2250">
            <v>3811</v>
          </cell>
          <cell r="AQ2250" t="str">
            <v>NC</v>
          </cell>
          <cell r="AR2250" t="str">
            <v>Public Service Company of North Carolina, Incorporated</v>
          </cell>
          <cell r="AS2250" t="str">
            <v>ENB</v>
          </cell>
          <cell r="AT2250" t="str">
            <v>Natural Gas</v>
          </cell>
          <cell r="AU2250">
            <v>44287</v>
          </cell>
          <cell r="AV2250">
            <v>49664.72</v>
          </cell>
          <cell r="AW2250">
            <v>7.59</v>
          </cell>
          <cell r="AX2250">
            <v>10.25</v>
          </cell>
          <cell r="AY2250">
            <v>54.86</v>
          </cell>
          <cell r="AZ2250">
            <v>1707190.3970000001</v>
          </cell>
          <cell r="BA2250">
            <v>44582</v>
          </cell>
          <cell r="BB2250">
            <v>29464.352999999999</v>
          </cell>
          <cell r="BC2250">
            <v>7.07</v>
          </cell>
          <cell r="BD2250">
            <v>9.6</v>
          </cell>
          <cell r="BE2250">
            <v>51.6</v>
          </cell>
          <cell r="BF2250">
            <v>44196</v>
          </cell>
          <cell r="BG2250">
            <v>1702058.612</v>
          </cell>
          <cell r="BH2250" t="str">
            <v>Year-end</v>
          </cell>
          <cell r="BI2250" t="str">
            <v>Distribution</v>
          </cell>
          <cell r="BJ2250" t="str">
            <v>Settled</v>
          </cell>
          <cell r="BK2250" t="str">
            <v>No</v>
          </cell>
          <cell r="BL2250" t="str">
            <v>Yes</v>
          </cell>
        </row>
        <row r="2251">
          <cell r="AE2251">
            <v>226</v>
          </cell>
          <cell r="AF2251">
            <v>1</v>
          </cell>
          <cell r="AG2251">
            <v>1</v>
          </cell>
          <cell r="AH2251">
            <v>1</v>
          </cell>
          <cell r="AI2251">
            <v>1</v>
          </cell>
          <cell r="AJ2251">
            <v>0</v>
          </cell>
          <cell r="AL2251">
            <v>48</v>
          </cell>
          <cell r="AM2251">
            <v>139</v>
          </cell>
          <cell r="AO2251" t="str">
            <v>D-E-2 Sub 1300</v>
          </cell>
          <cell r="AP2251">
            <v>4076</v>
          </cell>
          <cell r="AQ2251" t="str">
            <v>NC</v>
          </cell>
          <cell r="AR2251" t="str">
            <v>Duke Energy Progress, LLC</v>
          </cell>
          <cell r="AS2251" t="str">
            <v>DUK</v>
          </cell>
          <cell r="AT2251" t="str">
            <v>Electric</v>
          </cell>
          <cell r="AU2251">
            <v>44840</v>
          </cell>
          <cell r="AV2251">
            <v>227400</v>
          </cell>
          <cell r="AW2251">
            <v>7.39</v>
          </cell>
          <cell r="AX2251">
            <v>10.4</v>
          </cell>
          <cell r="AY2251">
            <v>53</v>
          </cell>
          <cell r="AZ2251">
            <v>12258721</v>
          </cell>
          <cell r="BA2251">
            <v>45156</v>
          </cell>
          <cell r="BB2251">
            <v>148171</v>
          </cell>
          <cell r="BC2251">
            <v>7.07</v>
          </cell>
          <cell r="BD2251">
            <v>9.8000000000000007</v>
          </cell>
          <cell r="BE2251">
            <v>53</v>
          </cell>
          <cell r="BF2251">
            <v>44561</v>
          </cell>
          <cell r="BG2251">
            <v>12187580</v>
          </cell>
          <cell r="BH2251" t="str">
            <v>Year-end</v>
          </cell>
          <cell r="BI2251" t="str">
            <v>Vertically Integrated</v>
          </cell>
          <cell r="BJ2251" t="str">
            <v>Fully Litigated</v>
          </cell>
          <cell r="BK2251" t="str">
            <v>Yes</v>
          </cell>
          <cell r="BL2251" t="str">
            <v>Yes</v>
          </cell>
        </row>
        <row r="2252">
          <cell r="AE2252">
            <v>226</v>
          </cell>
          <cell r="AF2252">
            <v>1</v>
          </cell>
          <cell r="AG2252">
            <v>1</v>
          </cell>
          <cell r="AH2252">
            <v>1</v>
          </cell>
          <cell r="AI2252">
            <v>1</v>
          </cell>
          <cell r="AJ2252">
            <v>0</v>
          </cell>
          <cell r="AL2252">
            <v>48</v>
          </cell>
          <cell r="AM2252">
            <v>139</v>
          </cell>
          <cell r="AO2252" t="str">
            <v>D-E-7 Sub 1276</v>
          </cell>
          <cell r="AP2252">
            <v>4122</v>
          </cell>
          <cell r="AQ2252" t="str">
            <v>NC</v>
          </cell>
          <cell r="AR2252" t="str">
            <v>Duke Energy Carolinas, LLC</v>
          </cell>
          <cell r="AS2252" t="str">
            <v>DUK</v>
          </cell>
          <cell r="AT2252" t="str">
            <v>Electric</v>
          </cell>
          <cell r="AU2252">
            <v>44945</v>
          </cell>
          <cell r="AV2252">
            <v>369363</v>
          </cell>
          <cell r="AW2252">
            <v>7.65</v>
          </cell>
          <cell r="AX2252">
            <v>10.4</v>
          </cell>
          <cell r="AY2252">
            <v>53</v>
          </cell>
          <cell r="AZ2252">
            <v>19515054</v>
          </cell>
          <cell r="BA2252">
            <v>45275</v>
          </cell>
          <cell r="BB2252">
            <v>436000</v>
          </cell>
          <cell r="BC2252">
            <v>7.5</v>
          </cell>
          <cell r="BD2252">
            <v>10.1</v>
          </cell>
          <cell r="BE2252">
            <v>53</v>
          </cell>
          <cell r="BF2252">
            <v>44561</v>
          </cell>
          <cell r="BG2252">
            <v>19500000</v>
          </cell>
          <cell r="BH2252" t="str">
            <v>Year-end</v>
          </cell>
          <cell r="BI2252" t="str">
            <v>Vertically Integrated</v>
          </cell>
          <cell r="BJ2252" t="str">
            <v>Fully Litigated</v>
          </cell>
          <cell r="BK2252" t="str">
            <v>Yes</v>
          </cell>
          <cell r="BL2252" t="str">
            <v>Yes</v>
          </cell>
        </row>
        <row r="2253">
          <cell r="AE2253">
            <v>226</v>
          </cell>
          <cell r="AF2253">
            <v>1</v>
          </cell>
          <cell r="AG2253">
            <v>1</v>
          </cell>
          <cell r="AH2253">
            <v>1</v>
          </cell>
          <cell r="AI2253">
            <v>1</v>
          </cell>
          <cell r="AJ2253">
            <v>0</v>
          </cell>
          <cell r="AL2253">
            <v>48</v>
          </cell>
          <cell r="AM2253">
            <v>139</v>
          </cell>
          <cell r="AO2253" t="str">
            <v>E-22, Sub 694</v>
          </cell>
          <cell r="AP2253">
            <v>4348</v>
          </cell>
          <cell r="AQ2253" t="str">
            <v>NC</v>
          </cell>
          <cell r="AR2253" t="str">
            <v>Virginia Electric and Power Company</v>
          </cell>
          <cell r="AS2253" t="str">
            <v>D</v>
          </cell>
          <cell r="AT2253" t="str">
            <v>Electric</v>
          </cell>
          <cell r="AU2253">
            <v>45379</v>
          </cell>
          <cell r="AV2253">
            <v>60863</v>
          </cell>
          <cell r="AW2253">
            <v>7.7</v>
          </cell>
          <cell r="AX2253">
            <v>10.6</v>
          </cell>
          <cell r="AY2253">
            <v>53.45</v>
          </cell>
          <cell r="AZ2253">
            <v>1351536</v>
          </cell>
          <cell r="BA2253">
            <v>45671</v>
          </cell>
          <cell r="BB2253">
            <v>36835</v>
          </cell>
          <cell r="BC2253">
            <v>7.3</v>
          </cell>
          <cell r="BD2253">
            <v>9.9499999999999993</v>
          </cell>
          <cell r="BE2253">
            <v>52.5</v>
          </cell>
          <cell r="BF2253">
            <v>45291</v>
          </cell>
          <cell r="BG2253" t="str">
            <v>NA</v>
          </cell>
          <cell r="BH2253" t="str">
            <v>Year-end</v>
          </cell>
          <cell r="BI2253" t="str">
            <v>Vertically Integrated</v>
          </cell>
          <cell r="BJ2253" t="str">
            <v>Settled</v>
          </cell>
          <cell r="BK2253" t="str">
            <v>No</v>
          </cell>
          <cell r="BL2253" t="str">
            <v>No</v>
          </cell>
        </row>
        <row r="2254">
          <cell r="AE2254">
            <v>227</v>
          </cell>
          <cell r="AF2254">
            <v>1</v>
          </cell>
          <cell r="AG2254">
            <v>1</v>
          </cell>
          <cell r="AH2254">
            <v>1</v>
          </cell>
          <cell r="AI2254">
            <v>1</v>
          </cell>
          <cell r="AJ2254">
            <v>1</v>
          </cell>
          <cell r="AL2254">
            <v>48</v>
          </cell>
          <cell r="AM2254">
            <v>139</v>
          </cell>
          <cell r="AO2254" t="str">
            <v>D-G-9 Sub 837</v>
          </cell>
          <cell r="AP2254">
            <v>4365</v>
          </cell>
          <cell r="AQ2254" t="str">
            <v>NC</v>
          </cell>
          <cell r="AR2254" t="str">
            <v>Piedmont Natural Gas Company, Inc.</v>
          </cell>
          <cell r="AS2254" t="str">
            <v>DUK</v>
          </cell>
          <cell r="AT2254" t="str">
            <v>Natural Gas</v>
          </cell>
          <cell r="AU2254">
            <v>45383</v>
          </cell>
          <cell r="AV2254">
            <v>195765.69099999999</v>
          </cell>
          <cell r="AW2254">
            <v>7.55</v>
          </cell>
          <cell r="AX2254">
            <v>10.5</v>
          </cell>
          <cell r="AY2254">
            <v>53</v>
          </cell>
          <cell r="AZ2254">
            <v>6420712.9759999998</v>
          </cell>
          <cell r="BA2254">
            <v>45664</v>
          </cell>
          <cell r="BB2254">
            <v>141462.34900000002</v>
          </cell>
          <cell r="BC2254">
            <v>7.16</v>
          </cell>
          <cell r="BD2254">
            <v>9.8000000000000007</v>
          </cell>
          <cell r="BE2254">
            <v>52.3</v>
          </cell>
          <cell r="BF2254">
            <v>45291</v>
          </cell>
          <cell r="BG2254">
            <v>6399359.4529999997</v>
          </cell>
          <cell r="BH2254" t="str">
            <v>Year-end</v>
          </cell>
          <cell r="BI2254" t="str">
            <v>Distribution</v>
          </cell>
          <cell r="BJ2254" t="str">
            <v>Settled</v>
          </cell>
          <cell r="BK2254" t="str">
            <v>No</v>
          </cell>
          <cell r="BL2254" t="str">
            <v>No</v>
          </cell>
        </row>
        <row r="2255">
          <cell r="AE2255">
            <v>227</v>
          </cell>
          <cell r="AF2255">
            <v>0</v>
          </cell>
          <cell r="AG2255">
            <v>1</v>
          </cell>
          <cell r="AH2255">
            <v>1</v>
          </cell>
          <cell r="AI2255">
            <v>1</v>
          </cell>
          <cell r="AJ2255">
            <v>0</v>
          </cell>
          <cell r="AL2255">
            <v>48</v>
          </cell>
          <cell r="AM2255">
            <v>139</v>
          </cell>
          <cell r="AO2255" t="str">
            <v>C-PU-399-03-296</v>
          </cell>
          <cell r="AP2255">
            <v>-878</v>
          </cell>
          <cell r="AQ2255" t="str">
            <v>ND</v>
          </cell>
          <cell r="AR2255" t="str">
            <v>MDU Resources Group, Inc.</v>
          </cell>
          <cell r="AT2255" t="str">
            <v>Electric</v>
          </cell>
          <cell r="AU2255">
            <v>37771</v>
          </cell>
          <cell r="AV2255">
            <v>7800</v>
          </cell>
          <cell r="AW2255">
            <v>10.18</v>
          </cell>
          <cell r="AX2255">
            <v>11.75</v>
          </cell>
          <cell r="AY2255">
            <v>50.32</v>
          </cell>
          <cell r="AZ2255">
            <v>143600</v>
          </cell>
          <cell r="BA2255">
            <v>37973</v>
          </cell>
          <cell r="BB2255">
            <v>1000</v>
          </cell>
          <cell r="BC2255">
            <v>10.02</v>
          </cell>
          <cell r="BD2255">
            <v>11.5</v>
          </cell>
          <cell r="BE2255">
            <v>50.32</v>
          </cell>
          <cell r="BF2255">
            <v>37986</v>
          </cell>
          <cell r="BG2255" t="str">
            <v>NA</v>
          </cell>
          <cell r="BI2255" t="str">
            <v>Vertically Integrated</v>
          </cell>
          <cell r="BJ2255" t="str">
            <v>Settled</v>
          </cell>
          <cell r="BK2255" t="str">
            <v>No</v>
          </cell>
          <cell r="BL2255" t="str">
            <v>No</v>
          </cell>
        </row>
        <row r="2256">
          <cell r="AE2256">
            <v>227</v>
          </cell>
          <cell r="AF2256">
            <v>0</v>
          </cell>
          <cell r="AG2256">
            <v>1</v>
          </cell>
          <cell r="AH2256">
            <v>1</v>
          </cell>
          <cell r="AI2256">
            <v>1</v>
          </cell>
          <cell r="AJ2256">
            <v>0</v>
          </cell>
          <cell r="AL2256">
            <v>48</v>
          </cell>
          <cell r="AM2256">
            <v>139</v>
          </cell>
          <cell r="AO2256" t="str">
            <v>C-PU-399-01-186</v>
          </cell>
          <cell r="AP2256">
            <v>-877</v>
          </cell>
          <cell r="AQ2256" t="str">
            <v>ND</v>
          </cell>
          <cell r="AR2256" t="str">
            <v>MDU Resources Group, Inc.</v>
          </cell>
          <cell r="AT2256" t="str">
            <v>Electric</v>
          </cell>
          <cell r="AU2256">
            <v>37141</v>
          </cell>
          <cell r="AV2256">
            <v>0</v>
          </cell>
          <cell r="AW2256">
            <v>10.7</v>
          </cell>
          <cell r="AX2256">
            <v>12.75</v>
          </cell>
          <cell r="AY2256">
            <v>48.87</v>
          </cell>
          <cell r="AZ2256">
            <v>128900</v>
          </cell>
          <cell r="BA2256">
            <v>37368</v>
          </cell>
          <cell r="BB2256">
            <v>-4300</v>
          </cell>
          <cell r="BC2256">
            <v>10.24</v>
          </cell>
          <cell r="BD2256">
            <v>11.8</v>
          </cell>
          <cell r="BE2256">
            <v>48.87</v>
          </cell>
          <cell r="BF2256">
            <v>37256</v>
          </cell>
          <cell r="BG2256">
            <v>128900</v>
          </cell>
          <cell r="BH2256" t="str">
            <v>Average</v>
          </cell>
          <cell r="BI2256" t="str">
            <v>Vertically Integrated</v>
          </cell>
          <cell r="BJ2256" t="str">
            <v>Fully Litigated</v>
          </cell>
          <cell r="BK2256" t="str">
            <v>No</v>
          </cell>
          <cell r="BL2256" t="str">
            <v>No</v>
          </cell>
        </row>
        <row r="2257">
          <cell r="AE2257">
            <v>227</v>
          </cell>
          <cell r="AF2257">
            <v>0</v>
          </cell>
          <cell r="AG2257">
            <v>1</v>
          </cell>
          <cell r="AH2257">
            <v>1</v>
          </cell>
          <cell r="AI2257">
            <v>1</v>
          </cell>
          <cell r="AJ2257">
            <v>0</v>
          </cell>
          <cell r="AL2257">
            <v>48</v>
          </cell>
          <cell r="AM2257">
            <v>139</v>
          </cell>
          <cell r="AO2257" t="str">
            <v>C-PU-400-92-399</v>
          </cell>
          <cell r="AP2257">
            <v>-417</v>
          </cell>
          <cell r="AQ2257" t="str">
            <v>ND</v>
          </cell>
          <cell r="AR2257" t="str">
            <v>Northern States Power Company</v>
          </cell>
          <cell r="AS2257" t="str">
            <v>XEL</v>
          </cell>
          <cell r="AT2257" t="str">
            <v>Electric</v>
          </cell>
          <cell r="AU2257">
            <v>33725</v>
          </cell>
          <cell r="AV2257">
            <v>7100</v>
          </cell>
          <cell r="AW2257">
            <v>10.09</v>
          </cell>
          <cell r="AX2257">
            <v>12.5</v>
          </cell>
          <cell r="AY2257">
            <v>48.52</v>
          </cell>
          <cell r="AZ2257">
            <v>154200</v>
          </cell>
          <cell r="BA2257">
            <v>33953</v>
          </cell>
          <cell r="BB2257">
            <v>2800</v>
          </cell>
          <cell r="BC2257">
            <v>9.3000000000000007</v>
          </cell>
          <cell r="BD2257">
            <v>11</v>
          </cell>
          <cell r="BE2257">
            <v>48.52</v>
          </cell>
          <cell r="BF2257">
            <v>34334</v>
          </cell>
          <cell r="BG2257">
            <v>153000</v>
          </cell>
          <cell r="BH2257" t="str">
            <v>Average</v>
          </cell>
          <cell r="BI2257" t="str">
            <v>Vertically Integrated</v>
          </cell>
          <cell r="BJ2257" t="str">
            <v>Fully Litigated</v>
          </cell>
          <cell r="BK2257" t="str">
            <v>No</v>
          </cell>
          <cell r="BL2257" t="str">
            <v>No</v>
          </cell>
        </row>
        <row r="2258">
          <cell r="AE2258">
            <v>227</v>
          </cell>
          <cell r="AF2258">
            <v>0</v>
          </cell>
          <cell r="AG2258">
            <v>1</v>
          </cell>
          <cell r="AH2258">
            <v>1</v>
          </cell>
          <cell r="AI2258">
            <v>1</v>
          </cell>
          <cell r="AJ2258">
            <v>0</v>
          </cell>
          <cell r="AL2258">
            <v>48</v>
          </cell>
          <cell r="AM2258">
            <v>139</v>
          </cell>
          <cell r="AO2258" t="str">
            <v>C-PU-400-91-112</v>
          </cell>
          <cell r="AP2258">
            <v>-416</v>
          </cell>
          <cell r="AQ2258" t="str">
            <v>ND</v>
          </cell>
          <cell r="AR2258" t="str">
            <v>Northern States Power Company</v>
          </cell>
          <cell r="AS2258" t="str">
            <v>XEL</v>
          </cell>
          <cell r="AT2258" t="str">
            <v>Electric</v>
          </cell>
          <cell r="AU2258">
            <v>33305</v>
          </cell>
          <cell r="AV2258">
            <v>6600</v>
          </cell>
          <cell r="AW2258">
            <v>10.34</v>
          </cell>
          <cell r="AX2258">
            <v>12.75</v>
          </cell>
          <cell r="AY2258">
            <v>47.75</v>
          </cell>
          <cell r="AZ2258">
            <v>143700</v>
          </cell>
          <cell r="BA2258">
            <v>33542</v>
          </cell>
          <cell r="BB2258">
            <v>3700</v>
          </cell>
          <cell r="BC2258">
            <v>9.9</v>
          </cell>
          <cell r="BD2258">
            <v>11.8</v>
          </cell>
          <cell r="BE2258">
            <v>47.75</v>
          </cell>
          <cell r="BF2258">
            <v>33603</v>
          </cell>
          <cell r="BG2258">
            <v>143200</v>
          </cell>
          <cell r="BH2258" t="str">
            <v>Average</v>
          </cell>
          <cell r="BI2258" t="str">
            <v>Vertically Integrated</v>
          </cell>
          <cell r="BJ2258" t="str">
            <v>Fully Litigated</v>
          </cell>
          <cell r="BK2258" t="str">
            <v>No</v>
          </cell>
          <cell r="BL2258" t="str">
            <v>No</v>
          </cell>
        </row>
        <row r="2259">
          <cell r="AE2259">
            <v>227</v>
          </cell>
          <cell r="AF2259">
            <v>0</v>
          </cell>
          <cell r="AG2259">
            <v>1</v>
          </cell>
          <cell r="AH2259">
            <v>1</v>
          </cell>
          <cell r="AI2259">
            <v>1</v>
          </cell>
          <cell r="AJ2259">
            <v>1</v>
          </cell>
          <cell r="AL2259">
            <v>48</v>
          </cell>
          <cell r="AM2259">
            <v>139</v>
          </cell>
          <cell r="AO2259" t="str">
            <v>C-PU-06-525</v>
          </cell>
          <cell r="AP2259">
            <v>30</v>
          </cell>
          <cell r="AQ2259" t="str">
            <v>ND</v>
          </cell>
          <cell r="AR2259" t="str">
            <v>Northern States Power Company</v>
          </cell>
          <cell r="AS2259" t="str">
            <v>XEL</v>
          </cell>
          <cell r="AT2259" t="str">
            <v>Natural Gas</v>
          </cell>
          <cell r="AU2259">
            <v>39066</v>
          </cell>
          <cell r="AV2259">
            <v>2800</v>
          </cell>
          <cell r="AW2259">
            <v>9.24</v>
          </cell>
          <cell r="AX2259">
            <v>11.3</v>
          </cell>
          <cell r="AY2259">
            <v>51.59</v>
          </cell>
          <cell r="AZ2259">
            <v>46600</v>
          </cell>
          <cell r="BA2259">
            <v>39246</v>
          </cell>
          <cell r="BB2259">
            <v>2168</v>
          </cell>
          <cell r="BC2259">
            <v>8.9600000000000009</v>
          </cell>
          <cell r="BD2259">
            <v>10.75</v>
          </cell>
          <cell r="BE2259">
            <v>51.59</v>
          </cell>
          <cell r="BF2259">
            <v>39447</v>
          </cell>
          <cell r="BG2259">
            <v>45627</v>
          </cell>
          <cell r="BH2259" t="str">
            <v>Average</v>
          </cell>
          <cell r="BI2259" t="str">
            <v>Distribution</v>
          </cell>
          <cell r="BJ2259" t="str">
            <v>Settled</v>
          </cell>
          <cell r="BK2259" t="str">
            <v>No</v>
          </cell>
          <cell r="BL2259" t="str">
            <v>No</v>
          </cell>
        </row>
        <row r="2260">
          <cell r="AE2260">
            <v>227</v>
          </cell>
          <cell r="AF2260">
            <v>0</v>
          </cell>
          <cell r="AG2260">
            <v>1</v>
          </cell>
          <cell r="AH2260">
            <v>1</v>
          </cell>
          <cell r="AI2260">
            <v>1</v>
          </cell>
          <cell r="AJ2260">
            <v>0</v>
          </cell>
          <cell r="AL2260">
            <v>48</v>
          </cell>
          <cell r="AM2260">
            <v>139</v>
          </cell>
          <cell r="AO2260" t="str">
            <v>C-PU-07-776</v>
          </cell>
          <cell r="AP2260">
            <v>271</v>
          </cell>
          <cell r="AQ2260" t="str">
            <v>ND</v>
          </cell>
          <cell r="AR2260" t="str">
            <v>Northern States Power Company</v>
          </cell>
          <cell r="AS2260" t="str">
            <v>XEL</v>
          </cell>
          <cell r="AT2260" t="str">
            <v>Electric</v>
          </cell>
          <cell r="AU2260">
            <v>39423</v>
          </cell>
          <cell r="AV2260">
            <v>17946</v>
          </cell>
          <cell r="AW2260">
            <v>8.8000000000000007</v>
          </cell>
          <cell r="AX2260">
            <v>10.75</v>
          </cell>
          <cell r="AY2260">
            <v>51.77</v>
          </cell>
          <cell r="AZ2260">
            <v>242108</v>
          </cell>
          <cell r="BA2260">
            <v>39813</v>
          </cell>
          <cell r="BB2260">
            <v>12785</v>
          </cell>
          <cell r="BC2260">
            <v>8.8000000000000007</v>
          </cell>
          <cell r="BD2260">
            <v>10.75</v>
          </cell>
          <cell r="BE2260">
            <v>51.77</v>
          </cell>
          <cell r="BF2260">
            <v>39813</v>
          </cell>
          <cell r="BG2260">
            <v>244000</v>
          </cell>
          <cell r="BH2260" t="str">
            <v>Average</v>
          </cell>
          <cell r="BI2260" t="str">
            <v>Vertically Integrated</v>
          </cell>
          <cell r="BJ2260" t="str">
            <v>Settled</v>
          </cell>
          <cell r="BK2260" t="str">
            <v>No</v>
          </cell>
          <cell r="BL2260" t="str">
            <v>Yes</v>
          </cell>
        </row>
        <row r="2261">
          <cell r="AE2261">
            <v>227</v>
          </cell>
          <cell r="AF2261">
            <v>0</v>
          </cell>
          <cell r="AG2261">
            <v>1</v>
          </cell>
          <cell r="AH2261">
            <v>1</v>
          </cell>
          <cell r="AI2261">
            <v>1</v>
          </cell>
          <cell r="AJ2261">
            <v>0</v>
          </cell>
          <cell r="AL2261">
            <v>48</v>
          </cell>
          <cell r="AM2261">
            <v>139</v>
          </cell>
          <cell r="AO2261" t="str">
            <v>C-PU-08-862</v>
          </cell>
          <cell r="AP2261">
            <v>406</v>
          </cell>
          <cell r="AQ2261" t="str">
            <v>ND</v>
          </cell>
          <cell r="AR2261" t="str">
            <v>Otter Tail Power Company</v>
          </cell>
          <cell r="AS2261" t="str">
            <v>OTTR</v>
          </cell>
          <cell r="AT2261" t="str">
            <v>Electric</v>
          </cell>
          <cell r="AU2261">
            <v>39755</v>
          </cell>
          <cell r="AV2261">
            <v>6084.0029999999997</v>
          </cell>
          <cell r="AW2261">
            <v>8.89</v>
          </cell>
          <cell r="AX2261">
            <v>11.25</v>
          </cell>
          <cell r="AY2261">
            <v>53.3</v>
          </cell>
          <cell r="AZ2261">
            <v>187173.20300000001</v>
          </cell>
          <cell r="BA2261">
            <v>40142</v>
          </cell>
          <cell r="BB2261">
            <v>3147.8870000000002</v>
          </cell>
          <cell r="BC2261">
            <v>8.6199999999999992</v>
          </cell>
          <cell r="BD2261">
            <v>10.75</v>
          </cell>
          <cell r="BE2261">
            <v>53.3</v>
          </cell>
          <cell r="BF2261">
            <v>39447</v>
          </cell>
          <cell r="BG2261">
            <v>187360.15</v>
          </cell>
          <cell r="BH2261" t="str">
            <v>Average</v>
          </cell>
          <cell r="BI2261" t="str">
            <v>Vertically Integrated</v>
          </cell>
          <cell r="BJ2261" t="str">
            <v>Settled</v>
          </cell>
          <cell r="BK2261" t="str">
            <v>Yes</v>
          </cell>
          <cell r="BL2261" t="str">
            <v>Yes</v>
          </cell>
        </row>
        <row r="2262">
          <cell r="AE2262">
            <v>227</v>
          </cell>
          <cell r="AF2262">
            <v>0</v>
          </cell>
          <cell r="AG2262">
            <v>1</v>
          </cell>
          <cell r="AH2262">
            <v>1</v>
          </cell>
          <cell r="AI2262">
            <v>1</v>
          </cell>
          <cell r="AJ2262">
            <v>0</v>
          </cell>
          <cell r="AL2262">
            <v>48</v>
          </cell>
          <cell r="AM2262">
            <v>139</v>
          </cell>
          <cell r="AO2262" t="str">
            <v>C-PU-10-124</v>
          </cell>
          <cell r="AP2262">
            <v>615</v>
          </cell>
          <cell r="AQ2262" t="str">
            <v>ND</v>
          </cell>
          <cell r="AR2262" t="str">
            <v>MDU Resources Group, Inc.</v>
          </cell>
          <cell r="AT2262" t="str">
            <v>Electric</v>
          </cell>
          <cell r="AU2262">
            <v>40287</v>
          </cell>
          <cell r="AV2262">
            <v>8825</v>
          </cell>
          <cell r="AW2262">
            <v>8.74</v>
          </cell>
          <cell r="AX2262">
            <v>10.75</v>
          </cell>
          <cell r="AY2262">
            <v>53.34</v>
          </cell>
          <cell r="AZ2262">
            <v>265880</v>
          </cell>
          <cell r="BA2262">
            <v>40702</v>
          </cell>
          <cell r="BB2262">
            <v>7614</v>
          </cell>
          <cell r="BC2262">
            <v>8.74</v>
          </cell>
          <cell r="BD2262">
            <v>10.75</v>
          </cell>
          <cell r="BE2262">
            <v>53.34</v>
          </cell>
          <cell r="BF2262">
            <v>40543</v>
          </cell>
          <cell r="BG2262" t="str">
            <v>NA</v>
          </cell>
          <cell r="BI2262" t="str">
            <v>Vertically Integrated</v>
          </cell>
          <cell r="BJ2262" t="str">
            <v>Settled</v>
          </cell>
          <cell r="BK2262" t="str">
            <v>No</v>
          </cell>
          <cell r="BL2262" t="str">
            <v>Yes</v>
          </cell>
        </row>
        <row r="2263">
          <cell r="AE2263">
            <v>227</v>
          </cell>
          <cell r="AF2263">
            <v>0</v>
          </cell>
          <cell r="AG2263">
            <v>1</v>
          </cell>
          <cell r="AH2263">
            <v>1</v>
          </cell>
          <cell r="AI2263">
            <v>1</v>
          </cell>
          <cell r="AJ2263">
            <v>0</v>
          </cell>
          <cell r="AL2263">
            <v>48</v>
          </cell>
          <cell r="AM2263">
            <v>139</v>
          </cell>
          <cell r="AO2263" t="str">
            <v>C-PU-10-657</v>
          </cell>
          <cell r="AP2263">
            <v>915</v>
          </cell>
          <cell r="AQ2263" t="str">
            <v>ND</v>
          </cell>
          <cell r="AR2263" t="str">
            <v>Northern States Power Company</v>
          </cell>
          <cell r="AS2263" t="str">
            <v>XEL</v>
          </cell>
          <cell r="AT2263" t="str">
            <v>Electric</v>
          </cell>
          <cell r="AU2263">
            <v>40532</v>
          </cell>
          <cell r="AV2263">
            <v>20365</v>
          </cell>
          <cell r="AW2263">
            <v>8.74</v>
          </cell>
          <cell r="AX2263">
            <v>11.25</v>
          </cell>
          <cell r="AY2263">
            <v>52.56</v>
          </cell>
          <cell r="AZ2263">
            <v>327429</v>
          </cell>
          <cell r="BA2263">
            <v>40968</v>
          </cell>
          <cell r="BB2263">
            <v>15722</v>
          </cell>
          <cell r="BC2263" t="str">
            <v>NA</v>
          </cell>
          <cell r="BD2263">
            <v>10.4</v>
          </cell>
          <cell r="BE2263" t="str">
            <v>NA</v>
          </cell>
          <cell r="BF2263">
            <v>40908</v>
          </cell>
          <cell r="BG2263" t="str">
            <v>NA</v>
          </cell>
          <cell r="BI2263" t="str">
            <v>Vertically Integrated</v>
          </cell>
          <cell r="BJ2263" t="str">
            <v>Settled</v>
          </cell>
          <cell r="BK2263" t="str">
            <v>Yes</v>
          </cell>
          <cell r="BL2263" t="str">
            <v>Yes</v>
          </cell>
        </row>
        <row r="2264">
          <cell r="AE2264">
            <v>227</v>
          </cell>
          <cell r="AF2264">
            <v>0</v>
          </cell>
          <cell r="AG2264">
            <v>1</v>
          </cell>
          <cell r="AH2264">
            <v>1</v>
          </cell>
          <cell r="AI2264">
            <v>1</v>
          </cell>
          <cell r="AJ2264">
            <v>0</v>
          </cell>
          <cell r="AL2264">
            <v>48</v>
          </cell>
          <cell r="AM2264">
            <v>139</v>
          </cell>
          <cell r="AO2264" t="str">
            <v>C-10, 194</v>
          </cell>
          <cell r="AP2264">
            <v>1428</v>
          </cell>
          <cell r="AQ2264" t="str">
            <v>ND</v>
          </cell>
          <cell r="AR2264" t="str">
            <v>MDU Resources Group, Inc.</v>
          </cell>
          <cell r="AT2264" t="str">
            <v>Electric</v>
          </cell>
          <cell r="AU2264">
            <v>29563</v>
          </cell>
          <cell r="AV2264">
            <v>16600</v>
          </cell>
          <cell r="AW2264">
            <v>10.52</v>
          </cell>
          <cell r="AX2264">
            <v>14.5</v>
          </cell>
          <cell r="AY2264">
            <v>38.74</v>
          </cell>
          <cell r="AZ2264" t="str">
            <v>NA</v>
          </cell>
          <cell r="BA2264">
            <v>29808</v>
          </cell>
          <cell r="BB2264">
            <v>13600</v>
          </cell>
          <cell r="BC2264">
            <v>10.52</v>
          </cell>
          <cell r="BD2264">
            <v>14.5</v>
          </cell>
          <cell r="BE2264">
            <v>38.74</v>
          </cell>
          <cell r="BF2264">
            <v>29767</v>
          </cell>
          <cell r="BG2264" t="str">
            <v>NA</v>
          </cell>
          <cell r="BH2264" t="str">
            <v>Year-end</v>
          </cell>
          <cell r="BI2264" t="str">
            <v>Vertically Integrated</v>
          </cell>
          <cell r="BJ2264" t="str">
            <v>Fully Litigated</v>
          </cell>
          <cell r="BK2264" t="str">
            <v>No</v>
          </cell>
          <cell r="BL2264" t="str">
            <v>No</v>
          </cell>
        </row>
        <row r="2265">
          <cell r="AE2265">
            <v>227</v>
          </cell>
          <cell r="AF2265">
            <v>0</v>
          </cell>
          <cell r="AG2265">
            <v>1</v>
          </cell>
          <cell r="AH2265">
            <v>1</v>
          </cell>
          <cell r="AI2265">
            <v>1</v>
          </cell>
          <cell r="AJ2265">
            <v>1</v>
          </cell>
          <cell r="AL2265">
            <v>48</v>
          </cell>
          <cell r="AM2265">
            <v>139</v>
          </cell>
          <cell r="AO2265" t="str">
            <v>C-10, 280</v>
          </cell>
          <cell r="AP2265">
            <v>1431</v>
          </cell>
          <cell r="AQ2265" t="str">
            <v>ND</v>
          </cell>
          <cell r="AR2265" t="str">
            <v>MDU Resources Group, Inc.</v>
          </cell>
          <cell r="AT2265" t="str">
            <v>Natural Gas</v>
          </cell>
          <cell r="AU2265">
            <v>29822</v>
          </cell>
          <cell r="AV2265">
            <v>4600</v>
          </cell>
          <cell r="AW2265">
            <v>12.25</v>
          </cell>
          <cell r="AX2265">
            <v>16</v>
          </cell>
          <cell r="AY2265">
            <v>38.42</v>
          </cell>
          <cell r="AZ2265" t="str">
            <v>NA</v>
          </cell>
          <cell r="BA2265">
            <v>30053</v>
          </cell>
          <cell r="BB2265">
            <v>4000</v>
          </cell>
          <cell r="BC2265">
            <v>11.73</v>
          </cell>
          <cell r="BD2265">
            <v>15.1</v>
          </cell>
          <cell r="BE2265">
            <v>38.479999999999997</v>
          </cell>
          <cell r="BF2265">
            <v>30316</v>
          </cell>
          <cell r="BG2265" t="str">
            <v>NA</v>
          </cell>
          <cell r="BH2265" t="str">
            <v>Average</v>
          </cell>
          <cell r="BI2265" t="str">
            <v>Distribution</v>
          </cell>
          <cell r="BJ2265" t="str">
            <v>Fully Litigated</v>
          </cell>
          <cell r="BK2265" t="str">
            <v>No</v>
          </cell>
          <cell r="BL2265" t="str">
            <v>No</v>
          </cell>
        </row>
        <row r="2266">
          <cell r="AE2266">
            <v>227</v>
          </cell>
          <cell r="AF2266">
            <v>0</v>
          </cell>
          <cell r="AG2266">
            <v>1</v>
          </cell>
          <cell r="AH2266">
            <v>1</v>
          </cell>
          <cell r="AI2266">
            <v>1</v>
          </cell>
          <cell r="AJ2266">
            <v>0</v>
          </cell>
          <cell r="AL2266">
            <v>48</v>
          </cell>
          <cell r="AM2266">
            <v>139</v>
          </cell>
          <cell r="AO2266" t="str">
            <v>C-10, 799</v>
          </cell>
          <cell r="AP2266">
            <v>1433</v>
          </cell>
          <cell r="AQ2266" t="str">
            <v>ND</v>
          </cell>
          <cell r="AR2266" t="str">
            <v>MDU Resources Group, Inc.</v>
          </cell>
          <cell r="AT2266" t="str">
            <v>Electric</v>
          </cell>
          <cell r="AU2266">
            <v>31456</v>
          </cell>
          <cell r="AV2266">
            <v>11100</v>
          </cell>
          <cell r="AW2266">
            <v>11.6</v>
          </cell>
          <cell r="AX2266">
            <v>14.5</v>
          </cell>
          <cell r="AY2266">
            <v>36.549999999999997</v>
          </cell>
          <cell r="AZ2266" t="str">
            <v>NA</v>
          </cell>
          <cell r="BA2266">
            <v>31804</v>
          </cell>
          <cell r="BB2266">
            <v>4400</v>
          </cell>
          <cell r="BC2266">
            <v>10.88</v>
          </cell>
          <cell r="BD2266">
            <v>12.71</v>
          </cell>
          <cell r="BE2266">
            <v>36.130000000000003</v>
          </cell>
          <cell r="BF2266">
            <v>31777</v>
          </cell>
          <cell r="BG2266" t="str">
            <v>NA</v>
          </cell>
          <cell r="BH2266" t="str">
            <v>Average</v>
          </cell>
          <cell r="BI2266" t="str">
            <v>Vertically Integrated</v>
          </cell>
          <cell r="BJ2266" t="str">
            <v>Fully Litigated</v>
          </cell>
          <cell r="BK2266" t="str">
            <v>No</v>
          </cell>
          <cell r="BL2266" t="str">
            <v>No</v>
          </cell>
        </row>
        <row r="2267">
          <cell r="AE2267">
            <v>227</v>
          </cell>
          <cell r="AF2267">
            <v>0</v>
          </cell>
          <cell r="AG2267">
            <v>1</v>
          </cell>
          <cell r="AH2267">
            <v>1</v>
          </cell>
          <cell r="AI2267">
            <v>1</v>
          </cell>
          <cell r="AJ2267">
            <v>0</v>
          </cell>
          <cell r="AL2267">
            <v>48</v>
          </cell>
          <cell r="AM2267">
            <v>139</v>
          </cell>
          <cell r="AO2267" t="str">
            <v>C-10, 097</v>
          </cell>
          <cell r="AP2267">
            <v>1436</v>
          </cell>
          <cell r="AQ2267" t="str">
            <v>ND</v>
          </cell>
          <cell r="AR2267" t="str">
            <v>Northern States Power Company</v>
          </cell>
          <cell r="AS2267" t="str">
            <v>XEL</v>
          </cell>
          <cell r="AT2267" t="str">
            <v>Electric</v>
          </cell>
          <cell r="AU2267">
            <v>29357</v>
          </cell>
          <cell r="AV2267">
            <v>6200</v>
          </cell>
          <cell r="AW2267">
            <v>10.67</v>
          </cell>
          <cell r="AX2267">
            <v>15.5</v>
          </cell>
          <cell r="AY2267">
            <v>43.44</v>
          </cell>
          <cell r="AZ2267" t="str">
            <v>NA</v>
          </cell>
          <cell r="BA2267">
            <v>29586</v>
          </cell>
          <cell r="BB2267">
            <v>3300</v>
          </cell>
          <cell r="BC2267">
            <v>9.75</v>
          </cell>
          <cell r="BD2267">
            <v>13.39</v>
          </cell>
          <cell r="BE2267">
            <v>43.68</v>
          </cell>
          <cell r="BF2267">
            <v>29951</v>
          </cell>
          <cell r="BG2267" t="str">
            <v>NA</v>
          </cell>
          <cell r="BH2267" t="str">
            <v>Average</v>
          </cell>
          <cell r="BI2267" t="str">
            <v>Vertically Integrated</v>
          </cell>
          <cell r="BJ2267" t="str">
            <v>Fully Litigated</v>
          </cell>
          <cell r="BK2267" t="str">
            <v>No</v>
          </cell>
          <cell r="BL2267" t="str">
            <v>No</v>
          </cell>
        </row>
        <row r="2268">
          <cell r="AE2268">
            <v>227</v>
          </cell>
          <cell r="AF2268">
            <v>0</v>
          </cell>
          <cell r="AG2268">
            <v>1</v>
          </cell>
          <cell r="AH2268">
            <v>1</v>
          </cell>
          <cell r="AI2268">
            <v>1</v>
          </cell>
          <cell r="AJ2268">
            <v>0</v>
          </cell>
          <cell r="AL2268">
            <v>48</v>
          </cell>
          <cell r="AM2268">
            <v>139</v>
          </cell>
          <cell r="AO2268" t="str">
            <v>C-10, 233</v>
          </cell>
          <cell r="AP2268">
            <v>1438</v>
          </cell>
          <cell r="AQ2268" t="str">
            <v>ND</v>
          </cell>
          <cell r="AR2268" t="str">
            <v>Northern States Power Company</v>
          </cell>
          <cell r="AS2268" t="str">
            <v>XEL</v>
          </cell>
          <cell r="AT2268" t="str">
            <v>Electric</v>
          </cell>
          <cell r="AU2268">
            <v>29707</v>
          </cell>
          <cell r="AV2268">
            <v>11300</v>
          </cell>
          <cell r="AW2268">
            <v>11.22</v>
          </cell>
          <cell r="AX2268">
            <v>16</v>
          </cell>
          <cell r="AY2268">
            <v>40.79</v>
          </cell>
          <cell r="AZ2268" t="str">
            <v>NA</v>
          </cell>
          <cell r="BA2268">
            <v>29962</v>
          </cell>
          <cell r="BB2268">
            <v>10200</v>
          </cell>
          <cell r="BC2268">
            <v>10.71</v>
          </cell>
          <cell r="BD2268">
            <v>14.5</v>
          </cell>
          <cell r="BE2268">
            <v>41.4</v>
          </cell>
          <cell r="BF2268">
            <v>30316</v>
          </cell>
          <cell r="BG2268" t="str">
            <v>NA</v>
          </cell>
          <cell r="BH2268" t="str">
            <v>Average</v>
          </cell>
          <cell r="BI2268" t="str">
            <v>Vertically Integrated</v>
          </cell>
          <cell r="BJ2268" t="str">
            <v>Fully Litigated</v>
          </cell>
          <cell r="BK2268" t="str">
            <v>No</v>
          </cell>
          <cell r="BL2268" t="str">
            <v>No</v>
          </cell>
        </row>
        <row r="2269">
          <cell r="AE2269">
            <v>227</v>
          </cell>
          <cell r="AF2269">
            <v>0</v>
          </cell>
          <cell r="AG2269">
            <v>1</v>
          </cell>
          <cell r="AH2269">
            <v>1</v>
          </cell>
          <cell r="AI2269">
            <v>1</v>
          </cell>
          <cell r="AJ2269">
            <v>0</v>
          </cell>
          <cell r="AL2269">
            <v>48</v>
          </cell>
          <cell r="AM2269">
            <v>139</v>
          </cell>
          <cell r="AO2269" t="str">
            <v>C-10, 979</v>
          </cell>
          <cell r="AP2269">
            <v>1440</v>
          </cell>
          <cell r="AQ2269" t="str">
            <v>ND</v>
          </cell>
          <cell r="AR2269" t="str">
            <v>Northern States Power Company</v>
          </cell>
          <cell r="AS2269" t="str">
            <v>XEL</v>
          </cell>
          <cell r="AT2269" t="str">
            <v>Electric</v>
          </cell>
          <cell r="AU2269">
            <v>31989</v>
          </cell>
          <cell r="AV2269">
            <v>4000</v>
          </cell>
          <cell r="AW2269">
            <v>10.19</v>
          </cell>
          <cell r="AX2269">
            <v>12.8</v>
          </cell>
          <cell r="AY2269">
            <v>45.25</v>
          </cell>
          <cell r="AZ2269" t="str">
            <v>NA</v>
          </cell>
          <cell r="BA2269">
            <v>32226</v>
          </cell>
          <cell r="BB2269">
            <v>-400</v>
          </cell>
          <cell r="BC2269">
            <v>9.48</v>
          </cell>
          <cell r="BD2269">
            <v>11.24</v>
          </cell>
          <cell r="BE2269">
            <v>45.25</v>
          </cell>
          <cell r="BF2269">
            <v>32508</v>
          </cell>
          <cell r="BG2269" t="str">
            <v>NA</v>
          </cell>
          <cell r="BH2269" t="str">
            <v>Average</v>
          </cell>
          <cell r="BI2269" t="str">
            <v>Vertically Integrated</v>
          </cell>
          <cell r="BJ2269" t="str">
            <v>Fully Litigated</v>
          </cell>
          <cell r="BK2269" t="str">
            <v>No</v>
          </cell>
          <cell r="BL2269" t="str">
            <v>No</v>
          </cell>
        </row>
        <row r="2270">
          <cell r="AE2270">
            <v>227</v>
          </cell>
          <cell r="AF2270">
            <v>0</v>
          </cell>
          <cell r="AG2270">
            <v>1</v>
          </cell>
          <cell r="AH2270">
            <v>1</v>
          </cell>
          <cell r="AI2270">
            <v>1</v>
          </cell>
          <cell r="AJ2270">
            <v>0</v>
          </cell>
          <cell r="AL2270">
            <v>48</v>
          </cell>
          <cell r="AM2270">
            <v>139</v>
          </cell>
          <cell r="AO2270" t="str">
            <v>C-9996</v>
          </cell>
          <cell r="AP2270">
            <v>1443</v>
          </cell>
          <cell r="AQ2270" t="str">
            <v>ND</v>
          </cell>
          <cell r="AR2270" t="str">
            <v>Otter Tail Power Company</v>
          </cell>
          <cell r="AS2270" t="str">
            <v>OTTR</v>
          </cell>
          <cell r="AT2270" t="str">
            <v>Electric</v>
          </cell>
          <cell r="AU2270">
            <v>29083</v>
          </cell>
          <cell r="AV2270">
            <v>16100</v>
          </cell>
          <cell r="AW2270">
            <v>10.07</v>
          </cell>
          <cell r="AX2270">
            <v>14</v>
          </cell>
          <cell r="AY2270">
            <v>33.58</v>
          </cell>
          <cell r="AZ2270" t="str">
            <v>NA</v>
          </cell>
          <cell r="BA2270">
            <v>29333</v>
          </cell>
          <cell r="BB2270">
            <v>3300</v>
          </cell>
          <cell r="BC2270">
            <v>9.6999999999999993</v>
          </cell>
          <cell r="BD2270">
            <v>13.25</v>
          </cell>
          <cell r="BE2270">
            <v>32.93</v>
          </cell>
          <cell r="BF2270">
            <v>29586</v>
          </cell>
          <cell r="BG2270" t="str">
            <v>NA</v>
          </cell>
          <cell r="BH2270" t="str">
            <v>Average</v>
          </cell>
          <cell r="BI2270" t="str">
            <v>Vertically Integrated</v>
          </cell>
          <cell r="BJ2270" t="str">
            <v>Fully Litigated</v>
          </cell>
          <cell r="BK2270" t="str">
            <v>No</v>
          </cell>
          <cell r="BL2270" t="str">
            <v>No</v>
          </cell>
        </row>
        <row r="2271">
          <cell r="AE2271">
            <v>227</v>
          </cell>
          <cell r="AF2271">
            <v>0</v>
          </cell>
          <cell r="AG2271">
            <v>1</v>
          </cell>
          <cell r="AH2271">
            <v>1</v>
          </cell>
          <cell r="AI2271">
            <v>1</v>
          </cell>
          <cell r="AJ2271">
            <v>0</v>
          </cell>
          <cell r="AL2271">
            <v>48</v>
          </cell>
          <cell r="AM2271">
            <v>139</v>
          </cell>
          <cell r="AO2271" t="str">
            <v>C-10, 124</v>
          </cell>
          <cell r="AP2271">
            <v>1445</v>
          </cell>
          <cell r="AQ2271" t="str">
            <v>ND</v>
          </cell>
          <cell r="AR2271" t="str">
            <v>Otter Tail Power Company</v>
          </cell>
          <cell r="AS2271" t="str">
            <v>OTTR</v>
          </cell>
          <cell r="AT2271" t="str">
            <v>Electric</v>
          </cell>
          <cell r="AU2271">
            <v>29426</v>
          </cell>
          <cell r="AV2271">
            <v>16800</v>
          </cell>
          <cell r="AW2271">
            <v>10.75</v>
          </cell>
          <cell r="AX2271">
            <v>15</v>
          </cell>
          <cell r="AY2271">
            <v>34.1</v>
          </cell>
          <cell r="AZ2271" t="str">
            <v>NA</v>
          </cell>
          <cell r="BA2271">
            <v>29787</v>
          </cell>
          <cell r="BB2271">
            <v>13300</v>
          </cell>
          <cell r="BC2271">
            <v>10.75</v>
          </cell>
          <cell r="BD2271">
            <v>15</v>
          </cell>
          <cell r="BE2271">
            <v>34.1</v>
          </cell>
          <cell r="BF2271">
            <v>29951</v>
          </cell>
          <cell r="BG2271">
            <v>172300</v>
          </cell>
          <cell r="BH2271" t="str">
            <v>Average</v>
          </cell>
          <cell r="BI2271" t="str">
            <v>Vertically Integrated</v>
          </cell>
          <cell r="BJ2271" t="str">
            <v>Fully Litigated</v>
          </cell>
          <cell r="BK2271" t="str">
            <v>No</v>
          </cell>
          <cell r="BL2271" t="str">
            <v>No</v>
          </cell>
        </row>
        <row r="2272">
          <cell r="AE2272">
            <v>227</v>
          </cell>
          <cell r="AF2272">
            <v>0</v>
          </cell>
          <cell r="AG2272">
            <v>1</v>
          </cell>
          <cell r="AH2272">
            <v>1</v>
          </cell>
          <cell r="AI2272">
            <v>1</v>
          </cell>
          <cell r="AJ2272">
            <v>0</v>
          </cell>
          <cell r="AL2272">
            <v>48</v>
          </cell>
          <cell r="AM2272">
            <v>139</v>
          </cell>
          <cell r="AO2272" t="str">
            <v>C-10, 334</v>
          </cell>
          <cell r="AP2272">
            <v>1447</v>
          </cell>
          <cell r="AQ2272" t="str">
            <v>ND</v>
          </cell>
          <cell r="AR2272" t="str">
            <v>Otter Tail Power Company</v>
          </cell>
          <cell r="AS2272" t="str">
            <v>OTTR</v>
          </cell>
          <cell r="AT2272" t="str">
            <v>Electric</v>
          </cell>
          <cell r="AU2272">
            <v>30068</v>
          </cell>
          <cell r="AV2272">
            <v>13800</v>
          </cell>
          <cell r="AW2272">
            <v>12.05</v>
          </cell>
          <cell r="AX2272">
            <v>17</v>
          </cell>
          <cell r="AY2272">
            <v>35.049999999999997</v>
          </cell>
          <cell r="AZ2272">
            <v>177500</v>
          </cell>
          <cell r="BA2272">
            <v>30425</v>
          </cell>
          <cell r="BB2272">
            <v>8400</v>
          </cell>
          <cell r="BC2272">
            <v>10.94</v>
          </cell>
          <cell r="BD2272">
            <v>14.5</v>
          </cell>
          <cell r="BE2272">
            <v>35.29</v>
          </cell>
          <cell r="BF2272">
            <v>30681</v>
          </cell>
          <cell r="BG2272">
            <v>174200</v>
          </cell>
          <cell r="BH2272" t="str">
            <v>Average</v>
          </cell>
          <cell r="BI2272" t="str">
            <v>Vertically Integrated</v>
          </cell>
          <cell r="BJ2272" t="str">
            <v>Fully Litigated</v>
          </cell>
          <cell r="BK2272" t="str">
            <v>No</v>
          </cell>
          <cell r="BL2272" t="str">
            <v>No</v>
          </cell>
        </row>
        <row r="2273">
          <cell r="AE2273">
            <v>227</v>
          </cell>
          <cell r="AF2273">
            <v>0</v>
          </cell>
          <cell r="AG2273">
            <v>1</v>
          </cell>
          <cell r="AH2273">
            <v>1</v>
          </cell>
          <cell r="AI2273">
            <v>1</v>
          </cell>
          <cell r="AJ2273">
            <v>0</v>
          </cell>
          <cell r="AL2273">
            <v>48</v>
          </cell>
          <cell r="AM2273">
            <v>139</v>
          </cell>
          <cell r="AO2273" t="str">
            <v>C-PU-12-813</v>
          </cell>
          <cell r="AP2273">
            <v>2424</v>
          </cell>
          <cell r="AQ2273" t="str">
            <v>ND</v>
          </cell>
          <cell r="AR2273" t="str">
            <v>Northern States Power Company</v>
          </cell>
          <cell r="AS2273" t="str">
            <v>XEL</v>
          </cell>
          <cell r="AT2273" t="str">
            <v>Electric</v>
          </cell>
          <cell r="AU2273">
            <v>41261</v>
          </cell>
          <cell r="AV2273">
            <v>14884</v>
          </cell>
          <cell r="AW2273">
            <v>7.72</v>
          </cell>
          <cell r="AX2273">
            <v>10.25</v>
          </cell>
          <cell r="AY2273">
            <v>52.56</v>
          </cell>
          <cell r="AZ2273">
            <v>375810</v>
          </cell>
          <cell r="BA2273">
            <v>41696</v>
          </cell>
          <cell r="BB2273">
            <v>8953</v>
          </cell>
          <cell r="BC2273">
            <v>7.45</v>
          </cell>
          <cell r="BD2273">
            <v>9.75</v>
          </cell>
          <cell r="BE2273">
            <v>52.56</v>
          </cell>
          <cell r="BG2273" t="str">
            <v>NA</v>
          </cell>
          <cell r="BI2273" t="str">
            <v>Vertically Integrated</v>
          </cell>
          <cell r="BJ2273" t="str">
            <v>Settled</v>
          </cell>
          <cell r="BK2273" t="str">
            <v>Yes</v>
          </cell>
          <cell r="BL2273" t="str">
            <v>Yes</v>
          </cell>
        </row>
        <row r="2274">
          <cell r="AE2274">
            <v>227</v>
          </cell>
          <cell r="AF2274">
            <v>0</v>
          </cell>
          <cell r="AG2274">
            <v>1</v>
          </cell>
          <cell r="AH2274">
            <v>1</v>
          </cell>
          <cell r="AI2274">
            <v>1</v>
          </cell>
          <cell r="AJ2274">
            <v>1</v>
          </cell>
          <cell r="AL2274">
            <v>48</v>
          </cell>
          <cell r="AM2274">
            <v>139</v>
          </cell>
          <cell r="AO2274" t="str">
            <v>C-PU-13-803</v>
          </cell>
          <cell r="AP2274">
            <v>2557</v>
          </cell>
          <cell r="AQ2274" t="str">
            <v>ND</v>
          </cell>
          <cell r="AR2274" t="str">
            <v>MDU Resources Group, Inc.</v>
          </cell>
          <cell r="AT2274" t="str">
            <v>Natural Gas</v>
          </cell>
          <cell r="AU2274">
            <v>41535</v>
          </cell>
          <cell r="AV2274">
            <v>6842.8710000000001</v>
          </cell>
          <cell r="AW2274">
            <v>7.88</v>
          </cell>
          <cell r="AX2274">
            <v>10</v>
          </cell>
          <cell r="AY2274">
            <v>50.27</v>
          </cell>
          <cell r="AZ2274">
            <v>79244</v>
          </cell>
          <cell r="BA2274">
            <v>41638</v>
          </cell>
          <cell r="BB2274">
            <v>4250</v>
          </cell>
          <cell r="BC2274">
            <v>7.88</v>
          </cell>
          <cell r="BD2274">
            <v>10</v>
          </cell>
          <cell r="BE2274">
            <v>50.27</v>
          </cell>
          <cell r="BF2274">
            <v>42004</v>
          </cell>
          <cell r="BG2274" t="str">
            <v>NA</v>
          </cell>
          <cell r="BH2274" t="str">
            <v>Average</v>
          </cell>
          <cell r="BI2274" t="str">
            <v>Distribution</v>
          </cell>
          <cell r="BJ2274" t="str">
            <v>Settled</v>
          </cell>
          <cell r="BK2274" t="str">
            <v>No</v>
          </cell>
          <cell r="BL2274" t="str">
            <v>Yes</v>
          </cell>
        </row>
        <row r="2275">
          <cell r="AE2275">
            <v>227</v>
          </cell>
          <cell r="AF2275">
            <v>0</v>
          </cell>
          <cell r="AG2275">
            <v>1</v>
          </cell>
          <cell r="AH2275">
            <v>1</v>
          </cell>
          <cell r="AI2275">
            <v>1</v>
          </cell>
          <cell r="AJ2275">
            <v>0</v>
          </cell>
          <cell r="AL2275">
            <v>48</v>
          </cell>
          <cell r="AM2275">
            <v>139</v>
          </cell>
          <cell r="AO2275" t="str">
            <v>C-PU-15-703</v>
          </cell>
          <cell r="AP2275">
            <v>2964</v>
          </cell>
          <cell r="AQ2275" t="str">
            <v>ND</v>
          </cell>
          <cell r="AR2275" t="str">
            <v>MDU Resources Group, Inc.</v>
          </cell>
          <cell r="AT2275" t="str">
            <v>Electric</v>
          </cell>
          <cell r="AU2275">
            <v>42303</v>
          </cell>
          <cell r="AV2275">
            <v>15411.361000000001</v>
          </cell>
          <cell r="AW2275">
            <v>8.74</v>
          </cell>
          <cell r="AX2275">
            <v>10.75</v>
          </cell>
          <cell r="AY2275">
            <v>50.27</v>
          </cell>
          <cell r="AZ2275">
            <v>135862.82399999999</v>
          </cell>
          <cell r="BA2275">
            <v>42374</v>
          </cell>
          <cell r="BB2275">
            <v>15108.466</v>
          </cell>
          <cell r="BC2275">
            <v>7.95</v>
          </cell>
          <cell r="BD2275">
            <v>10.5</v>
          </cell>
          <cell r="BE2275">
            <v>50.27</v>
          </cell>
          <cell r="BF2275">
            <v>42735</v>
          </cell>
          <cell r="BG2275" t="str">
            <v>NA</v>
          </cell>
          <cell r="BI2275" t="str">
            <v>Limited-Issue Rider</v>
          </cell>
          <cell r="BJ2275" t="str">
            <v>Settled</v>
          </cell>
          <cell r="BK2275" t="str">
            <v>No</v>
          </cell>
          <cell r="BL2275" t="str">
            <v>No</v>
          </cell>
        </row>
        <row r="2276">
          <cell r="AE2276">
            <v>227</v>
          </cell>
          <cell r="AF2276">
            <v>0</v>
          </cell>
          <cell r="AG2276">
            <v>1</v>
          </cell>
          <cell r="AH2276">
            <v>1</v>
          </cell>
          <cell r="AI2276">
            <v>1</v>
          </cell>
          <cell r="AJ2276">
            <v>0</v>
          </cell>
          <cell r="AL2276">
            <v>48</v>
          </cell>
          <cell r="AM2276">
            <v>139</v>
          </cell>
          <cell r="AO2276" t="str">
            <v>C-PU-16-666</v>
          </cell>
          <cell r="AP2276">
            <v>3033</v>
          </cell>
          <cell r="AQ2276" t="str">
            <v>ND</v>
          </cell>
          <cell r="AR2276" t="str">
            <v>MDU Resources Group, Inc.</v>
          </cell>
          <cell r="AT2276" t="str">
            <v>Electric</v>
          </cell>
          <cell r="AU2276">
            <v>42657</v>
          </cell>
          <cell r="AV2276">
            <v>14111.438</v>
          </cell>
          <cell r="AW2276">
            <v>7.46</v>
          </cell>
          <cell r="AX2276">
            <v>10</v>
          </cell>
          <cell r="AY2276">
            <v>50.23</v>
          </cell>
          <cell r="AZ2276">
            <v>541765.97600000002</v>
          </cell>
          <cell r="BA2276">
            <v>42902</v>
          </cell>
          <cell r="BB2276">
            <v>7500.1120000000001</v>
          </cell>
          <cell r="BC2276">
            <v>7.36</v>
          </cell>
          <cell r="BD2276">
            <v>9.65</v>
          </cell>
          <cell r="BE2276">
            <v>51.4</v>
          </cell>
          <cell r="BF2276">
            <v>43100</v>
          </cell>
          <cell r="BG2276" t="str">
            <v>NA</v>
          </cell>
          <cell r="BH2276" t="str">
            <v>Average</v>
          </cell>
          <cell r="BI2276" t="str">
            <v>Vertically Integrated</v>
          </cell>
          <cell r="BJ2276" t="str">
            <v>Settled</v>
          </cell>
          <cell r="BK2276" t="str">
            <v>No</v>
          </cell>
          <cell r="BL2276" t="str">
            <v>Yes</v>
          </cell>
        </row>
        <row r="2277">
          <cell r="AE2277">
            <v>227</v>
          </cell>
          <cell r="AF2277">
            <v>0</v>
          </cell>
          <cell r="AG2277">
            <v>1</v>
          </cell>
          <cell r="AH2277">
            <v>1</v>
          </cell>
          <cell r="AI2277">
            <v>1</v>
          </cell>
          <cell r="AJ2277">
            <v>1</v>
          </cell>
          <cell r="AL2277">
            <v>48</v>
          </cell>
          <cell r="AM2277">
            <v>139</v>
          </cell>
          <cell r="AO2277" t="str">
            <v>C-PU-17-295</v>
          </cell>
          <cell r="AP2277">
            <v>3177</v>
          </cell>
          <cell r="AQ2277" t="str">
            <v>ND</v>
          </cell>
          <cell r="AR2277" t="str">
            <v>MDU Resources Group, Inc.</v>
          </cell>
          <cell r="AT2277" t="str">
            <v>Natural Gas</v>
          </cell>
          <cell r="AU2277">
            <v>42937</v>
          </cell>
          <cell r="AV2277">
            <v>3575.3879999999999</v>
          </cell>
          <cell r="AW2277">
            <v>7.54</v>
          </cell>
          <cell r="AX2277">
            <v>10</v>
          </cell>
          <cell r="AY2277">
            <v>51</v>
          </cell>
          <cell r="AZ2277">
            <v>136861.85800000001</v>
          </cell>
          <cell r="BA2277">
            <v>43369</v>
          </cell>
          <cell r="BB2277">
            <v>2500</v>
          </cell>
          <cell r="BC2277">
            <v>7.24</v>
          </cell>
          <cell r="BD2277">
            <v>9.4</v>
          </cell>
          <cell r="BE2277">
            <v>51</v>
          </cell>
          <cell r="BF2277">
            <v>43465</v>
          </cell>
          <cell r="BG2277" t="str">
            <v>NA</v>
          </cell>
          <cell r="BH2277" t="str">
            <v>Average</v>
          </cell>
          <cell r="BI2277" t="str">
            <v>Distribution</v>
          </cell>
          <cell r="BJ2277" t="str">
            <v>Settled</v>
          </cell>
          <cell r="BK2277" t="str">
            <v>No</v>
          </cell>
          <cell r="BL2277" t="str">
            <v>Yes</v>
          </cell>
        </row>
        <row r="2278">
          <cell r="AE2278">
            <v>227</v>
          </cell>
          <cell r="AF2278">
            <v>0</v>
          </cell>
          <cell r="AG2278">
            <v>1</v>
          </cell>
          <cell r="AH2278">
            <v>1</v>
          </cell>
          <cell r="AI2278">
            <v>1</v>
          </cell>
          <cell r="AJ2278">
            <v>0</v>
          </cell>
          <cell r="AL2278">
            <v>48</v>
          </cell>
          <cell r="AM2278">
            <v>139</v>
          </cell>
          <cell r="AO2278" t="str">
            <v>C-PU-17-398</v>
          </cell>
          <cell r="AP2278">
            <v>3220</v>
          </cell>
          <cell r="AQ2278" t="str">
            <v>ND</v>
          </cell>
          <cell r="AR2278" t="str">
            <v>Otter Tail Power Company</v>
          </cell>
          <cell r="AS2278" t="str">
            <v>OTTR</v>
          </cell>
          <cell r="AT2278" t="str">
            <v>Electric</v>
          </cell>
          <cell r="AU2278">
            <v>43041</v>
          </cell>
          <cell r="AV2278">
            <v>10105.973</v>
          </cell>
          <cell r="AW2278">
            <v>7.92</v>
          </cell>
          <cell r="AX2278">
            <v>10.3</v>
          </cell>
          <cell r="AY2278">
            <v>52.5</v>
          </cell>
          <cell r="AZ2278">
            <v>364772.20199999999</v>
          </cell>
          <cell r="BA2278">
            <v>43369</v>
          </cell>
          <cell r="BB2278">
            <v>7364.3360000000002</v>
          </cell>
          <cell r="BC2278">
            <v>7.64</v>
          </cell>
          <cell r="BD2278">
            <v>9.77</v>
          </cell>
          <cell r="BE2278">
            <v>52.5</v>
          </cell>
          <cell r="BF2278">
            <v>43465</v>
          </cell>
          <cell r="BG2278">
            <v>364759.81800000003</v>
          </cell>
          <cell r="BH2278" t="str">
            <v>Average</v>
          </cell>
          <cell r="BI2278" t="str">
            <v>Vertically Integrated</v>
          </cell>
          <cell r="BJ2278" t="str">
            <v>Settled</v>
          </cell>
          <cell r="BK2278" t="str">
            <v>No</v>
          </cell>
          <cell r="BL2278" t="str">
            <v>Yes</v>
          </cell>
        </row>
        <row r="2279">
          <cell r="AE2279">
            <v>228</v>
          </cell>
          <cell r="AF2279">
            <v>1</v>
          </cell>
          <cell r="AG2279">
            <v>1</v>
          </cell>
          <cell r="AH2279">
            <v>1</v>
          </cell>
          <cell r="AI2279">
            <v>1</v>
          </cell>
          <cell r="AJ2279">
            <v>1</v>
          </cell>
          <cell r="AL2279">
            <v>48</v>
          </cell>
          <cell r="AM2279">
            <v>139</v>
          </cell>
          <cell r="AO2279" t="str">
            <v>C-PU-20-379</v>
          </cell>
          <cell r="AP2279">
            <v>3695</v>
          </cell>
          <cell r="AQ2279" t="str">
            <v>ND</v>
          </cell>
          <cell r="AR2279" t="str">
            <v>MDU Resources Group, Inc.</v>
          </cell>
          <cell r="AT2279" t="str">
            <v>Natural Gas</v>
          </cell>
          <cell r="AU2279">
            <v>44069</v>
          </cell>
          <cell r="AV2279">
            <v>7709.9310000000005</v>
          </cell>
          <cell r="AW2279">
            <v>7.1</v>
          </cell>
          <cell r="AX2279">
            <v>9.8000000000000007</v>
          </cell>
          <cell r="AY2279">
            <v>50.31</v>
          </cell>
          <cell r="AZ2279">
            <v>181679.63399999999</v>
          </cell>
          <cell r="BA2279">
            <v>44321</v>
          </cell>
          <cell r="BB2279">
            <v>6886.0910000000003</v>
          </cell>
          <cell r="BC2279">
            <v>6.85</v>
          </cell>
          <cell r="BD2279">
            <v>9.3000000000000007</v>
          </cell>
          <cell r="BE2279">
            <v>50.31</v>
          </cell>
          <cell r="BF2279">
            <v>44561</v>
          </cell>
          <cell r="BG2279" t="str">
            <v>NA</v>
          </cell>
          <cell r="BI2279" t="str">
            <v>Distribution</v>
          </cell>
          <cell r="BJ2279" t="str">
            <v>Settled</v>
          </cell>
          <cell r="BK2279" t="str">
            <v>No</v>
          </cell>
          <cell r="BL2279" t="str">
            <v>Yes</v>
          </cell>
        </row>
        <row r="2280">
          <cell r="AE2280">
            <v>228</v>
          </cell>
          <cell r="AF2280">
            <v>1</v>
          </cell>
          <cell r="AG2280">
            <v>1</v>
          </cell>
          <cell r="AH2280">
            <v>1</v>
          </cell>
          <cell r="AI2280">
            <v>1</v>
          </cell>
          <cell r="AJ2280">
            <v>0</v>
          </cell>
          <cell r="AL2280">
            <v>48</v>
          </cell>
          <cell r="AM2280">
            <v>139</v>
          </cell>
          <cell r="AO2280" t="str">
            <v>C-PU-20-441</v>
          </cell>
          <cell r="AP2280">
            <v>3729</v>
          </cell>
          <cell r="AQ2280" t="str">
            <v>ND</v>
          </cell>
          <cell r="AR2280" t="str">
            <v>Northern States Power Company</v>
          </cell>
          <cell r="AS2280" t="str">
            <v>XEL</v>
          </cell>
          <cell r="AT2280" t="str">
            <v>Electric</v>
          </cell>
          <cell r="AU2280">
            <v>44141</v>
          </cell>
          <cell r="AV2280">
            <v>38080.28</v>
          </cell>
          <cell r="AW2280">
            <v>7.34</v>
          </cell>
          <cell r="AX2280">
            <v>10.199999999999999</v>
          </cell>
          <cell r="AY2280">
            <v>52.5</v>
          </cell>
          <cell r="AZ2280">
            <v>672235.76600000006</v>
          </cell>
          <cell r="BA2280">
            <v>44426</v>
          </cell>
          <cell r="BB2280">
            <v>27174</v>
          </cell>
          <cell r="BC2280">
            <v>6.97</v>
          </cell>
          <cell r="BD2280">
            <v>9.5</v>
          </cell>
          <cell r="BE2280">
            <v>52.5</v>
          </cell>
          <cell r="BF2280">
            <v>44561</v>
          </cell>
          <cell r="BG2280">
            <v>664269</v>
          </cell>
          <cell r="BH2280" t="str">
            <v>Average</v>
          </cell>
          <cell r="BI2280" t="str">
            <v>Vertically Integrated</v>
          </cell>
          <cell r="BJ2280" t="str">
            <v>Settled</v>
          </cell>
          <cell r="BK2280" t="str">
            <v>No</v>
          </cell>
          <cell r="BL2280" t="str">
            <v>Yes</v>
          </cell>
        </row>
        <row r="2281">
          <cell r="AE2281">
            <v>229</v>
          </cell>
          <cell r="AF2281">
            <v>1</v>
          </cell>
          <cell r="AG2281">
            <v>1</v>
          </cell>
          <cell r="AH2281">
            <v>1</v>
          </cell>
          <cell r="AI2281">
            <v>1</v>
          </cell>
          <cell r="AJ2281">
            <v>1</v>
          </cell>
          <cell r="AL2281">
            <v>48</v>
          </cell>
          <cell r="AM2281">
            <v>139</v>
          </cell>
          <cell r="AO2281" t="str">
            <v>C-PU-21-381</v>
          </cell>
          <cell r="AP2281">
            <v>3880</v>
          </cell>
          <cell r="AQ2281" t="str">
            <v>ND</v>
          </cell>
          <cell r="AR2281" t="str">
            <v>Northern States Power Company</v>
          </cell>
          <cell r="AS2281" t="str">
            <v>XEL</v>
          </cell>
          <cell r="AT2281" t="str">
            <v>Natural Gas</v>
          </cell>
          <cell r="AU2281">
            <v>44441</v>
          </cell>
          <cell r="AV2281">
            <v>7243</v>
          </cell>
          <cell r="AW2281">
            <v>7.45</v>
          </cell>
          <cell r="AX2281">
            <v>10.5</v>
          </cell>
          <cell r="AY2281">
            <v>52.54</v>
          </cell>
          <cell r="AZ2281">
            <v>115259</v>
          </cell>
          <cell r="BA2281">
            <v>44861</v>
          </cell>
          <cell r="BB2281">
            <v>6324</v>
          </cell>
          <cell r="BC2281" t="str">
            <v>NA</v>
          </cell>
          <cell r="BD2281">
            <v>9.8000000000000007</v>
          </cell>
          <cell r="BE2281">
            <v>52.54</v>
          </cell>
          <cell r="BF2281">
            <v>44926</v>
          </cell>
          <cell r="BG2281" t="str">
            <v>NA</v>
          </cell>
          <cell r="BI2281" t="str">
            <v>Distribution</v>
          </cell>
          <cell r="BJ2281" t="str">
            <v>Settled</v>
          </cell>
          <cell r="BK2281" t="str">
            <v>No</v>
          </cell>
          <cell r="BL2281" t="str">
            <v>Yes</v>
          </cell>
        </row>
        <row r="2282">
          <cell r="AE2282">
            <v>229</v>
          </cell>
          <cell r="AF2282">
            <v>1</v>
          </cell>
          <cell r="AG2282">
            <v>1</v>
          </cell>
          <cell r="AH2282">
            <v>1</v>
          </cell>
          <cell r="AI2282">
            <v>1</v>
          </cell>
          <cell r="AJ2282">
            <v>0</v>
          </cell>
          <cell r="AL2282">
            <v>48</v>
          </cell>
          <cell r="AM2282">
            <v>139</v>
          </cell>
          <cell r="AO2282" t="str">
            <v>C-PU-22-194</v>
          </cell>
          <cell r="AP2282">
            <v>4003</v>
          </cell>
          <cell r="AQ2282" t="str">
            <v>ND</v>
          </cell>
          <cell r="AR2282" t="str">
            <v>MDU Resources Group, Inc.</v>
          </cell>
          <cell r="AT2282" t="str">
            <v>Electric</v>
          </cell>
          <cell r="AU2282">
            <v>44697</v>
          </cell>
          <cell r="AV2282">
            <v>20990.260000000002</v>
          </cell>
          <cell r="AW2282">
            <v>7.51</v>
          </cell>
          <cell r="AX2282">
            <v>10.5</v>
          </cell>
          <cell r="AY2282">
            <v>50.81</v>
          </cell>
          <cell r="AZ2282">
            <v>612177.98100000003</v>
          </cell>
          <cell r="BA2282">
            <v>45083</v>
          </cell>
          <cell r="BB2282">
            <v>10898.289000000001</v>
          </cell>
          <cell r="BC2282">
            <v>7.13</v>
          </cell>
          <cell r="BD2282">
            <v>9.75</v>
          </cell>
          <cell r="BE2282">
            <v>50.81</v>
          </cell>
          <cell r="BF2282">
            <v>45291</v>
          </cell>
          <cell r="BG2282">
            <v>617900</v>
          </cell>
          <cell r="BH2282" t="str">
            <v>Average</v>
          </cell>
          <cell r="BI2282" t="str">
            <v>Vertically Integrated</v>
          </cell>
          <cell r="BJ2282" t="str">
            <v>Settled</v>
          </cell>
          <cell r="BK2282" t="str">
            <v>No</v>
          </cell>
          <cell r="BL2282" t="str">
            <v>Yes</v>
          </cell>
        </row>
        <row r="2283">
          <cell r="AE2283">
            <v>230</v>
          </cell>
          <cell r="AF2283">
            <v>1</v>
          </cell>
          <cell r="AG2283">
            <v>1</v>
          </cell>
          <cell r="AH2283">
            <v>1</v>
          </cell>
          <cell r="AI2283">
            <v>1</v>
          </cell>
          <cell r="AJ2283">
            <v>1</v>
          </cell>
          <cell r="AL2283">
            <v>48</v>
          </cell>
          <cell r="AM2283">
            <v>139</v>
          </cell>
          <cell r="AO2283" t="str">
            <v>C-PU-23-341</v>
          </cell>
          <cell r="AP2283">
            <v>4282</v>
          </cell>
          <cell r="AQ2283" t="str">
            <v>ND</v>
          </cell>
          <cell r="AR2283" t="str">
            <v>MDU Resources Group, Inc.</v>
          </cell>
          <cell r="AT2283" t="str">
            <v>Natural Gas</v>
          </cell>
          <cell r="AU2283">
            <v>45231</v>
          </cell>
          <cell r="AV2283">
            <v>11635.044</v>
          </cell>
          <cell r="AW2283">
            <v>7.56</v>
          </cell>
          <cell r="AX2283">
            <v>10.5</v>
          </cell>
          <cell r="AY2283">
            <v>50.19</v>
          </cell>
          <cell r="AZ2283">
            <v>216970.10399999999</v>
          </cell>
          <cell r="BA2283">
            <v>45603</v>
          </cell>
          <cell r="BB2283">
            <v>9443.8829999999998</v>
          </cell>
          <cell r="BC2283">
            <v>7.26</v>
          </cell>
          <cell r="BD2283">
            <v>9.9</v>
          </cell>
          <cell r="BE2283">
            <v>50.19</v>
          </cell>
          <cell r="BF2283">
            <v>45657</v>
          </cell>
          <cell r="BG2283">
            <v>215355</v>
          </cell>
          <cell r="BH2283" t="str">
            <v>Average</v>
          </cell>
          <cell r="BI2283" t="str">
            <v>Distribution</v>
          </cell>
          <cell r="BJ2283" t="str">
            <v>Settled</v>
          </cell>
          <cell r="BK2283" t="str">
            <v>No</v>
          </cell>
          <cell r="BL2283" t="str">
            <v>Yes</v>
          </cell>
        </row>
        <row r="2284">
          <cell r="AE2284">
            <v>230</v>
          </cell>
          <cell r="AF2284">
            <v>1</v>
          </cell>
          <cell r="AG2284">
            <v>1</v>
          </cell>
          <cell r="AH2284">
            <v>1</v>
          </cell>
          <cell r="AI2284">
            <v>1</v>
          </cell>
          <cell r="AJ2284">
            <v>0</v>
          </cell>
          <cell r="AL2284">
            <v>48</v>
          </cell>
          <cell r="AM2284">
            <v>139</v>
          </cell>
          <cell r="AO2284" t="str">
            <v>C-PU-23-342</v>
          </cell>
          <cell r="AP2284">
            <v>4284</v>
          </cell>
          <cell r="AQ2284" t="str">
            <v>ND</v>
          </cell>
          <cell r="AR2284" t="str">
            <v>Otter Tail Power Company</v>
          </cell>
          <cell r="AS2284" t="str">
            <v>OTTR</v>
          </cell>
          <cell r="AT2284" t="str">
            <v>Electric</v>
          </cell>
          <cell r="AU2284">
            <v>45232</v>
          </cell>
          <cell r="AV2284">
            <v>44773.004999999997</v>
          </cell>
          <cell r="AW2284">
            <v>7.8</v>
          </cell>
          <cell r="AX2284">
            <v>10.6</v>
          </cell>
          <cell r="AY2284">
            <v>53.5</v>
          </cell>
          <cell r="AZ2284">
            <v>695770.56099999999</v>
          </cell>
          <cell r="BA2284">
            <v>45656</v>
          </cell>
          <cell r="BB2284">
            <v>36444.216</v>
          </cell>
          <cell r="BC2284">
            <v>7.53</v>
          </cell>
          <cell r="BD2284">
            <v>10.1</v>
          </cell>
          <cell r="BE2284">
            <v>53.5</v>
          </cell>
          <cell r="BF2284">
            <v>45657</v>
          </cell>
          <cell r="BG2284">
            <v>701650.93</v>
          </cell>
          <cell r="BH2284" t="str">
            <v>Average</v>
          </cell>
          <cell r="BI2284" t="str">
            <v>Vertically Integrated</v>
          </cell>
          <cell r="BJ2284" t="str">
            <v>Settled</v>
          </cell>
          <cell r="BK2284" t="str">
            <v>No</v>
          </cell>
          <cell r="BL2284" t="str">
            <v>Yes</v>
          </cell>
        </row>
        <row r="2285">
          <cell r="AE2285">
            <v>231</v>
          </cell>
          <cell r="AF2285">
            <v>1</v>
          </cell>
          <cell r="AG2285">
            <v>1</v>
          </cell>
          <cell r="AH2285">
            <v>1</v>
          </cell>
          <cell r="AI2285">
            <v>1</v>
          </cell>
          <cell r="AJ2285">
            <v>1</v>
          </cell>
          <cell r="AL2285">
            <v>48</v>
          </cell>
          <cell r="AM2285">
            <v>139</v>
          </cell>
          <cell r="AO2285" t="str">
            <v>C-PU-23-367</v>
          </cell>
          <cell r="AP2285">
            <v>4306</v>
          </cell>
          <cell r="AQ2285" t="str">
            <v>ND</v>
          </cell>
          <cell r="AR2285" t="str">
            <v>Northern States Power Company</v>
          </cell>
          <cell r="AS2285" t="str">
            <v>XEL</v>
          </cell>
          <cell r="AT2285" t="str">
            <v>Natural Gas</v>
          </cell>
          <cell r="AU2285">
            <v>45289</v>
          </cell>
          <cell r="AV2285">
            <v>8463</v>
          </cell>
          <cell r="AW2285">
            <v>7.52</v>
          </cell>
          <cell r="AX2285">
            <v>10.199999999999999</v>
          </cell>
          <cell r="AY2285">
            <v>52.5</v>
          </cell>
          <cell r="AZ2285">
            <v>167970</v>
          </cell>
          <cell r="BA2285">
            <v>45603</v>
          </cell>
          <cell r="BB2285">
            <v>7348</v>
          </cell>
          <cell r="BC2285">
            <v>7.36</v>
          </cell>
          <cell r="BD2285">
            <v>9.9</v>
          </cell>
          <cell r="BE2285">
            <v>52.5</v>
          </cell>
          <cell r="BF2285">
            <v>45657</v>
          </cell>
          <cell r="BG2285" t="str">
            <v>NA</v>
          </cell>
          <cell r="BH2285" t="str">
            <v>Average</v>
          </cell>
          <cell r="BI2285" t="str">
            <v>Distribution</v>
          </cell>
          <cell r="BJ2285" t="str">
            <v>Settled</v>
          </cell>
          <cell r="BK2285" t="str">
            <v>No</v>
          </cell>
          <cell r="BL2285" t="str">
            <v>Yes</v>
          </cell>
        </row>
        <row r="2286">
          <cell r="AE2286">
            <v>231</v>
          </cell>
          <cell r="AF2286">
            <v>0</v>
          </cell>
          <cell r="AG2286">
            <v>1</v>
          </cell>
          <cell r="AH2286">
            <v>1</v>
          </cell>
          <cell r="AI2286">
            <v>1</v>
          </cell>
          <cell r="AJ2286">
            <v>1</v>
          </cell>
          <cell r="AL2286">
            <v>48</v>
          </cell>
          <cell r="AM2286">
            <v>140</v>
          </cell>
          <cell r="AO2286" t="str">
            <v>D-NG-0041</v>
          </cell>
          <cell r="AP2286">
            <v>14</v>
          </cell>
          <cell r="AQ2286" t="str">
            <v>NE</v>
          </cell>
          <cell r="AR2286" t="str">
            <v>Black Hills Nebraska Gas, LLC</v>
          </cell>
          <cell r="AS2286" t="str">
            <v>BKH</v>
          </cell>
          <cell r="AT2286" t="str">
            <v>Natural Gas</v>
          </cell>
          <cell r="AU2286">
            <v>39036</v>
          </cell>
          <cell r="AV2286">
            <v>16300</v>
          </cell>
          <cell r="AW2286">
            <v>9.6</v>
          </cell>
          <cell r="AX2286">
            <v>12</v>
          </cell>
          <cell r="AY2286">
            <v>51</v>
          </cell>
          <cell r="AZ2286">
            <v>138400</v>
          </cell>
          <cell r="BA2286">
            <v>39287</v>
          </cell>
          <cell r="BB2286">
            <v>9200</v>
          </cell>
          <cell r="BC2286">
            <v>8.8000000000000007</v>
          </cell>
          <cell r="BD2286">
            <v>10.4</v>
          </cell>
          <cell r="BE2286">
            <v>51</v>
          </cell>
          <cell r="BF2286">
            <v>38898</v>
          </cell>
          <cell r="BG2286">
            <v>121395.819</v>
          </cell>
          <cell r="BH2286" t="str">
            <v>Year-end</v>
          </cell>
          <cell r="BI2286" t="str">
            <v>Distribution</v>
          </cell>
          <cell r="BJ2286" t="str">
            <v>Fully Litigated</v>
          </cell>
          <cell r="BK2286" t="str">
            <v>No</v>
          </cell>
          <cell r="BL2286" t="str">
            <v>Yes</v>
          </cell>
        </row>
        <row r="2287">
          <cell r="AE2287">
            <v>231</v>
          </cell>
          <cell r="AF2287">
            <v>0</v>
          </cell>
          <cell r="AG2287">
            <v>1</v>
          </cell>
          <cell r="AH2287">
            <v>1</v>
          </cell>
          <cell r="AI2287">
            <v>1</v>
          </cell>
          <cell r="AJ2287">
            <v>1</v>
          </cell>
          <cell r="AL2287">
            <v>48</v>
          </cell>
          <cell r="AM2287">
            <v>140</v>
          </cell>
          <cell r="AO2287" t="str">
            <v>D-NG-0036</v>
          </cell>
          <cell r="AP2287">
            <v>15</v>
          </cell>
          <cell r="AQ2287" t="str">
            <v>NE</v>
          </cell>
          <cell r="AR2287" t="str">
            <v>Black Hills Gas Distribution LLC</v>
          </cell>
          <cell r="AS2287" t="str">
            <v>BKH</v>
          </cell>
          <cell r="AT2287" t="str">
            <v>Natural Gas</v>
          </cell>
          <cell r="AU2287">
            <v>38870</v>
          </cell>
          <cell r="AV2287">
            <v>11000</v>
          </cell>
          <cell r="AW2287">
            <v>9.2200000000000006</v>
          </cell>
          <cell r="AX2287">
            <v>12.9</v>
          </cell>
          <cell r="AY2287">
            <v>43.46</v>
          </cell>
          <cell r="AZ2287">
            <v>80300</v>
          </cell>
          <cell r="BA2287">
            <v>39078</v>
          </cell>
          <cell r="BB2287">
            <v>8300</v>
          </cell>
          <cell r="BC2287" t="str">
            <v>NA</v>
          </cell>
          <cell r="BD2287" t="str">
            <v>NA</v>
          </cell>
          <cell r="BE2287" t="str">
            <v>NA</v>
          </cell>
          <cell r="BG2287" t="str">
            <v>NA</v>
          </cell>
          <cell r="BI2287" t="str">
            <v>Distribution</v>
          </cell>
          <cell r="BJ2287" t="str">
            <v>Settled</v>
          </cell>
          <cell r="BK2287" t="str">
            <v>No</v>
          </cell>
          <cell r="BL2287" t="str">
            <v>Yes</v>
          </cell>
        </row>
        <row r="2288">
          <cell r="AE2288">
            <v>231</v>
          </cell>
          <cell r="AF2288">
            <v>0</v>
          </cell>
          <cell r="AG2288">
            <v>1</v>
          </cell>
          <cell r="AH2288">
            <v>1</v>
          </cell>
          <cell r="AI2288">
            <v>1</v>
          </cell>
          <cell r="AJ2288">
            <v>1</v>
          </cell>
          <cell r="AL2288">
            <v>48</v>
          </cell>
          <cell r="AM2288">
            <v>140</v>
          </cell>
          <cell r="AO2288" t="str">
            <v>D-NG-0048</v>
          </cell>
          <cell r="AP2288">
            <v>112</v>
          </cell>
          <cell r="AQ2288" t="str">
            <v>NE</v>
          </cell>
          <cell r="AR2288" t="str">
            <v>NorthWestern Energy Group, Inc.</v>
          </cell>
          <cell r="AT2288" t="str">
            <v>Natural Gas</v>
          </cell>
          <cell r="AU2288">
            <v>39234</v>
          </cell>
          <cell r="AV2288">
            <v>2800</v>
          </cell>
          <cell r="AW2288">
            <v>8.98</v>
          </cell>
          <cell r="AX2288">
            <v>11.25</v>
          </cell>
          <cell r="AY2288">
            <v>51.46</v>
          </cell>
          <cell r="AZ2288" t="str">
            <v>NA</v>
          </cell>
          <cell r="BA2288">
            <v>39434</v>
          </cell>
          <cell r="BB2288">
            <v>1500</v>
          </cell>
          <cell r="BC2288" t="str">
            <v>NA</v>
          </cell>
          <cell r="BD2288">
            <v>10.4</v>
          </cell>
          <cell r="BE2288" t="str">
            <v>NA</v>
          </cell>
          <cell r="BF2288">
            <v>39082</v>
          </cell>
          <cell r="BG2288" t="str">
            <v>NA</v>
          </cell>
          <cell r="BI2288" t="str">
            <v>Distribution</v>
          </cell>
          <cell r="BJ2288" t="str">
            <v>Settled</v>
          </cell>
          <cell r="BK2288" t="str">
            <v>No</v>
          </cell>
          <cell r="BL2288" t="str">
            <v>Yes</v>
          </cell>
        </row>
        <row r="2289">
          <cell r="AE2289">
            <v>231</v>
          </cell>
          <cell r="AF2289">
            <v>0</v>
          </cell>
          <cell r="AG2289">
            <v>1</v>
          </cell>
          <cell r="AH2289">
            <v>1</v>
          </cell>
          <cell r="AI2289">
            <v>1</v>
          </cell>
          <cell r="AJ2289">
            <v>1</v>
          </cell>
          <cell r="AL2289">
            <v>48</v>
          </cell>
          <cell r="AM2289">
            <v>140</v>
          </cell>
          <cell r="AO2289" t="str">
            <v>D-NG-0001,2,3</v>
          </cell>
          <cell r="AP2289">
            <v>348</v>
          </cell>
          <cell r="AQ2289" t="str">
            <v>NE</v>
          </cell>
          <cell r="AR2289" t="str">
            <v>Black Hills Nebraska Gas, LLC</v>
          </cell>
          <cell r="AS2289" t="str">
            <v>BKH</v>
          </cell>
          <cell r="AT2289" t="str">
            <v>Natural Gas</v>
          </cell>
          <cell r="AU2289">
            <v>37802</v>
          </cell>
          <cell r="AV2289">
            <v>9900</v>
          </cell>
          <cell r="AW2289">
            <v>9.91</v>
          </cell>
          <cell r="AX2289">
            <v>12.25</v>
          </cell>
          <cell r="AY2289">
            <v>49.95</v>
          </cell>
          <cell r="AZ2289" t="str">
            <v>NA</v>
          </cell>
          <cell r="BA2289">
            <v>38007</v>
          </cell>
          <cell r="BB2289">
            <v>6200</v>
          </cell>
          <cell r="BC2289" t="str">
            <v>NA</v>
          </cell>
          <cell r="BD2289" t="str">
            <v>NA</v>
          </cell>
          <cell r="BE2289" t="str">
            <v>NA</v>
          </cell>
          <cell r="BG2289" t="str">
            <v>NA</v>
          </cell>
          <cell r="BI2289" t="str">
            <v>Distribution</v>
          </cell>
          <cell r="BJ2289" t="str">
            <v>Settled</v>
          </cell>
          <cell r="BK2289" t="str">
            <v>No</v>
          </cell>
          <cell r="BL2289" t="str">
            <v>Yes</v>
          </cell>
        </row>
        <row r="2290">
          <cell r="AE2290">
            <v>231</v>
          </cell>
          <cell r="AF2290">
            <v>0</v>
          </cell>
          <cell r="AG2290">
            <v>1</v>
          </cell>
          <cell r="AH2290">
            <v>1</v>
          </cell>
          <cell r="AI2290">
            <v>1</v>
          </cell>
          <cell r="AJ2290">
            <v>1</v>
          </cell>
          <cell r="AL2290">
            <v>48</v>
          </cell>
          <cell r="AM2290">
            <v>140</v>
          </cell>
          <cell r="AO2290" t="str">
            <v>D-NG-0060</v>
          </cell>
          <cell r="AP2290">
            <v>516</v>
          </cell>
          <cell r="AQ2290" t="str">
            <v>NE</v>
          </cell>
          <cell r="AR2290" t="str">
            <v>Black Hills Gas Distribution LLC</v>
          </cell>
          <cell r="AS2290" t="str">
            <v>BKH</v>
          </cell>
          <cell r="AT2290" t="str">
            <v>Natural Gas</v>
          </cell>
          <cell r="AU2290">
            <v>39996</v>
          </cell>
          <cell r="AV2290">
            <v>9009.7579999999998</v>
          </cell>
          <cell r="AW2290">
            <v>9.0500000000000007</v>
          </cell>
          <cell r="AX2290">
            <v>12.1</v>
          </cell>
          <cell r="AY2290">
            <v>49.96</v>
          </cell>
          <cell r="AZ2290">
            <v>91124.551000000007</v>
          </cell>
          <cell r="BA2290">
            <v>40246</v>
          </cell>
          <cell r="BB2290">
            <v>1632.2160000000001</v>
          </cell>
          <cell r="BC2290">
            <v>7.8</v>
          </cell>
          <cell r="BD2290">
            <v>9.6</v>
          </cell>
          <cell r="BE2290">
            <v>49.96</v>
          </cell>
          <cell r="BF2290">
            <v>39813</v>
          </cell>
          <cell r="BG2290">
            <v>86147.304000000004</v>
          </cell>
          <cell r="BH2290" t="str">
            <v>Year-end</v>
          </cell>
          <cell r="BI2290" t="str">
            <v>Distribution</v>
          </cell>
          <cell r="BJ2290" t="str">
            <v>Fully Litigated</v>
          </cell>
          <cell r="BK2290" t="str">
            <v>No</v>
          </cell>
          <cell r="BL2290" t="str">
            <v>Yes</v>
          </cell>
        </row>
        <row r="2291">
          <cell r="AE2291">
            <v>231</v>
          </cell>
          <cell r="AF2291">
            <v>0</v>
          </cell>
          <cell r="AG2291">
            <v>1</v>
          </cell>
          <cell r="AH2291">
            <v>1</v>
          </cell>
          <cell r="AI2291">
            <v>1</v>
          </cell>
          <cell r="AJ2291">
            <v>1</v>
          </cell>
          <cell r="AL2291">
            <v>48</v>
          </cell>
          <cell r="AM2291">
            <v>140</v>
          </cell>
          <cell r="AO2291" t="str">
            <v>D-NG-0061</v>
          </cell>
          <cell r="AP2291">
            <v>564</v>
          </cell>
          <cell r="AQ2291" t="str">
            <v>NE</v>
          </cell>
          <cell r="AR2291" t="str">
            <v>Black Hills Nebraska Gas, LLC</v>
          </cell>
          <cell r="AS2291" t="str">
            <v>BKH</v>
          </cell>
          <cell r="AT2291" t="str">
            <v>Natural Gas</v>
          </cell>
          <cell r="AU2291">
            <v>40148</v>
          </cell>
          <cell r="AV2291">
            <v>12100</v>
          </cell>
          <cell r="AW2291">
            <v>9.84</v>
          </cell>
          <cell r="AX2291">
            <v>11.5</v>
          </cell>
          <cell r="AY2291">
            <v>52</v>
          </cell>
          <cell r="AZ2291">
            <v>163800.85699999999</v>
          </cell>
          <cell r="BA2291">
            <v>40407</v>
          </cell>
          <cell r="BB2291">
            <v>8300</v>
          </cell>
          <cell r="BC2291">
            <v>9.11</v>
          </cell>
          <cell r="BD2291">
            <v>10.1</v>
          </cell>
          <cell r="BE2291">
            <v>52</v>
          </cell>
          <cell r="BF2291">
            <v>40025</v>
          </cell>
          <cell r="BG2291">
            <v>161288.894</v>
          </cell>
          <cell r="BH2291" t="str">
            <v>Year-end</v>
          </cell>
          <cell r="BI2291" t="str">
            <v>Distribution</v>
          </cell>
          <cell r="BJ2291" t="str">
            <v>Fully Litigated</v>
          </cell>
          <cell r="BK2291" t="str">
            <v>No</v>
          </cell>
          <cell r="BL2291" t="str">
            <v>Yes</v>
          </cell>
        </row>
        <row r="2292">
          <cell r="AE2292">
            <v>231</v>
          </cell>
          <cell r="AF2292">
            <v>0</v>
          </cell>
          <cell r="AG2292">
            <v>1</v>
          </cell>
          <cell r="AH2292">
            <v>1</v>
          </cell>
          <cell r="AI2292">
            <v>1</v>
          </cell>
          <cell r="AJ2292">
            <v>1</v>
          </cell>
          <cell r="AL2292">
            <v>48</v>
          </cell>
          <cell r="AM2292">
            <v>140</v>
          </cell>
          <cell r="AO2292" t="str">
            <v>D-NG-0067</v>
          </cell>
          <cell r="AP2292">
            <v>2227</v>
          </cell>
          <cell r="AQ2292" t="str">
            <v>NE</v>
          </cell>
          <cell r="AR2292" t="str">
            <v>Black Hills Gas Distribution LLC</v>
          </cell>
          <cell r="AS2292" t="str">
            <v>BKH</v>
          </cell>
          <cell r="AT2292" t="str">
            <v>Natural Gas</v>
          </cell>
          <cell r="AU2292">
            <v>40816</v>
          </cell>
          <cell r="AV2292">
            <v>6086.1080000000002</v>
          </cell>
          <cell r="AW2292">
            <v>8.19</v>
          </cell>
          <cell r="AX2292">
            <v>10.62</v>
          </cell>
          <cell r="AY2292">
            <v>51.16</v>
          </cell>
          <cell r="AZ2292">
            <v>70351.373000000007</v>
          </cell>
          <cell r="BA2292">
            <v>41051</v>
          </cell>
          <cell r="BB2292">
            <v>4960</v>
          </cell>
          <cell r="BC2292">
            <v>7.67</v>
          </cell>
          <cell r="BD2292">
            <v>9.6</v>
          </cell>
          <cell r="BE2292">
            <v>51.16</v>
          </cell>
          <cell r="BF2292">
            <v>40633</v>
          </cell>
          <cell r="BG2292">
            <v>69760</v>
          </cell>
          <cell r="BH2292" t="str">
            <v>Year-end</v>
          </cell>
          <cell r="BI2292" t="str">
            <v>Distribution</v>
          </cell>
          <cell r="BJ2292" t="str">
            <v>Fully Litigated</v>
          </cell>
          <cell r="BK2292" t="str">
            <v>No</v>
          </cell>
          <cell r="BL2292" t="str">
            <v>Yes</v>
          </cell>
        </row>
        <row r="2293">
          <cell r="AE2293">
            <v>232</v>
          </cell>
          <cell r="AF2293">
            <v>1</v>
          </cell>
          <cell r="AG2293">
            <v>1</v>
          </cell>
          <cell r="AH2293">
            <v>1</v>
          </cell>
          <cell r="AI2293">
            <v>1</v>
          </cell>
          <cell r="AJ2293">
            <v>1</v>
          </cell>
          <cell r="AL2293">
            <v>48</v>
          </cell>
          <cell r="AM2293">
            <v>140</v>
          </cell>
          <cell r="AO2293" t="str">
            <v>D-NG-109</v>
          </cell>
          <cell r="AP2293">
            <v>3655</v>
          </cell>
          <cell r="AQ2293" t="str">
            <v>NE</v>
          </cell>
          <cell r="AR2293" t="str">
            <v>Black Hills Nebraska Gas, LLC</v>
          </cell>
          <cell r="AS2293" t="str">
            <v>BKH</v>
          </cell>
          <cell r="AT2293" t="str">
            <v>Natural Gas</v>
          </cell>
          <cell r="AU2293">
            <v>43983</v>
          </cell>
          <cell r="AV2293">
            <v>15654.89</v>
          </cell>
          <cell r="AW2293">
            <v>6.96</v>
          </cell>
          <cell r="AX2293">
            <v>10</v>
          </cell>
          <cell r="AY2293">
            <v>50</v>
          </cell>
          <cell r="AZ2293">
            <v>503792.11200000002</v>
          </cell>
          <cell r="BA2293">
            <v>44222</v>
          </cell>
          <cell r="BB2293">
            <v>10688.337</v>
          </cell>
          <cell r="BC2293">
            <v>6.71</v>
          </cell>
          <cell r="BD2293">
            <v>9.5</v>
          </cell>
          <cell r="BE2293">
            <v>50</v>
          </cell>
          <cell r="BF2293">
            <v>43830</v>
          </cell>
          <cell r="BG2293">
            <v>502652.42200000002</v>
          </cell>
          <cell r="BH2293" t="str">
            <v>Year-end</v>
          </cell>
          <cell r="BI2293" t="str">
            <v>Distribution</v>
          </cell>
          <cell r="BJ2293" t="str">
            <v>Settled</v>
          </cell>
          <cell r="BK2293" t="str">
            <v>No</v>
          </cell>
          <cell r="BL2293" t="str">
            <v>Yes</v>
          </cell>
        </row>
        <row r="2294">
          <cell r="AE2294">
            <v>232</v>
          </cell>
          <cell r="AF2294">
            <v>0</v>
          </cell>
          <cell r="AG2294">
            <v>1</v>
          </cell>
          <cell r="AH2294">
            <v>1</v>
          </cell>
          <cell r="AI2294">
            <v>1</v>
          </cell>
          <cell r="AJ2294">
            <v>0</v>
          </cell>
          <cell r="AL2294">
            <v>48</v>
          </cell>
          <cell r="AM2294">
            <v>141</v>
          </cell>
          <cell r="AO2294" t="str">
            <v>DE-05-178</v>
          </cell>
          <cell r="AP2294">
            <v>-936</v>
          </cell>
          <cell r="AQ2294" t="str">
            <v>NH</v>
          </cell>
          <cell r="AR2294" t="str">
            <v>Unitil Energy Systems, Inc.</v>
          </cell>
          <cell r="AS2294" t="str">
            <v>UTL</v>
          </cell>
          <cell r="AT2294" t="str">
            <v>Electric</v>
          </cell>
          <cell r="AU2294">
            <v>38660</v>
          </cell>
          <cell r="AV2294">
            <v>4700</v>
          </cell>
          <cell r="AW2294">
            <v>9.25</v>
          </cell>
          <cell r="AX2294">
            <v>11</v>
          </cell>
          <cell r="AY2294">
            <v>43.09</v>
          </cell>
          <cell r="AZ2294">
            <v>98500</v>
          </cell>
          <cell r="BA2294">
            <v>38996</v>
          </cell>
          <cell r="BB2294">
            <v>2300</v>
          </cell>
          <cell r="BC2294">
            <v>8.6999999999999993</v>
          </cell>
          <cell r="BD2294">
            <v>9.67</v>
          </cell>
          <cell r="BE2294">
            <v>43.1</v>
          </cell>
          <cell r="BF2294">
            <v>38533</v>
          </cell>
          <cell r="BG2294">
            <v>96000</v>
          </cell>
          <cell r="BH2294" t="str">
            <v>Year-end</v>
          </cell>
          <cell r="BI2294" t="str">
            <v>Distribution</v>
          </cell>
          <cell r="BJ2294" t="str">
            <v>Settled</v>
          </cell>
          <cell r="BK2294" t="str">
            <v>Yes</v>
          </cell>
          <cell r="BL2294" t="str">
            <v>No</v>
          </cell>
        </row>
        <row r="2295">
          <cell r="AE2295">
            <v>232</v>
          </cell>
          <cell r="AF2295">
            <v>0</v>
          </cell>
          <cell r="AG2295">
            <v>1</v>
          </cell>
          <cell r="AH2295">
            <v>1</v>
          </cell>
          <cell r="AI2295">
            <v>1</v>
          </cell>
          <cell r="AJ2295">
            <v>0</v>
          </cell>
          <cell r="AL2295">
            <v>48</v>
          </cell>
          <cell r="AM2295">
            <v>142</v>
          </cell>
          <cell r="AO2295" t="str">
            <v>D-DE-03-200</v>
          </cell>
          <cell r="AP2295">
            <v>-760</v>
          </cell>
          <cell r="AQ2295" t="str">
            <v>NH</v>
          </cell>
          <cell r="AR2295" t="str">
            <v>Public Service Company of New Hampshire</v>
          </cell>
          <cell r="AS2295" t="str">
            <v>ES</v>
          </cell>
          <cell r="AT2295" t="str">
            <v>Electric</v>
          </cell>
          <cell r="AU2295">
            <v>37984</v>
          </cell>
          <cell r="AV2295">
            <v>21400</v>
          </cell>
          <cell r="AW2295">
            <v>7.74</v>
          </cell>
          <cell r="AX2295">
            <v>11.2</v>
          </cell>
          <cell r="AY2295">
            <v>47.81</v>
          </cell>
          <cell r="AZ2295">
            <v>498100</v>
          </cell>
          <cell r="BA2295">
            <v>38232</v>
          </cell>
          <cell r="BB2295">
            <v>13500</v>
          </cell>
          <cell r="BC2295" t="str">
            <v>NA</v>
          </cell>
          <cell r="BD2295" t="str">
            <v>NA</v>
          </cell>
          <cell r="BE2295" t="str">
            <v>NA</v>
          </cell>
          <cell r="BG2295" t="str">
            <v>NA</v>
          </cell>
          <cell r="BI2295" t="str">
            <v>Distribution</v>
          </cell>
          <cell r="BJ2295" t="str">
            <v>Settled</v>
          </cell>
          <cell r="BK2295" t="str">
            <v>Yes</v>
          </cell>
          <cell r="BL2295" t="str">
            <v>No</v>
          </cell>
        </row>
        <row r="2296">
          <cell r="AE2296">
            <v>232</v>
          </cell>
          <cell r="AF2296">
            <v>0</v>
          </cell>
          <cell r="AG2296">
            <v>1</v>
          </cell>
          <cell r="AH2296">
            <v>1</v>
          </cell>
          <cell r="AI2296">
            <v>1</v>
          </cell>
          <cell r="AJ2296">
            <v>0</v>
          </cell>
          <cell r="AL2296">
            <v>48</v>
          </cell>
          <cell r="AM2296">
            <v>142</v>
          </cell>
          <cell r="AO2296" t="str">
            <v>D-DE-06-028</v>
          </cell>
          <cell r="AP2296">
            <v>13</v>
          </cell>
          <cell r="AQ2296" t="str">
            <v>NH</v>
          </cell>
          <cell r="AR2296" t="str">
            <v>Public Service Company of New Hampshire</v>
          </cell>
          <cell r="AS2296" t="str">
            <v>ES</v>
          </cell>
          <cell r="AT2296" t="str">
            <v>Electric</v>
          </cell>
          <cell r="AU2296">
            <v>38867</v>
          </cell>
          <cell r="AV2296">
            <v>60200</v>
          </cell>
          <cell r="AW2296">
            <v>7.98</v>
          </cell>
          <cell r="AX2296">
            <v>10.5</v>
          </cell>
          <cell r="AY2296">
            <v>48.22</v>
          </cell>
          <cell r="AZ2296">
            <v>647100</v>
          </cell>
          <cell r="BA2296">
            <v>39227</v>
          </cell>
          <cell r="BB2296">
            <v>50100</v>
          </cell>
          <cell r="BC2296">
            <v>7.55</v>
          </cell>
          <cell r="BD2296">
            <v>9.67</v>
          </cell>
          <cell r="BE2296">
            <v>47.66</v>
          </cell>
          <cell r="BF2296">
            <v>38717</v>
          </cell>
          <cell r="BG2296">
            <v>668300</v>
          </cell>
          <cell r="BH2296" t="str">
            <v>Average</v>
          </cell>
          <cell r="BI2296" t="str">
            <v>Distribution</v>
          </cell>
          <cell r="BJ2296" t="str">
            <v>Settled</v>
          </cell>
          <cell r="BK2296" t="str">
            <v>Yes</v>
          </cell>
          <cell r="BL2296" t="str">
            <v>Yes</v>
          </cell>
        </row>
        <row r="2297">
          <cell r="AE2297">
            <v>232</v>
          </cell>
          <cell r="AF2297">
            <v>0</v>
          </cell>
          <cell r="AG2297">
            <v>1</v>
          </cell>
          <cell r="AH2297">
            <v>1</v>
          </cell>
          <cell r="AI2297">
            <v>1</v>
          </cell>
          <cell r="AJ2297">
            <v>0</v>
          </cell>
          <cell r="AL2297">
            <v>48</v>
          </cell>
          <cell r="AM2297">
            <v>143</v>
          </cell>
          <cell r="AO2297" t="str">
            <v>D-DG-06-107</v>
          </cell>
          <cell r="AP2297">
            <v>216</v>
          </cell>
          <cell r="AQ2297" t="str">
            <v>NH</v>
          </cell>
          <cell r="AR2297" t="str">
            <v>Liberty Utilities (Granite State Electric) Corp.</v>
          </cell>
          <cell r="AS2297" t="str">
            <v>AQN</v>
          </cell>
          <cell r="AT2297" t="str">
            <v>Electric</v>
          </cell>
          <cell r="AU2297">
            <v>38939</v>
          </cell>
          <cell r="AV2297" t="str">
            <v>NA</v>
          </cell>
          <cell r="AW2297" t="str">
            <v>NA</v>
          </cell>
          <cell r="AX2297" t="str">
            <v>NA</v>
          </cell>
          <cell r="AY2297" t="str">
            <v>NA</v>
          </cell>
          <cell r="AZ2297" t="str">
            <v>NA</v>
          </cell>
          <cell r="BA2297">
            <v>39275</v>
          </cell>
          <cell r="BB2297">
            <v>-2200</v>
          </cell>
          <cell r="BC2297">
            <v>8.61</v>
          </cell>
          <cell r="BD2297">
            <v>9.67</v>
          </cell>
          <cell r="BE2297">
            <v>50</v>
          </cell>
          <cell r="BG2297" t="str">
            <v>NA</v>
          </cell>
          <cell r="BI2297" t="str">
            <v>Distribution</v>
          </cell>
          <cell r="BJ2297" t="str">
            <v>Settled</v>
          </cell>
          <cell r="BK2297" t="str">
            <v>Yes</v>
          </cell>
          <cell r="BL2297" t="str">
            <v>No</v>
          </cell>
        </row>
        <row r="2298">
          <cell r="AE2298">
            <v>232</v>
          </cell>
          <cell r="AF2298">
            <v>0</v>
          </cell>
          <cell r="AG2298">
            <v>1</v>
          </cell>
          <cell r="AH2298">
            <v>1</v>
          </cell>
          <cell r="AI2298">
            <v>1</v>
          </cell>
          <cell r="AJ2298">
            <v>1</v>
          </cell>
          <cell r="AL2298">
            <v>48</v>
          </cell>
          <cell r="AM2298">
            <v>144</v>
          </cell>
          <cell r="AO2298" t="str">
            <v>D-DG-08-009</v>
          </cell>
          <cell r="AP2298">
            <v>305</v>
          </cell>
          <cell r="AQ2298" t="str">
            <v>NH</v>
          </cell>
          <cell r="AR2298" t="str">
            <v>Liberty Utilities (EnergyNorth Natural Gas) Corp.</v>
          </cell>
          <cell r="AS2298" t="str">
            <v>AQN</v>
          </cell>
          <cell r="AT2298" t="str">
            <v>Natural Gas</v>
          </cell>
          <cell r="AU2298">
            <v>39503</v>
          </cell>
          <cell r="AV2298">
            <v>8800</v>
          </cell>
          <cell r="AW2298">
            <v>9.64</v>
          </cell>
          <cell r="AX2298">
            <v>12.25</v>
          </cell>
          <cell r="AY2298">
            <v>50</v>
          </cell>
          <cell r="AZ2298">
            <v>145909.321</v>
          </cell>
          <cell r="BA2298">
            <v>39962</v>
          </cell>
          <cell r="BB2298">
            <v>5500</v>
          </cell>
          <cell r="BC2298">
            <v>8.2799999999999994</v>
          </cell>
          <cell r="BD2298">
            <v>9.5399999999999991</v>
          </cell>
          <cell r="BE2298">
            <v>50</v>
          </cell>
          <cell r="BF2298">
            <v>39263</v>
          </cell>
          <cell r="BG2298">
            <v>145909.321</v>
          </cell>
          <cell r="BH2298" t="str">
            <v>Average</v>
          </cell>
          <cell r="BI2298" t="str">
            <v>Distribution</v>
          </cell>
          <cell r="BJ2298" t="str">
            <v>Fully Litigated</v>
          </cell>
          <cell r="BK2298" t="str">
            <v>No</v>
          </cell>
          <cell r="BL2298" t="str">
            <v>Yes</v>
          </cell>
        </row>
        <row r="2299">
          <cell r="AE2299">
            <v>232</v>
          </cell>
          <cell r="AF2299">
            <v>0</v>
          </cell>
          <cell r="AG2299">
            <v>1</v>
          </cell>
          <cell r="AH2299">
            <v>1</v>
          </cell>
          <cell r="AI2299">
            <v>1</v>
          </cell>
          <cell r="AJ2299">
            <v>0</v>
          </cell>
          <cell r="AL2299">
            <v>48</v>
          </cell>
          <cell r="AM2299">
            <v>144</v>
          </cell>
          <cell r="AO2299" t="str">
            <v>D-DE-09-035</v>
          </cell>
          <cell r="AP2299">
            <v>466</v>
          </cell>
          <cell r="AQ2299" t="str">
            <v>NH</v>
          </cell>
          <cell r="AR2299" t="str">
            <v>Public Service Company of New Hampshire</v>
          </cell>
          <cell r="AS2299" t="str">
            <v>ES</v>
          </cell>
          <cell r="AT2299" t="str">
            <v>Electric</v>
          </cell>
          <cell r="AU2299">
            <v>39994</v>
          </cell>
          <cell r="AV2299">
            <v>67644</v>
          </cell>
          <cell r="AW2299">
            <v>7.92</v>
          </cell>
          <cell r="AX2299">
            <v>10.5</v>
          </cell>
          <cell r="AY2299">
            <v>51.08</v>
          </cell>
          <cell r="AZ2299">
            <v>777571</v>
          </cell>
          <cell r="BA2299">
            <v>40357</v>
          </cell>
          <cell r="BB2299">
            <v>57400</v>
          </cell>
          <cell r="BC2299">
            <v>7.51</v>
          </cell>
          <cell r="BD2299">
            <v>9.67</v>
          </cell>
          <cell r="BE2299">
            <v>52.4</v>
          </cell>
          <cell r="BG2299" t="str">
            <v>NA</v>
          </cell>
          <cell r="BI2299" t="str">
            <v>Distribution</v>
          </cell>
          <cell r="BJ2299" t="str">
            <v>Settled</v>
          </cell>
          <cell r="BK2299" t="str">
            <v>Yes</v>
          </cell>
          <cell r="BL2299" t="str">
            <v>Yes</v>
          </cell>
        </row>
        <row r="2300">
          <cell r="AE2300">
            <v>232</v>
          </cell>
          <cell r="AF2300">
            <v>0</v>
          </cell>
          <cell r="AG2300">
            <v>1</v>
          </cell>
          <cell r="AH2300">
            <v>1</v>
          </cell>
          <cell r="AI2300">
            <v>1</v>
          </cell>
          <cell r="AJ2300">
            <v>1</v>
          </cell>
          <cell r="AL2300">
            <v>48</v>
          </cell>
          <cell r="AM2300">
            <v>144</v>
          </cell>
          <cell r="AO2300" t="str">
            <v>D-DG-10-017</v>
          </cell>
          <cell r="AP2300">
            <v>589</v>
          </cell>
          <cell r="AQ2300" t="str">
            <v>NH</v>
          </cell>
          <cell r="AR2300" t="str">
            <v>Liberty Utilities (EnergyNorth Natural Gas) Corp.</v>
          </cell>
          <cell r="AS2300" t="str">
            <v>AQN</v>
          </cell>
          <cell r="AT2300" t="str">
            <v>Natural Gas</v>
          </cell>
          <cell r="AU2300">
            <v>40235</v>
          </cell>
          <cell r="AV2300">
            <v>11422.718000000001</v>
          </cell>
          <cell r="AW2300">
            <v>9.1</v>
          </cell>
          <cell r="AX2300">
            <v>11.2</v>
          </cell>
          <cell r="AY2300">
            <v>50</v>
          </cell>
          <cell r="AZ2300">
            <v>169006.09900000002</v>
          </cell>
          <cell r="BA2300">
            <v>40612</v>
          </cell>
          <cell r="BB2300">
            <v>6809.37</v>
          </cell>
          <cell r="BC2300">
            <v>8.33</v>
          </cell>
          <cell r="BD2300" t="str">
            <v>NA</v>
          </cell>
          <cell r="BE2300" t="str">
            <v>NA</v>
          </cell>
          <cell r="BF2300">
            <v>39994</v>
          </cell>
          <cell r="BG2300">
            <v>164302.83800000002</v>
          </cell>
          <cell r="BI2300" t="str">
            <v>Distribution</v>
          </cell>
          <cell r="BJ2300" t="str">
            <v>Settled</v>
          </cell>
          <cell r="BK2300" t="str">
            <v>No</v>
          </cell>
          <cell r="BL2300" t="str">
            <v>Yes</v>
          </cell>
        </row>
        <row r="2301">
          <cell r="AE2301">
            <v>232</v>
          </cell>
          <cell r="AF2301">
            <v>0</v>
          </cell>
          <cell r="AG2301">
            <v>1</v>
          </cell>
          <cell r="AH2301">
            <v>1</v>
          </cell>
          <cell r="AI2301">
            <v>1</v>
          </cell>
          <cell r="AJ2301">
            <v>0</v>
          </cell>
          <cell r="AL2301">
            <v>48</v>
          </cell>
          <cell r="AM2301">
            <v>144</v>
          </cell>
          <cell r="AO2301" t="str">
            <v>D-DE 10-055</v>
          </cell>
          <cell r="AP2301">
            <v>619</v>
          </cell>
          <cell r="AQ2301" t="str">
            <v>NH</v>
          </cell>
          <cell r="AR2301" t="str">
            <v>Unitil Energy Systems, Inc.</v>
          </cell>
          <cell r="AS2301" t="str">
            <v>UTL</v>
          </cell>
          <cell r="AT2301" t="str">
            <v>Electric</v>
          </cell>
          <cell r="AU2301">
            <v>40283</v>
          </cell>
          <cell r="AV2301">
            <v>10115.716</v>
          </cell>
          <cell r="AW2301">
            <v>8.83</v>
          </cell>
          <cell r="AX2301">
            <v>10.7</v>
          </cell>
          <cell r="AY2301">
            <v>44.18</v>
          </cell>
          <cell r="AZ2301">
            <v>130364.1</v>
          </cell>
          <cell r="BA2301">
            <v>40659</v>
          </cell>
          <cell r="BB2301">
            <v>6611.4369999999999</v>
          </cell>
          <cell r="BC2301">
            <v>8.39</v>
          </cell>
          <cell r="BD2301">
            <v>9.67</v>
          </cell>
          <cell r="BE2301">
            <v>45.45</v>
          </cell>
          <cell r="BG2301" t="str">
            <v>NA</v>
          </cell>
          <cell r="BI2301" t="str">
            <v>Distribution</v>
          </cell>
          <cell r="BJ2301" t="str">
            <v>Settled</v>
          </cell>
          <cell r="BK2301" t="str">
            <v>Yes</v>
          </cell>
          <cell r="BL2301" t="str">
            <v>Yes</v>
          </cell>
        </row>
        <row r="2302">
          <cell r="AE2302">
            <v>232</v>
          </cell>
          <cell r="AF2302">
            <v>0</v>
          </cell>
          <cell r="AG2302">
            <v>1</v>
          </cell>
          <cell r="AH2302">
            <v>1</v>
          </cell>
          <cell r="AI2302">
            <v>1</v>
          </cell>
          <cell r="AJ2302">
            <v>0</v>
          </cell>
          <cell r="AL2302">
            <v>48</v>
          </cell>
          <cell r="AM2302">
            <v>144</v>
          </cell>
          <cell r="AO2302" t="str">
            <v>D-R79-187</v>
          </cell>
          <cell r="AP2302">
            <v>1295</v>
          </cell>
          <cell r="AQ2302" t="str">
            <v>NH</v>
          </cell>
          <cell r="AR2302" t="str">
            <v>Public Service Company of New Hampshire</v>
          </cell>
          <cell r="AS2302" t="str">
            <v>ES</v>
          </cell>
          <cell r="AT2302" t="str">
            <v>Electric</v>
          </cell>
          <cell r="AU2302">
            <v>29098</v>
          </cell>
          <cell r="AV2302">
            <v>19300</v>
          </cell>
          <cell r="AW2302">
            <v>13.08</v>
          </cell>
          <cell r="AX2302">
            <v>18</v>
          </cell>
          <cell r="AY2302">
            <v>34.24</v>
          </cell>
          <cell r="AZ2302" t="str">
            <v>NA</v>
          </cell>
          <cell r="BA2302">
            <v>29381</v>
          </cell>
          <cell r="BB2302">
            <v>18300</v>
          </cell>
          <cell r="BC2302">
            <v>12.49</v>
          </cell>
          <cell r="BD2302">
            <v>15.9</v>
          </cell>
          <cell r="BE2302">
            <v>34.24</v>
          </cell>
          <cell r="BF2302">
            <v>29006</v>
          </cell>
          <cell r="BG2302" t="str">
            <v>NA</v>
          </cell>
          <cell r="BI2302" t="str">
            <v>Vertically Integrated</v>
          </cell>
          <cell r="BJ2302" t="str">
            <v>Fully Litigated</v>
          </cell>
          <cell r="BK2302" t="str">
            <v>No</v>
          </cell>
          <cell r="BL2302" t="str">
            <v>Yes</v>
          </cell>
        </row>
        <row r="2303">
          <cell r="AE2303">
            <v>232</v>
          </cell>
          <cell r="AF2303">
            <v>0</v>
          </cell>
          <cell r="AG2303">
            <v>1</v>
          </cell>
          <cell r="AH2303">
            <v>1</v>
          </cell>
          <cell r="AI2303">
            <v>1</v>
          </cell>
          <cell r="AJ2303">
            <v>0</v>
          </cell>
          <cell r="AL2303">
            <v>48</v>
          </cell>
          <cell r="AM2303">
            <v>144</v>
          </cell>
          <cell r="AO2303" t="str">
            <v>D-R81-87</v>
          </cell>
          <cell r="AP2303">
            <v>1297</v>
          </cell>
          <cell r="AQ2303" t="str">
            <v>NH</v>
          </cell>
          <cell r="AR2303" t="str">
            <v>Public Service Company of New Hampshire</v>
          </cell>
          <cell r="AS2303" t="str">
            <v>ES</v>
          </cell>
          <cell r="AT2303" t="str">
            <v>Electric</v>
          </cell>
          <cell r="AU2303">
            <v>29678</v>
          </cell>
          <cell r="AV2303">
            <v>33900</v>
          </cell>
          <cell r="AW2303">
            <v>15.62</v>
          </cell>
          <cell r="AX2303">
            <v>18.649999999999999</v>
          </cell>
          <cell r="AY2303">
            <v>36.81</v>
          </cell>
          <cell r="AZ2303" t="str">
            <v>NA</v>
          </cell>
          <cell r="BA2303">
            <v>29962</v>
          </cell>
          <cell r="BB2303">
            <v>28900</v>
          </cell>
          <cell r="BC2303">
            <v>14.26</v>
          </cell>
          <cell r="BD2303">
            <v>17</v>
          </cell>
          <cell r="BE2303">
            <v>39.21</v>
          </cell>
          <cell r="BF2303">
            <v>29586</v>
          </cell>
          <cell r="BG2303" t="str">
            <v>NA</v>
          </cell>
          <cell r="BI2303" t="str">
            <v>Vertically Integrated</v>
          </cell>
          <cell r="BJ2303" t="str">
            <v>Fully Litigated</v>
          </cell>
          <cell r="BK2303" t="str">
            <v>No</v>
          </cell>
          <cell r="BL2303" t="str">
            <v>Yes</v>
          </cell>
        </row>
        <row r="2304">
          <cell r="AE2304">
            <v>232</v>
          </cell>
          <cell r="AF2304">
            <v>0</v>
          </cell>
          <cell r="AG2304">
            <v>1</v>
          </cell>
          <cell r="AH2304">
            <v>1</v>
          </cell>
          <cell r="AI2304">
            <v>1</v>
          </cell>
          <cell r="AJ2304">
            <v>0</v>
          </cell>
          <cell r="AL2304">
            <v>48</v>
          </cell>
          <cell r="AM2304">
            <v>144</v>
          </cell>
          <cell r="AO2304" t="str">
            <v>D-R82-150</v>
          </cell>
          <cell r="AP2304">
            <v>1299</v>
          </cell>
          <cell r="AQ2304" t="str">
            <v>NH</v>
          </cell>
          <cell r="AR2304" t="str">
            <v>Public Service Company of New Hampshire</v>
          </cell>
          <cell r="AS2304" t="str">
            <v>ES</v>
          </cell>
          <cell r="AT2304" t="str">
            <v>Electric</v>
          </cell>
          <cell r="AU2304">
            <v>30092</v>
          </cell>
          <cell r="AV2304">
            <v>22900</v>
          </cell>
          <cell r="AW2304">
            <v>15.62</v>
          </cell>
          <cell r="AX2304">
            <v>18.649999999999999</v>
          </cell>
          <cell r="AY2304">
            <v>39.6</v>
          </cell>
          <cell r="AZ2304" t="str">
            <v>NA</v>
          </cell>
          <cell r="BA2304">
            <v>30134</v>
          </cell>
          <cell r="BB2304">
            <v>9500</v>
          </cell>
          <cell r="BC2304">
            <v>14.26</v>
          </cell>
          <cell r="BD2304">
            <v>17</v>
          </cell>
          <cell r="BE2304" t="str">
            <v>NA</v>
          </cell>
          <cell r="BF2304">
            <v>29859</v>
          </cell>
          <cell r="BG2304">
            <v>426300</v>
          </cell>
          <cell r="BH2304" t="str">
            <v>Average</v>
          </cell>
          <cell r="BI2304" t="str">
            <v>Vertically Integrated</v>
          </cell>
          <cell r="BJ2304" t="str">
            <v>Fully Litigated</v>
          </cell>
          <cell r="BK2304" t="str">
            <v>No</v>
          </cell>
          <cell r="BL2304" t="str">
            <v>No</v>
          </cell>
        </row>
        <row r="2305">
          <cell r="AE2305">
            <v>232</v>
          </cell>
          <cell r="AF2305">
            <v>0</v>
          </cell>
          <cell r="AG2305">
            <v>1</v>
          </cell>
          <cell r="AH2305">
            <v>1</v>
          </cell>
          <cell r="AI2305">
            <v>1</v>
          </cell>
          <cell r="AJ2305">
            <v>0</v>
          </cell>
          <cell r="AL2305">
            <v>48</v>
          </cell>
          <cell r="AM2305">
            <v>144</v>
          </cell>
          <cell r="AO2305" t="str">
            <v>D-82-333</v>
          </cell>
          <cell r="AP2305">
            <v>1302</v>
          </cell>
          <cell r="AQ2305" t="str">
            <v>NH</v>
          </cell>
          <cell r="AR2305" t="str">
            <v>Public Service Company of New Hampshire</v>
          </cell>
          <cell r="AS2305" t="str">
            <v>ES</v>
          </cell>
          <cell r="AT2305" t="str">
            <v>Electric</v>
          </cell>
          <cell r="AU2305">
            <v>30620</v>
          </cell>
          <cell r="AV2305">
            <v>28100</v>
          </cell>
          <cell r="AW2305">
            <v>14.16</v>
          </cell>
          <cell r="AX2305">
            <v>16.100000000000001</v>
          </cell>
          <cell r="AY2305">
            <v>41</v>
          </cell>
          <cell r="AZ2305">
            <v>433300</v>
          </cell>
          <cell r="BA2305">
            <v>30711</v>
          </cell>
          <cell r="BB2305">
            <v>24700</v>
          </cell>
          <cell r="BC2305">
            <v>14.16</v>
          </cell>
          <cell r="BD2305">
            <v>16.100000000000001</v>
          </cell>
          <cell r="BE2305">
            <v>41</v>
          </cell>
          <cell r="BF2305">
            <v>30406</v>
          </cell>
          <cell r="BG2305">
            <v>430000</v>
          </cell>
          <cell r="BH2305" t="str">
            <v>Average</v>
          </cell>
          <cell r="BI2305" t="str">
            <v>Vertically Integrated</v>
          </cell>
          <cell r="BJ2305" t="str">
            <v>Settled</v>
          </cell>
          <cell r="BK2305" t="str">
            <v>No</v>
          </cell>
          <cell r="BL2305" t="str">
            <v>Yes</v>
          </cell>
        </row>
        <row r="2306">
          <cell r="AE2306">
            <v>232</v>
          </cell>
          <cell r="AF2306">
            <v>0</v>
          </cell>
          <cell r="AG2306">
            <v>1</v>
          </cell>
          <cell r="AH2306">
            <v>1</v>
          </cell>
          <cell r="AI2306">
            <v>1</v>
          </cell>
          <cell r="AJ2306">
            <v>0</v>
          </cell>
          <cell r="AL2306">
            <v>48</v>
          </cell>
          <cell r="AM2306">
            <v>144</v>
          </cell>
          <cell r="AO2306" t="str">
            <v>D-86-122</v>
          </cell>
          <cell r="AP2306">
            <v>1304</v>
          </cell>
          <cell r="AQ2306" t="str">
            <v>NH</v>
          </cell>
          <cell r="AR2306" t="str">
            <v>Public Service Company of New Hampshire</v>
          </cell>
          <cell r="AS2306" t="str">
            <v>ES</v>
          </cell>
          <cell r="AT2306" t="str">
            <v>Electric</v>
          </cell>
          <cell r="AU2306">
            <v>31561</v>
          </cell>
          <cell r="AV2306">
            <v>38700</v>
          </cell>
          <cell r="AW2306">
            <v>16.53</v>
          </cell>
          <cell r="AX2306">
            <v>19</v>
          </cell>
          <cell r="AY2306">
            <v>37.57</v>
          </cell>
          <cell r="AZ2306" t="str">
            <v>NA</v>
          </cell>
          <cell r="BA2306">
            <v>31957</v>
          </cell>
          <cell r="BB2306">
            <v>20500</v>
          </cell>
          <cell r="BC2306">
            <v>14.94</v>
          </cell>
          <cell r="BD2306">
            <v>15</v>
          </cell>
          <cell r="BE2306">
            <v>32.14</v>
          </cell>
          <cell r="BF2306">
            <v>31320</v>
          </cell>
          <cell r="BG2306" t="str">
            <v>NA</v>
          </cell>
          <cell r="BI2306" t="str">
            <v>Vertically Integrated</v>
          </cell>
          <cell r="BJ2306" t="str">
            <v>Fully Litigated</v>
          </cell>
          <cell r="BK2306" t="str">
            <v>No</v>
          </cell>
          <cell r="BL2306" t="str">
            <v>Yes</v>
          </cell>
        </row>
        <row r="2307">
          <cell r="AE2307">
            <v>232</v>
          </cell>
          <cell r="AF2307">
            <v>0</v>
          </cell>
          <cell r="AG2307">
            <v>1</v>
          </cell>
          <cell r="AH2307">
            <v>1</v>
          </cell>
          <cell r="AI2307">
            <v>1</v>
          </cell>
          <cell r="AJ2307">
            <v>1</v>
          </cell>
          <cell r="AL2307">
            <v>48</v>
          </cell>
          <cell r="AM2307">
            <v>144</v>
          </cell>
          <cell r="AO2307" t="str">
            <v>D-DG-11-069</v>
          </cell>
          <cell r="AP2307">
            <v>2176</v>
          </cell>
          <cell r="AQ2307" t="str">
            <v>NH</v>
          </cell>
          <cell r="AR2307" t="str">
            <v>Northern Utilities, Inc.</v>
          </cell>
          <cell r="AS2307" t="str">
            <v>UTL</v>
          </cell>
          <cell r="AT2307" t="str">
            <v>Natural Gas</v>
          </cell>
          <cell r="AU2307">
            <v>40667</v>
          </cell>
          <cell r="AV2307">
            <v>3744.5230000000001</v>
          </cell>
          <cell r="AW2307">
            <v>7.65</v>
          </cell>
          <cell r="AX2307">
            <v>10.5</v>
          </cell>
          <cell r="AY2307">
            <v>40.25</v>
          </cell>
          <cell r="AZ2307">
            <v>71374.482000000004</v>
          </cell>
          <cell r="BA2307">
            <v>41023</v>
          </cell>
          <cell r="BB2307">
            <v>2742.5250000000001</v>
          </cell>
          <cell r="BC2307">
            <v>7.24</v>
          </cell>
          <cell r="BD2307">
            <v>9.5</v>
          </cell>
          <cell r="BE2307">
            <v>40.25</v>
          </cell>
          <cell r="BF2307">
            <v>40543</v>
          </cell>
          <cell r="BG2307">
            <v>69562.392999999996</v>
          </cell>
          <cell r="BH2307" t="str">
            <v>Year-end</v>
          </cell>
          <cell r="BI2307" t="str">
            <v>Distribution</v>
          </cell>
          <cell r="BJ2307" t="str">
            <v>Settled</v>
          </cell>
          <cell r="BK2307" t="str">
            <v>Yes</v>
          </cell>
          <cell r="BL2307" t="str">
            <v>Yes</v>
          </cell>
        </row>
        <row r="2308">
          <cell r="AE2308">
            <v>232</v>
          </cell>
          <cell r="AF2308">
            <v>0</v>
          </cell>
          <cell r="AG2308">
            <v>1</v>
          </cell>
          <cell r="AH2308">
            <v>1</v>
          </cell>
          <cell r="AI2308">
            <v>1</v>
          </cell>
          <cell r="AJ2308">
            <v>0</v>
          </cell>
          <cell r="AL2308">
            <v>48</v>
          </cell>
          <cell r="AM2308">
            <v>144</v>
          </cell>
          <cell r="AO2308" t="str">
            <v>D-DE-13-063</v>
          </cell>
          <cell r="AP2308">
            <v>2481</v>
          </cell>
          <cell r="AQ2308" t="str">
            <v>NH</v>
          </cell>
          <cell r="AR2308" t="str">
            <v>Liberty Utilities (Granite State Electric) Corp.</v>
          </cell>
          <cell r="AS2308" t="str">
            <v>AQN</v>
          </cell>
          <cell r="AT2308" t="str">
            <v>Electric</v>
          </cell>
          <cell r="AU2308">
            <v>41362</v>
          </cell>
          <cell r="AV2308">
            <v>12978.141</v>
          </cell>
          <cell r="AW2308">
            <v>8.4600000000000009</v>
          </cell>
          <cell r="AX2308">
            <v>10.5</v>
          </cell>
          <cell r="AY2308">
            <v>55</v>
          </cell>
          <cell r="AZ2308">
            <v>68290.604000000007</v>
          </cell>
          <cell r="BA2308">
            <v>41715</v>
          </cell>
          <cell r="BB2308">
            <v>9760.3359999999993</v>
          </cell>
          <cell r="BC2308">
            <v>7.92</v>
          </cell>
          <cell r="BD2308">
            <v>9.5500000000000007</v>
          </cell>
          <cell r="BE2308">
            <v>55</v>
          </cell>
          <cell r="BF2308">
            <v>41274</v>
          </cell>
          <cell r="BG2308">
            <v>68061.578000000009</v>
          </cell>
          <cell r="BH2308" t="str">
            <v>Year-end</v>
          </cell>
          <cell r="BI2308" t="str">
            <v>Distribution</v>
          </cell>
          <cell r="BJ2308" t="str">
            <v>Settled</v>
          </cell>
          <cell r="BK2308" t="str">
            <v>Yes</v>
          </cell>
          <cell r="BL2308" t="str">
            <v>Yes</v>
          </cell>
        </row>
        <row r="2309">
          <cell r="AE2309">
            <v>232</v>
          </cell>
          <cell r="AF2309">
            <v>0</v>
          </cell>
          <cell r="AG2309">
            <v>1</v>
          </cell>
          <cell r="AH2309">
            <v>1</v>
          </cell>
          <cell r="AI2309">
            <v>1</v>
          </cell>
          <cell r="AJ2309">
            <v>1</v>
          </cell>
          <cell r="AL2309">
            <v>48</v>
          </cell>
          <cell r="AM2309">
            <v>144</v>
          </cell>
          <cell r="AO2309" t="str">
            <v>D-DG-13-086</v>
          </cell>
          <cell r="AP2309">
            <v>2501</v>
          </cell>
          <cell r="AQ2309" t="str">
            <v>NH</v>
          </cell>
          <cell r="AR2309" t="str">
            <v>Northern Utilities, Inc.</v>
          </cell>
          <cell r="AS2309" t="str">
            <v>UTL</v>
          </cell>
          <cell r="AT2309" t="str">
            <v>Natural Gas</v>
          </cell>
          <cell r="AU2309">
            <v>41379</v>
          </cell>
          <cell r="AV2309">
            <v>5171.3019999999997</v>
          </cell>
          <cell r="AW2309">
            <v>8.5399999999999991</v>
          </cell>
          <cell r="AX2309">
            <v>10</v>
          </cell>
          <cell r="AY2309">
            <v>51.76</v>
          </cell>
          <cell r="AZ2309">
            <v>84587.012000000002</v>
          </cell>
          <cell r="BA2309">
            <v>41750</v>
          </cell>
          <cell r="BB2309">
            <v>4573.098</v>
          </cell>
          <cell r="BC2309">
            <v>8.2799999999999994</v>
          </cell>
          <cell r="BD2309">
            <v>9.5</v>
          </cell>
          <cell r="BE2309">
            <v>51.76</v>
          </cell>
          <cell r="BF2309">
            <v>41274</v>
          </cell>
          <cell r="BG2309">
            <v>84534.728000000003</v>
          </cell>
          <cell r="BH2309" t="str">
            <v>Year-end</v>
          </cell>
          <cell r="BI2309" t="str">
            <v>Distribution</v>
          </cell>
          <cell r="BJ2309" t="str">
            <v>Settled</v>
          </cell>
          <cell r="BK2309" t="str">
            <v>Yes</v>
          </cell>
          <cell r="BL2309" t="str">
            <v>Yes</v>
          </cell>
        </row>
        <row r="2310">
          <cell r="AE2310">
            <v>232</v>
          </cell>
          <cell r="AF2310">
            <v>0</v>
          </cell>
          <cell r="AG2310">
            <v>1</v>
          </cell>
          <cell r="AH2310">
            <v>1</v>
          </cell>
          <cell r="AI2310">
            <v>1</v>
          </cell>
          <cell r="AJ2310">
            <v>1</v>
          </cell>
          <cell r="AL2310">
            <v>48</v>
          </cell>
          <cell r="AM2310">
            <v>144</v>
          </cell>
          <cell r="AO2310" t="str">
            <v>D-DG-14-180</v>
          </cell>
          <cell r="AP2310">
            <v>2724</v>
          </cell>
          <cell r="AQ2310" t="str">
            <v>NH</v>
          </cell>
          <cell r="AR2310" t="str">
            <v>Liberty Utilities (EnergyNorth Natural Gas) Corp.</v>
          </cell>
          <cell r="AS2310" t="str">
            <v>AQN</v>
          </cell>
          <cell r="AT2310" t="str">
            <v>Natural Gas</v>
          </cell>
          <cell r="AU2310">
            <v>41852</v>
          </cell>
          <cell r="AV2310">
            <v>13442.972</v>
          </cell>
          <cell r="AW2310">
            <v>7.63</v>
          </cell>
          <cell r="AX2310">
            <v>10.25</v>
          </cell>
          <cell r="AY2310">
            <v>55</v>
          </cell>
          <cell r="AZ2310">
            <v>172908.291</v>
          </cell>
          <cell r="BA2310">
            <v>42181</v>
          </cell>
          <cell r="BB2310">
            <v>10500</v>
          </cell>
          <cell r="BC2310" t="str">
            <v>NA</v>
          </cell>
          <cell r="BD2310" t="str">
            <v>NA</v>
          </cell>
          <cell r="BE2310" t="str">
            <v>NA</v>
          </cell>
          <cell r="BF2310">
            <v>41729</v>
          </cell>
          <cell r="BG2310" t="str">
            <v>NA</v>
          </cell>
          <cell r="BI2310" t="str">
            <v>Distribution</v>
          </cell>
          <cell r="BJ2310" t="str">
            <v>Settled</v>
          </cell>
          <cell r="BK2310" t="str">
            <v>Yes</v>
          </cell>
          <cell r="BL2310" t="str">
            <v>Yes</v>
          </cell>
        </row>
        <row r="2311">
          <cell r="AE2311">
            <v>232</v>
          </cell>
          <cell r="AF2311">
            <v>0</v>
          </cell>
          <cell r="AG2311">
            <v>1</v>
          </cell>
          <cell r="AH2311">
            <v>1</v>
          </cell>
          <cell r="AI2311">
            <v>1</v>
          </cell>
          <cell r="AJ2311">
            <v>0</v>
          </cell>
          <cell r="AL2311">
            <v>48</v>
          </cell>
          <cell r="AM2311">
            <v>144</v>
          </cell>
          <cell r="AO2311" t="str">
            <v>D-DE-16-383</v>
          </cell>
          <cell r="AP2311">
            <v>2937</v>
          </cell>
          <cell r="AQ2311" t="str">
            <v>NH</v>
          </cell>
          <cell r="AR2311" t="str">
            <v>Liberty Utilities (Granite State Electric) Corp.</v>
          </cell>
          <cell r="AS2311" t="str">
            <v>AQN</v>
          </cell>
          <cell r="AT2311" t="str">
            <v>Electric</v>
          </cell>
          <cell r="AU2311">
            <v>42489</v>
          </cell>
          <cell r="AV2311">
            <v>5685.3060000000005</v>
          </cell>
          <cell r="AW2311">
            <v>8.31</v>
          </cell>
          <cell r="AX2311">
            <v>10.3</v>
          </cell>
          <cell r="AY2311">
            <v>55</v>
          </cell>
          <cell r="AZ2311">
            <v>96585.33</v>
          </cell>
          <cell r="BA2311">
            <v>42837</v>
          </cell>
          <cell r="BB2311">
            <v>3750</v>
          </cell>
          <cell r="BC2311">
            <v>7.64</v>
          </cell>
          <cell r="BD2311">
            <v>9.4</v>
          </cell>
          <cell r="BE2311">
            <v>50</v>
          </cell>
          <cell r="BF2311">
            <v>42369</v>
          </cell>
          <cell r="BG2311" t="str">
            <v>NA</v>
          </cell>
          <cell r="BI2311" t="str">
            <v>Distribution</v>
          </cell>
          <cell r="BJ2311" t="str">
            <v>Settled</v>
          </cell>
          <cell r="BK2311" t="str">
            <v>Yes</v>
          </cell>
          <cell r="BL2311" t="str">
            <v>Yes</v>
          </cell>
        </row>
        <row r="2312">
          <cell r="AE2312">
            <v>232</v>
          </cell>
          <cell r="AF2312">
            <v>0</v>
          </cell>
          <cell r="AG2312">
            <v>1</v>
          </cell>
          <cell r="AH2312">
            <v>1</v>
          </cell>
          <cell r="AI2312">
            <v>1</v>
          </cell>
          <cell r="AJ2312">
            <v>0</v>
          </cell>
          <cell r="AL2312">
            <v>48</v>
          </cell>
          <cell r="AM2312">
            <v>144</v>
          </cell>
          <cell r="AO2312" t="str">
            <v>D-DE-16-384</v>
          </cell>
          <cell r="AP2312">
            <v>2938</v>
          </cell>
          <cell r="AQ2312" t="str">
            <v>NH</v>
          </cell>
          <cell r="AR2312" t="str">
            <v>Unitil Energy Systems, Inc.</v>
          </cell>
          <cell r="AS2312" t="str">
            <v>UTL</v>
          </cell>
          <cell r="AT2312" t="str">
            <v>Electric</v>
          </cell>
          <cell r="AU2312">
            <v>42489</v>
          </cell>
          <cell r="AV2312">
            <v>6561.8310000000001</v>
          </cell>
          <cell r="AW2312">
            <v>8.75</v>
          </cell>
          <cell r="AX2312">
            <v>10.3</v>
          </cell>
          <cell r="AY2312">
            <v>50.97</v>
          </cell>
          <cell r="AZ2312">
            <v>152234.533</v>
          </cell>
          <cell r="BA2312">
            <v>42845</v>
          </cell>
          <cell r="BB2312">
            <v>4109.0219999999999</v>
          </cell>
          <cell r="BC2312">
            <v>8.34</v>
          </cell>
          <cell r="BD2312">
            <v>9.5</v>
          </cell>
          <cell r="BE2312">
            <v>50.97</v>
          </cell>
          <cell r="BF2312">
            <v>42369</v>
          </cell>
          <cell r="BG2312" t="str">
            <v>NA</v>
          </cell>
          <cell r="BI2312" t="str">
            <v>Distribution</v>
          </cell>
          <cell r="BJ2312" t="str">
            <v>Settled</v>
          </cell>
          <cell r="BK2312" t="str">
            <v>Yes</v>
          </cell>
          <cell r="BL2312" t="str">
            <v>Yes</v>
          </cell>
        </row>
        <row r="2313">
          <cell r="AE2313">
            <v>232</v>
          </cell>
          <cell r="AF2313">
            <v>0</v>
          </cell>
          <cell r="AG2313">
            <v>1</v>
          </cell>
          <cell r="AH2313">
            <v>1</v>
          </cell>
          <cell r="AI2313">
            <v>1</v>
          </cell>
          <cell r="AJ2313">
            <v>1</v>
          </cell>
          <cell r="AL2313">
            <v>48</v>
          </cell>
          <cell r="AM2313">
            <v>144</v>
          </cell>
          <cell r="AO2313" t="str">
            <v>D-DG-17-070</v>
          </cell>
          <cell r="AP2313">
            <v>3122</v>
          </cell>
          <cell r="AQ2313" t="str">
            <v>NH</v>
          </cell>
          <cell r="AR2313" t="str">
            <v>Northern Utilities, Inc.</v>
          </cell>
          <cell r="AS2313" t="str">
            <v>UTL</v>
          </cell>
          <cell r="AT2313" t="str">
            <v>Natural Gas</v>
          </cell>
          <cell r="AU2313">
            <v>42891</v>
          </cell>
          <cell r="AV2313">
            <v>4728.4449999999997</v>
          </cell>
          <cell r="AW2313">
            <v>8.3000000000000007</v>
          </cell>
          <cell r="AX2313">
            <v>10.3</v>
          </cell>
          <cell r="AY2313">
            <v>51.7</v>
          </cell>
          <cell r="AZ2313">
            <v>131491.80100000001</v>
          </cell>
          <cell r="BA2313">
            <v>43222</v>
          </cell>
          <cell r="BB2313">
            <v>938.73</v>
          </cell>
          <cell r="BC2313">
            <v>7.59</v>
          </cell>
          <cell r="BD2313">
            <v>9.5</v>
          </cell>
          <cell r="BE2313">
            <v>51.7</v>
          </cell>
          <cell r="BF2313">
            <v>42735</v>
          </cell>
          <cell r="BG2313">
            <v>131660.35699999999</v>
          </cell>
          <cell r="BH2313" t="str">
            <v>Year-end</v>
          </cell>
          <cell r="BI2313" t="str">
            <v>Distribution</v>
          </cell>
          <cell r="BJ2313" t="str">
            <v>Settled</v>
          </cell>
          <cell r="BK2313" t="str">
            <v>Yes</v>
          </cell>
          <cell r="BL2313" t="str">
            <v>Yes</v>
          </cell>
        </row>
        <row r="2314">
          <cell r="AE2314">
            <v>232</v>
          </cell>
          <cell r="AF2314">
            <v>0</v>
          </cell>
          <cell r="AG2314">
            <v>1</v>
          </cell>
          <cell r="AH2314">
            <v>1</v>
          </cell>
          <cell r="AI2314">
            <v>1</v>
          </cell>
          <cell r="AJ2314">
            <v>1</v>
          </cell>
          <cell r="AL2314">
            <v>48</v>
          </cell>
          <cell r="AM2314">
            <v>144</v>
          </cell>
          <cell r="AO2314" t="str">
            <v>D-DG-17-048</v>
          </cell>
          <cell r="AP2314">
            <v>3130</v>
          </cell>
          <cell r="AQ2314" t="str">
            <v>NH</v>
          </cell>
          <cell r="AR2314" t="str">
            <v>Liberty Utilities (EnergyNorth Natural Gas) Corp.</v>
          </cell>
          <cell r="AS2314" t="str">
            <v>AQN</v>
          </cell>
          <cell r="AT2314" t="str">
            <v>Natural Gas</v>
          </cell>
          <cell r="AU2314">
            <v>42853</v>
          </cell>
          <cell r="AV2314">
            <v>14500</v>
          </cell>
          <cell r="AW2314">
            <v>7.36</v>
          </cell>
          <cell r="AX2314">
            <v>9.4</v>
          </cell>
          <cell r="AY2314">
            <v>50</v>
          </cell>
          <cell r="AZ2314">
            <v>252000</v>
          </cell>
          <cell r="BA2314">
            <v>43217</v>
          </cell>
          <cell r="BB2314">
            <v>8060.1170000000002</v>
          </cell>
          <cell r="BC2314">
            <v>6.8</v>
          </cell>
          <cell r="BD2314">
            <v>9.3000000000000007</v>
          </cell>
          <cell r="BE2314">
            <v>49.21</v>
          </cell>
          <cell r="BF2314">
            <v>42735</v>
          </cell>
          <cell r="BG2314">
            <v>244389.42800000001</v>
          </cell>
          <cell r="BH2314" t="str">
            <v>Year-end</v>
          </cell>
          <cell r="BI2314" t="str">
            <v>Distribution</v>
          </cell>
          <cell r="BJ2314" t="str">
            <v>Fully Litigated</v>
          </cell>
          <cell r="BK2314" t="str">
            <v>Yes</v>
          </cell>
          <cell r="BL2314" t="str">
            <v>Yes</v>
          </cell>
        </row>
        <row r="2315">
          <cell r="AE2315">
            <v>232</v>
          </cell>
          <cell r="AF2315">
            <v>1</v>
          </cell>
          <cell r="AG2315">
            <v>1</v>
          </cell>
          <cell r="AH2315">
            <v>1</v>
          </cell>
          <cell r="AI2315">
            <v>1</v>
          </cell>
          <cell r="AJ2315">
            <v>0</v>
          </cell>
          <cell r="AL2315">
            <v>48</v>
          </cell>
          <cell r="AM2315">
            <v>144</v>
          </cell>
          <cell r="AO2315" t="str">
            <v>D-DE-19-057</v>
          </cell>
          <cell r="AP2315">
            <v>3448</v>
          </cell>
          <cell r="AQ2315" t="str">
            <v>NH</v>
          </cell>
          <cell r="AR2315" t="str">
            <v>Public Service Company of New Hampshire</v>
          </cell>
          <cell r="AS2315" t="str">
            <v>ES</v>
          </cell>
          <cell r="AT2315" t="str">
            <v>Electric</v>
          </cell>
          <cell r="AU2315">
            <v>43613</v>
          </cell>
          <cell r="AV2315">
            <v>69254.451000000001</v>
          </cell>
          <cell r="AW2315">
            <v>7.62</v>
          </cell>
          <cell r="AX2315">
            <v>10.4</v>
          </cell>
          <cell r="AY2315">
            <v>54.85</v>
          </cell>
          <cell r="AZ2315">
            <v>1215689.67</v>
          </cell>
          <cell r="BA2315">
            <v>44180</v>
          </cell>
          <cell r="BB2315">
            <v>44987</v>
          </cell>
          <cell r="BC2315">
            <v>6.87</v>
          </cell>
          <cell r="BD2315">
            <v>9.3000000000000007</v>
          </cell>
          <cell r="BE2315">
            <v>54.4</v>
          </cell>
          <cell r="BF2315">
            <v>43465</v>
          </cell>
          <cell r="BG2315" t="str">
            <v>NA</v>
          </cell>
          <cell r="BH2315" t="str">
            <v>Year-end</v>
          </cell>
          <cell r="BI2315" t="str">
            <v>Distribution</v>
          </cell>
          <cell r="BJ2315" t="str">
            <v>Settled</v>
          </cell>
          <cell r="BK2315" t="str">
            <v>Yes</v>
          </cell>
          <cell r="BL2315" t="str">
            <v>Yes</v>
          </cell>
        </row>
        <row r="2316">
          <cell r="AE2316">
            <v>232</v>
          </cell>
          <cell r="AF2316">
            <v>1</v>
          </cell>
          <cell r="AG2316">
            <v>1</v>
          </cell>
          <cell r="AH2316">
            <v>1</v>
          </cell>
          <cell r="AI2316">
            <v>1</v>
          </cell>
          <cell r="AJ2316">
            <v>0</v>
          </cell>
          <cell r="AL2316">
            <v>48</v>
          </cell>
          <cell r="AM2316">
            <v>144</v>
          </cell>
          <cell r="AO2316" t="str">
            <v>D-DE-19-064</v>
          </cell>
          <cell r="AP2316">
            <v>3459</v>
          </cell>
          <cell r="AQ2316" t="str">
            <v>NH</v>
          </cell>
          <cell r="AR2316" t="str">
            <v>Liberty Utilities (Granite State Electric) Corp.</v>
          </cell>
          <cell r="AS2316" t="str">
            <v>AQN</v>
          </cell>
          <cell r="AT2316" t="str">
            <v>Electric</v>
          </cell>
          <cell r="AU2316">
            <v>43585</v>
          </cell>
          <cell r="AV2316">
            <v>6673.4930000000004</v>
          </cell>
          <cell r="AW2316">
            <v>8.19</v>
          </cell>
          <cell r="AX2316">
            <v>10</v>
          </cell>
          <cell r="AY2316">
            <v>55</v>
          </cell>
          <cell r="AZ2316">
            <v>103024.219</v>
          </cell>
          <cell r="BA2316">
            <v>44012</v>
          </cell>
          <cell r="BB2316">
            <v>4150</v>
          </cell>
          <cell r="BC2316">
            <v>7.6</v>
          </cell>
          <cell r="BD2316">
            <v>9.1</v>
          </cell>
          <cell r="BE2316">
            <v>52</v>
          </cell>
          <cell r="BF2316">
            <v>43465</v>
          </cell>
          <cell r="BG2316" t="str">
            <v>NA</v>
          </cell>
          <cell r="BH2316" t="str">
            <v>Year-end</v>
          </cell>
          <cell r="BI2316" t="str">
            <v>Distribution</v>
          </cell>
          <cell r="BJ2316" t="str">
            <v>Settled</v>
          </cell>
          <cell r="BK2316" t="str">
            <v>Yes</v>
          </cell>
          <cell r="BL2316" t="str">
            <v>Yes</v>
          </cell>
        </row>
        <row r="2317">
          <cell r="AE2317">
            <v>233</v>
          </cell>
          <cell r="AF2317">
            <v>1</v>
          </cell>
          <cell r="AG2317">
            <v>1</v>
          </cell>
          <cell r="AH2317">
            <v>1</v>
          </cell>
          <cell r="AI2317">
            <v>1</v>
          </cell>
          <cell r="AJ2317">
            <v>1</v>
          </cell>
          <cell r="AL2317">
            <v>48</v>
          </cell>
          <cell r="AM2317">
            <v>144</v>
          </cell>
          <cell r="AO2317" t="str">
            <v>D-DG-19-161</v>
          </cell>
          <cell r="AP2317">
            <v>3645</v>
          </cell>
          <cell r="AQ2317" t="str">
            <v>NH</v>
          </cell>
          <cell r="AR2317" t="str">
            <v>Liberty Utilities (EnergyNorth Natural Gas) Corp.</v>
          </cell>
          <cell r="AS2317" t="str">
            <v>AQN</v>
          </cell>
          <cell r="AT2317" t="str">
            <v>Natural Gas</v>
          </cell>
          <cell r="AU2317">
            <v>43796</v>
          </cell>
          <cell r="AV2317">
            <v>10780.66</v>
          </cell>
          <cell r="AW2317">
            <v>7.21</v>
          </cell>
          <cell r="AX2317">
            <v>10</v>
          </cell>
          <cell r="AY2317">
            <v>50</v>
          </cell>
          <cell r="AZ2317">
            <v>334577.902</v>
          </cell>
          <cell r="BA2317">
            <v>43889</v>
          </cell>
          <cell r="BB2317" t="str">
            <v>NA</v>
          </cell>
          <cell r="BC2317" t="str">
            <v>NA</v>
          </cell>
          <cell r="BD2317" t="str">
            <v>NA</v>
          </cell>
          <cell r="BE2317" t="str">
            <v>NA</v>
          </cell>
          <cell r="BG2317" t="str">
            <v>NA</v>
          </cell>
          <cell r="BI2317" t="str">
            <v>Distribution</v>
          </cell>
          <cell r="BK2317" t="str">
            <v>No</v>
          </cell>
          <cell r="BL2317" t="str">
            <v>No</v>
          </cell>
        </row>
        <row r="2318">
          <cell r="AE2318">
            <v>234</v>
          </cell>
          <cell r="AF2318">
            <v>1</v>
          </cell>
          <cell r="AG2318">
            <v>1</v>
          </cell>
          <cell r="AH2318">
            <v>1</v>
          </cell>
          <cell r="AI2318">
            <v>1</v>
          </cell>
          <cell r="AJ2318">
            <v>1</v>
          </cell>
          <cell r="AL2318">
            <v>48</v>
          </cell>
          <cell r="AM2318">
            <v>144</v>
          </cell>
          <cell r="AO2318" t="str">
            <v>D-DG-20-105</v>
          </cell>
          <cell r="AP2318">
            <v>3701</v>
          </cell>
          <cell r="AQ2318" t="str">
            <v>NH</v>
          </cell>
          <cell r="AR2318" t="str">
            <v>Liberty Utilities (EnergyNorth Natural Gas) Corp.</v>
          </cell>
          <cell r="AS2318" t="str">
            <v>AQN</v>
          </cell>
          <cell r="AT2318" t="str">
            <v>Natural Gas</v>
          </cell>
          <cell r="AU2318">
            <v>44043</v>
          </cell>
          <cell r="AV2318">
            <v>4575.308</v>
          </cell>
          <cell r="AW2318">
            <v>7.47</v>
          </cell>
          <cell r="AX2318">
            <v>10.51</v>
          </cell>
          <cell r="AY2318">
            <v>50.15</v>
          </cell>
          <cell r="AZ2318">
            <v>346131.31099999999</v>
          </cell>
          <cell r="BA2318">
            <v>44407</v>
          </cell>
          <cell r="BB2318">
            <v>6294.29</v>
          </cell>
          <cell r="BC2318">
            <v>6.96</v>
          </cell>
          <cell r="BD2318">
            <v>9.3000000000000007</v>
          </cell>
          <cell r="BE2318">
            <v>52</v>
          </cell>
          <cell r="BF2318">
            <v>43830</v>
          </cell>
          <cell r="BG2318" t="str">
            <v>NA</v>
          </cell>
          <cell r="BH2318" t="str">
            <v>Year-end</v>
          </cell>
          <cell r="BI2318" t="str">
            <v>Distribution</v>
          </cell>
          <cell r="BJ2318" t="str">
            <v>Settled</v>
          </cell>
          <cell r="BK2318" t="str">
            <v>Yes</v>
          </cell>
          <cell r="BL2318" t="str">
            <v>Yes</v>
          </cell>
        </row>
        <row r="2319">
          <cell r="AE2319">
            <v>234</v>
          </cell>
          <cell r="AF2319">
            <v>1</v>
          </cell>
          <cell r="AG2319">
            <v>1</v>
          </cell>
          <cell r="AH2319">
            <v>1</v>
          </cell>
          <cell r="AI2319">
            <v>1</v>
          </cell>
          <cell r="AJ2319">
            <v>0</v>
          </cell>
          <cell r="AL2319">
            <v>48</v>
          </cell>
          <cell r="AM2319">
            <v>144</v>
          </cell>
          <cell r="AO2319" t="str">
            <v>D-DE-21-030</v>
          </cell>
          <cell r="AP2319">
            <v>3784</v>
          </cell>
          <cell r="AQ2319" t="str">
            <v>NH</v>
          </cell>
          <cell r="AR2319" t="str">
            <v>Unitil Energy Systems, Inc.</v>
          </cell>
          <cell r="AS2319" t="str">
            <v>UTL</v>
          </cell>
          <cell r="AT2319" t="str">
            <v>Electric</v>
          </cell>
          <cell r="AU2319">
            <v>44288</v>
          </cell>
          <cell r="AV2319">
            <v>11992.392</v>
          </cell>
          <cell r="AW2319">
            <v>7.88</v>
          </cell>
          <cell r="AX2319">
            <v>10</v>
          </cell>
          <cell r="AY2319">
            <v>52.91</v>
          </cell>
          <cell r="AZ2319">
            <v>226030.08199999999</v>
          </cell>
          <cell r="BA2319">
            <v>44693</v>
          </cell>
          <cell r="BB2319">
            <v>5883.3950000000004</v>
          </cell>
          <cell r="BC2319">
            <v>7.42</v>
          </cell>
          <cell r="BD2319">
            <v>9.1999999999999993</v>
          </cell>
          <cell r="BE2319">
            <v>52</v>
          </cell>
          <cell r="BF2319">
            <v>44196</v>
          </cell>
          <cell r="BG2319">
            <v>223632.99900000001</v>
          </cell>
          <cell r="BI2319" t="str">
            <v>Distribution</v>
          </cell>
          <cell r="BJ2319" t="str">
            <v>Settled</v>
          </cell>
          <cell r="BK2319" t="str">
            <v>Yes</v>
          </cell>
          <cell r="BL2319" t="str">
            <v>Yes</v>
          </cell>
        </row>
        <row r="2320">
          <cell r="AE2320">
            <v>235</v>
          </cell>
          <cell r="AF2320">
            <v>1</v>
          </cell>
          <cell r="AG2320">
            <v>1</v>
          </cell>
          <cell r="AH2320">
            <v>1</v>
          </cell>
          <cell r="AI2320">
            <v>1</v>
          </cell>
          <cell r="AJ2320">
            <v>1</v>
          </cell>
          <cell r="AL2320">
            <v>48</v>
          </cell>
          <cell r="AM2320">
            <v>144</v>
          </cell>
          <cell r="AO2320" t="str">
            <v>D-DG-21-104</v>
          </cell>
          <cell r="AP2320">
            <v>3853</v>
          </cell>
          <cell r="AQ2320" t="str">
            <v>NH</v>
          </cell>
          <cell r="AR2320" t="str">
            <v>Northern Utilities, Inc.</v>
          </cell>
          <cell r="AS2320" t="str">
            <v>UTL</v>
          </cell>
          <cell r="AT2320" t="str">
            <v>Natural Gas</v>
          </cell>
          <cell r="AU2320">
            <v>44410</v>
          </cell>
          <cell r="AV2320">
            <v>7965.2020000000002</v>
          </cell>
          <cell r="AW2320">
            <v>7.75</v>
          </cell>
          <cell r="AX2320">
            <v>10.3</v>
          </cell>
          <cell r="AY2320">
            <v>52.47</v>
          </cell>
          <cell r="AZ2320">
            <v>188738.11800000002</v>
          </cell>
          <cell r="BA2320">
            <v>44762</v>
          </cell>
          <cell r="BB2320">
            <v>6091.4769999999999</v>
          </cell>
          <cell r="BC2320">
            <v>7.2</v>
          </cell>
          <cell r="BD2320">
            <v>9.3000000000000007</v>
          </cell>
          <cell r="BE2320">
            <v>52</v>
          </cell>
          <cell r="BF2320">
            <v>44196</v>
          </cell>
          <cell r="BG2320">
            <v>188235.07699999999</v>
          </cell>
          <cell r="BH2320" t="str">
            <v>Year-end</v>
          </cell>
          <cell r="BI2320" t="str">
            <v>Distribution</v>
          </cell>
          <cell r="BJ2320" t="str">
            <v>Settled</v>
          </cell>
          <cell r="BK2320" t="str">
            <v>Yes</v>
          </cell>
          <cell r="BL2320" t="str">
            <v>Yes</v>
          </cell>
        </row>
        <row r="2321">
          <cell r="AE2321">
            <v>235</v>
          </cell>
          <cell r="AF2321">
            <v>1</v>
          </cell>
          <cell r="AG2321">
            <v>1</v>
          </cell>
          <cell r="AH2321">
            <v>1</v>
          </cell>
          <cell r="AI2321">
            <v>1</v>
          </cell>
          <cell r="AJ2321">
            <v>0</v>
          </cell>
          <cell r="AL2321">
            <v>48</v>
          </cell>
          <cell r="AM2321">
            <v>144</v>
          </cell>
          <cell r="AO2321" t="str">
            <v>D-DE-23-039</v>
          </cell>
          <cell r="AP2321">
            <v>4178</v>
          </cell>
          <cell r="AQ2321" t="str">
            <v>NH</v>
          </cell>
          <cell r="AR2321" t="str">
            <v>Liberty Utilities (Granite State Electric) Corp.</v>
          </cell>
          <cell r="AS2321" t="str">
            <v>AQN</v>
          </cell>
          <cell r="AT2321" t="str">
            <v>Electric</v>
          </cell>
          <cell r="AU2321">
            <v>45051</v>
          </cell>
          <cell r="AV2321">
            <v>20155.189000000002</v>
          </cell>
          <cell r="AW2321">
            <v>8.32</v>
          </cell>
          <cell r="AX2321">
            <v>10.35</v>
          </cell>
          <cell r="AY2321">
            <v>55</v>
          </cell>
          <cell r="AZ2321">
            <v>222727.77100000001</v>
          </cell>
          <cell r="BA2321">
            <v>45741</v>
          </cell>
          <cell r="BB2321">
            <v>323.45600000000002</v>
          </cell>
          <cell r="BC2321">
            <v>7.71</v>
          </cell>
          <cell r="BD2321">
            <v>9.1</v>
          </cell>
          <cell r="BE2321">
            <v>52</v>
          </cell>
          <cell r="BF2321">
            <v>44926</v>
          </cell>
          <cell r="BG2321">
            <v>182089.753</v>
          </cell>
          <cell r="BH2321" t="str">
            <v>Average</v>
          </cell>
          <cell r="BI2321" t="str">
            <v>Distribution</v>
          </cell>
          <cell r="BJ2321" t="str">
            <v>Settled</v>
          </cell>
          <cell r="BK2321" t="str">
            <v>No</v>
          </cell>
          <cell r="BL2321" t="str">
            <v>Yes</v>
          </cell>
        </row>
        <row r="2322">
          <cell r="AE2322">
            <v>235</v>
          </cell>
          <cell r="AF2322">
            <v>0</v>
          </cell>
          <cell r="AG2322">
            <v>1</v>
          </cell>
          <cell r="AH2322">
            <v>1</v>
          </cell>
          <cell r="AI2322">
            <v>1</v>
          </cell>
          <cell r="AJ2322">
            <v>0</v>
          </cell>
          <cell r="AL2322">
            <v>49</v>
          </cell>
          <cell r="AM2322">
            <v>145</v>
          </cell>
          <cell r="AO2322" t="str">
            <v>D-ER-06060483</v>
          </cell>
          <cell r="AP2322">
            <v>-974</v>
          </cell>
          <cell r="AQ2322" t="str">
            <v>NJ</v>
          </cell>
          <cell r="AR2322" t="str">
            <v>Rockland Electric Company</v>
          </cell>
          <cell r="AS2322" t="str">
            <v>ED</v>
          </cell>
          <cell r="AT2322" t="str">
            <v>Electric</v>
          </cell>
          <cell r="AU2322">
            <v>38898</v>
          </cell>
          <cell r="AV2322">
            <v>13200</v>
          </cell>
          <cell r="AW2322">
            <v>8.6999999999999993</v>
          </cell>
          <cell r="AX2322">
            <v>11</v>
          </cell>
          <cell r="AY2322">
            <v>49.7</v>
          </cell>
          <cell r="AZ2322">
            <v>135300</v>
          </cell>
          <cell r="BA2322">
            <v>39163</v>
          </cell>
          <cell r="BB2322">
            <v>6400</v>
          </cell>
          <cell r="BC2322">
            <v>7.83</v>
          </cell>
          <cell r="BD2322">
            <v>9.75</v>
          </cell>
          <cell r="BE2322">
            <v>46.51</v>
          </cell>
          <cell r="BF2322">
            <v>39082</v>
          </cell>
          <cell r="BG2322">
            <v>130996</v>
          </cell>
          <cell r="BH2322" t="str">
            <v>Year-end</v>
          </cell>
          <cell r="BI2322" t="str">
            <v>Distribution</v>
          </cell>
          <cell r="BJ2322" t="str">
            <v>Settled</v>
          </cell>
          <cell r="BK2322" t="str">
            <v>No</v>
          </cell>
          <cell r="BL2322" t="str">
            <v>No</v>
          </cell>
        </row>
        <row r="2323">
          <cell r="AE2323">
            <v>235</v>
          </cell>
          <cell r="AF2323">
            <v>0</v>
          </cell>
          <cell r="AG2323">
            <v>1</v>
          </cell>
          <cell r="AH2323">
            <v>1</v>
          </cell>
          <cell r="AI2323">
            <v>1</v>
          </cell>
          <cell r="AJ2323">
            <v>1</v>
          </cell>
          <cell r="AL2323">
            <v>50</v>
          </cell>
          <cell r="AM2323">
            <v>146</v>
          </cell>
          <cell r="AO2323" t="str">
            <v>D-GR-05100845</v>
          </cell>
          <cell r="AP2323">
            <v>-924</v>
          </cell>
          <cell r="AQ2323" t="str">
            <v>NJ</v>
          </cell>
          <cell r="AR2323" t="str">
            <v>Public Service Electric and Gas Company</v>
          </cell>
          <cell r="AS2323" t="str">
            <v>PEG</v>
          </cell>
          <cell r="AT2323" t="str">
            <v>Natural Gas</v>
          </cell>
          <cell r="AU2323">
            <v>38625</v>
          </cell>
          <cell r="AV2323">
            <v>136900</v>
          </cell>
          <cell r="AW2323">
            <v>8.51</v>
          </cell>
          <cell r="AX2323">
            <v>11</v>
          </cell>
          <cell r="AY2323">
            <v>48.6</v>
          </cell>
          <cell r="AZ2323">
            <v>1952800</v>
          </cell>
          <cell r="BA2323">
            <v>39030</v>
          </cell>
          <cell r="BB2323">
            <v>40000</v>
          </cell>
          <cell r="BC2323">
            <v>7.96</v>
          </cell>
          <cell r="BD2323">
            <v>10</v>
          </cell>
          <cell r="BE2323">
            <v>47.4</v>
          </cell>
          <cell r="BF2323">
            <v>38625</v>
          </cell>
          <cell r="BG2323">
            <v>2140200</v>
          </cell>
          <cell r="BH2323" t="str">
            <v>Year-end</v>
          </cell>
          <cell r="BI2323" t="str">
            <v>Distribution</v>
          </cell>
          <cell r="BJ2323" t="str">
            <v>Settled</v>
          </cell>
          <cell r="BK2323" t="str">
            <v>No</v>
          </cell>
          <cell r="BL2323" t="str">
            <v>No</v>
          </cell>
        </row>
        <row r="2324">
          <cell r="AE2324">
            <v>235</v>
          </cell>
          <cell r="AF2324">
            <v>0</v>
          </cell>
          <cell r="AG2324">
            <v>1</v>
          </cell>
          <cell r="AH2324">
            <v>1</v>
          </cell>
          <cell r="AI2324">
            <v>1</v>
          </cell>
          <cell r="AJ2324">
            <v>1</v>
          </cell>
          <cell r="AL2324">
            <v>50</v>
          </cell>
          <cell r="AM2324">
            <v>147</v>
          </cell>
          <cell r="AO2324" t="str">
            <v>D-GR-90121391J</v>
          </cell>
          <cell r="AP2324">
            <v>-796</v>
          </cell>
          <cell r="AQ2324" t="str">
            <v>NJ</v>
          </cell>
          <cell r="AR2324" t="str">
            <v>Elizabethtown Gas Company</v>
          </cell>
          <cell r="AT2324" t="str">
            <v>Natural Gas</v>
          </cell>
          <cell r="AU2324">
            <v>33220</v>
          </cell>
          <cell r="AV2324">
            <v>7500</v>
          </cell>
          <cell r="AW2324">
            <v>12.65</v>
          </cell>
          <cell r="AX2324">
            <v>13.8</v>
          </cell>
          <cell r="AY2324">
            <v>59.58</v>
          </cell>
          <cell r="AZ2324">
            <v>187400</v>
          </cell>
          <cell r="BA2324">
            <v>33511</v>
          </cell>
          <cell r="BB2324">
            <v>-500</v>
          </cell>
          <cell r="BC2324">
            <v>11.31</v>
          </cell>
          <cell r="BD2324">
            <v>12.4</v>
          </cell>
          <cell r="BE2324" t="str">
            <v>NA</v>
          </cell>
          <cell r="BF2324">
            <v>33358</v>
          </cell>
          <cell r="BG2324">
            <v>184200</v>
          </cell>
          <cell r="BH2324" t="str">
            <v>Year-end</v>
          </cell>
          <cell r="BI2324" t="str">
            <v>Distribution</v>
          </cell>
          <cell r="BJ2324" t="str">
            <v>Settled</v>
          </cell>
          <cell r="BK2324" t="str">
            <v>No</v>
          </cell>
          <cell r="BL2324" t="str">
            <v>No</v>
          </cell>
        </row>
        <row r="2325">
          <cell r="AE2325">
            <v>235</v>
          </cell>
          <cell r="AF2325">
            <v>0</v>
          </cell>
          <cell r="AG2325">
            <v>1</v>
          </cell>
          <cell r="AH2325">
            <v>1</v>
          </cell>
          <cell r="AI2325">
            <v>1</v>
          </cell>
          <cell r="AJ2325">
            <v>1</v>
          </cell>
          <cell r="AL2325">
            <v>50</v>
          </cell>
          <cell r="AM2325">
            <v>147</v>
          </cell>
          <cell r="AO2325" t="str">
            <v>D-GR-88121321</v>
          </cell>
          <cell r="AP2325">
            <v>-795</v>
          </cell>
          <cell r="AQ2325" t="str">
            <v>NJ</v>
          </cell>
          <cell r="AR2325" t="str">
            <v>Elizabethtown Gas Company</v>
          </cell>
          <cell r="AT2325" t="str">
            <v>Natural Gas</v>
          </cell>
          <cell r="AU2325">
            <v>32493</v>
          </cell>
          <cell r="AV2325">
            <v>14000</v>
          </cell>
          <cell r="AW2325">
            <v>12.23</v>
          </cell>
          <cell r="AX2325">
            <v>13.5</v>
          </cell>
          <cell r="AY2325">
            <v>52.26</v>
          </cell>
          <cell r="AZ2325">
            <v>178100</v>
          </cell>
          <cell r="BA2325">
            <v>32891</v>
          </cell>
          <cell r="BB2325">
            <v>3500</v>
          </cell>
          <cell r="BC2325">
            <v>11.69</v>
          </cell>
          <cell r="BD2325">
            <v>12.5</v>
          </cell>
          <cell r="BE2325">
            <v>54.82</v>
          </cell>
          <cell r="BF2325">
            <v>32628</v>
          </cell>
          <cell r="BG2325">
            <v>162000</v>
          </cell>
          <cell r="BH2325" t="str">
            <v>Year-end</v>
          </cell>
          <cell r="BI2325" t="str">
            <v>Distribution</v>
          </cell>
          <cell r="BJ2325" t="str">
            <v>Fully Litigated</v>
          </cell>
          <cell r="BK2325" t="str">
            <v>No</v>
          </cell>
          <cell r="BL2325" t="str">
            <v>No</v>
          </cell>
        </row>
        <row r="2326">
          <cell r="AE2326">
            <v>235</v>
          </cell>
          <cell r="AF2326">
            <v>0</v>
          </cell>
          <cell r="AG2326">
            <v>1</v>
          </cell>
          <cell r="AH2326">
            <v>1</v>
          </cell>
          <cell r="AI2326">
            <v>1</v>
          </cell>
          <cell r="AJ2326">
            <v>1</v>
          </cell>
          <cell r="AL2326">
            <v>50</v>
          </cell>
          <cell r="AM2326">
            <v>147</v>
          </cell>
          <cell r="AO2326" t="str">
            <v>D-GR-02040245</v>
          </cell>
          <cell r="AP2326">
            <v>-794</v>
          </cell>
          <cell r="AQ2326" t="str">
            <v>NJ</v>
          </cell>
          <cell r="AR2326" t="str">
            <v>Elizabethtown Gas Company</v>
          </cell>
          <cell r="AT2326" t="str">
            <v>Natural Gas</v>
          </cell>
          <cell r="AU2326">
            <v>37362</v>
          </cell>
          <cell r="AV2326">
            <v>28600</v>
          </cell>
          <cell r="AW2326">
            <v>8.9499999999999993</v>
          </cell>
          <cell r="AX2326">
            <v>11.75</v>
          </cell>
          <cell r="AY2326">
            <v>52.5</v>
          </cell>
          <cell r="AZ2326">
            <v>413800</v>
          </cell>
          <cell r="BA2326">
            <v>37580</v>
          </cell>
          <cell r="BB2326">
            <v>14200</v>
          </cell>
          <cell r="BC2326">
            <v>7.95</v>
          </cell>
          <cell r="BD2326">
            <v>10</v>
          </cell>
          <cell r="BE2326" t="str">
            <v>NA</v>
          </cell>
          <cell r="BF2326">
            <v>37407</v>
          </cell>
          <cell r="BG2326" t="str">
            <v>NA</v>
          </cell>
          <cell r="BH2326" t="str">
            <v>Year-end</v>
          </cell>
          <cell r="BI2326" t="str">
            <v>Distribution</v>
          </cell>
          <cell r="BJ2326" t="str">
            <v>Settled</v>
          </cell>
          <cell r="BK2326" t="str">
            <v>No</v>
          </cell>
          <cell r="BL2326" t="str">
            <v>No</v>
          </cell>
        </row>
        <row r="2327">
          <cell r="AE2327">
            <v>235</v>
          </cell>
          <cell r="AF2327">
            <v>0</v>
          </cell>
          <cell r="AG2327">
            <v>1</v>
          </cell>
          <cell r="AH2327">
            <v>1</v>
          </cell>
          <cell r="AI2327">
            <v>1</v>
          </cell>
          <cell r="AJ2327">
            <v>0</v>
          </cell>
          <cell r="AL2327">
            <v>50</v>
          </cell>
          <cell r="AM2327">
            <v>148</v>
          </cell>
          <cell r="AO2327" t="str">
            <v>D-ER-03020110</v>
          </cell>
          <cell r="AP2327">
            <v>-793</v>
          </cell>
          <cell r="AQ2327" t="str">
            <v>NJ</v>
          </cell>
          <cell r="AR2327" t="str">
            <v>Atlantic City Electric Company</v>
          </cell>
          <cell r="AS2327" t="str">
            <v>EXC</v>
          </cell>
          <cell r="AT2327" t="str">
            <v>Electric</v>
          </cell>
          <cell r="AU2327">
            <v>37655</v>
          </cell>
          <cell r="AV2327">
            <v>41200</v>
          </cell>
          <cell r="AW2327">
            <v>9.48</v>
          </cell>
          <cell r="AX2327">
            <v>12.5</v>
          </cell>
          <cell r="AY2327">
            <v>45.11</v>
          </cell>
          <cell r="AZ2327">
            <v>647000</v>
          </cell>
          <cell r="BA2327">
            <v>38498</v>
          </cell>
          <cell r="BB2327">
            <v>-300</v>
          </cell>
          <cell r="BC2327">
            <v>8.14</v>
          </cell>
          <cell r="BD2327">
            <v>9.75</v>
          </cell>
          <cell r="BE2327">
            <v>46.22</v>
          </cell>
          <cell r="BF2327">
            <v>37621</v>
          </cell>
          <cell r="BG2327">
            <v>654900</v>
          </cell>
          <cell r="BH2327" t="str">
            <v>Year-end</v>
          </cell>
          <cell r="BI2327" t="str">
            <v>Distribution</v>
          </cell>
          <cell r="BJ2327" t="str">
            <v>Settled</v>
          </cell>
          <cell r="BK2327" t="str">
            <v>No</v>
          </cell>
          <cell r="BL2327" t="str">
            <v>No</v>
          </cell>
        </row>
        <row r="2328">
          <cell r="AE2328">
            <v>235</v>
          </cell>
          <cell r="AF2328">
            <v>0</v>
          </cell>
          <cell r="AG2328">
            <v>1</v>
          </cell>
          <cell r="AH2328">
            <v>1</v>
          </cell>
          <cell r="AI2328">
            <v>1</v>
          </cell>
          <cell r="AJ2328">
            <v>1</v>
          </cell>
          <cell r="AL2328">
            <v>50</v>
          </cell>
          <cell r="AM2328">
            <v>149</v>
          </cell>
          <cell r="AO2328" t="str">
            <v>D-GR-96010032</v>
          </cell>
          <cell r="AP2328">
            <v>-248</v>
          </cell>
          <cell r="AQ2328" t="str">
            <v>NJ</v>
          </cell>
          <cell r="AR2328" t="str">
            <v>South Jersey Gas Company</v>
          </cell>
          <cell r="AT2328" t="str">
            <v>Natural Gas</v>
          </cell>
          <cell r="AU2328">
            <v>35080</v>
          </cell>
          <cell r="AV2328">
            <v>26500</v>
          </cell>
          <cell r="AW2328">
            <v>10.4</v>
          </cell>
          <cell r="AX2328">
            <v>13</v>
          </cell>
          <cell r="AY2328">
            <v>44.35</v>
          </cell>
          <cell r="AZ2328" t="str">
            <v>NA</v>
          </cell>
          <cell r="BA2328">
            <v>35457</v>
          </cell>
          <cell r="BB2328">
            <v>6000</v>
          </cell>
          <cell r="BC2328">
            <v>9.6199999999999992</v>
          </cell>
          <cell r="BD2328">
            <v>11.25</v>
          </cell>
          <cell r="BE2328">
            <v>44.35</v>
          </cell>
          <cell r="BF2328">
            <v>35246</v>
          </cell>
          <cell r="BG2328">
            <v>389600</v>
          </cell>
          <cell r="BH2328" t="str">
            <v>Year-end</v>
          </cell>
          <cell r="BI2328" t="str">
            <v>Distribution</v>
          </cell>
          <cell r="BJ2328" t="str">
            <v>Settled</v>
          </cell>
          <cell r="BK2328" t="str">
            <v>No</v>
          </cell>
          <cell r="BL2328" t="str">
            <v>No</v>
          </cell>
        </row>
        <row r="2329">
          <cell r="AE2329">
            <v>235</v>
          </cell>
          <cell r="AF2329">
            <v>0</v>
          </cell>
          <cell r="AG2329">
            <v>1</v>
          </cell>
          <cell r="AH2329">
            <v>1</v>
          </cell>
          <cell r="AI2329">
            <v>1</v>
          </cell>
          <cell r="AJ2329">
            <v>1</v>
          </cell>
          <cell r="AL2329">
            <v>50</v>
          </cell>
          <cell r="AM2329">
            <v>149</v>
          </cell>
          <cell r="AO2329" t="str">
            <v>D-GR-94010002</v>
          </cell>
          <cell r="AP2329">
            <v>-247</v>
          </cell>
          <cell r="AQ2329" t="str">
            <v>NJ</v>
          </cell>
          <cell r="AR2329" t="str">
            <v>South Jersey Gas Company</v>
          </cell>
          <cell r="AT2329" t="str">
            <v>Natural Gas</v>
          </cell>
          <cell r="AU2329">
            <v>34341</v>
          </cell>
          <cell r="AV2329">
            <v>26600</v>
          </cell>
          <cell r="AW2329">
            <v>10.36</v>
          </cell>
          <cell r="AX2329">
            <v>12.75</v>
          </cell>
          <cell r="AY2329">
            <v>48.14</v>
          </cell>
          <cell r="AZ2329">
            <v>365200</v>
          </cell>
          <cell r="BA2329">
            <v>34682</v>
          </cell>
          <cell r="BB2329">
            <v>12100</v>
          </cell>
          <cell r="BC2329">
            <v>9.51</v>
          </cell>
          <cell r="BD2329">
            <v>11.5</v>
          </cell>
          <cell r="BE2329">
            <v>39.18</v>
          </cell>
          <cell r="BF2329">
            <v>34515</v>
          </cell>
          <cell r="BG2329">
            <v>358200</v>
          </cell>
          <cell r="BH2329" t="str">
            <v>Year-end</v>
          </cell>
          <cell r="BI2329" t="str">
            <v>Distribution</v>
          </cell>
          <cell r="BJ2329" t="str">
            <v>Settled</v>
          </cell>
          <cell r="BK2329" t="str">
            <v>No</v>
          </cell>
          <cell r="BL2329" t="str">
            <v>No</v>
          </cell>
        </row>
        <row r="2330">
          <cell r="AE2330">
            <v>235</v>
          </cell>
          <cell r="AF2330">
            <v>0</v>
          </cell>
          <cell r="AG2330">
            <v>1</v>
          </cell>
          <cell r="AH2330">
            <v>1</v>
          </cell>
          <cell r="AI2330">
            <v>1</v>
          </cell>
          <cell r="AJ2330">
            <v>1</v>
          </cell>
          <cell r="AL2330">
            <v>51</v>
          </cell>
          <cell r="AM2330">
            <v>150</v>
          </cell>
          <cell r="AO2330" t="str">
            <v>D-GR-9304114</v>
          </cell>
          <cell r="AP2330">
            <v>-246</v>
          </cell>
          <cell r="AQ2330" t="str">
            <v>NJ</v>
          </cell>
          <cell r="AR2330" t="str">
            <v>New Jersey Natural Gas Company</v>
          </cell>
          <cell r="AS2330" t="str">
            <v>NJR</v>
          </cell>
          <cell r="AT2330" t="str">
            <v>Natural Gas</v>
          </cell>
          <cell r="AU2330">
            <v>34064</v>
          </cell>
          <cell r="AV2330">
            <v>26900</v>
          </cell>
          <cell r="AW2330">
            <v>10.57</v>
          </cell>
          <cell r="AX2330">
            <v>12.5</v>
          </cell>
          <cell r="AY2330">
            <v>52.6</v>
          </cell>
          <cell r="AZ2330" t="str">
            <v>NA</v>
          </cell>
          <cell r="BA2330">
            <v>34339</v>
          </cell>
          <cell r="BB2330">
            <v>7500</v>
          </cell>
          <cell r="BC2330">
            <v>10</v>
          </cell>
          <cell r="BD2330">
            <v>11.5</v>
          </cell>
          <cell r="BE2330">
            <v>52.74</v>
          </cell>
          <cell r="BF2330">
            <v>34242</v>
          </cell>
          <cell r="BG2330" t="str">
            <v>NA</v>
          </cell>
          <cell r="BH2330" t="str">
            <v>Year-end</v>
          </cell>
          <cell r="BI2330" t="str">
            <v>Distribution</v>
          </cell>
          <cell r="BJ2330" t="str">
            <v>Settled</v>
          </cell>
          <cell r="BK2330" t="str">
            <v>No</v>
          </cell>
          <cell r="BL2330" t="str">
            <v>No</v>
          </cell>
        </row>
        <row r="2331">
          <cell r="AE2331">
            <v>235</v>
          </cell>
          <cell r="AF2331">
            <v>0</v>
          </cell>
          <cell r="AG2331">
            <v>1</v>
          </cell>
          <cell r="AH2331">
            <v>1</v>
          </cell>
          <cell r="AI2331">
            <v>1</v>
          </cell>
          <cell r="AJ2331">
            <v>1</v>
          </cell>
          <cell r="AL2331">
            <v>51</v>
          </cell>
          <cell r="AM2331">
            <v>150</v>
          </cell>
          <cell r="AO2331" t="str">
            <v>D-GR-91111698J</v>
          </cell>
          <cell r="AP2331">
            <v>-245</v>
          </cell>
          <cell r="AQ2331" t="str">
            <v>NJ</v>
          </cell>
          <cell r="AR2331" t="str">
            <v>Public Service Electric and Gas Company</v>
          </cell>
          <cell r="AS2331" t="str">
            <v>PEG</v>
          </cell>
          <cell r="AT2331" t="str">
            <v>Natural Gas</v>
          </cell>
          <cell r="AU2331">
            <v>33556</v>
          </cell>
          <cell r="AV2331">
            <v>145500</v>
          </cell>
          <cell r="AW2331">
            <v>10.55</v>
          </cell>
          <cell r="AX2331">
            <v>13</v>
          </cell>
          <cell r="AY2331">
            <v>46.9</v>
          </cell>
          <cell r="AZ2331" t="str">
            <v>NA</v>
          </cell>
          <cell r="BA2331">
            <v>33968</v>
          </cell>
          <cell r="BB2331">
            <v>48400</v>
          </cell>
          <cell r="BC2331">
            <v>10.08</v>
          </cell>
          <cell r="BD2331">
            <v>12</v>
          </cell>
          <cell r="BE2331" t="str">
            <v>NA</v>
          </cell>
          <cell r="BF2331">
            <v>33785</v>
          </cell>
          <cell r="BG2331" t="str">
            <v>NA</v>
          </cell>
          <cell r="BH2331" t="str">
            <v>Year-end</v>
          </cell>
          <cell r="BI2331" t="str">
            <v>Distribution</v>
          </cell>
          <cell r="BJ2331" t="str">
            <v>Settled</v>
          </cell>
          <cell r="BK2331" t="str">
            <v>No</v>
          </cell>
          <cell r="BL2331" t="str">
            <v>No</v>
          </cell>
        </row>
        <row r="2332">
          <cell r="AE2332">
            <v>235</v>
          </cell>
          <cell r="AF2332">
            <v>0</v>
          </cell>
          <cell r="AG2332">
            <v>1</v>
          </cell>
          <cell r="AH2332">
            <v>1</v>
          </cell>
          <cell r="AI2332">
            <v>1</v>
          </cell>
          <cell r="AJ2332">
            <v>1</v>
          </cell>
          <cell r="AL2332">
            <v>51</v>
          </cell>
          <cell r="AM2332">
            <v>150</v>
          </cell>
          <cell r="AO2332" t="str">
            <v>D-GR-91081393J</v>
          </cell>
          <cell r="AP2332">
            <v>-244</v>
          </cell>
          <cell r="AQ2332" t="str">
            <v>NJ</v>
          </cell>
          <cell r="AR2332" t="str">
            <v>New Jersey Natural Gas Company</v>
          </cell>
          <cell r="AS2332" t="str">
            <v>NJR</v>
          </cell>
          <cell r="AT2332" t="str">
            <v>Natural Gas</v>
          </cell>
          <cell r="AU2332">
            <v>33472</v>
          </cell>
          <cell r="AV2332">
            <v>14500</v>
          </cell>
          <cell r="AW2332">
            <v>11.26</v>
          </cell>
          <cell r="AX2332">
            <v>13.3</v>
          </cell>
          <cell r="AY2332">
            <v>53</v>
          </cell>
          <cell r="AZ2332">
            <v>427600</v>
          </cell>
          <cell r="BA2332">
            <v>33779</v>
          </cell>
          <cell r="BB2332">
            <v>2200</v>
          </cell>
          <cell r="BC2332">
            <v>10.55</v>
          </cell>
          <cell r="BD2332">
            <v>12.2</v>
          </cell>
          <cell r="BE2332">
            <v>53</v>
          </cell>
          <cell r="BF2332">
            <v>33603</v>
          </cell>
          <cell r="BG2332">
            <v>389100</v>
          </cell>
          <cell r="BH2332" t="str">
            <v>Year-end</v>
          </cell>
          <cell r="BI2332" t="str">
            <v>Distribution</v>
          </cell>
          <cell r="BJ2332" t="str">
            <v>Settled</v>
          </cell>
          <cell r="BK2332" t="str">
            <v>No</v>
          </cell>
          <cell r="BL2332" t="str">
            <v>No</v>
          </cell>
        </row>
        <row r="2333">
          <cell r="AE2333">
            <v>235</v>
          </cell>
          <cell r="AF2333">
            <v>0</v>
          </cell>
          <cell r="AG2333">
            <v>1</v>
          </cell>
          <cell r="AH2333">
            <v>1</v>
          </cell>
          <cell r="AI2333">
            <v>1</v>
          </cell>
          <cell r="AJ2333">
            <v>1</v>
          </cell>
          <cell r="AL2333">
            <v>51</v>
          </cell>
          <cell r="AM2333">
            <v>150</v>
          </cell>
          <cell r="AO2333" t="str">
            <v>D-GR-91071243J</v>
          </cell>
          <cell r="AP2333">
            <v>-243</v>
          </cell>
          <cell r="AQ2333" t="str">
            <v>NJ</v>
          </cell>
          <cell r="AR2333" t="str">
            <v>South Jersey Gas Company</v>
          </cell>
          <cell r="AT2333" t="str">
            <v>Natural Gas</v>
          </cell>
          <cell r="AU2333">
            <v>33438</v>
          </cell>
          <cell r="AV2333">
            <v>18500</v>
          </cell>
          <cell r="AW2333">
            <v>10.5</v>
          </cell>
          <cell r="AX2333">
            <v>12.5</v>
          </cell>
          <cell r="AY2333">
            <v>41.99</v>
          </cell>
          <cell r="AZ2333">
            <v>310000</v>
          </cell>
          <cell r="BA2333">
            <v>33826</v>
          </cell>
          <cell r="BB2333">
            <v>-600</v>
          </cell>
          <cell r="BC2333">
            <v>10.34</v>
          </cell>
          <cell r="BD2333">
            <v>12.1</v>
          </cell>
          <cell r="BE2333" t="str">
            <v>NA</v>
          </cell>
          <cell r="BF2333">
            <v>33511</v>
          </cell>
          <cell r="BG2333">
            <v>269000</v>
          </cell>
          <cell r="BH2333" t="str">
            <v>Year-end</v>
          </cell>
          <cell r="BI2333" t="str">
            <v>Distribution</v>
          </cell>
          <cell r="BJ2333" t="str">
            <v>Settled</v>
          </cell>
          <cell r="BK2333" t="str">
            <v>No</v>
          </cell>
          <cell r="BL2333" t="str">
            <v>No</v>
          </cell>
        </row>
        <row r="2334">
          <cell r="AE2334">
            <v>235</v>
          </cell>
          <cell r="AF2334">
            <v>0</v>
          </cell>
          <cell r="AG2334">
            <v>1</v>
          </cell>
          <cell r="AH2334">
            <v>1</v>
          </cell>
          <cell r="AI2334">
            <v>1</v>
          </cell>
          <cell r="AJ2334">
            <v>1</v>
          </cell>
          <cell r="AL2334">
            <v>51</v>
          </cell>
          <cell r="AM2334">
            <v>150</v>
          </cell>
          <cell r="AO2334" t="str">
            <v>D-GR-90080786J</v>
          </cell>
          <cell r="AP2334">
            <v>-242</v>
          </cell>
          <cell r="AQ2334" t="str">
            <v>NJ</v>
          </cell>
          <cell r="AR2334" t="str">
            <v>New Jersey Natural Gas Company</v>
          </cell>
          <cell r="AS2334" t="str">
            <v>NJR</v>
          </cell>
          <cell r="AT2334" t="str">
            <v>Natural Gas</v>
          </cell>
          <cell r="AU2334">
            <v>33092</v>
          </cell>
          <cell r="AV2334">
            <v>16600</v>
          </cell>
          <cell r="AW2334">
            <v>11.53</v>
          </cell>
          <cell r="AX2334">
            <v>13.75</v>
          </cell>
          <cell r="AY2334">
            <v>52.72</v>
          </cell>
          <cell r="AZ2334">
            <v>366200</v>
          </cell>
          <cell r="BA2334">
            <v>33284</v>
          </cell>
          <cell r="BB2334">
            <v>8300</v>
          </cell>
          <cell r="BC2334">
            <v>10.97</v>
          </cell>
          <cell r="BD2334">
            <v>12.7</v>
          </cell>
          <cell r="BE2334">
            <v>52.72</v>
          </cell>
          <cell r="BF2334">
            <v>33238</v>
          </cell>
          <cell r="BG2334">
            <v>346200</v>
          </cell>
          <cell r="BH2334" t="str">
            <v>Year-end</v>
          </cell>
          <cell r="BI2334" t="str">
            <v>Distribution</v>
          </cell>
          <cell r="BJ2334" t="str">
            <v>Settled</v>
          </cell>
          <cell r="BK2334" t="str">
            <v>No</v>
          </cell>
          <cell r="BL2334" t="str">
            <v>No</v>
          </cell>
        </row>
        <row r="2335">
          <cell r="AE2335">
            <v>235</v>
          </cell>
          <cell r="AF2335">
            <v>0</v>
          </cell>
          <cell r="AG2335">
            <v>1</v>
          </cell>
          <cell r="AH2335">
            <v>1</v>
          </cell>
          <cell r="AI2335">
            <v>1</v>
          </cell>
          <cell r="AJ2335">
            <v>1</v>
          </cell>
          <cell r="AL2335">
            <v>51</v>
          </cell>
          <cell r="AM2335">
            <v>150</v>
          </cell>
          <cell r="AO2335" t="str">
            <v>D-GR-89030335J</v>
          </cell>
          <cell r="AP2335">
            <v>-241</v>
          </cell>
          <cell r="AQ2335" t="str">
            <v>NJ</v>
          </cell>
          <cell r="AR2335" t="str">
            <v>New Jersey Natural Gas Company</v>
          </cell>
          <cell r="AS2335" t="str">
            <v>NJR</v>
          </cell>
          <cell r="AT2335" t="str">
            <v>Natural Gas</v>
          </cell>
          <cell r="AU2335">
            <v>32597</v>
          </cell>
          <cell r="AV2335">
            <v>25400</v>
          </cell>
          <cell r="AW2335">
            <v>11.53</v>
          </cell>
          <cell r="AX2335">
            <v>13.7</v>
          </cell>
          <cell r="AY2335">
            <v>52.6</v>
          </cell>
          <cell r="AZ2335">
            <v>344800</v>
          </cell>
          <cell r="BA2335">
            <v>32953</v>
          </cell>
          <cell r="BB2335">
            <v>17300</v>
          </cell>
          <cell r="BC2335">
            <v>11.16</v>
          </cell>
          <cell r="BD2335">
            <v>12.8</v>
          </cell>
          <cell r="BE2335">
            <v>52.6</v>
          </cell>
          <cell r="BF2335">
            <v>32781</v>
          </cell>
          <cell r="BG2335">
            <v>332900</v>
          </cell>
          <cell r="BH2335" t="str">
            <v>Year-end</v>
          </cell>
          <cell r="BI2335" t="str">
            <v>Distribution</v>
          </cell>
          <cell r="BJ2335" t="str">
            <v>Fully Litigated</v>
          </cell>
          <cell r="BK2335" t="str">
            <v>No</v>
          </cell>
          <cell r="BL2335" t="str">
            <v>No</v>
          </cell>
        </row>
        <row r="2336">
          <cell r="AE2336">
            <v>235</v>
          </cell>
          <cell r="AF2336">
            <v>0</v>
          </cell>
          <cell r="AG2336">
            <v>1</v>
          </cell>
          <cell r="AH2336">
            <v>1</v>
          </cell>
          <cell r="AI2336">
            <v>1</v>
          </cell>
          <cell r="AJ2336">
            <v>1</v>
          </cell>
          <cell r="AL2336">
            <v>51</v>
          </cell>
          <cell r="AM2336">
            <v>150</v>
          </cell>
          <cell r="AO2336" t="str">
            <v>D-GR-03080683</v>
          </cell>
          <cell r="AP2336">
            <v>-240</v>
          </cell>
          <cell r="AQ2336" t="str">
            <v>NJ</v>
          </cell>
          <cell r="AR2336" t="str">
            <v>South Jersey Gas Company</v>
          </cell>
          <cell r="AT2336" t="str">
            <v>Natural Gas</v>
          </cell>
          <cell r="AU2336">
            <v>37862</v>
          </cell>
          <cell r="AV2336">
            <v>46500</v>
          </cell>
          <cell r="AW2336">
            <v>9.14</v>
          </cell>
          <cell r="AX2336">
            <v>12</v>
          </cell>
          <cell r="AY2336">
            <v>50.1</v>
          </cell>
          <cell r="AZ2336">
            <v>667900</v>
          </cell>
          <cell r="BA2336">
            <v>38176</v>
          </cell>
          <cell r="BB2336">
            <v>20000</v>
          </cell>
          <cell r="BC2336">
            <v>7.97</v>
          </cell>
          <cell r="BD2336">
            <v>10</v>
          </cell>
          <cell r="BE2336">
            <v>46</v>
          </cell>
          <cell r="BF2336">
            <v>38046</v>
          </cell>
          <cell r="BG2336">
            <v>622800</v>
          </cell>
          <cell r="BH2336" t="str">
            <v>Year-end</v>
          </cell>
          <cell r="BI2336" t="str">
            <v>Distribution</v>
          </cell>
          <cell r="BJ2336" t="str">
            <v>Settled</v>
          </cell>
          <cell r="BK2336" t="str">
            <v>No</v>
          </cell>
          <cell r="BL2336" t="str">
            <v>No</v>
          </cell>
        </row>
        <row r="2337">
          <cell r="AE2337">
            <v>235</v>
          </cell>
          <cell r="AF2337">
            <v>0</v>
          </cell>
          <cell r="AG2337">
            <v>1</v>
          </cell>
          <cell r="AH2337">
            <v>1</v>
          </cell>
          <cell r="AI2337">
            <v>1</v>
          </cell>
          <cell r="AJ2337">
            <v>1</v>
          </cell>
          <cell r="AL2337">
            <v>51</v>
          </cell>
          <cell r="AM2337">
            <v>150</v>
          </cell>
          <cell r="AO2337" t="str">
            <v>D-GR-01050297</v>
          </cell>
          <cell r="AP2337">
            <v>-239</v>
          </cell>
          <cell r="AQ2337" t="str">
            <v>NJ</v>
          </cell>
          <cell r="AR2337" t="str">
            <v>Public Service Electric and Gas Company</v>
          </cell>
          <cell r="AS2337" t="str">
            <v>PEG</v>
          </cell>
          <cell r="AT2337" t="str">
            <v>Natural Gas</v>
          </cell>
          <cell r="AU2337">
            <v>37032</v>
          </cell>
          <cell r="AV2337">
            <v>172600</v>
          </cell>
          <cell r="AW2337">
            <v>9.0500000000000007</v>
          </cell>
          <cell r="AX2337">
            <v>12</v>
          </cell>
          <cell r="AY2337">
            <v>38.200000000000003</v>
          </cell>
          <cell r="AZ2337">
            <v>1675228</v>
          </cell>
          <cell r="BA2337">
            <v>37265</v>
          </cell>
          <cell r="BB2337">
            <v>90000</v>
          </cell>
          <cell r="BC2337">
            <v>8.27</v>
          </cell>
          <cell r="BD2337">
            <v>10</v>
          </cell>
          <cell r="BE2337" t="str">
            <v>NA</v>
          </cell>
          <cell r="BF2337">
            <v>37072</v>
          </cell>
          <cell r="BG2337">
            <v>1630000</v>
          </cell>
          <cell r="BH2337" t="str">
            <v>Year-end</v>
          </cell>
          <cell r="BI2337" t="str">
            <v>Distribution</v>
          </cell>
          <cell r="BJ2337" t="str">
            <v>Settled</v>
          </cell>
          <cell r="BK2337" t="str">
            <v>No</v>
          </cell>
          <cell r="BL2337" t="str">
            <v>No</v>
          </cell>
        </row>
        <row r="2338">
          <cell r="AE2338">
            <v>235</v>
          </cell>
          <cell r="AF2338">
            <v>0</v>
          </cell>
          <cell r="AG2338">
            <v>1</v>
          </cell>
          <cell r="AH2338">
            <v>1</v>
          </cell>
          <cell r="AI2338">
            <v>1</v>
          </cell>
          <cell r="AJ2338">
            <v>0</v>
          </cell>
          <cell r="AL2338">
            <v>51</v>
          </cell>
          <cell r="AM2338">
            <v>151</v>
          </cell>
          <cell r="AO2338" t="str">
            <v>D-ER-91121820J</v>
          </cell>
          <cell r="AP2338">
            <v>-222</v>
          </cell>
          <cell r="AQ2338" t="str">
            <v>NJ</v>
          </cell>
          <cell r="AR2338" t="str">
            <v>Jersey Central Power &amp; Light Company</v>
          </cell>
          <cell r="AS2338" t="str">
            <v>FE</v>
          </cell>
          <cell r="AT2338" t="str">
            <v>Electric</v>
          </cell>
          <cell r="AU2338">
            <v>33592</v>
          </cell>
          <cell r="AV2338">
            <v>209200</v>
          </cell>
          <cell r="AW2338">
            <v>10.85</v>
          </cell>
          <cell r="AX2338">
            <v>13.3</v>
          </cell>
          <cell r="AY2338">
            <v>48.48</v>
          </cell>
          <cell r="AZ2338">
            <v>2608200</v>
          </cell>
          <cell r="BA2338">
            <v>34026</v>
          </cell>
          <cell r="BB2338">
            <v>123800</v>
          </cell>
          <cell r="BC2338">
            <v>10.28</v>
          </cell>
          <cell r="BD2338">
            <v>12.2</v>
          </cell>
          <cell r="BE2338">
            <v>47.38</v>
          </cell>
          <cell r="BF2338">
            <v>33694</v>
          </cell>
          <cell r="BG2338">
            <v>2456100</v>
          </cell>
          <cell r="BH2338" t="str">
            <v>Year-end</v>
          </cell>
          <cell r="BI2338" t="str">
            <v>Vertically Integrated</v>
          </cell>
          <cell r="BJ2338" t="str">
            <v>Fully Litigated</v>
          </cell>
          <cell r="BK2338" t="str">
            <v>No</v>
          </cell>
          <cell r="BL2338" t="str">
            <v>No</v>
          </cell>
        </row>
        <row r="2339">
          <cell r="AE2339">
            <v>235</v>
          </cell>
          <cell r="AF2339">
            <v>0</v>
          </cell>
          <cell r="AG2339">
            <v>1</v>
          </cell>
          <cell r="AH2339">
            <v>1</v>
          </cell>
          <cell r="AI2339">
            <v>1</v>
          </cell>
          <cell r="AJ2339">
            <v>0</v>
          </cell>
          <cell r="AL2339">
            <v>51</v>
          </cell>
          <cell r="AM2339">
            <v>151</v>
          </cell>
          <cell r="AO2339" t="str">
            <v>D-ER-91111698J</v>
          </cell>
          <cell r="AP2339">
            <v>-221</v>
          </cell>
          <cell r="AQ2339" t="str">
            <v>NJ</v>
          </cell>
          <cell r="AR2339" t="str">
            <v>Public Service Electric and Gas Company</v>
          </cell>
          <cell r="AS2339" t="str">
            <v>PEG</v>
          </cell>
          <cell r="AT2339" t="str">
            <v>Electric</v>
          </cell>
          <cell r="AU2339">
            <v>33556</v>
          </cell>
          <cell r="AV2339">
            <v>476300</v>
          </cell>
          <cell r="AW2339">
            <v>10.55</v>
          </cell>
          <cell r="AX2339">
            <v>13</v>
          </cell>
          <cell r="AY2339">
            <v>46.9</v>
          </cell>
          <cell r="AZ2339">
            <v>7997100</v>
          </cell>
          <cell r="BA2339">
            <v>33968</v>
          </cell>
          <cell r="BB2339">
            <v>235000</v>
          </cell>
          <cell r="BC2339">
            <v>10.08</v>
          </cell>
          <cell r="BD2339">
            <v>12</v>
          </cell>
          <cell r="BE2339" t="str">
            <v>NA</v>
          </cell>
          <cell r="BF2339">
            <v>33785</v>
          </cell>
          <cell r="BG2339">
            <v>7881300</v>
          </cell>
          <cell r="BH2339" t="str">
            <v>Year-end</v>
          </cell>
          <cell r="BI2339" t="str">
            <v>Vertically Integrated</v>
          </cell>
          <cell r="BJ2339" t="str">
            <v>Settled</v>
          </cell>
          <cell r="BK2339" t="str">
            <v>No</v>
          </cell>
          <cell r="BL2339" t="str">
            <v>No</v>
          </cell>
        </row>
        <row r="2340">
          <cell r="AE2340">
            <v>235</v>
          </cell>
          <cell r="AF2340">
            <v>0</v>
          </cell>
          <cell r="AG2340">
            <v>1</v>
          </cell>
          <cell r="AH2340">
            <v>1</v>
          </cell>
          <cell r="AI2340">
            <v>1</v>
          </cell>
          <cell r="AJ2340">
            <v>0</v>
          </cell>
          <cell r="AL2340">
            <v>51</v>
          </cell>
          <cell r="AM2340">
            <v>151</v>
          </cell>
          <cell r="AO2340" t="str">
            <v>D-ER-9103036J</v>
          </cell>
          <cell r="AP2340">
            <v>-220</v>
          </cell>
          <cell r="AQ2340" t="str">
            <v>NJ</v>
          </cell>
          <cell r="AR2340" t="str">
            <v>Rockland Electric Company</v>
          </cell>
          <cell r="AS2340" t="str">
            <v>ED</v>
          </cell>
          <cell r="AT2340" t="str">
            <v>Electric</v>
          </cell>
          <cell r="AU2340">
            <v>33315</v>
          </cell>
          <cell r="AV2340">
            <v>12900</v>
          </cell>
          <cell r="AW2340">
            <v>10.69</v>
          </cell>
          <cell r="AX2340">
            <v>13.1</v>
          </cell>
          <cell r="AY2340">
            <v>44.86</v>
          </cell>
          <cell r="AZ2340" t="str">
            <v>NA</v>
          </cell>
          <cell r="BA2340">
            <v>33624</v>
          </cell>
          <cell r="BB2340">
            <v>5100</v>
          </cell>
          <cell r="BC2340">
            <v>10.17</v>
          </cell>
          <cell r="BD2340">
            <v>12</v>
          </cell>
          <cell r="BE2340">
            <v>44.05</v>
          </cell>
          <cell r="BF2340">
            <v>33541</v>
          </cell>
          <cell r="BG2340">
            <v>93900</v>
          </cell>
          <cell r="BH2340" t="str">
            <v>Year-end</v>
          </cell>
          <cell r="BI2340" t="str">
            <v>Vertically Integrated</v>
          </cell>
          <cell r="BJ2340" t="str">
            <v>Settled</v>
          </cell>
          <cell r="BK2340" t="str">
            <v>No</v>
          </cell>
          <cell r="BL2340" t="str">
            <v>No</v>
          </cell>
        </row>
        <row r="2341">
          <cell r="AE2341">
            <v>235</v>
          </cell>
          <cell r="AF2341">
            <v>0</v>
          </cell>
          <cell r="AG2341">
            <v>1</v>
          </cell>
          <cell r="AH2341">
            <v>1</v>
          </cell>
          <cell r="AI2341">
            <v>1</v>
          </cell>
          <cell r="AJ2341">
            <v>0</v>
          </cell>
          <cell r="AL2341">
            <v>51</v>
          </cell>
          <cell r="AM2341">
            <v>151</v>
          </cell>
          <cell r="AO2341" t="str">
            <v>D-ER-90091090J</v>
          </cell>
          <cell r="AP2341">
            <v>-219</v>
          </cell>
          <cell r="AQ2341" t="str">
            <v>NJ</v>
          </cell>
          <cell r="AR2341" t="str">
            <v>Atlantic City Electric Company</v>
          </cell>
          <cell r="AS2341" t="str">
            <v>EXC</v>
          </cell>
          <cell r="AT2341" t="str">
            <v>Electric</v>
          </cell>
          <cell r="AU2341">
            <v>33143</v>
          </cell>
          <cell r="AV2341">
            <v>154600</v>
          </cell>
          <cell r="AW2341">
            <v>11.13</v>
          </cell>
          <cell r="AX2341">
            <v>13.7</v>
          </cell>
          <cell r="AY2341">
            <v>47.36</v>
          </cell>
          <cell r="AZ2341">
            <v>1392100</v>
          </cell>
          <cell r="BA2341">
            <v>33422</v>
          </cell>
          <cell r="BB2341">
            <v>91600</v>
          </cell>
          <cell r="BC2341">
            <v>10.52</v>
          </cell>
          <cell r="BD2341">
            <v>12.5</v>
          </cell>
          <cell r="BE2341">
            <v>46.05</v>
          </cell>
          <cell r="BF2341">
            <v>33389</v>
          </cell>
          <cell r="BG2341">
            <v>1270700</v>
          </cell>
          <cell r="BH2341" t="str">
            <v>Year-end</v>
          </cell>
          <cell r="BI2341" t="str">
            <v>Vertically Integrated</v>
          </cell>
          <cell r="BJ2341" t="str">
            <v>Settled</v>
          </cell>
          <cell r="BK2341" t="str">
            <v>No</v>
          </cell>
          <cell r="BL2341" t="str">
            <v>No</v>
          </cell>
        </row>
        <row r="2342">
          <cell r="AE2342">
            <v>235</v>
          </cell>
          <cell r="AF2342">
            <v>0</v>
          </cell>
          <cell r="AG2342">
            <v>1</v>
          </cell>
          <cell r="AH2342">
            <v>1</v>
          </cell>
          <cell r="AI2342">
            <v>1</v>
          </cell>
          <cell r="AJ2342">
            <v>0</v>
          </cell>
          <cell r="AL2342">
            <v>51</v>
          </cell>
          <cell r="AM2342">
            <v>151</v>
          </cell>
          <cell r="AO2342" t="str">
            <v>D-ER-110912J</v>
          </cell>
          <cell r="AP2342">
            <v>-218</v>
          </cell>
          <cell r="AQ2342" t="str">
            <v>NJ</v>
          </cell>
          <cell r="AR2342" t="str">
            <v>Jersey Central Power &amp; Light Company</v>
          </cell>
          <cell r="AS2342" t="str">
            <v>FE</v>
          </cell>
          <cell r="AT2342" t="str">
            <v>Electric</v>
          </cell>
          <cell r="AU2342">
            <v>32829</v>
          </cell>
          <cell r="AV2342">
            <v>173300</v>
          </cell>
          <cell r="AW2342">
            <v>9.77</v>
          </cell>
          <cell r="AX2342">
            <v>13.25</v>
          </cell>
          <cell r="AY2342">
            <v>43.02</v>
          </cell>
          <cell r="AZ2342">
            <v>2270600</v>
          </cell>
          <cell r="BA2342">
            <v>33198</v>
          </cell>
          <cell r="BB2342">
            <v>95500</v>
          </cell>
          <cell r="BC2342">
            <v>10.67</v>
          </cell>
          <cell r="BD2342">
            <v>12.7</v>
          </cell>
          <cell r="BE2342">
            <v>50.2</v>
          </cell>
          <cell r="BF2342">
            <v>33054</v>
          </cell>
          <cell r="BG2342">
            <v>1952000</v>
          </cell>
          <cell r="BH2342" t="str">
            <v>Year-end</v>
          </cell>
          <cell r="BI2342" t="str">
            <v>Vertically Integrated</v>
          </cell>
          <cell r="BJ2342" t="str">
            <v>Settled</v>
          </cell>
          <cell r="BK2342" t="str">
            <v>No</v>
          </cell>
          <cell r="BL2342" t="str">
            <v>No</v>
          </cell>
        </row>
        <row r="2343">
          <cell r="AE2343">
            <v>235</v>
          </cell>
          <cell r="AF2343">
            <v>0</v>
          </cell>
          <cell r="AG2343">
            <v>1</v>
          </cell>
          <cell r="AH2343">
            <v>1</v>
          </cell>
          <cell r="AI2343">
            <v>1</v>
          </cell>
          <cell r="AJ2343">
            <v>0</v>
          </cell>
          <cell r="AL2343">
            <v>51</v>
          </cell>
          <cell r="AM2343">
            <v>151</v>
          </cell>
          <cell r="AO2343" t="str">
            <v>D-ER-02100724</v>
          </cell>
          <cell r="AP2343">
            <v>-217</v>
          </cell>
          <cell r="AQ2343" t="str">
            <v>NJ</v>
          </cell>
          <cell r="AR2343" t="str">
            <v>Rockland Electric Company</v>
          </cell>
          <cell r="AS2343" t="str">
            <v>ED</v>
          </cell>
          <cell r="AT2343" t="str">
            <v>Electric</v>
          </cell>
          <cell r="AU2343">
            <v>37530</v>
          </cell>
          <cell r="AV2343">
            <v>3200</v>
          </cell>
          <cell r="AW2343">
            <v>9.33</v>
          </cell>
          <cell r="AX2343">
            <v>12</v>
          </cell>
          <cell r="AY2343">
            <v>51.01</v>
          </cell>
          <cell r="AZ2343">
            <v>129000</v>
          </cell>
          <cell r="BA2343">
            <v>37818</v>
          </cell>
          <cell r="BB2343">
            <v>-7200</v>
          </cell>
          <cell r="BC2343">
            <v>8.02</v>
          </cell>
          <cell r="BD2343">
            <v>9.75</v>
          </cell>
          <cell r="BE2343">
            <v>46</v>
          </cell>
          <cell r="BF2343">
            <v>37741</v>
          </cell>
          <cell r="BG2343">
            <v>112300</v>
          </cell>
          <cell r="BH2343" t="str">
            <v>Year-end</v>
          </cell>
          <cell r="BI2343" t="str">
            <v>Distribution</v>
          </cell>
          <cell r="BJ2343" t="str">
            <v>Fully Litigated</v>
          </cell>
          <cell r="BK2343" t="str">
            <v>No</v>
          </cell>
          <cell r="BL2343" t="str">
            <v>No</v>
          </cell>
        </row>
        <row r="2344">
          <cell r="AE2344">
            <v>235</v>
          </cell>
          <cell r="AF2344">
            <v>0</v>
          </cell>
          <cell r="AG2344">
            <v>1</v>
          </cell>
          <cell r="AH2344">
            <v>1</v>
          </cell>
          <cell r="AI2344">
            <v>1</v>
          </cell>
          <cell r="AJ2344">
            <v>0</v>
          </cell>
          <cell r="AL2344">
            <v>51</v>
          </cell>
          <cell r="AM2344">
            <v>151</v>
          </cell>
          <cell r="AO2344" t="str">
            <v>D-ER-02080506PhaseII</v>
          </cell>
          <cell r="AP2344">
            <v>-216</v>
          </cell>
          <cell r="AQ2344" t="str">
            <v>NJ</v>
          </cell>
          <cell r="AR2344" t="str">
            <v>Jersey Central Power &amp; Light Company</v>
          </cell>
          <cell r="AS2344" t="str">
            <v>FE</v>
          </cell>
          <cell r="AT2344" t="str">
            <v>Electric</v>
          </cell>
          <cell r="AU2344">
            <v>38184</v>
          </cell>
          <cell r="AV2344">
            <v>55900</v>
          </cell>
          <cell r="AW2344">
            <v>8.5</v>
          </cell>
          <cell r="AX2344">
            <v>9.75</v>
          </cell>
          <cell r="AY2344">
            <v>46</v>
          </cell>
          <cell r="AZ2344">
            <v>2079500</v>
          </cell>
          <cell r="BA2344">
            <v>38504</v>
          </cell>
          <cell r="BB2344">
            <v>51100</v>
          </cell>
          <cell r="BC2344">
            <v>8.5</v>
          </cell>
          <cell r="BD2344">
            <v>9.75</v>
          </cell>
          <cell r="BE2344">
            <v>46</v>
          </cell>
          <cell r="BF2344">
            <v>37621</v>
          </cell>
          <cell r="BG2344">
            <v>2079500</v>
          </cell>
          <cell r="BH2344" t="str">
            <v>Year-end</v>
          </cell>
          <cell r="BI2344" t="str">
            <v>Distribution</v>
          </cell>
          <cell r="BJ2344" t="str">
            <v>Settled</v>
          </cell>
          <cell r="BK2344" t="str">
            <v>No</v>
          </cell>
          <cell r="BL2344" t="str">
            <v>No</v>
          </cell>
        </row>
        <row r="2345">
          <cell r="AE2345">
            <v>235</v>
          </cell>
          <cell r="AF2345">
            <v>0</v>
          </cell>
          <cell r="AG2345">
            <v>1</v>
          </cell>
          <cell r="AH2345">
            <v>1</v>
          </cell>
          <cell r="AI2345">
            <v>1</v>
          </cell>
          <cell r="AJ2345">
            <v>0</v>
          </cell>
          <cell r="AL2345">
            <v>51</v>
          </cell>
          <cell r="AM2345">
            <v>151</v>
          </cell>
          <cell r="AO2345" t="str">
            <v>D-ER-02080506PhaseI</v>
          </cell>
          <cell r="AP2345">
            <v>-215</v>
          </cell>
          <cell r="AQ2345" t="str">
            <v>NJ</v>
          </cell>
          <cell r="AR2345" t="str">
            <v>Jersey Central Power &amp; Light Company</v>
          </cell>
          <cell r="AS2345" t="str">
            <v>FE</v>
          </cell>
          <cell r="AT2345" t="str">
            <v>Electric</v>
          </cell>
          <cell r="AU2345">
            <v>37469</v>
          </cell>
          <cell r="AV2345">
            <v>-41600</v>
          </cell>
          <cell r="AW2345">
            <v>10.050000000000001</v>
          </cell>
          <cell r="AX2345">
            <v>12</v>
          </cell>
          <cell r="AY2345">
            <v>57.2</v>
          </cell>
          <cell r="AZ2345">
            <v>2053600</v>
          </cell>
          <cell r="BA2345">
            <v>37827</v>
          </cell>
          <cell r="BB2345">
            <v>-222700</v>
          </cell>
          <cell r="BC2345">
            <v>8.3800000000000008</v>
          </cell>
          <cell r="BD2345">
            <v>9.5</v>
          </cell>
          <cell r="BE2345">
            <v>46</v>
          </cell>
          <cell r="BF2345">
            <v>37621</v>
          </cell>
          <cell r="BG2345">
            <v>2016300</v>
          </cell>
          <cell r="BH2345" t="str">
            <v>Year-end</v>
          </cell>
          <cell r="BI2345" t="str">
            <v>Distribution</v>
          </cell>
          <cell r="BJ2345" t="str">
            <v>Settled</v>
          </cell>
          <cell r="BK2345" t="str">
            <v>No</v>
          </cell>
          <cell r="BL2345" t="str">
            <v>No</v>
          </cell>
        </row>
        <row r="2346">
          <cell r="AE2346">
            <v>235</v>
          </cell>
          <cell r="AF2346">
            <v>0</v>
          </cell>
          <cell r="AG2346">
            <v>1</v>
          </cell>
          <cell r="AH2346">
            <v>1</v>
          </cell>
          <cell r="AI2346">
            <v>1</v>
          </cell>
          <cell r="AJ2346">
            <v>0</v>
          </cell>
          <cell r="AL2346">
            <v>51</v>
          </cell>
          <cell r="AM2346">
            <v>151</v>
          </cell>
          <cell r="AO2346" t="str">
            <v>D-ER-02050303</v>
          </cell>
          <cell r="AP2346">
            <v>-214</v>
          </cell>
          <cell r="AQ2346" t="str">
            <v>NJ</v>
          </cell>
          <cell r="AR2346" t="str">
            <v>Public Service Electric and Gas Company</v>
          </cell>
          <cell r="AS2346" t="str">
            <v>PEG</v>
          </cell>
          <cell r="AT2346" t="str">
            <v>Electric</v>
          </cell>
          <cell r="AU2346">
            <v>37400</v>
          </cell>
          <cell r="AV2346">
            <v>298200</v>
          </cell>
          <cell r="AW2346">
            <v>8.94</v>
          </cell>
          <cell r="AX2346">
            <v>11.6</v>
          </cell>
          <cell r="AY2346">
            <v>41.45</v>
          </cell>
          <cell r="AZ2346">
            <v>3092000</v>
          </cell>
          <cell r="BA2346">
            <v>37811</v>
          </cell>
          <cell r="BB2346">
            <v>159500</v>
          </cell>
          <cell r="BC2346">
            <v>8.18</v>
          </cell>
          <cell r="BD2346">
            <v>9.75</v>
          </cell>
          <cell r="BE2346">
            <v>41.45</v>
          </cell>
          <cell r="BF2346">
            <v>37621</v>
          </cell>
          <cell r="BG2346">
            <v>3092000</v>
          </cell>
          <cell r="BH2346" t="str">
            <v>Year-end</v>
          </cell>
          <cell r="BI2346" t="str">
            <v>Distribution</v>
          </cell>
          <cell r="BJ2346" t="str">
            <v>Settled</v>
          </cell>
          <cell r="BK2346" t="str">
            <v>No</v>
          </cell>
          <cell r="BL2346" t="str">
            <v>No</v>
          </cell>
        </row>
        <row r="2347">
          <cell r="AE2347">
            <v>235</v>
          </cell>
          <cell r="AF2347">
            <v>0</v>
          </cell>
          <cell r="AG2347">
            <v>1</v>
          </cell>
          <cell r="AH2347">
            <v>1</v>
          </cell>
          <cell r="AI2347">
            <v>1</v>
          </cell>
          <cell r="AJ2347">
            <v>1</v>
          </cell>
          <cell r="AL2347">
            <v>51</v>
          </cell>
          <cell r="AM2347">
            <v>151</v>
          </cell>
          <cell r="AO2347" t="str">
            <v>D-GR-07110889</v>
          </cell>
          <cell r="AP2347">
            <v>258</v>
          </cell>
          <cell r="AQ2347" t="str">
            <v>NJ</v>
          </cell>
          <cell r="AR2347" t="str">
            <v>New Jersey Natural Gas Company</v>
          </cell>
          <cell r="AS2347" t="str">
            <v>NJR</v>
          </cell>
          <cell r="AT2347" t="str">
            <v>Natural Gas</v>
          </cell>
          <cell r="AU2347">
            <v>39406</v>
          </cell>
          <cell r="AV2347">
            <v>58400</v>
          </cell>
          <cell r="AW2347">
            <v>8.4499999999999993</v>
          </cell>
          <cell r="AX2347">
            <v>11.38</v>
          </cell>
          <cell r="AY2347">
            <v>52.47</v>
          </cell>
          <cell r="AZ2347">
            <v>946700</v>
          </cell>
          <cell r="BA2347">
            <v>39724</v>
          </cell>
          <cell r="BB2347">
            <v>32500</v>
          </cell>
          <cell r="BC2347">
            <v>7.76</v>
          </cell>
          <cell r="BD2347">
            <v>10.3</v>
          </cell>
          <cell r="BE2347">
            <v>51.2</v>
          </cell>
          <cell r="BF2347">
            <v>39568</v>
          </cell>
          <cell r="BG2347">
            <v>943346</v>
          </cell>
          <cell r="BH2347" t="str">
            <v>Year-end</v>
          </cell>
          <cell r="BI2347" t="str">
            <v>Distribution</v>
          </cell>
          <cell r="BJ2347" t="str">
            <v>Settled</v>
          </cell>
          <cell r="BK2347" t="str">
            <v>No</v>
          </cell>
          <cell r="BL2347" t="str">
            <v>No</v>
          </cell>
        </row>
        <row r="2348">
          <cell r="AE2348">
            <v>235</v>
          </cell>
          <cell r="AF2348">
            <v>0</v>
          </cell>
          <cell r="AG2348">
            <v>1</v>
          </cell>
          <cell r="AH2348">
            <v>1</v>
          </cell>
          <cell r="AI2348">
            <v>1</v>
          </cell>
          <cell r="AJ2348">
            <v>1</v>
          </cell>
          <cell r="AL2348">
            <v>51</v>
          </cell>
          <cell r="AM2348">
            <v>151</v>
          </cell>
          <cell r="AO2348" t="str">
            <v>D-GR-09030195</v>
          </cell>
          <cell r="AP2348">
            <v>443</v>
          </cell>
          <cell r="AQ2348" t="str">
            <v>NJ</v>
          </cell>
          <cell r="AR2348" t="str">
            <v>Elizabethtown Gas Company</v>
          </cell>
          <cell r="AT2348" t="str">
            <v>Natural Gas</v>
          </cell>
          <cell r="AU2348">
            <v>39882</v>
          </cell>
          <cell r="AV2348">
            <v>17362.668000000001</v>
          </cell>
          <cell r="AW2348">
            <v>8.41</v>
          </cell>
          <cell r="AX2348">
            <v>11.25</v>
          </cell>
          <cell r="AY2348">
            <v>49.7</v>
          </cell>
          <cell r="AZ2348">
            <v>444088.625</v>
          </cell>
          <cell r="BA2348">
            <v>40164</v>
          </cell>
          <cell r="BB2348">
            <v>2900</v>
          </cell>
          <cell r="BC2348">
            <v>7.64</v>
          </cell>
          <cell r="BD2348">
            <v>10.3</v>
          </cell>
          <cell r="BE2348">
            <v>47.89</v>
          </cell>
          <cell r="BF2348">
            <v>40086</v>
          </cell>
          <cell r="BG2348">
            <v>420000</v>
          </cell>
          <cell r="BH2348" t="str">
            <v>Year-end</v>
          </cell>
          <cell r="BI2348" t="str">
            <v>Distribution</v>
          </cell>
          <cell r="BJ2348" t="str">
            <v>Settled</v>
          </cell>
          <cell r="BK2348" t="str">
            <v>No</v>
          </cell>
          <cell r="BL2348" t="str">
            <v>No</v>
          </cell>
        </row>
        <row r="2349">
          <cell r="AE2349">
            <v>235</v>
          </cell>
          <cell r="AF2349">
            <v>0</v>
          </cell>
          <cell r="AG2349">
            <v>1</v>
          </cell>
          <cell r="AH2349">
            <v>1</v>
          </cell>
          <cell r="AI2349">
            <v>1</v>
          </cell>
          <cell r="AJ2349">
            <v>0</v>
          </cell>
          <cell r="AL2349">
            <v>51</v>
          </cell>
          <cell r="AM2349">
            <v>151</v>
          </cell>
          <cell r="AO2349" t="str">
            <v>D-GR09050422 (EL)</v>
          </cell>
          <cell r="AP2349">
            <v>500</v>
          </cell>
          <cell r="AQ2349" t="str">
            <v>NJ</v>
          </cell>
          <cell r="AR2349" t="str">
            <v>Public Service Electric and Gas Company</v>
          </cell>
          <cell r="AS2349" t="str">
            <v>PEG</v>
          </cell>
          <cell r="AT2349" t="str">
            <v>Electric</v>
          </cell>
          <cell r="AU2349">
            <v>39962</v>
          </cell>
          <cell r="AV2349">
            <v>139800</v>
          </cell>
          <cell r="AW2349">
            <v>8.7899999999999991</v>
          </cell>
          <cell r="AX2349">
            <v>11.25</v>
          </cell>
          <cell r="AY2349">
            <v>51.2</v>
          </cell>
          <cell r="AZ2349">
            <v>3800000</v>
          </cell>
          <cell r="BA2349">
            <v>40336</v>
          </cell>
          <cell r="BB2349">
            <v>73500</v>
          </cell>
          <cell r="BC2349">
            <v>8.2100000000000009</v>
          </cell>
          <cell r="BD2349">
            <v>10.3</v>
          </cell>
          <cell r="BE2349">
            <v>51.2</v>
          </cell>
          <cell r="BF2349">
            <v>40178</v>
          </cell>
          <cell r="BG2349">
            <v>3750000</v>
          </cell>
          <cell r="BH2349" t="str">
            <v>Year-end</v>
          </cell>
          <cell r="BI2349" t="str">
            <v>Distribution</v>
          </cell>
          <cell r="BJ2349" t="str">
            <v>Settled</v>
          </cell>
          <cell r="BK2349" t="str">
            <v>No</v>
          </cell>
          <cell r="BL2349" t="str">
            <v>No</v>
          </cell>
        </row>
        <row r="2350">
          <cell r="AE2350">
            <v>235</v>
          </cell>
          <cell r="AF2350">
            <v>0</v>
          </cell>
          <cell r="AG2350">
            <v>1</v>
          </cell>
          <cell r="AH2350">
            <v>1</v>
          </cell>
          <cell r="AI2350">
            <v>1</v>
          </cell>
          <cell r="AJ2350">
            <v>1</v>
          </cell>
          <cell r="AL2350">
            <v>51</v>
          </cell>
          <cell r="AM2350">
            <v>151</v>
          </cell>
          <cell r="AO2350" t="str">
            <v>D-GR09050422 (G)</v>
          </cell>
          <cell r="AP2350">
            <v>501</v>
          </cell>
          <cell r="AQ2350" t="str">
            <v>NJ</v>
          </cell>
          <cell r="AR2350" t="str">
            <v>Public Service Electric and Gas Company</v>
          </cell>
          <cell r="AS2350" t="str">
            <v>PEG</v>
          </cell>
          <cell r="AT2350" t="str">
            <v>Natural Gas</v>
          </cell>
          <cell r="AU2350">
            <v>39962</v>
          </cell>
          <cell r="AV2350">
            <v>64400</v>
          </cell>
          <cell r="AW2350">
            <v>8.7899999999999991</v>
          </cell>
          <cell r="AX2350">
            <v>11.25</v>
          </cell>
          <cell r="AY2350">
            <v>51.2</v>
          </cell>
          <cell r="AZ2350">
            <v>2300000</v>
          </cell>
          <cell r="BA2350">
            <v>40347</v>
          </cell>
          <cell r="BB2350">
            <v>26500</v>
          </cell>
          <cell r="BC2350">
            <v>8.2100000000000009</v>
          </cell>
          <cell r="BD2350">
            <v>10.3</v>
          </cell>
          <cell r="BE2350">
            <v>51.2</v>
          </cell>
          <cell r="BF2350">
            <v>40178</v>
          </cell>
          <cell r="BG2350">
            <v>2270000</v>
          </cell>
          <cell r="BH2350" t="str">
            <v>Year-end</v>
          </cell>
          <cell r="BI2350" t="str">
            <v>Distribution</v>
          </cell>
          <cell r="BJ2350" t="str">
            <v>Settled</v>
          </cell>
          <cell r="BK2350" t="str">
            <v>No</v>
          </cell>
          <cell r="BL2350" t="str">
            <v>No</v>
          </cell>
        </row>
        <row r="2351">
          <cell r="AE2351">
            <v>235</v>
          </cell>
          <cell r="AF2351">
            <v>0</v>
          </cell>
          <cell r="AG2351">
            <v>1</v>
          </cell>
          <cell r="AH2351">
            <v>1</v>
          </cell>
          <cell r="AI2351">
            <v>1</v>
          </cell>
          <cell r="AJ2351">
            <v>0</v>
          </cell>
          <cell r="AL2351">
            <v>51</v>
          </cell>
          <cell r="AM2351">
            <v>151</v>
          </cell>
          <cell r="AO2351" t="str">
            <v>D-ER-09080664</v>
          </cell>
          <cell r="AP2351">
            <v>525</v>
          </cell>
          <cell r="AQ2351" t="str">
            <v>NJ</v>
          </cell>
          <cell r="AR2351" t="str">
            <v>Atlantic City Electric Company</v>
          </cell>
          <cell r="AS2351" t="str">
            <v>EXC</v>
          </cell>
          <cell r="AT2351" t="str">
            <v>Electric</v>
          </cell>
          <cell r="AU2351">
            <v>40039</v>
          </cell>
          <cell r="AV2351">
            <v>45800</v>
          </cell>
          <cell r="AW2351">
            <v>9.1300000000000008</v>
          </cell>
          <cell r="AX2351">
            <v>11.5</v>
          </cell>
          <cell r="AY2351">
            <v>47.62</v>
          </cell>
          <cell r="AZ2351">
            <v>808800</v>
          </cell>
          <cell r="BA2351">
            <v>40310</v>
          </cell>
          <cell r="BB2351">
            <v>20000</v>
          </cell>
          <cell r="BC2351">
            <v>8.69</v>
          </cell>
          <cell r="BD2351">
            <v>10.3</v>
          </cell>
          <cell r="BE2351">
            <v>49.1</v>
          </cell>
          <cell r="BF2351">
            <v>40178</v>
          </cell>
          <cell r="BG2351">
            <v>761630</v>
          </cell>
          <cell r="BH2351" t="str">
            <v>Year-end</v>
          </cell>
          <cell r="BI2351" t="str">
            <v>Distribution</v>
          </cell>
          <cell r="BJ2351" t="str">
            <v>Settled</v>
          </cell>
          <cell r="BK2351" t="str">
            <v>No</v>
          </cell>
          <cell r="BL2351" t="str">
            <v>No</v>
          </cell>
        </row>
        <row r="2352">
          <cell r="AE2352">
            <v>235</v>
          </cell>
          <cell r="AF2352">
            <v>0</v>
          </cell>
          <cell r="AG2352">
            <v>1</v>
          </cell>
          <cell r="AH2352">
            <v>1</v>
          </cell>
          <cell r="AI2352">
            <v>1</v>
          </cell>
          <cell r="AJ2352">
            <v>0</v>
          </cell>
          <cell r="AL2352">
            <v>51</v>
          </cell>
          <cell r="AM2352">
            <v>151</v>
          </cell>
          <cell r="AO2352" t="str">
            <v>D-ER-09080668</v>
          </cell>
          <cell r="AP2352">
            <v>526</v>
          </cell>
          <cell r="AQ2352" t="str">
            <v>NJ</v>
          </cell>
          <cell r="AR2352" t="str">
            <v>Rockland Electric Company</v>
          </cell>
          <cell r="AS2352" t="str">
            <v>ED</v>
          </cell>
          <cell r="AT2352" t="str">
            <v>Electric</v>
          </cell>
          <cell r="AU2352">
            <v>40042</v>
          </cell>
          <cell r="AV2352">
            <v>13687</v>
          </cell>
          <cell r="AW2352">
            <v>8.57</v>
          </cell>
          <cell r="AX2352">
            <v>11</v>
          </cell>
          <cell r="AY2352">
            <v>49.85</v>
          </cell>
          <cell r="AZ2352">
            <v>149529</v>
          </cell>
          <cell r="BA2352">
            <v>40310</v>
          </cell>
          <cell r="BB2352">
            <v>9800</v>
          </cell>
          <cell r="BC2352">
            <v>8.2100000000000009</v>
          </cell>
          <cell r="BD2352">
            <v>10.3</v>
          </cell>
          <cell r="BE2352">
            <v>49.85</v>
          </cell>
          <cell r="BF2352">
            <v>40178</v>
          </cell>
          <cell r="BG2352">
            <v>148642</v>
          </cell>
          <cell r="BH2352" t="str">
            <v>Year-end</v>
          </cell>
          <cell r="BI2352" t="str">
            <v>Distribution</v>
          </cell>
          <cell r="BJ2352" t="str">
            <v>Settled</v>
          </cell>
          <cell r="BK2352" t="str">
            <v>No</v>
          </cell>
          <cell r="BL2352" t="str">
            <v>No</v>
          </cell>
        </row>
        <row r="2353">
          <cell r="AE2353">
            <v>235</v>
          </cell>
          <cell r="AF2353">
            <v>0</v>
          </cell>
          <cell r="AG2353">
            <v>1</v>
          </cell>
          <cell r="AH2353">
            <v>1</v>
          </cell>
          <cell r="AI2353">
            <v>1</v>
          </cell>
          <cell r="AJ2353">
            <v>1</v>
          </cell>
          <cell r="AL2353">
            <v>51</v>
          </cell>
          <cell r="AM2353">
            <v>151</v>
          </cell>
          <cell r="AO2353" t="str">
            <v>D-GR-10010035</v>
          </cell>
          <cell r="AP2353">
            <v>581</v>
          </cell>
          <cell r="AQ2353" t="str">
            <v>NJ</v>
          </cell>
          <cell r="AR2353" t="str">
            <v>South Jersey Gas Company</v>
          </cell>
          <cell r="AT2353" t="str">
            <v>Natural Gas</v>
          </cell>
          <cell r="AU2353">
            <v>40193</v>
          </cell>
          <cell r="AV2353">
            <v>70008.883000000002</v>
          </cell>
          <cell r="AW2353">
            <v>8.91</v>
          </cell>
          <cell r="AX2353">
            <v>11.5</v>
          </cell>
          <cell r="AY2353">
            <v>54.27</v>
          </cell>
          <cell r="AZ2353">
            <v>868565.34499999997</v>
          </cell>
          <cell r="BA2353">
            <v>40437</v>
          </cell>
          <cell r="BB2353">
            <v>45000</v>
          </cell>
          <cell r="BC2353">
            <v>8.2100000000000009</v>
          </cell>
          <cell r="BD2353">
            <v>10.3</v>
          </cell>
          <cell r="BE2353">
            <v>51.2</v>
          </cell>
          <cell r="BF2353">
            <v>40359</v>
          </cell>
          <cell r="BG2353">
            <v>821889.94799999997</v>
          </cell>
          <cell r="BH2353" t="str">
            <v>Year-end</v>
          </cell>
          <cell r="BI2353" t="str">
            <v>Distribution</v>
          </cell>
          <cell r="BJ2353" t="str">
            <v>Settled</v>
          </cell>
          <cell r="BK2353" t="str">
            <v>No</v>
          </cell>
          <cell r="BL2353" t="str">
            <v>No</v>
          </cell>
        </row>
        <row r="2354">
          <cell r="AE2354">
            <v>235</v>
          </cell>
          <cell r="AF2354">
            <v>0</v>
          </cell>
          <cell r="AG2354">
            <v>1</v>
          </cell>
          <cell r="AH2354">
            <v>1</v>
          </cell>
          <cell r="AI2354">
            <v>1</v>
          </cell>
          <cell r="AJ2354">
            <v>0</v>
          </cell>
          <cell r="AL2354">
            <v>51</v>
          </cell>
          <cell r="AM2354">
            <v>151</v>
          </cell>
          <cell r="AO2354" t="str">
            <v>D-822-116</v>
          </cell>
          <cell r="AP2354">
            <v>1309</v>
          </cell>
          <cell r="AQ2354" t="str">
            <v>NJ</v>
          </cell>
          <cell r="AR2354" t="str">
            <v>Atlantic City Electric Company</v>
          </cell>
          <cell r="AS2354" t="str">
            <v>EXC</v>
          </cell>
          <cell r="AT2354" t="str">
            <v>Electric</v>
          </cell>
          <cell r="AU2354">
            <v>30001</v>
          </cell>
          <cell r="AV2354">
            <v>164900</v>
          </cell>
          <cell r="AW2354">
            <v>13.52</v>
          </cell>
          <cell r="AX2354">
            <v>19</v>
          </cell>
          <cell r="AY2354" t="str">
            <v>NA</v>
          </cell>
          <cell r="AZ2354" t="str">
            <v>NA</v>
          </cell>
          <cell r="BA2354">
            <v>30291</v>
          </cell>
          <cell r="BB2354">
            <v>73700</v>
          </cell>
          <cell r="BC2354">
            <v>11.7</v>
          </cell>
          <cell r="BD2354">
            <v>15</v>
          </cell>
          <cell r="BE2354" t="str">
            <v>NA</v>
          </cell>
          <cell r="BF2354">
            <v>30224</v>
          </cell>
          <cell r="BG2354" t="str">
            <v>NA</v>
          </cell>
          <cell r="BI2354" t="str">
            <v>Vertically Integrated</v>
          </cell>
          <cell r="BJ2354" t="str">
            <v>Fully Litigated</v>
          </cell>
          <cell r="BK2354" t="str">
            <v>No</v>
          </cell>
          <cell r="BL2354" t="str">
            <v>No</v>
          </cell>
        </row>
        <row r="2355">
          <cell r="AE2355">
            <v>235</v>
          </cell>
          <cell r="AF2355">
            <v>0</v>
          </cell>
          <cell r="AG2355">
            <v>1</v>
          </cell>
          <cell r="AH2355">
            <v>1</v>
          </cell>
          <cell r="AI2355">
            <v>1</v>
          </cell>
          <cell r="AJ2355">
            <v>0</v>
          </cell>
          <cell r="AL2355">
            <v>51</v>
          </cell>
          <cell r="AM2355">
            <v>151</v>
          </cell>
          <cell r="AO2355" t="str">
            <v>D-8310-883</v>
          </cell>
          <cell r="AP2355">
            <v>1310</v>
          </cell>
          <cell r="AQ2355" t="str">
            <v>NJ</v>
          </cell>
          <cell r="AR2355" t="str">
            <v>Atlantic City Electric Company</v>
          </cell>
          <cell r="AS2355" t="str">
            <v>EXC</v>
          </cell>
          <cell r="AT2355" t="str">
            <v>Electric</v>
          </cell>
          <cell r="AU2355">
            <v>30603</v>
          </cell>
          <cell r="AV2355">
            <v>37100</v>
          </cell>
          <cell r="AW2355">
            <v>11.66</v>
          </cell>
          <cell r="AX2355">
            <v>15</v>
          </cell>
          <cell r="AY2355">
            <v>45.1</v>
          </cell>
          <cell r="AZ2355">
            <v>845500</v>
          </cell>
          <cell r="BA2355">
            <v>30911</v>
          </cell>
          <cell r="BB2355">
            <v>0</v>
          </cell>
          <cell r="BC2355">
            <v>11.35</v>
          </cell>
          <cell r="BD2355">
            <v>14.3</v>
          </cell>
          <cell r="BE2355">
            <v>45.1</v>
          </cell>
          <cell r="BF2355">
            <v>30681</v>
          </cell>
          <cell r="BG2355">
            <v>883800</v>
          </cell>
          <cell r="BH2355" t="str">
            <v>Year-end</v>
          </cell>
          <cell r="BI2355" t="str">
            <v>Vertically Integrated</v>
          </cell>
          <cell r="BJ2355" t="str">
            <v>Fully Litigated</v>
          </cell>
          <cell r="BK2355" t="str">
            <v>No</v>
          </cell>
          <cell r="BL2355" t="str">
            <v>No</v>
          </cell>
        </row>
        <row r="2356">
          <cell r="AE2356">
            <v>235</v>
          </cell>
          <cell r="AF2356">
            <v>0</v>
          </cell>
          <cell r="AG2356">
            <v>1</v>
          </cell>
          <cell r="AH2356">
            <v>1</v>
          </cell>
          <cell r="AI2356">
            <v>1</v>
          </cell>
          <cell r="AJ2356">
            <v>0</v>
          </cell>
          <cell r="AL2356">
            <v>51</v>
          </cell>
          <cell r="AM2356">
            <v>151</v>
          </cell>
          <cell r="AO2356" t="str">
            <v>D-ER-8504434</v>
          </cell>
          <cell r="AP2356">
            <v>1311</v>
          </cell>
          <cell r="AQ2356" t="str">
            <v>NJ</v>
          </cell>
          <cell r="AR2356" t="str">
            <v>Atlantic City Electric Company</v>
          </cell>
          <cell r="AS2356" t="str">
            <v>EXC</v>
          </cell>
          <cell r="AT2356" t="str">
            <v>Electric</v>
          </cell>
          <cell r="AU2356">
            <v>31163</v>
          </cell>
          <cell r="AV2356">
            <v>63000</v>
          </cell>
          <cell r="AW2356">
            <v>12.04</v>
          </cell>
          <cell r="AX2356">
            <v>15.5</v>
          </cell>
          <cell r="AY2356">
            <v>41.9</v>
          </cell>
          <cell r="AZ2356">
            <v>1035400</v>
          </cell>
          <cell r="BA2356">
            <v>31498</v>
          </cell>
          <cell r="BB2356">
            <v>13600</v>
          </cell>
          <cell r="BC2356">
            <v>11.42</v>
          </cell>
          <cell r="BD2356">
            <v>14.1</v>
          </cell>
          <cell r="BE2356">
            <v>44.46</v>
          </cell>
          <cell r="BF2356">
            <v>31320</v>
          </cell>
          <cell r="BG2356">
            <v>966800</v>
          </cell>
          <cell r="BH2356" t="str">
            <v>Year-end</v>
          </cell>
          <cell r="BI2356" t="str">
            <v>Vertically Integrated</v>
          </cell>
          <cell r="BJ2356" t="str">
            <v>Fully Litigated</v>
          </cell>
          <cell r="BK2356" t="str">
            <v>No</v>
          </cell>
          <cell r="BL2356" t="str">
            <v>No</v>
          </cell>
        </row>
        <row r="2357">
          <cell r="AE2357">
            <v>235</v>
          </cell>
          <cell r="AF2357">
            <v>0</v>
          </cell>
          <cell r="AG2357">
            <v>1</v>
          </cell>
          <cell r="AH2357">
            <v>1</v>
          </cell>
          <cell r="AI2357">
            <v>1</v>
          </cell>
          <cell r="AJ2357">
            <v>0</v>
          </cell>
          <cell r="AL2357">
            <v>51</v>
          </cell>
          <cell r="AM2357">
            <v>151</v>
          </cell>
          <cell r="AO2357" t="str">
            <v>D-804-285</v>
          </cell>
          <cell r="AP2357">
            <v>1313</v>
          </cell>
          <cell r="AQ2357" t="str">
            <v>NJ</v>
          </cell>
          <cell r="AR2357" t="str">
            <v>Jersey Central Power &amp; Light Company</v>
          </cell>
          <cell r="AS2357" t="str">
            <v>FE</v>
          </cell>
          <cell r="AT2357" t="str">
            <v>Electric</v>
          </cell>
          <cell r="AU2357">
            <v>29340</v>
          </cell>
          <cell r="AV2357">
            <v>172600</v>
          </cell>
          <cell r="AW2357">
            <v>10.85</v>
          </cell>
          <cell r="AX2357">
            <v>15.5</v>
          </cell>
          <cell r="AY2357">
            <v>34.22</v>
          </cell>
          <cell r="AZ2357" t="str">
            <v>NA</v>
          </cell>
          <cell r="BA2357">
            <v>29798</v>
          </cell>
          <cell r="BB2357">
            <v>110700</v>
          </cell>
          <cell r="BC2357">
            <v>10.68</v>
          </cell>
          <cell r="BD2357">
            <v>15</v>
          </cell>
          <cell r="BE2357">
            <v>34.22</v>
          </cell>
          <cell r="BF2357">
            <v>31412</v>
          </cell>
          <cell r="BG2357" t="str">
            <v>NA</v>
          </cell>
          <cell r="BI2357" t="str">
            <v>Vertically Integrated</v>
          </cell>
          <cell r="BJ2357" t="str">
            <v>Fully Litigated</v>
          </cell>
          <cell r="BK2357" t="str">
            <v>No</v>
          </cell>
          <cell r="BL2357" t="str">
            <v>Yes</v>
          </cell>
        </row>
        <row r="2358">
          <cell r="AE2358">
            <v>235</v>
          </cell>
          <cell r="AF2358">
            <v>0</v>
          </cell>
          <cell r="AG2358">
            <v>1</v>
          </cell>
          <cell r="AH2358">
            <v>1</v>
          </cell>
          <cell r="AI2358">
            <v>1</v>
          </cell>
          <cell r="AJ2358">
            <v>0</v>
          </cell>
          <cell r="AL2358">
            <v>51</v>
          </cell>
          <cell r="AM2358">
            <v>151</v>
          </cell>
          <cell r="AO2358" t="str">
            <v>D-818-726</v>
          </cell>
          <cell r="AP2358">
            <v>1315</v>
          </cell>
          <cell r="AQ2358" t="str">
            <v>NJ</v>
          </cell>
          <cell r="AR2358" t="str">
            <v>Jersey Central Power &amp; Light Company</v>
          </cell>
          <cell r="AS2358" t="str">
            <v>FE</v>
          </cell>
          <cell r="AT2358" t="str">
            <v>Electric</v>
          </cell>
          <cell r="AU2358">
            <v>29809</v>
          </cell>
          <cell r="AV2358">
            <v>224900</v>
          </cell>
          <cell r="AW2358">
            <v>11.98</v>
          </cell>
          <cell r="AX2358">
            <v>19</v>
          </cell>
          <cell r="AY2358">
            <v>35.700000000000003</v>
          </cell>
          <cell r="AZ2358">
            <v>1689300</v>
          </cell>
          <cell r="BA2358">
            <v>30154</v>
          </cell>
          <cell r="BB2358">
            <v>122200</v>
          </cell>
          <cell r="BC2358">
            <v>11.32</v>
          </cell>
          <cell r="BD2358">
            <v>17</v>
          </cell>
          <cell r="BE2358">
            <v>36.42</v>
          </cell>
          <cell r="BF2358">
            <v>30132</v>
          </cell>
          <cell r="BG2358">
            <v>1433300</v>
          </cell>
          <cell r="BH2358" t="str">
            <v>Year-end</v>
          </cell>
          <cell r="BI2358" t="str">
            <v>Vertically Integrated</v>
          </cell>
          <cell r="BJ2358" t="str">
            <v>Fully Litigated</v>
          </cell>
          <cell r="BK2358" t="str">
            <v>Yes</v>
          </cell>
          <cell r="BL2358" t="str">
            <v>Yes</v>
          </cell>
        </row>
        <row r="2359">
          <cell r="AE2359">
            <v>235</v>
          </cell>
          <cell r="AF2359">
            <v>0</v>
          </cell>
          <cell r="AG2359">
            <v>1</v>
          </cell>
          <cell r="AH2359">
            <v>1</v>
          </cell>
          <cell r="AI2359">
            <v>1</v>
          </cell>
          <cell r="AJ2359">
            <v>0</v>
          </cell>
          <cell r="AL2359">
            <v>51</v>
          </cell>
          <cell r="AM2359">
            <v>151</v>
          </cell>
          <cell r="AO2359" t="str">
            <v>D-831-110</v>
          </cell>
          <cell r="AP2359">
            <v>1317</v>
          </cell>
          <cell r="AQ2359" t="str">
            <v>NJ</v>
          </cell>
          <cell r="AR2359" t="str">
            <v>Jersey Central Power &amp; Light Company</v>
          </cell>
          <cell r="AS2359" t="str">
            <v>FE</v>
          </cell>
          <cell r="AT2359" t="str">
            <v>Electric</v>
          </cell>
          <cell r="AU2359">
            <v>30344</v>
          </cell>
          <cell r="AV2359">
            <v>108700</v>
          </cell>
          <cell r="AW2359">
            <v>10.99</v>
          </cell>
          <cell r="AX2359">
            <v>17</v>
          </cell>
          <cell r="AY2359">
            <v>36.75</v>
          </cell>
          <cell r="AZ2359" t="str">
            <v>NA</v>
          </cell>
          <cell r="BA2359">
            <v>30621</v>
          </cell>
          <cell r="BB2359">
            <v>84100</v>
          </cell>
          <cell r="BC2359">
            <v>10.62</v>
          </cell>
          <cell r="BD2359">
            <v>16</v>
          </cell>
          <cell r="BE2359">
            <v>36.75</v>
          </cell>
          <cell r="BF2359">
            <v>30589</v>
          </cell>
          <cell r="BG2359" t="str">
            <v>NA</v>
          </cell>
          <cell r="BI2359" t="str">
            <v>Vertically Integrated</v>
          </cell>
          <cell r="BJ2359" t="str">
            <v>Settled</v>
          </cell>
          <cell r="BK2359" t="str">
            <v>No</v>
          </cell>
          <cell r="BL2359" t="str">
            <v>Yes</v>
          </cell>
        </row>
        <row r="2360">
          <cell r="AE2360">
            <v>235</v>
          </cell>
          <cell r="AF2360">
            <v>0</v>
          </cell>
          <cell r="AG2360">
            <v>1</v>
          </cell>
          <cell r="AH2360">
            <v>1</v>
          </cell>
          <cell r="AI2360">
            <v>1</v>
          </cell>
          <cell r="AJ2360">
            <v>0</v>
          </cell>
          <cell r="AL2360">
            <v>51</v>
          </cell>
          <cell r="AM2360">
            <v>151</v>
          </cell>
          <cell r="AO2360" t="str">
            <v>D-841-55</v>
          </cell>
          <cell r="AP2360">
            <v>1318</v>
          </cell>
          <cell r="AQ2360" t="str">
            <v>NJ</v>
          </cell>
          <cell r="AR2360" t="str">
            <v>Jersey Central Power &amp; Light Company</v>
          </cell>
          <cell r="AS2360" t="str">
            <v>FE</v>
          </cell>
          <cell r="AT2360" t="str">
            <v>Electric</v>
          </cell>
          <cell r="AU2360">
            <v>30708</v>
          </cell>
          <cell r="AV2360">
            <v>19900</v>
          </cell>
          <cell r="AW2360">
            <v>10.73</v>
          </cell>
          <cell r="AX2360">
            <v>16</v>
          </cell>
          <cell r="AY2360">
            <v>39.53</v>
          </cell>
          <cell r="AZ2360" t="str">
            <v>NA</v>
          </cell>
          <cell r="BA2360">
            <v>31070</v>
          </cell>
          <cell r="BB2360">
            <v>0</v>
          </cell>
          <cell r="BC2360">
            <v>10.75</v>
          </cell>
          <cell r="BD2360">
            <v>15.8</v>
          </cell>
          <cell r="BE2360">
            <v>40.29</v>
          </cell>
          <cell r="BF2360">
            <v>30955</v>
          </cell>
          <cell r="BG2360" t="str">
            <v>NA</v>
          </cell>
          <cell r="BI2360" t="str">
            <v>Vertically Integrated</v>
          </cell>
          <cell r="BJ2360" t="str">
            <v>Fully Litigated</v>
          </cell>
          <cell r="BK2360" t="str">
            <v>No</v>
          </cell>
          <cell r="BL2360" t="str">
            <v>No</v>
          </cell>
        </row>
        <row r="2361">
          <cell r="AE2361">
            <v>235</v>
          </cell>
          <cell r="AF2361">
            <v>0</v>
          </cell>
          <cell r="AG2361">
            <v>1</v>
          </cell>
          <cell r="AH2361">
            <v>1</v>
          </cell>
          <cell r="AI2361">
            <v>1</v>
          </cell>
          <cell r="AJ2361">
            <v>0</v>
          </cell>
          <cell r="AL2361">
            <v>51</v>
          </cell>
          <cell r="AM2361">
            <v>151</v>
          </cell>
          <cell r="AO2361" t="str">
            <v>D-ER-8507698</v>
          </cell>
          <cell r="AP2361">
            <v>1320</v>
          </cell>
          <cell r="AQ2361" t="str">
            <v>NJ</v>
          </cell>
          <cell r="AR2361" t="str">
            <v>Jersey Central Power &amp; Light Company</v>
          </cell>
          <cell r="AS2361" t="str">
            <v>FE</v>
          </cell>
          <cell r="AT2361" t="str">
            <v>Electric</v>
          </cell>
          <cell r="AU2361">
            <v>31240</v>
          </cell>
          <cell r="AV2361">
            <v>73500</v>
          </cell>
          <cell r="AW2361">
            <v>10.87</v>
          </cell>
          <cell r="AX2361">
            <v>16</v>
          </cell>
          <cell r="AY2361">
            <v>42.35</v>
          </cell>
          <cell r="AZ2361">
            <v>1510700</v>
          </cell>
          <cell r="BA2361">
            <v>31562</v>
          </cell>
          <cell r="BB2361">
            <v>29100</v>
          </cell>
          <cell r="BC2361">
            <v>10.47</v>
          </cell>
          <cell r="BD2361">
            <v>15.1</v>
          </cell>
          <cell r="BE2361">
            <v>42.17</v>
          </cell>
          <cell r="BF2361">
            <v>31412</v>
          </cell>
          <cell r="BG2361">
            <v>1486300</v>
          </cell>
          <cell r="BH2361" t="str">
            <v>Year-end</v>
          </cell>
          <cell r="BI2361" t="str">
            <v>Vertically Integrated</v>
          </cell>
          <cell r="BJ2361" t="str">
            <v>Fully Litigated</v>
          </cell>
          <cell r="BK2361" t="str">
            <v>No</v>
          </cell>
          <cell r="BL2361" t="str">
            <v>No</v>
          </cell>
        </row>
        <row r="2362">
          <cell r="AE2362">
            <v>235</v>
          </cell>
          <cell r="AF2362">
            <v>0</v>
          </cell>
          <cell r="AG2362">
            <v>1</v>
          </cell>
          <cell r="AH2362">
            <v>1</v>
          </cell>
          <cell r="AI2362">
            <v>1</v>
          </cell>
          <cell r="AJ2362">
            <v>0</v>
          </cell>
          <cell r="AL2362">
            <v>51</v>
          </cell>
          <cell r="AM2362">
            <v>151</v>
          </cell>
          <cell r="AO2362" t="str">
            <v>D-794-310-E</v>
          </cell>
          <cell r="AP2362">
            <v>1321</v>
          </cell>
          <cell r="AQ2362" t="str">
            <v>NJ</v>
          </cell>
          <cell r="AR2362" t="str">
            <v>Public Service Electric and Gas Company</v>
          </cell>
          <cell r="AS2362" t="str">
            <v>PEG</v>
          </cell>
          <cell r="AT2362" t="str">
            <v>Electric</v>
          </cell>
          <cell r="AU2362">
            <v>28947</v>
          </cell>
          <cell r="AV2362">
            <v>264600</v>
          </cell>
          <cell r="AW2362">
            <v>9.73</v>
          </cell>
          <cell r="AX2362">
            <v>14.25</v>
          </cell>
          <cell r="AY2362">
            <v>36.28</v>
          </cell>
          <cell r="AZ2362" t="str">
            <v>NA</v>
          </cell>
          <cell r="BA2362">
            <v>29349</v>
          </cell>
          <cell r="BB2362">
            <v>134600</v>
          </cell>
          <cell r="BC2362">
            <v>9.4600000000000009</v>
          </cell>
          <cell r="BD2362">
            <v>13.75</v>
          </cell>
          <cell r="BE2362">
            <v>35.909999999999997</v>
          </cell>
          <cell r="BF2362">
            <v>29220</v>
          </cell>
          <cell r="BG2362" t="str">
            <v>NA</v>
          </cell>
          <cell r="BI2362" t="str">
            <v>Vertically Integrated</v>
          </cell>
          <cell r="BJ2362" t="str">
            <v>Fully Litigated</v>
          </cell>
          <cell r="BK2362" t="str">
            <v>No</v>
          </cell>
          <cell r="BL2362" t="str">
            <v>No</v>
          </cell>
        </row>
        <row r="2363">
          <cell r="AE2363">
            <v>235</v>
          </cell>
          <cell r="AF2363">
            <v>0</v>
          </cell>
          <cell r="AG2363">
            <v>1</v>
          </cell>
          <cell r="AH2363">
            <v>1</v>
          </cell>
          <cell r="AI2363">
            <v>1</v>
          </cell>
          <cell r="AJ2363">
            <v>1</v>
          </cell>
          <cell r="AL2363">
            <v>51</v>
          </cell>
          <cell r="AM2363">
            <v>151</v>
          </cell>
          <cell r="AO2363" t="str">
            <v>D-794-310-G</v>
          </cell>
          <cell r="AP2363">
            <v>1323</v>
          </cell>
          <cell r="AQ2363" t="str">
            <v>NJ</v>
          </cell>
          <cell r="AR2363" t="str">
            <v>Public Service Electric and Gas Company</v>
          </cell>
          <cell r="AS2363" t="str">
            <v>PEG</v>
          </cell>
          <cell r="AT2363" t="str">
            <v>Natural Gas</v>
          </cell>
          <cell r="AU2363">
            <v>28947</v>
          </cell>
          <cell r="AV2363">
            <v>83400</v>
          </cell>
          <cell r="AW2363">
            <v>9.73</v>
          </cell>
          <cell r="AX2363">
            <v>14.25</v>
          </cell>
          <cell r="AY2363">
            <v>36.28</v>
          </cell>
          <cell r="AZ2363" t="str">
            <v>NA</v>
          </cell>
          <cell r="BA2363">
            <v>29349</v>
          </cell>
          <cell r="BB2363">
            <v>57000</v>
          </cell>
          <cell r="BC2363">
            <v>9.4600000000000009</v>
          </cell>
          <cell r="BD2363">
            <v>13.75</v>
          </cell>
          <cell r="BE2363">
            <v>35.909999999999997</v>
          </cell>
          <cell r="BF2363">
            <v>29220</v>
          </cell>
          <cell r="BG2363" t="str">
            <v>NA</v>
          </cell>
          <cell r="BI2363" t="str">
            <v>Distribution</v>
          </cell>
          <cell r="BJ2363" t="str">
            <v>Fully Litigated</v>
          </cell>
          <cell r="BK2363" t="str">
            <v>No</v>
          </cell>
          <cell r="BL2363" t="str">
            <v>No</v>
          </cell>
        </row>
        <row r="2364">
          <cell r="AE2364">
            <v>235</v>
          </cell>
          <cell r="AF2364">
            <v>0</v>
          </cell>
          <cell r="AG2364">
            <v>1</v>
          </cell>
          <cell r="AH2364">
            <v>1</v>
          </cell>
          <cell r="AI2364">
            <v>1</v>
          </cell>
          <cell r="AJ2364">
            <v>0</v>
          </cell>
          <cell r="AL2364">
            <v>51</v>
          </cell>
          <cell r="AM2364">
            <v>151</v>
          </cell>
          <cell r="AO2364" t="str">
            <v>D-812-76-E</v>
          </cell>
          <cell r="AP2364">
            <v>1326</v>
          </cell>
          <cell r="AQ2364" t="str">
            <v>NJ</v>
          </cell>
          <cell r="AR2364" t="str">
            <v>Public Service Electric and Gas Company</v>
          </cell>
          <cell r="AS2364" t="str">
            <v>PEG</v>
          </cell>
          <cell r="AT2364" t="str">
            <v>Electric</v>
          </cell>
          <cell r="AU2364">
            <v>29630</v>
          </cell>
          <cell r="AV2364">
            <v>494600</v>
          </cell>
          <cell r="AW2364">
            <v>11.07</v>
          </cell>
          <cell r="AX2364">
            <v>17</v>
          </cell>
          <cell r="AY2364">
            <v>38.99</v>
          </cell>
          <cell r="AZ2364" t="str">
            <v>NA</v>
          </cell>
          <cell r="BA2364">
            <v>29993</v>
          </cell>
          <cell r="BB2364">
            <v>337800</v>
          </cell>
          <cell r="BC2364">
            <v>10.67</v>
          </cell>
          <cell r="BD2364">
            <v>16</v>
          </cell>
          <cell r="BE2364">
            <v>38.6</v>
          </cell>
          <cell r="BF2364">
            <v>29890</v>
          </cell>
          <cell r="BG2364" t="str">
            <v>NA</v>
          </cell>
          <cell r="BI2364" t="str">
            <v>Vertically Integrated</v>
          </cell>
          <cell r="BJ2364" t="str">
            <v>Fully Litigated</v>
          </cell>
          <cell r="BK2364" t="str">
            <v>No</v>
          </cell>
          <cell r="BL2364" t="str">
            <v>No</v>
          </cell>
        </row>
        <row r="2365">
          <cell r="AE2365">
            <v>235</v>
          </cell>
          <cell r="AF2365">
            <v>0</v>
          </cell>
          <cell r="AG2365">
            <v>1</v>
          </cell>
          <cell r="AH2365">
            <v>1</v>
          </cell>
          <cell r="AI2365">
            <v>1</v>
          </cell>
          <cell r="AJ2365">
            <v>1</v>
          </cell>
          <cell r="AL2365">
            <v>51</v>
          </cell>
          <cell r="AM2365">
            <v>151</v>
          </cell>
          <cell r="AO2365" t="str">
            <v>D-812-76-G</v>
          </cell>
          <cell r="AP2365">
            <v>1328</v>
          </cell>
          <cell r="AQ2365" t="str">
            <v>NJ</v>
          </cell>
          <cell r="AR2365" t="str">
            <v>Public Service Electric and Gas Company</v>
          </cell>
          <cell r="AS2365" t="str">
            <v>PEG</v>
          </cell>
          <cell r="AT2365" t="str">
            <v>Natural Gas</v>
          </cell>
          <cell r="AU2365">
            <v>29630</v>
          </cell>
          <cell r="AV2365">
            <v>47000</v>
          </cell>
          <cell r="AW2365">
            <v>11.07</v>
          </cell>
          <cell r="AX2365">
            <v>17</v>
          </cell>
          <cell r="AY2365" t="str">
            <v>NA</v>
          </cell>
          <cell r="AZ2365" t="str">
            <v>NA</v>
          </cell>
          <cell r="BA2365">
            <v>29993</v>
          </cell>
          <cell r="BB2365">
            <v>52100</v>
          </cell>
          <cell r="BC2365">
            <v>10.67</v>
          </cell>
          <cell r="BD2365">
            <v>16</v>
          </cell>
          <cell r="BE2365" t="str">
            <v>NA</v>
          </cell>
          <cell r="BF2365">
            <v>29951</v>
          </cell>
          <cell r="BG2365" t="str">
            <v>NA</v>
          </cell>
          <cell r="BI2365" t="str">
            <v>Distribution</v>
          </cell>
          <cell r="BJ2365" t="str">
            <v>Fully Litigated</v>
          </cell>
          <cell r="BK2365" t="str">
            <v>No</v>
          </cell>
          <cell r="BL2365" t="str">
            <v>No</v>
          </cell>
        </row>
        <row r="2366">
          <cell r="AE2366">
            <v>235</v>
          </cell>
          <cell r="AF2366">
            <v>0</v>
          </cell>
          <cell r="AG2366">
            <v>1</v>
          </cell>
          <cell r="AH2366">
            <v>1</v>
          </cell>
          <cell r="AI2366">
            <v>1</v>
          </cell>
          <cell r="AJ2366">
            <v>0</v>
          </cell>
          <cell r="AL2366">
            <v>51</v>
          </cell>
          <cell r="AM2366">
            <v>151</v>
          </cell>
          <cell r="AO2366" t="str">
            <v>D-837-620-E</v>
          </cell>
          <cell r="AP2366">
            <v>1330</v>
          </cell>
          <cell r="AQ2366" t="str">
            <v>NJ</v>
          </cell>
          <cell r="AR2366" t="str">
            <v>Public Service Electric and Gas Company</v>
          </cell>
          <cell r="AS2366" t="str">
            <v>PEG</v>
          </cell>
          <cell r="AT2366" t="str">
            <v>Electric</v>
          </cell>
          <cell r="AU2366">
            <v>30498</v>
          </cell>
          <cell r="AV2366">
            <v>378200</v>
          </cell>
          <cell r="AW2366">
            <v>11.52</v>
          </cell>
          <cell r="AX2366">
            <v>17</v>
          </cell>
          <cell r="AY2366">
            <v>38.49</v>
          </cell>
          <cell r="AZ2366">
            <v>5695020</v>
          </cell>
          <cell r="BA2366">
            <v>30764</v>
          </cell>
          <cell r="BB2366">
            <v>246800</v>
          </cell>
          <cell r="BC2366">
            <v>10.91</v>
          </cell>
          <cell r="BD2366">
            <v>15.5</v>
          </cell>
          <cell r="BE2366">
            <v>40.49</v>
          </cell>
          <cell r="BF2366">
            <v>30497</v>
          </cell>
          <cell r="BG2366">
            <v>5648000</v>
          </cell>
          <cell r="BH2366" t="str">
            <v>Year-end</v>
          </cell>
          <cell r="BI2366" t="str">
            <v>Vertically Integrated</v>
          </cell>
          <cell r="BJ2366" t="str">
            <v>Fully Litigated</v>
          </cell>
          <cell r="BK2366" t="str">
            <v>No</v>
          </cell>
          <cell r="BL2366" t="str">
            <v>No</v>
          </cell>
        </row>
        <row r="2367">
          <cell r="AE2367">
            <v>235</v>
          </cell>
          <cell r="AF2367">
            <v>0</v>
          </cell>
          <cell r="AG2367">
            <v>1</v>
          </cell>
          <cell r="AH2367">
            <v>1</v>
          </cell>
          <cell r="AI2367">
            <v>1</v>
          </cell>
          <cell r="AJ2367">
            <v>1</v>
          </cell>
          <cell r="AL2367">
            <v>51</v>
          </cell>
          <cell r="AM2367">
            <v>151</v>
          </cell>
          <cell r="AO2367" t="str">
            <v>D-837-620-G</v>
          </cell>
          <cell r="AP2367">
            <v>1335</v>
          </cell>
          <cell r="AQ2367" t="str">
            <v>NJ</v>
          </cell>
          <cell r="AR2367" t="str">
            <v>Public Service Electric and Gas Company</v>
          </cell>
          <cell r="AS2367" t="str">
            <v>PEG</v>
          </cell>
          <cell r="AT2367" t="str">
            <v>Natural Gas</v>
          </cell>
          <cell r="AU2367">
            <v>30498</v>
          </cell>
          <cell r="AV2367">
            <v>72600</v>
          </cell>
          <cell r="AW2367">
            <v>11.52</v>
          </cell>
          <cell r="AX2367">
            <v>17</v>
          </cell>
          <cell r="AY2367">
            <v>38.49</v>
          </cell>
          <cell r="AZ2367">
            <v>1033500</v>
          </cell>
          <cell r="BA2367">
            <v>30764</v>
          </cell>
          <cell r="BB2367">
            <v>39600</v>
          </cell>
          <cell r="BC2367">
            <v>10.91</v>
          </cell>
          <cell r="BD2367">
            <v>15.5</v>
          </cell>
          <cell r="BE2367">
            <v>40.49</v>
          </cell>
          <cell r="BF2367">
            <v>30497</v>
          </cell>
          <cell r="BG2367">
            <v>961700</v>
          </cell>
          <cell r="BH2367" t="str">
            <v>Year-end</v>
          </cell>
          <cell r="BI2367" t="str">
            <v>Distribution</v>
          </cell>
          <cell r="BJ2367" t="str">
            <v>Fully Litigated</v>
          </cell>
          <cell r="BK2367" t="str">
            <v>No</v>
          </cell>
          <cell r="BL2367" t="str">
            <v>No</v>
          </cell>
        </row>
        <row r="2368">
          <cell r="AE2368">
            <v>235</v>
          </cell>
          <cell r="AF2368">
            <v>0</v>
          </cell>
          <cell r="AG2368">
            <v>1</v>
          </cell>
          <cell r="AH2368">
            <v>1</v>
          </cell>
          <cell r="AI2368">
            <v>1</v>
          </cell>
          <cell r="AJ2368">
            <v>1</v>
          </cell>
          <cell r="AL2368">
            <v>51</v>
          </cell>
          <cell r="AM2368">
            <v>151</v>
          </cell>
          <cell r="AO2368" t="str">
            <v>D-85121163-G</v>
          </cell>
          <cell r="AP2368">
            <v>1336</v>
          </cell>
          <cell r="AQ2368" t="str">
            <v>NJ</v>
          </cell>
          <cell r="AR2368" t="str">
            <v>Public Service Electric and Gas Company</v>
          </cell>
          <cell r="AS2368" t="str">
            <v>PEG</v>
          </cell>
          <cell r="AT2368" t="str">
            <v>Natural Gas</v>
          </cell>
          <cell r="AU2368">
            <v>31394</v>
          </cell>
          <cell r="AV2368">
            <v>28500</v>
          </cell>
          <cell r="AW2368">
            <v>10.57</v>
          </cell>
          <cell r="AX2368">
            <v>15.25</v>
          </cell>
          <cell r="AY2368">
            <v>43.43</v>
          </cell>
          <cell r="AZ2368">
            <v>964600</v>
          </cell>
          <cell r="BA2368">
            <v>31715</v>
          </cell>
          <cell r="BB2368">
            <v>-30000</v>
          </cell>
          <cell r="BC2368" t="str">
            <v>NA</v>
          </cell>
          <cell r="BD2368" t="str">
            <v>NA</v>
          </cell>
          <cell r="BE2368" t="str">
            <v>NA</v>
          </cell>
          <cell r="BF2368">
            <v>31502</v>
          </cell>
          <cell r="BG2368" t="str">
            <v>NA</v>
          </cell>
          <cell r="BH2368" t="str">
            <v>Year-end</v>
          </cell>
          <cell r="BI2368" t="str">
            <v>Distribution</v>
          </cell>
          <cell r="BJ2368" t="str">
            <v>Settled</v>
          </cell>
          <cell r="BK2368" t="str">
            <v>No</v>
          </cell>
          <cell r="BL2368" t="str">
            <v>No</v>
          </cell>
        </row>
        <row r="2369">
          <cell r="AE2369">
            <v>235</v>
          </cell>
          <cell r="AF2369">
            <v>0</v>
          </cell>
          <cell r="AG2369">
            <v>1</v>
          </cell>
          <cell r="AH2369">
            <v>1</v>
          </cell>
          <cell r="AI2369">
            <v>1</v>
          </cell>
          <cell r="AJ2369">
            <v>0</v>
          </cell>
          <cell r="AL2369">
            <v>51</v>
          </cell>
          <cell r="AM2369">
            <v>151</v>
          </cell>
          <cell r="AO2369" t="str">
            <v>D-85121163-E</v>
          </cell>
          <cell r="AP2369">
            <v>1338</v>
          </cell>
          <cell r="AQ2369" t="str">
            <v>NJ</v>
          </cell>
          <cell r="AR2369" t="str">
            <v>Public Service Electric and Gas Company</v>
          </cell>
          <cell r="AS2369" t="str">
            <v>PEG</v>
          </cell>
          <cell r="AT2369" t="str">
            <v>Electric</v>
          </cell>
          <cell r="AU2369">
            <v>31029</v>
          </cell>
          <cell r="AV2369">
            <v>802100</v>
          </cell>
          <cell r="AW2369">
            <v>10.54</v>
          </cell>
          <cell r="AX2369">
            <v>15.25</v>
          </cell>
          <cell r="AY2369">
            <v>43.28</v>
          </cell>
          <cell r="AZ2369">
            <v>7369900</v>
          </cell>
          <cell r="BA2369">
            <v>31873</v>
          </cell>
          <cell r="BB2369">
            <v>344200</v>
          </cell>
          <cell r="BC2369">
            <v>10.65</v>
          </cell>
          <cell r="BD2369">
            <v>13</v>
          </cell>
          <cell r="BE2369">
            <v>47.13</v>
          </cell>
          <cell r="BF2369">
            <v>31502</v>
          </cell>
          <cell r="BG2369">
            <v>6377300</v>
          </cell>
          <cell r="BH2369" t="str">
            <v>Year-end</v>
          </cell>
          <cell r="BI2369" t="str">
            <v>Vertically Integrated</v>
          </cell>
          <cell r="BJ2369" t="str">
            <v>Settled</v>
          </cell>
          <cell r="BK2369" t="str">
            <v>No</v>
          </cell>
          <cell r="BL2369" t="str">
            <v>No</v>
          </cell>
        </row>
        <row r="2370">
          <cell r="AE2370">
            <v>235</v>
          </cell>
          <cell r="AF2370">
            <v>0</v>
          </cell>
          <cell r="AG2370">
            <v>1</v>
          </cell>
          <cell r="AH2370">
            <v>1</v>
          </cell>
          <cell r="AI2370">
            <v>1</v>
          </cell>
          <cell r="AJ2370">
            <v>0</v>
          </cell>
          <cell r="AL2370">
            <v>51</v>
          </cell>
          <cell r="AM2370">
            <v>151</v>
          </cell>
          <cell r="AO2370" t="str">
            <v>D-811-6</v>
          </cell>
          <cell r="AP2370">
            <v>1339</v>
          </cell>
          <cell r="AQ2370" t="str">
            <v>NJ</v>
          </cell>
          <cell r="AR2370" t="str">
            <v>Rockland Electric Company</v>
          </cell>
          <cell r="AS2370" t="str">
            <v>ED</v>
          </cell>
          <cell r="AT2370" t="str">
            <v>Electric</v>
          </cell>
          <cell r="AU2370">
            <v>29591</v>
          </cell>
          <cell r="AV2370">
            <v>11700</v>
          </cell>
          <cell r="AW2370">
            <v>11</v>
          </cell>
          <cell r="AX2370">
            <v>15</v>
          </cell>
          <cell r="AY2370">
            <v>41.07</v>
          </cell>
          <cell r="AZ2370" t="str">
            <v>NA</v>
          </cell>
          <cell r="BA2370">
            <v>29832</v>
          </cell>
          <cell r="BB2370">
            <v>5900</v>
          </cell>
          <cell r="BC2370">
            <v>10.69</v>
          </cell>
          <cell r="BD2370">
            <v>14.5</v>
          </cell>
          <cell r="BE2370">
            <v>41.07</v>
          </cell>
          <cell r="BF2370">
            <v>29737</v>
          </cell>
          <cell r="BG2370" t="str">
            <v>NA</v>
          </cell>
          <cell r="BI2370" t="str">
            <v>Vertically Integrated</v>
          </cell>
          <cell r="BJ2370" t="str">
            <v>Settled</v>
          </cell>
          <cell r="BK2370" t="str">
            <v>No</v>
          </cell>
          <cell r="BL2370" t="str">
            <v>No</v>
          </cell>
        </row>
        <row r="2371">
          <cell r="AE2371">
            <v>235</v>
          </cell>
          <cell r="AF2371">
            <v>0</v>
          </cell>
          <cell r="AG2371">
            <v>1</v>
          </cell>
          <cell r="AH2371">
            <v>1</v>
          </cell>
          <cell r="AI2371">
            <v>1</v>
          </cell>
          <cell r="AJ2371">
            <v>0</v>
          </cell>
          <cell r="AL2371">
            <v>51</v>
          </cell>
          <cell r="AM2371">
            <v>151</v>
          </cell>
          <cell r="AO2371" t="str">
            <v>D-827-612</v>
          </cell>
          <cell r="AP2371">
            <v>1340</v>
          </cell>
          <cell r="AQ2371" t="str">
            <v>NJ</v>
          </cell>
          <cell r="AR2371" t="str">
            <v>Rockland Electric Company</v>
          </cell>
          <cell r="AS2371" t="str">
            <v>ED</v>
          </cell>
          <cell r="AT2371" t="str">
            <v>Electric</v>
          </cell>
          <cell r="AU2371">
            <v>30139</v>
          </cell>
          <cell r="AV2371">
            <v>6800</v>
          </cell>
          <cell r="AW2371">
            <v>11.13</v>
          </cell>
          <cell r="AX2371">
            <v>14.9</v>
          </cell>
          <cell r="AY2371">
            <v>45.09</v>
          </cell>
          <cell r="AZ2371" t="str">
            <v>NA</v>
          </cell>
          <cell r="BA2371">
            <v>30459</v>
          </cell>
          <cell r="BB2371">
            <v>3100</v>
          </cell>
          <cell r="BC2371">
            <v>11.13</v>
          </cell>
          <cell r="BD2371">
            <v>14.9</v>
          </cell>
          <cell r="BE2371">
            <v>45.09</v>
          </cell>
          <cell r="BF2371">
            <v>30316</v>
          </cell>
          <cell r="BG2371" t="str">
            <v>NA</v>
          </cell>
          <cell r="BI2371" t="str">
            <v>Vertically Integrated</v>
          </cell>
          <cell r="BJ2371" t="str">
            <v>Settled</v>
          </cell>
          <cell r="BK2371" t="str">
            <v>No</v>
          </cell>
          <cell r="BL2371" t="str">
            <v>No</v>
          </cell>
        </row>
        <row r="2372">
          <cell r="AE2372">
            <v>235</v>
          </cell>
          <cell r="AF2372">
            <v>0</v>
          </cell>
          <cell r="AG2372">
            <v>1</v>
          </cell>
          <cell r="AH2372">
            <v>1</v>
          </cell>
          <cell r="AI2372">
            <v>1</v>
          </cell>
          <cell r="AJ2372">
            <v>0</v>
          </cell>
          <cell r="AL2372">
            <v>51</v>
          </cell>
          <cell r="AM2372">
            <v>151</v>
          </cell>
          <cell r="AO2372" t="str">
            <v>D-839-790</v>
          </cell>
          <cell r="AP2372">
            <v>1341</v>
          </cell>
          <cell r="AQ2372" t="str">
            <v>NJ</v>
          </cell>
          <cell r="AR2372" t="str">
            <v>Rockland Electric Company</v>
          </cell>
          <cell r="AS2372" t="str">
            <v>ED</v>
          </cell>
          <cell r="AT2372" t="str">
            <v>Electric</v>
          </cell>
          <cell r="AU2372">
            <v>30578</v>
          </cell>
          <cell r="AV2372">
            <v>7800</v>
          </cell>
          <cell r="AW2372">
            <v>11.79</v>
          </cell>
          <cell r="AX2372">
            <v>16</v>
          </cell>
          <cell r="AY2372">
            <v>47.57</v>
          </cell>
          <cell r="AZ2372" t="str">
            <v>NA</v>
          </cell>
          <cell r="BA2372">
            <v>30882</v>
          </cell>
          <cell r="BB2372">
            <v>3100</v>
          </cell>
          <cell r="BC2372">
            <v>10.8</v>
          </cell>
          <cell r="BD2372">
            <v>14.3</v>
          </cell>
          <cell r="BE2372">
            <v>47.57</v>
          </cell>
          <cell r="BF2372">
            <v>30497</v>
          </cell>
          <cell r="BG2372" t="str">
            <v>NA</v>
          </cell>
          <cell r="BI2372" t="str">
            <v>Vertically Integrated</v>
          </cell>
          <cell r="BJ2372" t="str">
            <v>Settled</v>
          </cell>
          <cell r="BK2372" t="str">
            <v>No</v>
          </cell>
          <cell r="BL2372" t="str">
            <v>No</v>
          </cell>
        </row>
        <row r="2373">
          <cell r="AE2373">
            <v>235</v>
          </cell>
          <cell r="AF2373">
            <v>0</v>
          </cell>
          <cell r="AG2373">
            <v>1</v>
          </cell>
          <cell r="AH2373">
            <v>1</v>
          </cell>
          <cell r="AI2373">
            <v>1</v>
          </cell>
          <cell r="AJ2373">
            <v>0</v>
          </cell>
          <cell r="AL2373">
            <v>51</v>
          </cell>
          <cell r="AM2373">
            <v>151</v>
          </cell>
          <cell r="AO2373" t="str">
            <v>D-8503-289</v>
          </cell>
          <cell r="AP2373">
            <v>1342</v>
          </cell>
          <cell r="AQ2373" t="str">
            <v>NJ</v>
          </cell>
          <cell r="AR2373" t="str">
            <v>Rockland Electric Company</v>
          </cell>
          <cell r="AS2373" t="str">
            <v>ED</v>
          </cell>
          <cell r="AT2373" t="str">
            <v>Electric</v>
          </cell>
          <cell r="AU2373">
            <v>31124</v>
          </cell>
          <cell r="AV2373">
            <v>5500</v>
          </cell>
          <cell r="AW2373">
            <v>11.68</v>
          </cell>
          <cell r="AX2373">
            <v>15</v>
          </cell>
          <cell r="AY2373">
            <v>50.54</v>
          </cell>
          <cell r="AZ2373" t="str">
            <v>NA</v>
          </cell>
          <cell r="BA2373">
            <v>31469</v>
          </cell>
          <cell r="BB2373">
            <v>-900</v>
          </cell>
          <cell r="BC2373">
            <v>10.75</v>
          </cell>
          <cell r="BD2373">
            <v>14</v>
          </cell>
          <cell r="BE2373">
            <v>50.54</v>
          </cell>
          <cell r="BF2373">
            <v>31320</v>
          </cell>
          <cell r="BG2373" t="str">
            <v>NA</v>
          </cell>
          <cell r="BI2373" t="str">
            <v>Vertically Integrated</v>
          </cell>
          <cell r="BJ2373" t="str">
            <v>Fully Litigated</v>
          </cell>
          <cell r="BK2373" t="str">
            <v>No</v>
          </cell>
          <cell r="BL2373" t="str">
            <v>No</v>
          </cell>
        </row>
        <row r="2374">
          <cell r="AE2374">
            <v>235</v>
          </cell>
          <cell r="AF2374">
            <v>0</v>
          </cell>
          <cell r="AG2374">
            <v>1</v>
          </cell>
          <cell r="AH2374">
            <v>1</v>
          </cell>
          <cell r="AI2374">
            <v>1</v>
          </cell>
          <cell r="AJ2374">
            <v>1</v>
          </cell>
          <cell r="AL2374">
            <v>51</v>
          </cell>
          <cell r="AM2374">
            <v>151</v>
          </cell>
          <cell r="AO2374" t="str">
            <v>D-815-459</v>
          </cell>
          <cell r="AP2374">
            <v>1343</v>
          </cell>
          <cell r="AQ2374" t="str">
            <v>NJ</v>
          </cell>
          <cell r="AR2374" t="str">
            <v>New Jersey Natural Gas Company</v>
          </cell>
          <cell r="AS2374" t="str">
            <v>NJR</v>
          </cell>
          <cell r="AT2374" t="str">
            <v>Natural Gas</v>
          </cell>
          <cell r="AU2374">
            <v>29725</v>
          </cell>
          <cell r="AV2374">
            <v>25900</v>
          </cell>
          <cell r="AW2374">
            <v>13.16</v>
          </cell>
          <cell r="AX2374">
            <v>17</v>
          </cell>
          <cell r="AY2374">
            <v>40.6</v>
          </cell>
          <cell r="AZ2374" t="str">
            <v>NA</v>
          </cell>
          <cell r="BA2374">
            <v>29937</v>
          </cell>
          <cell r="BB2374">
            <v>12300</v>
          </cell>
          <cell r="BC2374">
            <v>12.02</v>
          </cell>
          <cell r="BD2374">
            <v>14.75</v>
          </cell>
          <cell r="BE2374">
            <v>39.21</v>
          </cell>
          <cell r="BF2374">
            <v>29859</v>
          </cell>
          <cell r="BG2374" t="str">
            <v>NA</v>
          </cell>
          <cell r="BH2374" t="str">
            <v>Year-end</v>
          </cell>
          <cell r="BI2374" t="str">
            <v>Distribution</v>
          </cell>
          <cell r="BJ2374" t="str">
            <v>Settled</v>
          </cell>
          <cell r="BK2374" t="str">
            <v>No</v>
          </cell>
          <cell r="BL2374" t="str">
            <v>No</v>
          </cell>
        </row>
        <row r="2375">
          <cell r="AE2375">
            <v>235</v>
          </cell>
          <cell r="AF2375">
            <v>0</v>
          </cell>
          <cell r="AG2375">
            <v>1</v>
          </cell>
          <cell r="AH2375">
            <v>1</v>
          </cell>
          <cell r="AI2375">
            <v>1</v>
          </cell>
          <cell r="AJ2375">
            <v>1</v>
          </cell>
          <cell r="AL2375">
            <v>51</v>
          </cell>
          <cell r="AM2375">
            <v>151</v>
          </cell>
          <cell r="AO2375" t="str">
            <v>D-831-46</v>
          </cell>
          <cell r="AP2375">
            <v>1344</v>
          </cell>
          <cell r="AQ2375" t="str">
            <v>NJ</v>
          </cell>
          <cell r="AR2375" t="str">
            <v>New Jersey Natural Gas Company</v>
          </cell>
          <cell r="AS2375" t="str">
            <v>NJR</v>
          </cell>
          <cell r="AT2375" t="str">
            <v>Natural Gas</v>
          </cell>
          <cell r="AU2375">
            <v>30337</v>
          </cell>
          <cell r="AV2375">
            <v>23900</v>
          </cell>
          <cell r="AW2375">
            <v>12.99</v>
          </cell>
          <cell r="AX2375">
            <v>17</v>
          </cell>
          <cell r="AY2375">
            <v>38.549999999999997</v>
          </cell>
          <cell r="AZ2375">
            <v>160200</v>
          </cell>
          <cell r="BA2375">
            <v>30476</v>
          </cell>
          <cell r="BB2375">
            <v>14900</v>
          </cell>
          <cell r="BC2375">
            <v>11.8</v>
          </cell>
          <cell r="BD2375">
            <v>14.85</v>
          </cell>
          <cell r="BE2375">
            <v>38.450000000000003</v>
          </cell>
          <cell r="BF2375">
            <v>30406</v>
          </cell>
          <cell r="BG2375">
            <v>155900</v>
          </cell>
          <cell r="BH2375" t="str">
            <v>Year-end</v>
          </cell>
          <cell r="BI2375" t="str">
            <v>Distribution</v>
          </cell>
          <cell r="BJ2375" t="str">
            <v>Settled</v>
          </cell>
          <cell r="BK2375" t="str">
            <v>No</v>
          </cell>
          <cell r="BL2375" t="str">
            <v>No</v>
          </cell>
        </row>
        <row r="2376">
          <cell r="AE2376">
            <v>235</v>
          </cell>
          <cell r="AF2376">
            <v>0</v>
          </cell>
          <cell r="AG2376">
            <v>1</v>
          </cell>
          <cell r="AH2376">
            <v>1</v>
          </cell>
          <cell r="AI2376">
            <v>1</v>
          </cell>
          <cell r="AJ2376">
            <v>1</v>
          </cell>
          <cell r="AL2376">
            <v>51</v>
          </cell>
          <cell r="AM2376">
            <v>151</v>
          </cell>
          <cell r="AO2376" t="str">
            <v>D-85106-974</v>
          </cell>
          <cell r="AP2376">
            <v>1345</v>
          </cell>
          <cell r="AQ2376" t="str">
            <v>NJ</v>
          </cell>
          <cell r="AR2376" t="str">
            <v>New Jersey Natural Gas Company</v>
          </cell>
          <cell r="AS2376" t="str">
            <v>NJR</v>
          </cell>
          <cell r="AT2376" t="str">
            <v>Natural Gas</v>
          </cell>
          <cell r="AU2376">
            <v>31331</v>
          </cell>
          <cell r="AV2376">
            <v>26600</v>
          </cell>
          <cell r="AW2376">
            <v>11.94</v>
          </cell>
          <cell r="AX2376">
            <v>15</v>
          </cell>
          <cell r="AY2376">
            <v>45.3</v>
          </cell>
          <cell r="AZ2376">
            <v>215500</v>
          </cell>
          <cell r="BA2376">
            <v>31623</v>
          </cell>
          <cell r="BB2376">
            <v>12100</v>
          </cell>
          <cell r="BC2376">
            <v>11.16</v>
          </cell>
          <cell r="BD2376">
            <v>13.3</v>
          </cell>
          <cell r="BE2376">
            <v>45.41</v>
          </cell>
          <cell r="BF2376">
            <v>31502</v>
          </cell>
          <cell r="BG2376">
            <v>195900</v>
          </cell>
          <cell r="BH2376" t="str">
            <v>Year-end</v>
          </cell>
          <cell r="BI2376" t="str">
            <v>Distribution</v>
          </cell>
          <cell r="BJ2376" t="str">
            <v>Fully Litigated</v>
          </cell>
          <cell r="BK2376" t="str">
            <v>No</v>
          </cell>
          <cell r="BL2376" t="str">
            <v>No</v>
          </cell>
        </row>
        <row r="2377">
          <cell r="AE2377">
            <v>235</v>
          </cell>
          <cell r="AF2377">
            <v>0</v>
          </cell>
          <cell r="AG2377">
            <v>1</v>
          </cell>
          <cell r="AH2377">
            <v>1</v>
          </cell>
          <cell r="AI2377">
            <v>1</v>
          </cell>
          <cell r="AJ2377">
            <v>1</v>
          </cell>
          <cell r="AL2377">
            <v>51</v>
          </cell>
          <cell r="AM2377">
            <v>151</v>
          </cell>
          <cell r="AO2377" t="str">
            <v>D-GR-87060522</v>
          </cell>
          <cell r="AP2377">
            <v>1346</v>
          </cell>
          <cell r="AQ2377" t="str">
            <v>NJ</v>
          </cell>
          <cell r="AR2377" t="str">
            <v>New Jersey Natural Gas Company</v>
          </cell>
          <cell r="AS2377" t="str">
            <v>NJR</v>
          </cell>
          <cell r="AT2377" t="str">
            <v>Natural Gas</v>
          </cell>
          <cell r="AU2377">
            <v>31957</v>
          </cell>
          <cell r="AV2377">
            <v>27400</v>
          </cell>
          <cell r="AW2377">
            <v>11.45</v>
          </cell>
          <cell r="AX2377">
            <v>14</v>
          </cell>
          <cell r="AY2377">
            <v>48.5</v>
          </cell>
          <cell r="AZ2377">
            <v>281100</v>
          </cell>
          <cell r="BA2377">
            <v>32142</v>
          </cell>
          <cell r="BB2377">
            <v>10200</v>
          </cell>
          <cell r="BC2377">
            <v>10.88</v>
          </cell>
          <cell r="BD2377">
            <v>12.85</v>
          </cell>
          <cell r="BE2377">
            <v>48.25</v>
          </cell>
          <cell r="BF2377">
            <v>32142</v>
          </cell>
          <cell r="BG2377">
            <v>254700</v>
          </cell>
          <cell r="BH2377" t="str">
            <v>Year-end</v>
          </cell>
          <cell r="BI2377" t="str">
            <v>Distribution</v>
          </cell>
          <cell r="BJ2377" t="str">
            <v>Settled</v>
          </cell>
          <cell r="BK2377" t="str">
            <v>No</v>
          </cell>
          <cell r="BL2377" t="str">
            <v>No</v>
          </cell>
        </row>
        <row r="2378">
          <cell r="AE2378">
            <v>235</v>
          </cell>
          <cell r="AF2378">
            <v>0</v>
          </cell>
          <cell r="AG2378">
            <v>1</v>
          </cell>
          <cell r="AH2378">
            <v>1</v>
          </cell>
          <cell r="AI2378">
            <v>1</v>
          </cell>
          <cell r="AJ2378">
            <v>1</v>
          </cell>
          <cell r="AL2378">
            <v>51</v>
          </cell>
          <cell r="AM2378">
            <v>151</v>
          </cell>
          <cell r="AO2378" t="str">
            <v>D-818-754</v>
          </cell>
          <cell r="AP2378">
            <v>1347</v>
          </cell>
          <cell r="AQ2378" t="str">
            <v>NJ</v>
          </cell>
          <cell r="AR2378" t="str">
            <v>South Jersey Gas Company</v>
          </cell>
          <cell r="AT2378" t="str">
            <v>Natural Gas</v>
          </cell>
          <cell r="AU2378">
            <v>29825</v>
          </cell>
          <cell r="AV2378">
            <v>27700</v>
          </cell>
          <cell r="AW2378">
            <v>13.89</v>
          </cell>
          <cell r="AX2378">
            <v>17</v>
          </cell>
          <cell r="AY2378">
            <v>33.28</v>
          </cell>
          <cell r="AZ2378" t="str">
            <v>NA</v>
          </cell>
          <cell r="BA2378">
            <v>30232</v>
          </cell>
          <cell r="BB2378">
            <v>14000</v>
          </cell>
          <cell r="BC2378">
            <v>12.33</v>
          </cell>
          <cell r="BD2378">
            <v>15</v>
          </cell>
          <cell r="BE2378">
            <v>38</v>
          </cell>
          <cell r="BF2378">
            <v>29951</v>
          </cell>
          <cell r="BG2378" t="str">
            <v>NA</v>
          </cell>
          <cell r="BH2378" t="str">
            <v>Year-end</v>
          </cell>
          <cell r="BI2378" t="str">
            <v>Distribution</v>
          </cell>
          <cell r="BJ2378" t="str">
            <v>Fully Litigated</v>
          </cell>
          <cell r="BK2378" t="str">
            <v>No</v>
          </cell>
          <cell r="BL2378" t="str">
            <v>No</v>
          </cell>
        </row>
        <row r="2379">
          <cell r="AE2379">
            <v>235</v>
          </cell>
          <cell r="AF2379">
            <v>0</v>
          </cell>
          <cell r="AG2379">
            <v>1</v>
          </cell>
          <cell r="AH2379">
            <v>1</v>
          </cell>
          <cell r="AI2379">
            <v>1</v>
          </cell>
          <cell r="AJ2379">
            <v>1</v>
          </cell>
          <cell r="AL2379">
            <v>51</v>
          </cell>
          <cell r="AM2379">
            <v>151</v>
          </cell>
          <cell r="AO2379" t="str">
            <v>D-831-107</v>
          </cell>
          <cell r="AP2379">
            <v>1349</v>
          </cell>
          <cell r="AQ2379" t="str">
            <v>NJ</v>
          </cell>
          <cell r="AR2379" t="str">
            <v>South Jersey Gas Company</v>
          </cell>
          <cell r="AT2379" t="str">
            <v>Natural Gas</v>
          </cell>
          <cell r="AU2379">
            <v>30344</v>
          </cell>
          <cell r="AV2379">
            <v>14500</v>
          </cell>
          <cell r="AW2379">
            <v>12.89</v>
          </cell>
          <cell r="AX2379">
            <v>17</v>
          </cell>
          <cell r="AY2379">
            <v>35</v>
          </cell>
          <cell r="AZ2379" t="str">
            <v>NA</v>
          </cell>
          <cell r="BA2379">
            <v>30455</v>
          </cell>
          <cell r="BB2379">
            <v>8700</v>
          </cell>
          <cell r="BC2379">
            <v>12.33</v>
          </cell>
          <cell r="BD2379">
            <v>14.85</v>
          </cell>
          <cell r="BE2379">
            <v>40.67</v>
          </cell>
          <cell r="BF2379">
            <v>30375</v>
          </cell>
          <cell r="BG2379" t="str">
            <v>NA</v>
          </cell>
          <cell r="BH2379" t="str">
            <v>Year-end</v>
          </cell>
          <cell r="BI2379" t="str">
            <v>Distribution</v>
          </cell>
          <cell r="BJ2379" t="str">
            <v>Settled</v>
          </cell>
          <cell r="BK2379" t="str">
            <v>No</v>
          </cell>
          <cell r="BL2379" t="str">
            <v>No</v>
          </cell>
        </row>
        <row r="2380">
          <cell r="AE2380">
            <v>235</v>
          </cell>
          <cell r="AF2380">
            <v>0</v>
          </cell>
          <cell r="AG2380">
            <v>1</v>
          </cell>
          <cell r="AH2380">
            <v>1</v>
          </cell>
          <cell r="AI2380">
            <v>1</v>
          </cell>
          <cell r="AJ2380">
            <v>1</v>
          </cell>
          <cell r="AL2380">
            <v>51</v>
          </cell>
          <cell r="AM2380">
            <v>151</v>
          </cell>
          <cell r="AO2380" t="str">
            <v>D-843-184</v>
          </cell>
          <cell r="AP2380">
            <v>1350</v>
          </cell>
          <cell r="AQ2380" t="str">
            <v>NJ</v>
          </cell>
          <cell r="AR2380" t="str">
            <v>South Jersey Gas Company</v>
          </cell>
          <cell r="AT2380" t="str">
            <v>Natural Gas</v>
          </cell>
          <cell r="AU2380">
            <v>30771</v>
          </cell>
          <cell r="AV2380">
            <v>15300</v>
          </cell>
          <cell r="AW2380">
            <v>13.54</v>
          </cell>
          <cell r="AX2380">
            <v>16.5</v>
          </cell>
          <cell r="AY2380">
            <v>39.590000000000003</v>
          </cell>
          <cell r="AZ2380" t="str">
            <v>NA</v>
          </cell>
          <cell r="BA2380">
            <v>31093</v>
          </cell>
          <cell r="BB2380">
            <v>3000</v>
          </cell>
          <cell r="BC2380">
            <v>12.89</v>
          </cell>
          <cell r="BD2380">
            <v>15</v>
          </cell>
          <cell r="BE2380" t="str">
            <v>NA</v>
          </cell>
          <cell r="BF2380">
            <v>30863</v>
          </cell>
          <cell r="BG2380" t="str">
            <v>NA</v>
          </cell>
          <cell r="BH2380" t="str">
            <v>Year-end</v>
          </cell>
          <cell r="BI2380" t="str">
            <v>Distribution</v>
          </cell>
          <cell r="BJ2380" t="str">
            <v>Fully Litigated</v>
          </cell>
          <cell r="BK2380" t="str">
            <v>No</v>
          </cell>
          <cell r="BL2380" t="str">
            <v>No</v>
          </cell>
        </row>
        <row r="2381">
          <cell r="AE2381">
            <v>235</v>
          </cell>
          <cell r="AF2381">
            <v>0</v>
          </cell>
          <cell r="AG2381">
            <v>1</v>
          </cell>
          <cell r="AH2381">
            <v>1</v>
          </cell>
          <cell r="AI2381">
            <v>1</v>
          </cell>
          <cell r="AJ2381">
            <v>1</v>
          </cell>
          <cell r="AL2381">
            <v>51</v>
          </cell>
          <cell r="AM2381">
            <v>151</v>
          </cell>
          <cell r="AO2381" t="str">
            <v>D-GR-8704329</v>
          </cell>
          <cell r="AP2381">
            <v>1352</v>
          </cell>
          <cell r="AQ2381" t="str">
            <v>NJ</v>
          </cell>
          <cell r="AR2381" t="str">
            <v>South Jersey Gas Company</v>
          </cell>
          <cell r="AT2381" t="str">
            <v>Natural Gas</v>
          </cell>
          <cell r="AU2381">
            <v>31883</v>
          </cell>
          <cell r="AV2381">
            <v>16000</v>
          </cell>
          <cell r="AW2381">
            <v>11.43</v>
          </cell>
          <cell r="AX2381">
            <v>14.3</v>
          </cell>
          <cell r="AY2381">
            <v>42.8</v>
          </cell>
          <cell r="AZ2381">
            <v>200300</v>
          </cell>
          <cell r="BA2381">
            <v>32225</v>
          </cell>
          <cell r="BB2381">
            <v>4000</v>
          </cell>
          <cell r="BC2381">
            <v>11.29</v>
          </cell>
          <cell r="BD2381">
            <v>13</v>
          </cell>
          <cell r="BE2381">
            <v>47.52</v>
          </cell>
          <cell r="BF2381">
            <v>31958</v>
          </cell>
          <cell r="BG2381">
            <v>193900</v>
          </cell>
          <cell r="BH2381" t="str">
            <v>Year-end</v>
          </cell>
          <cell r="BI2381" t="str">
            <v>Distribution</v>
          </cell>
          <cell r="BJ2381" t="str">
            <v>Settled</v>
          </cell>
          <cell r="BK2381" t="str">
            <v>No</v>
          </cell>
          <cell r="BL2381" t="str">
            <v>No</v>
          </cell>
        </row>
        <row r="2382">
          <cell r="AE2382">
            <v>235</v>
          </cell>
          <cell r="AF2382">
            <v>0</v>
          </cell>
          <cell r="AG2382">
            <v>1</v>
          </cell>
          <cell r="AH2382">
            <v>1</v>
          </cell>
          <cell r="AI2382">
            <v>1</v>
          </cell>
          <cell r="AJ2382">
            <v>1</v>
          </cell>
          <cell r="AL2382">
            <v>51</v>
          </cell>
          <cell r="AM2382">
            <v>151</v>
          </cell>
          <cell r="AO2382" t="str">
            <v>D-8112-1039</v>
          </cell>
          <cell r="AP2382">
            <v>2047</v>
          </cell>
          <cell r="AQ2382" t="str">
            <v>NJ</v>
          </cell>
          <cell r="AR2382" t="str">
            <v>Elizabethtown Gas Company</v>
          </cell>
          <cell r="AT2382" t="str">
            <v>Natural Gas</v>
          </cell>
          <cell r="AU2382">
            <v>29935</v>
          </cell>
          <cell r="AV2382">
            <v>34200</v>
          </cell>
          <cell r="AW2382">
            <v>14.48</v>
          </cell>
          <cell r="AX2382">
            <v>17</v>
          </cell>
          <cell r="AY2382">
            <v>35.1</v>
          </cell>
          <cell r="AZ2382" t="str">
            <v>NA</v>
          </cell>
          <cell r="BA2382">
            <v>30092</v>
          </cell>
          <cell r="BB2382">
            <v>23500</v>
          </cell>
          <cell r="BC2382">
            <v>13.34</v>
          </cell>
          <cell r="BD2382">
            <v>15.5</v>
          </cell>
          <cell r="BE2382">
            <v>44.18</v>
          </cell>
          <cell r="BF2382">
            <v>30316</v>
          </cell>
          <cell r="BG2382" t="str">
            <v>NA</v>
          </cell>
          <cell r="BI2382" t="str">
            <v>Distribution</v>
          </cell>
          <cell r="BJ2382" t="str">
            <v>Settled</v>
          </cell>
          <cell r="BK2382" t="str">
            <v>No</v>
          </cell>
          <cell r="BL2382" t="str">
            <v>No</v>
          </cell>
        </row>
        <row r="2383">
          <cell r="AE2383">
            <v>235</v>
          </cell>
          <cell r="AF2383">
            <v>0</v>
          </cell>
          <cell r="AG2383">
            <v>1</v>
          </cell>
          <cell r="AH2383">
            <v>1</v>
          </cell>
          <cell r="AI2383">
            <v>1</v>
          </cell>
          <cell r="AJ2383">
            <v>1</v>
          </cell>
          <cell r="AL2383">
            <v>51</v>
          </cell>
          <cell r="AM2383">
            <v>151</v>
          </cell>
          <cell r="AO2383" t="str">
            <v>D-GR-86121374</v>
          </cell>
          <cell r="AP2383">
            <v>2048</v>
          </cell>
          <cell r="AQ2383" t="str">
            <v>NJ</v>
          </cell>
          <cell r="AR2383" t="str">
            <v>Elizabethtown Gas Company</v>
          </cell>
          <cell r="AT2383" t="str">
            <v>Natural Gas</v>
          </cell>
          <cell r="AU2383">
            <v>31758</v>
          </cell>
          <cell r="AV2383">
            <v>16900</v>
          </cell>
          <cell r="AW2383">
            <v>12.32</v>
          </cell>
          <cell r="AX2383">
            <v>14</v>
          </cell>
          <cell r="AY2383">
            <v>48.2</v>
          </cell>
          <cell r="AZ2383" t="str">
            <v>NA</v>
          </cell>
          <cell r="BA2383">
            <v>32119</v>
          </cell>
          <cell r="BB2383">
            <v>4000</v>
          </cell>
          <cell r="BC2383">
            <v>11.43</v>
          </cell>
          <cell r="BD2383">
            <v>12.5</v>
          </cell>
          <cell r="BE2383">
            <v>50.6</v>
          </cell>
          <cell r="BF2383">
            <v>31897</v>
          </cell>
          <cell r="BG2383" t="str">
            <v>NA</v>
          </cell>
          <cell r="BI2383" t="str">
            <v>Distribution</v>
          </cell>
          <cell r="BJ2383" t="str">
            <v>Settled</v>
          </cell>
          <cell r="BK2383" t="str">
            <v>No</v>
          </cell>
          <cell r="BL2383" t="str">
            <v>No</v>
          </cell>
        </row>
        <row r="2384">
          <cell r="AE2384">
            <v>235</v>
          </cell>
          <cell r="AF2384">
            <v>0</v>
          </cell>
          <cell r="AG2384">
            <v>1</v>
          </cell>
          <cell r="AH2384">
            <v>1</v>
          </cell>
          <cell r="AI2384">
            <v>1</v>
          </cell>
          <cell r="AJ2384">
            <v>0</v>
          </cell>
          <cell r="AL2384">
            <v>51</v>
          </cell>
          <cell r="AM2384">
            <v>151</v>
          </cell>
          <cell r="AO2384" t="str">
            <v>D-7911-951</v>
          </cell>
          <cell r="AP2384">
            <v>2139</v>
          </cell>
          <cell r="AQ2384" t="str">
            <v>NJ</v>
          </cell>
          <cell r="AR2384" t="str">
            <v>Atlantic City Electric Company</v>
          </cell>
          <cell r="AS2384" t="str">
            <v>EXC</v>
          </cell>
          <cell r="AT2384" t="str">
            <v>Electric</v>
          </cell>
          <cell r="AU2384">
            <v>29189</v>
          </cell>
          <cell r="AV2384">
            <v>78600</v>
          </cell>
          <cell r="AW2384">
            <v>10.47</v>
          </cell>
          <cell r="AX2384">
            <v>14.5</v>
          </cell>
          <cell r="AY2384">
            <v>39.700000000000003</v>
          </cell>
          <cell r="AZ2384" t="str">
            <v>NA</v>
          </cell>
          <cell r="BA2384">
            <v>29490</v>
          </cell>
          <cell r="BB2384">
            <v>50600</v>
          </cell>
          <cell r="BC2384">
            <v>10.15</v>
          </cell>
          <cell r="BD2384">
            <v>13.75</v>
          </cell>
          <cell r="BE2384">
            <v>39.1</v>
          </cell>
          <cell r="BF2384">
            <v>29402</v>
          </cell>
          <cell r="BG2384" t="str">
            <v>NA</v>
          </cell>
          <cell r="BI2384" t="str">
            <v>Vertically Integrated</v>
          </cell>
          <cell r="BJ2384" t="str">
            <v>Fully Litigated</v>
          </cell>
          <cell r="BK2384" t="str">
            <v>No</v>
          </cell>
          <cell r="BL2384" t="str">
            <v>No</v>
          </cell>
        </row>
        <row r="2385">
          <cell r="AE2385">
            <v>235</v>
          </cell>
          <cell r="AF2385">
            <v>0</v>
          </cell>
          <cell r="AG2385">
            <v>1</v>
          </cell>
          <cell r="AH2385">
            <v>1</v>
          </cell>
          <cell r="AI2385">
            <v>1</v>
          </cell>
          <cell r="AJ2385">
            <v>0</v>
          </cell>
          <cell r="AL2385">
            <v>51</v>
          </cell>
          <cell r="AM2385">
            <v>151</v>
          </cell>
          <cell r="AO2385" t="str">
            <v>D-ER-11080469</v>
          </cell>
          <cell r="AP2385">
            <v>2215</v>
          </cell>
          <cell r="AQ2385" t="str">
            <v>NJ</v>
          </cell>
          <cell r="AR2385" t="str">
            <v>Atlantic City Electric Company</v>
          </cell>
          <cell r="AS2385" t="str">
            <v>EXC</v>
          </cell>
          <cell r="AT2385" t="str">
            <v>Electric</v>
          </cell>
          <cell r="AU2385">
            <v>40760</v>
          </cell>
          <cell r="AV2385">
            <v>90268</v>
          </cell>
          <cell r="AW2385">
            <v>8.56</v>
          </cell>
          <cell r="AX2385">
            <v>10.75</v>
          </cell>
          <cell r="AY2385">
            <v>48.86</v>
          </cell>
          <cell r="AZ2385">
            <v>987112</v>
          </cell>
          <cell r="BA2385">
            <v>41205</v>
          </cell>
          <cell r="BB2385">
            <v>44000</v>
          </cell>
          <cell r="BC2385">
            <v>8.0500000000000007</v>
          </cell>
          <cell r="BD2385">
            <v>9.75</v>
          </cell>
          <cell r="BE2385">
            <v>48.33</v>
          </cell>
          <cell r="BF2385">
            <v>40908</v>
          </cell>
          <cell r="BG2385">
            <v>921847</v>
          </cell>
          <cell r="BH2385" t="str">
            <v>Year-end</v>
          </cell>
          <cell r="BI2385" t="str">
            <v>Distribution</v>
          </cell>
          <cell r="BJ2385" t="str">
            <v>Settled</v>
          </cell>
          <cell r="BK2385" t="str">
            <v>No</v>
          </cell>
          <cell r="BL2385" t="str">
            <v>No</v>
          </cell>
        </row>
        <row r="2386">
          <cell r="AE2386">
            <v>235</v>
          </cell>
          <cell r="AF2386">
            <v>0</v>
          </cell>
          <cell r="AG2386">
            <v>1</v>
          </cell>
          <cell r="AH2386">
            <v>1</v>
          </cell>
          <cell r="AI2386">
            <v>1</v>
          </cell>
          <cell r="AJ2386">
            <v>0</v>
          </cell>
          <cell r="AL2386">
            <v>51</v>
          </cell>
          <cell r="AM2386">
            <v>151</v>
          </cell>
          <cell r="AO2386" t="str">
            <v>D-ER-12111052</v>
          </cell>
          <cell r="AP2386">
            <v>2243</v>
          </cell>
          <cell r="AQ2386" t="str">
            <v>NJ</v>
          </cell>
          <cell r="AR2386" t="str">
            <v>Jersey Central Power &amp; Light Company</v>
          </cell>
          <cell r="AS2386" t="str">
            <v>FE</v>
          </cell>
          <cell r="AT2386" t="str">
            <v>Electric</v>
          </cell>
          <cell r="AU2386">
            <v>41243</v>
          </cell>
          <cell r="AV2386">
            <v>10956.886</v>
          </cell>
          <cell r="AW2386">
            <v>8.66</v>
          </cell>
          <cell r="AX2386">
            <v>11</v>
          </cell>
          <cell r="AY2386">
            <v>53.8</v>
          </cell>
          <cell r="AZ2386">
            <v>2024166.1880000001</v>
          </cell>
          <cell r="BA2386">
            <v>42081</v>
          </cell>
          <cell r="BB2386">
            <v>-114993</v>
          </cell>
          <cell r="BC2386">
            <v>8.01</v>
          </cell>
          <cell r="BD2386">
            <v>9.75</v>
          </cell>
          <cell r="BE2386">
            <v>50</v>
          </cell>
          <cell r="BF2386">
            <v>40908</v>
          </cell>
          <cell r="BG2386">
            <v>1830023</v>
          </cell>
          <cell r="BH2386" t="str">
            <v>Year-end</v>
          </cell>
          <cell r="BI2386" t="str">
            <v>Distribution</v>
          </cell>
          <cell r="BJ2386" t="str">
            <v>Fully Litigated</v>
          </cell>
          <cell r="BK2386" t="str">
            <v>No</v>
          </cell>
          <cell r="BL2386" t="str">
            <v>No</v>
          </cell>
        </row>
        <row r="2387">
          <cell r="AE2387">
            <v>235</v>
          </cell>
          <cell r="AF2387">
            <v>0</v>
          </cell>
          <cell r="AG2387">
            <v>1</v>
          </cell>
          <cell r="AH2387">
            <v>1</v>
          </cell>
          <cell r="AI2387">
            <v>1</v>
          </cell>
          <cell r="AJ2387">
            <v>0</v>
          </cell>
          <cell r="AL2387">
            <v>51</v>
          </cell>
          <cell r="AM2387">
            <v>151</v>
          </cell>
          <cell r="AO2387" t="str">
            <v>D-ER-12121071</v>
          </cell>
          <cell r="AP2387">
            <v>2418</v>
          </cell>
          <cell r="AQ2387" t="str">
            <v>NJ</v>
          </cell>
          <cell r="AR2387" t="str">
            <v>Atlantic City Electric Company</v>
          </cell>
          <cell r="AS2387" t="str">
            <v>EXC</v>
          </cell>
          <cell r="AT2387" t="str">
            <v>Electric</v>
          </cell>
          <cell r="AU2387">
            <v>41254</v>
          </cell>
          <cell r="AV2387">
            <v>70398</v>
          </cell>
          <cell r="AW2387">
            <v>8.2899999999999991</v>
          </cell>
          <cell r="AX2387">
            <v>10.25</v>
          </cell>
          <cell r="AY2387">
            <v>48.7</v>
          </cell>
          <cell r="AZ2387">
            <v>1198860.899</v>
          </cell>
          <cell r="BA2387">
            <v>41446</v>
          </cell>
          <cell r="BB2387">
            <v>25500</v>
          </cell>
          <cell r="BC2387">
            <v>8.0399999999999991</v>
          </cell>
          <cell r="BD2387">
            <v>9.75</v>
          </cell>
          <cell r="BE2387">
            <v>48.7</v>
          </cell>
          <cell r="BF2387">
            <v>41182</v>
          </cell>
          <cell r="BG2387">
            <v>1008969</v>
          </cell>
          <cell r="BH2387" t="str">
            <v>Year-end</v>
          </cell>
          <cell r="BI2387" t="str">
            <v>Distribution</v>
          </cell>
          <cell r="BJ2387" t="str">
            <v>Settled</v>
          </cell>
          <cell r="BK2387" t="str">
            <v>No</v>
          </cell>
          <cell r="BL2387" t="str">
            <v>No</v>
          </cell>
        </row>
        <row r="2388">
          <cell r="AE2388">
            <v>235</v>
          </cell>
          <cell r="AF2388">
            <v>0</v>
          </cell>
          <cell r="AG2388">
            <v>1</v>
          </cell>
          <cell r="AH2388">
            <v>1</v>
          </cell>
          <cell r="AI2388">
            <v>1</v>
          </cell>
          <cell r="AJ2388">
            <v>0</v>
          </cell>
          <cell r="AL2388">
            <v>51</v>
          </cell>
          <cell r="AM2388">
            <v>151</v>
          </cell>
          <cell r="AO2388" t="str">
            <v>D-ER-13111135</v>
          </cell>
          <cell r="AP2388">
            <v>2573</v>
          </cell>
          <cell r="AQ2388" t="str">
            <v>NJ</v>
          </cell>
          <cell r="AR2388" t="str">
            <v>Rockland Electric Company</v>
          </cell>
          <cell r="AS2388" t="str">
            <v>ED</v>
          </cell>
          <cell r="AT2388" t="str">
            <v>Electric</v>
          </cell>
          <cell r="AU2388">
            <v>41605</v>
          </cell>
          <cell r="AV2388">
            <v>23296</v>
          </cell>
          <cell r="AW2388">
            <v>8.23</v>
          </cell>
          <cell r="AX2388">
            <v>10.25</v>
          </cell>
          <cell r="AY2388">
            <v>52.2</v>
          </cell>
          <cell r="AZ2388">
            <v>194695</v>
          </cell>
          <cell r="BA2388">
            <v>41843</v>
          </cell>
          <cell r="BB2388">
            <v>13000</v>
          </cell>
          <cell r="BC2388">
            <v>7.83</v>
          </cell>
          <cell r="BD2388">
            <v>9.75</v>
          </cell>
          <cell r="BE2388">
            <v>50.35</v>
          </cell>
          <cell r="BF2388">
            <v>41729</v>
          </cell>
          <cell r="BG2388">
            <v>172186</v>
          </cell>
          <cell r="BH2388" t="str">
            <v>Year-end</v>
          </cell>
          <cell r="BI2388" t="str">
            <v>Distribution</v>
          </cell>
          <cell r="BJ2388" t="str">
            <v>Settled</v>
          </cell>
          <cell r="BK2388" t="str">
            <v>No</v>
          </cell>
          <cell r="BL2388" t="str">
            <v>No</v>
          </cell>
        </row>
        <row r="2389">
          <cell r="AE2389">
            <v>235</v>
          </cell>
          <cell r="AF2389">
            <v>0</v>
          </cell>
          <cell r="AG2389">
            <v>1</v>
          </cell>
          <cell r="AH2389">
            <v>1</v>
          </cell>
          <cell r="AI2389">
            <v>1</v>
          </cell>
          <cell r="AJ2389">
            <v>1</v>
          </cell>
          <cell r="AL2389">
            <v>51</v>
          </cell>
          <cell r="AM2389">
            <v>151</v>
          </cell>
          <cell r="AO2389" t="str">
            <v>D-GR-13111137</v>
          </cell>
          <cell r="AP2389">
            <v>2574</v>
          </cell>
          <cell r="AQ2389" t="str">
            <v>NJ</v>
          </cell>
          <cell r="AR2389" t="str">
            <v>South Jersey Gas Company</v>
          </cell>
          <cell r="AT2389" t="str">
            <v>Natural Gas</v>
          </cell>
          <cell r="AU2389">
            <v>41607</v>
          </cell>
          <cell r="AV2389">
            <v>62581.334999999999</v>
          </cell>
          <cell r="AW2389">
            <v>7.97</v>
          </cell>
          <cell r="AX2389">
            <v>11</v>
          </cell>
          <cell r="AY2389">
            <v>54.57</v>
          </cell>
          <cell r="AZ2389">
            <v>1333641.345</v>
          </cell>
          <cell r="BA2389">
            <v>41912</v>
          </cell>
          <cell r="BB2389">
            <v>20000</v>
          </cell>
          <cell r="BC2389">
            <v>7.1</v>
          </cell>
          <cell r="BD2389">
            <v>9.75</v>
          </cell>
          <cell r="BE2389">
            <v>51.9</v>
          </cell>
          <cell r="BF2389">
            <v>41820</v>
          </cell>
          <cell r="BG2389">
            <v>1182344.9820000001</v>
          </cell>
          <cell r="BH2389" t="str">
            <v>Year-end</v>
          </cell>
          <cell r="BI2389" t="str">
            <v>Distribution</v>
          </cell>
          <cell r="BJ2389" t="str">
            <v>Settled</v>
          </cell>
          <cell r="BK2389" t="str">
            <v>No</v>
          </cell>
          <cell r="BL2389" t="str">
            <v>No</v>
          </cell>
        </row>
        <row r="2390">
          <cell r="AE2390">
            <v>235</v>
          </cell>
          <cell r="AF2390">
            <v>0</v>
          </cell>
          <cell r="AG2390">
            <v>1</v>
          </cell>
          <cell r="AH2390">
            <v>1</v>
          </cell>
          <cell r="AI2390">
            <v>1</v>
          </cell>
          <cell r="AJ2390">
            <v>0</v>
          </cell>
          <cell r="AL2390">
            <v>51</v>
          </cell>
          <cell r="AM2390">
            <v>151</v>
          </cell>
          <cell r="AO2390" t="str">
            <v>D-ER-14030245</v>
          </cell>
          <cell r="AP2390">
            <v>2621</v>
          </cell>
          <cell r="AQ2390" t="str">
            <v>NJ</v>
          </cell>
          <cell r="AR2390" t="str">
            <v>Atlantic City Electric Company</v>
          </cell>
          <cell r="AS2390" t="str">
            <v>EXC</v>
          </cell>
          <cell r="AT2390" t="str">
            <v>Electric</v>
          </cell>
          <cell r="AU2390">
            <v>41712</v>
          </cell>
          <cell r="AV2390">
            <v>61650.095000000001</v>
          </cell>
          <cell r="AW2390">
            <v>8.01</v>
          </cell>
          <cell r="AX2390">
            <v>10.25</v>
          </cell>
          <cell r="AY2390">
            <v>50.04</v>
          </cell>
          <cell r="AZ2390">
            <v>1353024.37</v>
          </cell>
          <cell r="BA2390">
            <v>41871</v>
          </cell>
          <cell r="BB2390">
            <v>19000</v>
          </cell>
          <cell r="BC2390">
            <v>7.75</v>
          </cell>
          <cell r="BD2390">
            <v>9.75</v>
          </cell>
          <cell r="BE2390">
            <v>49.83</v>
          </cell>
          <cell r="BF2390">
            <v>41639</v>
          </cell>
          <cell r="BG2390">
            <v>1162000</v>
          </cell>
          <cell r="BH2390" t="str">
            <v>Year-end</v>
          </cell>
          <cell r="BI2390" t="str">
            <v>Distribution</v>
          </cell>
          <cell r="BJ2390" t="str">
            <v>Settled</v>
          </cell>
          <cell r="BK2390" t="str">
            <v>No</v>
          </cell>
          <cell r="BL2390" t="str">
            <v>No</v>
          </cell>
        </row>
        <row r="2391">
          <cell r="AE2391">
            <v>235</v>
          </cell>
          <cell r="AF2391">
            <v>0</v>
          </cell>
          <cell r="AG2391">
            <v>1</v>
          </cell>
          <cell r="AH2391">
            <v>1</v>
          </cell>
          <cell r="AI2391">
            <v>1</v>
          </cell>
          <cell r="AJ2391">
            <v>1</v>
          </cell>
          <cell r="AL2391">
            <v>51</v>
          </cell>
          <cell r="AM2391">
            <v>151</v>
          </cell>
          <cell r="AO2391" t="str">
            <v>D-GR-15111304</v>
          </cell>
          <cell r="AP2391">
            <v>2872</v>
          </cell>
          <cell r="AQ2391" t="str">
            <v>NJ</v>
          </cell>
          <cell r="AR2391" t="str">
            <v>New Jersey Natural Gas Company</v>
          </cell>
          <cell r="AS2391" t="str">
            <v>NJR</v>
          </cell>
          <cell r="AT2391" t="str">
            <v>Natural Gas</v>
          </cell>
          <cell r="AU2391">
            <v>42321</v>
          </cell>
          <cell r="AV2391">
            <v>112853</v>
          </cell>
          <cell r="AW2391">
            <v>7.65</v>
          </cell>
          <cell r="AX2391">
            <v>11</v>
          </cell>
          <cell r="AY2391">
            <v>53.66</v>
          </cell>
          <cell r="AZ2391">
            <v>1400000</v>
          </cell>
          <cell r="BA2391">
            <v>42636</v>
          </cell>
          <cell r="BB2391">
            <v>45000</v>
          </cell>
          <cell r="BC2391">
            <v>6.9</v>
          </cell>
          <cell r="BD2391">
            <v>9.75</v>
          </cell>
          <cell r="BE2391">
            <v>52.5</v>
          </cell>
          <cell r="BF2391">
            <v>42551</v>
          </cell>
          <cell r="BG2391">
            <v>1374000</v>
          </cell>
          <cell r="BH2391" t="str">
            <v>Year-end</v>
          </cell>
          <cell r="BI2391" t="str">
            <v>Distribution</v>
          </cell>
          <cell r="BJ2391" t="str">
            <v>Settled</v>
          </cell>
          <cell r="BK2391" t="str">
            <v>NA</v>
          </cell>
          <cell r="BL2391" t="str">
            <v>NA</v>
          </cell>
        </row>
        <row r="2392">
          <cell r="AE2392">
            <v>235</v>
          </cell>
          <cell r="AF2392">
            <v>0</v>
          </cell>
          <cell r="AG2392">
            <v>1</v>
          </cell>
          <cell r="AH2392">
            <v>1</v>
          </cell>
          <cell r="AI2392">
            <v>1</v>
          </cell>
          <cell r="AJ2392">
            <v>0</v>
          </cell>
          <cell r="AL2392">
            <v>51</v>
          </cell>
          <cell r="AM2392">
            <v>151</v>
          </cell>
          <cell r="AO2392" t="str">
            <v>D-ER-16030252</v>
          </cell>
          <cell r="AP2392">
            <v>2918</v>
          </cell>
          <cell r="AQ2392" t="str">
            <v>NJ</v>
          </cell>
          <cell r="AR2392" t="str">
            <v>Atlantic City Electric Company</v>
          </cell>
          <cell r="AS2392" t="str">
            <v>EXC</v>
          </cell>
          <cell r="AT2392" t="str">
            <v>Electric</v>
          </cell>
          <cell r="AU2392">
            <v>42451</v>
          </cell>
          <cell r="AV2392">
            <v>79400</v>
          </cell>
          <cell r="AW2392">
            <v>8.06</v>
          </cell>
          <cell r="AX2392">
            <v>10.6</v>
          </cell>
          <cell r="AY2392">
            <v>49.48</v>
          </cell>
          <cell r="AZ2392">
            <v>1300000</v>
          </cell>
          <cell r="BA2392">
            <v>42606</v>
          </cell>
          <cell r="BB2392">
            <v>45000</v>
          </cell>
          <cell r="BC2392">
            <v>7.64</v>
          </cell>
          <cell r="BD2392">
            <v>9.75</v>
          </cell>
          <cell r="BE2392">
            <v>49.48</v>
          </cell>
          <cell r="BF2392">
            <v>42369</v>
          </cell>
          <cell r="BG2392">
            <v>1205955.6410000001</v>
          </cell>
          <cell r="BH2392" t="str">
            <v>Year-end</v>
          </cell>
          <cell r="BI2392" t="str">
            <v>Distribution</v>
          </cell>
          <cell r="BJ2392" t="str">
            <v>Settled</v>
          </cell>
          <cell r="BK2392" t="str">
            <v>No</v>
          </cell>
          <cell r="BL2392" t="str">
            <v>No</v>
          </cell>
        </row>
        <row r="2393">
          <cell r="AE2393">
            <v>235</v>
          </cell>
          <cell r="AF2393">
            <v>0</v>
          </cell>
          <cell r="AG2393">
            <v>1</v>
          </cell>
          <cell r="AH2393">
            <v>1</v>
          </cell>
          <cell r="AI2393">
            <v>1</v>
          </cell>
          <cell r="AJ2393">
            <v>0</v>
          </cell>
          <cell r="AL2393">
            <v>51</v>
          </cell>
          <cell r="AM2393">
            <v>151</v>
          </cell>
          <cell r="AO2393" t="str">
            <v>D-ER-16040383</v>
          </cell>
          <cell r="AP2393">
            <v>2943</v>
          </cell>
          <cell r="AQ2393" t="str">
            <v>NJ</v>
          </cell>
          <cell r="AR2393" t="str">
            <v>Jersey Central Power &amp; Light Company</v>
          </cell>
          <cell r="AS2393" t="str">
            <v>FE</v>
          </cell>
          <cell r="AT2393" t="str">
            <v>Electric</v>
          </cell>
          <cell r="AU2393">
            <v>42488</v>
          </cell>
          <cell r="AV2393">
            <v>142109.22200000001</v>
          </cell>
          <cell r="AW2393">
            <v>8.69</v>
          </cell>
          <cell r="AX2393">
            <v>11.2</v>
          </cell>
          <cell r="AY2393">
            <v>54</v>
          </cell>
          <cell r="AZ2393">
            <v>2229134.4040000001</v>
          </cell>
          <cell r="BA2393">
            <v>42716</v>
          </cell>
          <cell r="BB2393">
            <v>80000</v>
          </cell>
          <cell r="BC2393">
            <v>7.47</v>
          </cell>
          <cell r="BD2393">
            <v>9.6</v>
          </cell>
          <cell r="BE2393">
            <v>45</v>
          </cell>
          <cell r="BF2393">
            <v>42551</v>
          </cell>
          <cell r="BG2393">
            <v>2217124.8310000002</v>
          </cell>
          <cell r="BH2393" t="str">
            <v>Year-end</v>
          </cell>
          <cell r="BI2393" t="str">
            <v>Distribution</v>
          </cell>
          <cell r="BJ2393" t="str">
            <v>Settled</v>
          </cell>
          <cell r="BK2393" t="str">
            <v>No</v>
          </cell>
          <cell r="BL2393" t="str">
            <v>No</v>
          </cell>
        </row>
        <row r="2394">
          <cell r="AE2394">
            <v>235</v>
          </cell>
          <cell r="AF2394">
            <v>0</v>
          </cell>
          <cell r="AG2394">
            <v>1</v>
          </cell>
          <cell r="AH2394">
            <v>1</v>
          </cell>
          <cell r="AI2394">
            <v>1</v>
          </cell>
          <cell r="AJ2394">
            <v>0</v>
          </cell>
          <cell r="AL2394">
            <v>51</v>
          </cell>
          <cell r="AM2394">
            <v>151</v>
          </cell>
          <cell r="AO2394" t="str">
            <v>D-ER-16050428</v>
          </cell>
          <cell r="AP2394">
            <v>2950</v>
          </cell>
          <cell r="AQ2394" t="str">
            <v>NJ</v>
          </cell>
          <cell r="AR2394" t="str">
            <v>Rockland Electric Company</v>
          </cell>
          <cell r="AS2394" t="str">
            <v>ED</v>
          </cell>
          <cell r="AT2394" t="str">
            <v>Electric</v>
          </cell>
          <cell r="AU2394">
            <v>42503</v>
          </cell>
          <cell r="AV2394">
            <v>8760</v>
          </cell>
          <cell r="AW2394">
            <v>7.79</v>
          </cell>
          <cell r="AX2394">
            <v>10.199999999999999</v>
          </cell>
          <cell r="AY2394">
            <v>49.81</v>
          </cell>
          <cell r="AZ2394">
            <v>190117</v>
          </cell>
          <cell r="BA2394">
            <v>42788</v>
          </cell>
          <cell r="BB2394">
            <v>1700</v>
          </cell>
          <cell r="BC2394">
            <v>7.47</v>
          </cell>
          <cell r="BD2394">
            <v>9.6</v>
          </cell>
          <cell r="BE2394">
            <v>49.7</v>
          </cell>
          <cell r="BF2394">
            <v>42735</v>
          </cell>
          <cell r="BG2394">
            <v>178727</v>
          </cell>
          <cell r="BH2394" t="str">
            <v>Year-end</v>
          </cell>
          <cell r="BI2394" t="str">
            <v>Distribution</v>
          </cell>
          <cell r="BJ2394" t="str">
            <v>Settled</v>
          </cell>
          <cell r="BK2394" t="str">
            <v>No</v>
          </cell>
          <cell r="BL2394" t="str">
            <v>No</v>
          </cell>
        </row>
        <row r="2395">
          <cell r="AE2395">
            <v>235</v>
          </cell>
          <cell r="AF2395">
            <v>0</v>
          </cell>
          <cell r="AG2395">
            <v>1</v>
          </cell>
          <cell r="AH2395">
            <v>1</v>
          </cell>
          <cell r="AI2395">
            <v>1</v>
          </cell>
          <cell r="AJ2395">
            <v>1</v>
          </cell>
          <cell r="AL2395">
            <v>51</v>
          </cell>
          <cell r="AM2395">
            <v>151</v>
          </cell>
          <cell r="AO2395" t="str">
            <v>D-GR-16090826</v>
          </cell>
          <cell r="AP2395">
            <v>3017</v>
          </cell>
          <cell r="AQ2395" t="str">
            <v>NJ</v>
          </cell>
          <cell r="AR2395" t="str">
            <v>Elizabethtown Gas Company</v>
          </cell>
          <cell r="AT2395" t="str">
            <v>Natural Gas</v>
          </cell>
          <cell r="AU2395">
            <v>42613</v>
          </cell>
          <cell r="AV2395">
            <v>20124.288</v>
          </cell>
          <cell r="AW2395">
            <v>7.17</v>
          </cell>
          <cell r="AX2395">
            <v>10.25</v>
          </cell>
          <cell r="AY2395">
            <v>49.15</v>
          </cell>
          <cell r="AZ2395">
            <v>728894.3</v>
          </cell>
          <cell r="BA2395">
            <v>42916</v>
          </cell>
          <cell r="BB2395">
            <v>13300</v>
          </cell>
          <cell r="BC2395">
            <v>6.71</v>
          </cell>
          <cell r="BD2395">
            <v>9.6</v>
          </cell>
          <cell r="BE2395">
            <v>46</v>
          </cell>
          <cell r="BF2395">
            <v>42825</v>
          </cell>
          <cell r="BG2395">
            <v>720000</v>
          </cell>
          <cell r="BH2395" t="str">
            <v>Year-end</v>
          </cell>
          <cell r="BI2395" t="str">
            <v>Distribution</v>
          </cell>
          <cell r="BJ2395" t="str">
            <v>Settled</v>
          </cell>
          <cell r="BK2395" t="str">
            <v>No</v>
          </cell>
          <cell r="BL2395" t="str">
            <v>No</v>
          </cell>
        </row>
        <row r="2396">
          <cell r="AE2396">
            <v>235</v>
          </cell>
          <cell r="AF2396">
            <v>0</v>
          </cell>
          <cell r="AG2396">
            <v>1</v>
          </cell>
          <cell r="AH2396">
            <v>1</v>
          </cell>
          <cell r="AI2396">
            <v>1</v>
          </cell>
          <cell r="AJ2396">
            <v>1</v>
          </cell>
          <cell r="AL2396">
            <v>51</v>
          </cell>
          <cell r="AM2396">
            <v>151</v>
          </cell>
          <cell r="AO2396" t="str">
            <v>D-GR-17010071</v>
          </cell>
          <cell r="AP2396">
            <v>3074</v>
          </cell>
          <cell r="AQ2396" t="str">
            <v>NJ</v>
          </cell>
          <cell r="AR2396" t="str">
            <v>South Jersey Gas Company</v>
          </cell>
          <cell r="AT2396" t="str">
            <v>Natural Gas</v>
          </cell>
          <cell r="AU2396">
            <v>42762</v>
          </cell>
          <cell r="AV2396">
            <v>87682.718000000008</v>
          </cell>
          <cell r="AW2396">
            <v>7.66</v>
          </cell>
          <cell r="AX2396">
            <v>11</v>
          </cell>
          <cell r="AY2396">
            <v>54.24</v>
          </cell>
          <cell r="AZ2396">
            <v>1635111.33</v>
          </cell>
          <cell r="BA2396">
            <v>43028</v>
          </cell>
          <cell r="BB2396">
            <v>39500</v>
          </cell>
          <cell r="BC2396">
            <v>6.8</v>
          </cell>
          <cell r="BD2396">
            <v>9.6</v>
          </cell>
          <cell r="BE2396">
            <v>52.5</v>
          </cell>
          <cell r="BF2396">
            <v>42978</v>
          </cell>
          <cell r="BG2396">
            <v>1612091.07</v>
          </cell>
          <cell r="BH2396" t="str">
            <v>Year-end</v>
          </cell>
          <cell r="BI2396" t="str">
            <v>Distribution</v>
          </cell>
          <cell r="BJ2396" t="str">
            <v>Settled</v>
          </cell>
          <cell r="BK2396" t="str">
            <v>No</v>
          </cell>
          <cell r="BL2396" t="str">
            <v>No</v>
          </cell>
        </row>
        <row r="2397">
          <cell r="AE2397">
            <v>235</v>
          </cell>
          <cell r="AF2397">
            <v>0</v>
          </cell>
          <cell r="AG2397">
            <v>1</v>
          </cell>
          <cell r="AH2397">
            <v>1</v>
          </cell>
          <cell r="AI2397">
            <v>1</v>
          </cell>
          <cell r="AJ2397">
            <v>0</v>
          </cell>
          <cell r="AL2397">
            <v>51</v>
          </cell>
          <cell r="AM2397">
            <v>151</v>
          </cell>
          <cell r="AO2397" t="str">
            <v>D-ER-17030308</v>
          </cell>
          <cell r="AP2397">
            <v>3100</v>
          </cell>
          <cell r="AQ2397" t="str">
            <v>NJ</v>
          </cell>
          <cell r="AR2397" t="str">
            <v>Atlantic City Electric Company</v>
          </cell>
          <cell r="AS2397" t="str">
            <v>EXC</v>
          </cell>
          <cell r="AT2397" t="str">
            <v>Electric</v>
          </cell>
          <cell r="AU2397">
            <v>42824</v>
          </cell>
          <cell r="AV2397">
            <v>84600</v>
          </cell>
          <cell r="AW2397">
            <v>7.85</v>
          </cell>
          <cell r="AX2397">
            <v>10.1</v>
          </cell>
          <cell r="AY2397">
            <v>50.47</v>
          </cell>
          <cell r="AZ2397">
            <v>1405437.865</v>
          </cell>
          <cell r="BA2397">
            <v>43000</v>
          </cell>
          <cell r="BB2397">
            <v>43000</v>
          </cell>
          <cell r="BC2397">
            <v>7.6</v>
          </cell>
          <cell r="BD2397">
            <v>9.6</v>
          </cell>
          <cell r="BE2397">
            <v>50.47</v>
          </cell>
          <cell r="BF2397">
            <v>42947</v>
          </cell>
          <cell r="BG2397">
            <v>1316150.936</v>
          </cell>
          <cell r="BH2397" t="str">
            <v>Year-end</v>
          </cell>
          <cell r="BI2397" t="str">
            <v>Distribution</v>
          </cell>
          <cell r="BJ2397" t="str">
            <v>Settled</v>
          </cell>
          <cell r="BK2397" t="str">
            <v>No</v>
          </cell>
          <cell r="BL2397" t="str">
            <v>No</v>
          </cell>
        </row>
        <row r="2398">
          <cell r="AE2398">
            <v>235</v>
          </cell>
          <cell r="AF2398">
            <v>0</v>
          </cell>
          <cell r="AG2398">
            <v>1</v>
          </cell>
          <cell r="AH2398">
            <v>1</v>
          </cell>
          <cell r="AI2398">
            <v>1</v>
          </cell>
          <cell r="AJ2398">
            <v>0</v>
          </cell>
          <cell r="AL2398">
            <v>51</v>
          </cell>
          <cell r="AM2398">
            <v>151</v>
          </cell>
          <cell r="AO2398" t="str">
            <v>D-ER18010029</v>
          </cell>
          <cell r="AP2398">
            <v>3254</v>
          </cell>
          <cell r="AQ2398" t="str">
            <v>NJ</v>
          </cell>
          <cell r="AR2398" t="str">
            <v>Public Service Electric and Gas Company</v>
          </cell>
          <cell r="AS2398" t="str">
            <v>PEG</v>
          </cell>
          <cell r="AT2398" t="str">
            <v>Electric</v>
          </cell>
          <cell r="AU2398">
            <v>43112</v>
          </cell>
          <cell r="AV2398">
            <v>172712</v>
          </cell>
          <cell r="AW2398">
            <v>7.36</v>
          </cell>
          <cell r="AX2398">
            <v>10.3</v>
          </cell>
          <cell r="AY2398">
            <v>54</v>
          </cell>
          <cell r="AZ2398">
            <v>5664074</v>
          </cell>
          <cell r="BA2398">
            <v>43402</v>
          </cell>
          <cell r="BB2398">
            <v>88900</v>
          </cell>
          <cell r="BC2398">
            <v>6.99</v>
          </cell>
          <cell r="BD2398">
            <v>9.6</v>
          </cell>
          <cell r="BE2398">
            <v>54</v>
          </cell>
          <cell r="BF2398">
            <v>43281</v>
          </cell>
          <cell r="BG2398">
            <v>5476000</v>
          </cell>
          <cell r="BH2398" t="str">
            <v>Year-end</v>
          </cell>
          <cell r="BI2398" t="str">
            <v>Distribution</v>
          </cell>
          <cell r="BJ2398" t="str">
            <v>Settled</v>
          </cell>
          <cell r="BK2398" t="str">
            <v>No</v>
          </cell>
          <cell r="BL2398" t="str">
            <v>Yes</v>
          </cell>
        </row>
        <row r="2399">
          <cell r="AE2399">
            <v>235</v>
          </cell>
          <cell r="AF2399">
            <v>0</v>
          </cell>
          <cell r="AG2399">
            <v>1</v>
          </cell>
          <cell r="AH2399">
            <v>1</v>
          </cell>
          <cell r="AI2399">
            <v>1</v>
          </cell>
          <cell r="AJ2399">
            <v>1</v>
          </cell>
          <cell r="AL2399">
            <v>51</v>
          </cell>
          <cell r="AM2399">
            <v>151</v>
          </cell>
          <cell r="AO2399" t="str">
            <v>D-GR18010030</v>
          </cell>
          <cell r="AP2399">
            <v>3255</v>
          </cell>
          <cell r="AQ2399" t="str">
            <v>NJ</v>
          </cell>
          <cell r="AR2399" t="str">
            <v>Public Service Electric and Gas Company</v>
          </cell>
          <cell r="AS2399" t="str">
            <v>PEG</v>
          </cell>
          <cell r="AT2399" t="str">
            <v>Natural Gas</v>
          </cell>
          <cell r="AU2399">
            <v>43112</v>
          </cell>
          <cell r="AV2399">
            <v>246766</v>
          </cell>
          <cell r="AW2399">
            <v>7.36</v>
          </cell>
          <cell r="AX2399">
            <v>10.3</v>
          </cell>
          <cell r="AY2399">
            <v>54</v>
          </cell>
          <cell r="AZ2399">
            <v>4242984</v>
          </cell>
          <cell r="BA2399">
            <v>43402</v>
          </cell>
          <cell r="BB2399">
            <v>123100</v>
          </cell>
          <cell r="BC2399">
            <v>6.99</v>
          </cell>
          <cell r="BD2399">
            <v>9.6</v>
          </cell>
          <cell r="BE2399">
            <v>54</v>
          </cell>
          <cell r="BF2399">
            <v>43281</v>
          </cell>
          <cell r="BG2399">
            <v>4035000</v>
          </cell>
          <cell r="BH2399" t="str">
            <v>Year-end</v>
          </cell>
          <cell r="BI2399" t="str">
            <v>Distribution</v>
          </cell>
          <cell r="BJ2399" t="str">
            <v>Settled</v>
          </cell>
          <cell r="BK2399" t="str">
            <v>No</v>
          </cell>
          <cell r="BL2399" t="str">
            <v>No</v>
          </cell>
        </row>
        <row r="2400">
          <cell r="AE2400">
            <v>235</v>
          </cell>
          <cell r="AF2400">
            <v>0</v>
          </cell>
          <cell r="AG2400">
            <v>1</v>
          </cell>
          <cell r="AH2400">
            <v>1</v>
          </cell>
          <cell r="AI2400">
            <v>1</v>
          </cell>
          <cell r="AJ2400">
            <v>0</v>
          </cell>
          <cell r="AL2400">
            <v>51</v>
          </cell>
          <cell r="AM2400">
            <v>151</v>
          </cell>
          <cell r="AO2400" t="str">
            <v>D-ER18060638</v>
          </cell>
          <cell r="AP2400">
            <v>3339</v>
          </cell>
          <cell r="AQ2400" t="str">
            <v>NJ</v>
          </cell>
          <cell r="AR2400" t="str">
            <v>Atlantic City Electric Company</v>
          </cell>
          <cell r="AS2400" t="str">
            <v>EXC</v>
          </cell>
          <cell r="AT2400" t="str">
            <v>Electric</v>
          </cell>
          <cell r="AU2400">
            <v>43266</v>
          </cell>
          <cell r="AV2400">
            <v>99690.019</v>
          </cell>
          <cell r="AW2400">
            <v>7.46</v>
          </cell>
          <cell r="AX2400">
            <v>10.1</v>
          </cell>
          <cell r="AY2400">
            <v>50.26</v>
          </cell>
          <cell r="AZ2400">
            <v>1536395.4029999999</v>
          </cell>
          <cell r="BA2400">
            <v>43306</v>
          </cell>
          <cell r="BB2400" t="str">
            <v>NA</v>
          </cell>
          <cell r="BC2400" t="str">
            <v>NA</v>
          </cell>
          <cell r="BD2400" t="str">
            <v>NA</v>
          </cell>
          <cell r="BE2400" t="str">
            <v>NA</v>
          </cell>
          <cell r="BF2400">
            <v>43465</v>
          </cell>
          <cell r="BG2400" t="str">
            <v>NA</v>
          </cell>
          <cell r="BI2400" t="str">
            <v>Distribution</v>
          </cell>
          <cell r="BK2400" t="str">
            <v>No</v>
          </cell>
          <cell r="BL2400" t="str">
            <v>No</v>
          </cell>
        </row>
        <row r="2401">
          <cell r="AE2401">
            <v>235</v>
          </cell>
          <cell r="AF2401">
            <v>1</v>
          </cell>
          <cell r="AG2401">
            <v>1</v>
          </cell>
          <cell r="AH2401">
            <v>1</v>
          </cell>
          <cell r="AI2401">
            <v>1</v>
          </cell>
          <cell r="AJ2401">
            <v>0</v>
          </cell>
          <cell r="AL2401">
            <v>51</v>
          </cell>
          <cell r="AM2401">
            <v>151</v>
          </cell>
          <cell r="AO2401" t="str">
            <v>D-ER18080925</v>
          </cell>
          <cell r="AP2401">
            <v>3362</v>
          </cell>
          <cell r="AQ2401" t="str">
            <v>NJ</v>
          </cell>
          <cell r="AR2401" t="str">
            <v>Atlantic City Electric Company</v>
          </cell>
          <cell r="AS2401" t="str">
            <v>EXC</v>
          </cell>
          <cell r="AT2401" t="str">
            <v>Electric</v>
          </cell>
          <cell r="AU2401">
            <v>43333</v>
          </cell>
          <cell r="AV2401">
            <v>130233.45</v>
          </cell>
          <cell r="AW2401">
            <v>7.33</v>
          </cell>
          <cell r="AX2401">
            <v>10.1</v>
          </cell>
          <cell r="AY2401">
            <v>49.94</v>
          </cell>
          <cell r="AZ2401">
            <v>1592612.307</v>
          </cell>
          <cell r="BA2401">
            <v>43537</v>
          </cell>
          <cell r="BB2401">
            <v>70000</v>
          </cell>
          <cell r="BC2401">
            <v>7.08</v>
          </cell>
          <cell r="BD2401">
            <v>9.6</v>
          </cell>
          <cell r="BE2401">
            <v>49.94</v>
          </cell>
          <cell r="BF2401">
            <v>43465</v>
          </cell>
          <cell r="BG2401">
            <v>1494595.608</v>
          </cell>
          <cell r="BH2401" t="str">
            <v>Year-end</v>
          </cell>
          <cell r="BI2401" t="str">
            <v>Distribution</v>
          </cell>
          <cell r="BJ2401" t="str">
            <v>Settled</v>
          </cell>
          <cell r="BK2401" t="str">
            <v>No</v>
          </cell>
          <cell r="BL2401" t="str">
            <v>No</v>
          </cell>
        </row>
        <row r="2402">
          <cell r="AE2402">
            <v>236</v>
          </cell>
          <cell r="AF2402">
            <v>1</v>
          </cell>
          <cell r="AG2402">
            <v>1</v>
          </cell>
          <cell r="AH2402">
            <v>1</v>
          </cell>
          <cell r="AI2402">
            <v>1</v>
          </cell>
          <cell r="AJ2402">
            <v>1</v>
          </cell>
          <cell r="AL2402">
            <v>51</v>
          </cell>
          <cell r="AM2402">
            <v>151</v>
          </cell>
          <cell r="AO2402" t="str">
            <v>D-GR19030420</v>
          </cell>
          <cell r="AP2402">
            <v>3457</v>
          </cell>
          <cell r="AQ2402" t="str">
            <v>NJ</v>
          </cell>
          <cell r="AR2402" t="str">
            <v>New Jersey Natural Gas Company</v>
          </cell>
          <cell r="AS2402" t="str">
            <v>NJR</v>
          </cell>
          <cell r="AT2402" t="str">
            <v>Natural Gas</v>
          </cell>
          <cell r="AU2402">
            <v>43552</v>
          </cell>
          <cell r="AV2402">
            <v>134313</v>
          </cell>
          <cell r="AW2402">
            <v>7.75</v>
          </cell>
          <cell r="AX2402">
            <v>10.88</v>
          </cell>
          <cell r="AY2402">
            <v>56.46</v>
          </cell>
          <cell r="AZ2402">
            <v>1815898</v>
          </cell>
          <cell r="BA2402">
            <v>43782</v>
          </cell>
          <cell r="BB2402">
            <v>62200</v>
          </cell>
          <cell r="BC2402">
            <v>6.95</v>
          </cell>
          <cell r="BD2402">
            <v>9.6</v>
          </cell>
          <cell r="BE2402">
            <v>54</v>
          </cell>
          <cell r="BF2402">
            <v>43708</v>
          </cell>
          <cell r="BG2402">
            <v>1765000</v>
          </cell>
          <cell r="BH2402" t="str">
            <v>Year-end</v>
          </cell>
          <cell r="BI2402" t="str">
            <v>Distribution</v>
          </cell>
          <cell r="BJ2402" t="str">
            <v>Settled</v>
          </cell>
          <cell r="BK2402" t="str">
            <v>No</v>
          </cell>
          <cell r="BL2402" t="str">
            <v>No</v>
          </cell>
        </row>
        <row r="2403">
          <cell r="AE2403">
            <v>237</v>
          </cell>
          <cell r="AF2403">
            <v>1</v>
          </cell>
          <cell r="AG2403">
            <v>1</v>
          </cell>
          <cell r="AH2403">
            <v>1</v>
          </cell>
          <cell r="AI2403">
            <v>1</v>
          </cell>
          <cell r="AJ2403">
            <v>1</v>
          </cell>
          <cell r="AL2403">
            <v>51</v>
          </cell>
          <cell r="AM2403">
            <v>151</v>
          </cell>
          <cell r="AO2403" t="str">
            <v>D-GR19040486</v>
          </cell>
          <cell r="AP2403">
            <v>3468</v>
          </cell>
          <cell r="AQ2403" t="str">
            <v>NJ</v>
          </cell>
          <cell r="AR2403" t="str">
            <v>Elizabethtown Gas Company</v>
          </cell>
          <cell r="AT2403" t="str">
            <v>Natural Gas</v>
          </cell>
          <cell r="AU2403">
            <v>43573</v>
          </cell>
          <cell r="AV2403">
            <v>65499.185000000005</v>
          </cell>
          <cell r="AW2403">
            <v>7.6</v>
          </cell>
          <cell r="AX2403">
            <v>10.4</v>
          </cell>
          <cell r="AY2403">
            <v>52.5</v>
          </cell>
          <cell r="AZ2403">
            <v>1113393.327</v>
          </cell>
          <cell r="BA2403">
            <v>43782</v>
          </cell>
          <cell r="BB2403">
            <v>34000</v>
          </cell>
          <cell r="BC2403">
            <v>7.13</v>
          </cell>
          <cell r="BD2403">
            <v>9.6</v>
          </cell>
          <cell r="BE2403">
            <v>51.5</v>
          </cell>
          <cell r="BF2403">
            <v>43708</v>
          </cell>
          <cell r="BG2403">
            <v>988309.91300000006</v>
          </cell>
          <cell r="BH2403" t="str">
            <v>Year-end</v>
          </cell>
          <cell r="BI2403" t="str">
            <v>Distribution</v>
          </cell>
          <cell r="BJ2403" t="str">
            <v>Settled</v>
          </cell>
          <cell r="BK2403" t="str">
            <v>No</v>
          </cell>
          <cell r="BL2403" t="str">
            <v>No</v>
          </cell>
        </row>
        <row r="2404">
          <cell r="AE2404">
            <v>237</v>
          </cell>
          <cell r="AF2404">
            <v>1</v>
          </cell>
          <cell r="AG2404">
            <v>1</v>
          </cell>
          <cell r="AH2404">
            <v>1</v>
          </cell>
          <cell r="AI2404">
            <v>1</v>
          </cell>
          <cell r="AJ2404">
            <v>0</v>
          </cell>
          <cell r="AL2404">
            <v>51</v>
          </cell>
          <cell r="AM2404">
            <v>151</v>
          </cell>
          <cell r="AO2404" t="str">
            <v>D-ER19050552</v>
          </cell>
          <cell r="AP2404">
            <v>3488</v>
          </cell>
          <cell r="AQ2404" t="str">
            <v>NJ</v>
          </cell>
          <cell r="AR2404" t="str">
            <v>Rockland Electric Company</v>
          </cell>
          <cell r="AS2404" t="str">
            <v>ED</v>
          </cell>
          <cell r="AT2404" t="str">
            <v>Electric</v>
          </cell>
          <cell r="AU2404">
            <v>43588</v>
          </cell>
          <cell r="AV2404">
            <v>20309</v>
          </cell>
          <cell r="AW2404">
            <v>7.37</v>
          </cell>
          <cell r="AX2404">
            <v>9.6</v>
          </cell>
          <cell r="AY2404">
            <v>50.16</v>
          </cell>
          <cell r="AZ2404">
            <v>253275</v>
          </cell>
          <cell r="BA2404">
            <v>43852</v>
          </cell>
          <cell r="BB2404">
            <v>12000</v>
          </cell>
          <cell r="BC2404">
            <v>7.11</v>
          </cell>
          <cell r="BD2404">
            <v>9.5</v>
          </cell>
          <cell r="BE2404">
            <v>48.32</v>
          </cell>
          <cell r="BF2404">
            <v>43738</v>
          </cell>
          <cell r="BG2404">
            <v>229875</v>
          </cell>
          <cell r="BH2404" t="str">
            <v>Year-end</v>
          </cell>
          <cell r="BI2404" t="str">
            <v>Distribution</v>
          </cell>
          <cell r="BJ2404" t="str">
            <v>Settled</v>
          </cell>
          <cell r="BK2404" t="str">
            <v>No</v>
          </cell>
          <cell r="BL2404" t="str">
            <v>No</v>
          </cell>
        </row>
        <row r="2405">
          <cell r="AE2405">
            <v>237</v>
          </cell>
          <cell r="AF2405">
            <v>1</v>
          </cell>
          <cell r="AG2405">
            <v>1</v>
          </cell>
          <cell r="AH2405">
            <v>1</v>
          </cell>
          <cell r="AI2405">
            <v>1</v>
          </cell>
          <cell r="AJ2405">
            <v>0</v>
          </cell>
          <cell r="AL2405">
            <v>51</v>
          </cell>
          <cell r="AM2405">
            <v>151</v>
          </cell>
          <cell r="AO2405" t="str">
            <v>D-ER20020146</v>
          </cell>
          <cell r="AP2405">
            <v>3613</v>
          </cell>
          <cell r="AQ2405" t="str">
            <v>NJ</v>
          </cell>
          <cell r="AR2405" t="str">
            <v>Jersey Central Power &amp; Light Company</v>
          </cell>
          <cell r="AS2405" t="str">
            <v>FE</v>
          </cell>
          <cell r="AT2405" t="str">
            <v>Electric</v>
          </cell>
          <cell r="AU2405">
            <v>43879</v>
          </cell>
          <cell r="AV2405">
            <v>185338.18400000001</v>
          </cell>
          <cell r="AW2405">
            <v>7.76</v>
          </cell>
          <cell r="AX2405">
            <v>10.15</v>
          </cell>
          <cell r="AY2405">
            <v>52.8</v>
          </cell>
          <cell r="AZ2405">
            <v>2623043.8960000002</v>
          </cell>
          <cell r="BA2405">
            <v>44132</v>
          </cell>
          <cell r="BB2405">
            <v>93999.539000000004</v>
          </cell>
          <cell r="BC2405">
            <v>7.4</v>
          </cell>
          <cell r="BD2405">
            <v>9.6</v>
          </cell>
          <cell r="BE2405">
            <v>51.44</v>
          </cell>
          <cell r="BF2405">
            <v>44012</v>
          </cell>
          <cell r="BG2405">
            <v>2623043.8960000002</v>
          </cell>
          <cell r="BH2405" t="str">
            <v>Year-end</v>
          </cell>
          <cell r="BI2405" t="str">
            <v>Distribution</v>
          </cell>
          <cell r="BJ2405" t="str">
            <v>Settled</v>
          </cell>
          <cell r="BK2405" t="str">
            <v>No</v>
          </cell>
          <cell r="BL2405" t="str">
            <v>No</v>
          </cell>
        </row>
        <row r="2406">
          <cell r="AE2406">
            <v>238</v>
          </cell>
          <cell r="AF2406">
            <v>1</v>
          </cell>
          <cell r="AG2406">
            <v>1</v>
          </cell>
          <cell r="AH2406">
            <v>1</v>
          </cell>
          <cell r="AI2406">
            <v>1</v>
          </cell>
          <cell r="AJ2406">
            <v>1</v>
          </cell>
          <cell r="AL2406">
            <v>51</v>
          </cell>
          <cell r="AM2406">
            <v>151</v>
          </cell>
          <cell r="AO2406" t="str">
            <v>D-GR20030243</v>
          </cell>
          <cell r="AP2406">
            <v>3624</v>
          </cell>
          <cell r="AQ2406" t="str">
            <v>NJ</v>
          </cell>
          <cell r="AR2406" t="str">
            <v>South Jersey Gas Company</v>
          </cell>
          <cell r="AT2406" t="str">
            <v>Natural Gas</v>
          </cell>
          <cell r="AU2406">
            <v>43903</v>
          </cell>
          <cell r="AV2406">
            <v>73331.532999999996</v>
          </cell>
          <cell r="AW2406">
            <v>7.38</v>
          </cell>
          <cell r="AX2406">
            <v>10.4</v>
          </cell>
          <cell r="AY2406">
            <v>54.18</v>
          </cell>
          <cell r="AZ2406">
            <v>2220731.7880000002</v>
          </cell>
          <cell r="BA2406">
            <v>44097</v>
          </cell>
          <cell r="BB2406">
            <v>39500</v>
          </cell>
          <cell r="BC2406">
            <v>6.9</v>
          </cell>
          <cell r="BD2406">
            <v>9.6</v>
          </cell>
          <cell r="BE2406">
            <v>54</v>
          </cell>
          <cell r="BF2406">
            <v>44012</v>
          </cell>
          <cell r="BG2406">
            <v>2133630.6809999999</v>
          </cell>
          <cell r="BH2406" t="str">
            <v>Year-end</v>
          </cell>
          <cell r="BI2406" t="str">
            <v>Distribution</v>
          </cell>
          <cell r="BJ2406" t="str">
            <v>Settled</v>
          </cell>
          <cell r="BK2406" t="str">
            <v>No</v>
          </cell>
          <cell r="BL2406" t="str">
            <v>No</v>
          </cell>
        </row>
        <row r="2407">
          <cell r="AE2407">
            <v>238</v>
          </cell>
          <cell r="AF2407">
            <v>1</v>
          </cell>
          <cell r="AG2407">
            <v>1</v>
          </cell>
          <cell r="AH2407">
            <v>1</v>
          </cell>
          <cell r="AI2407">
            <v>1</v>
          </cell>
          <cell r="AJ2407">
            <v>0</v>
          </cell>
          <cell r="AL2407">
            <v>51</v>
          </cell>
          <cell r="AM2407">
            <v>151</v>
          </cell>
          <cell r="AO2407" t="str">
            <v>D-ER20120746</v>
          </cell>
          <cell r="AP2407">
            <v>3741</v>
          </cell>
          <cell r="AQ2407" t="str">
            <v>NJ</v>
          </cell>
          <cell r="AR2407" t="str">
            <v>Atlantic City Electric Company</v>
          </cell>
          <cell r="AS2407" t="str">
            <v>EXC</v>
          </cell>
          <cell r="AT2407" t="str">
            <v>Electric</v>
          </cell>
          <cell r="AU2407">
            <v>44174</v>
          </cell>
          <cell r="AV2407">
            <v>66840.645000000004</v>
          </cell>
          <cell r="AW2407">
            <v>7.34</v>
          </cell>
          <cell r="AX2407">
            <v>10.3</v>
          </cell>
          <cell r="AY2407">
            <v>50.18</v>
          </cell>
          <cell r="AZ2407">
            <v>1822193.2220000001</v>
          </cell>
          <cell r="BA2407">
            <v>44391</v>
          </cell>
          <cell r="BB2407">
            <v>41000</v>
          </cell>
          <cell r="BC2407">
            <v>6.99</v>
          </cell>
          <cell r="BD2407">
            <v>9.6</v>
          </cell>
          <cell r="BE2407">
            <v>50.21</v>
          </cell>
          <cell r="BF2407">
            <v>44196</v>
          </cell>
          <cell r="BG2407">
            <v>1770614.22</v>
          </cell>
          <cell r="BH2407" t="str">
            <v>Year-end</v>
          </cell>
          <cell r="BI2407" t="str">
            <v>Distribution</v>
          </cell>
          <cell r="BJ2407" t="str">
            <v>Settled</v>
          </cell>
          <cell r="BK2407" t="str">
            <v>No</v>
          </cell>
          <cell r="BL2407" t="str">
            <v>No</v>
          </cell>
        </row>
        <row r="2408">
          <cell r="AE2408">
            <v>239</v>
          </cell>
          <cell r="AF2408">
            <v>1</v>
          </cell>
          <cell r="AG2408">
            <v>1</v>
          </cell>
          <cell r="AH2408">
            <v>1</v>
          </cell>
          <cell r="AI2408">
            <v>1</v>
          </cell>
          <cell r="AJ2408">
            <v>1</v>
          </cell>
          <cell r="AL2408">
            <v>51</v>
          </cell>
          <cell r="AM2408">
            <v>151</v>
          </cell>
          <cell r="AO2408" t="str">
            <v>D-GR21030679</v>
          </cell>
          <cell r="AP2408">
            <v>3794</v>
          </cell>
          <cell r="AQ2408" t="str">
            <v>NJ</v>
          </cell>
          <cell r="AR2408" t="str">
            <v>New Jersey Natural Gas Company</v>
          </cell>
          <cell r="AS2408" t="str">
            <v>NJR</v>
          </cell>
          <cell r="AT2408" t="str">
            <v>Natural Gas</v>
          </cell>
          <cell r="AU2408">
            <v>44285</v>
          </cell>
          <cell r="AV2408">
            <v>164641</v>
          </cell>
          <cell r="AW2408">
            <v>7.46</v>
          </cell>
          <cell r="AX2408">
            <v>10.5</v>
          </cell>
          <cell r="AY2408">
            <v>56.21</v>
          </cell>
          <cell r="AZ2408">
            <v>2547636</v>
          </cell>
          <cell r="BA2408">
            <v>44517</v>
          </cell>
          <cell r="BB2408">
            <v>79269</v>
          </cell>
          <cell r="BC2408">
            <v>6.84</v>
          </cell>
          <cell r="BD2408">
            <v>9.6</v>
          </cell>
          <cell r="BE2408">
            <v>54</v>
          </cell>
          <cell r="BF2408">
            <v>44439</v>
          </cell>
          <cell r="BG2408">
            <v>2523000</v>
          </cell>
          <cell r="BH2408" t="str">
            <v>Year-end</v>
          </cell>
          <cell r="BI2408" t="str">
            <v>Distribution</v>
          </cell>
          <cell r="BJ2408" t="str">
            <v>Settled</v>
          </cell>
          <cell r="BK2408" t="str">
            <v>No</v>
          </cell>
          <cell r="BL2408" t="str">
            <v>No</v>
          </cell>
        </row>
        <row r="2409">
          <cell r="AE2409">
            <v>239</v>
          </cell>
          <cell r="AF2409">
            <v>1</v>
          </cell>
          <cell r="AG2409">
            <v>1</v>
          </cell>
          <cell r="AH2409">
            <v>1</v>
          </cell>
          <cell r="AI2409">
            <v>1</v>
          </cell>
          <cell r="AJ2409">
            <v>0</v>
          </cell>
          <cell r="AL2409">
            <v>51</v>
          </cell>
          <cell r="AM2409">
            <v>151</v>
          </cell>
          <cell r="AO2409" t="str">
            <v>D-ER21050823</v>
          </cell>
          <cell r="AP2409">
            <v>3833</v>
          </cell>
          <cell r="AQ2409" t="str">
            <v>NJ</v>
          </cell>
          <cell r="AR2409" t="str">
            <v>Rockland Electric Company</v>
          </cell>
          <cell r="AS2409" t="str">
            <v>ED</v>
          </cell>
          <cell r="AT2409" t="str">
            <v>Electric</v>
          </cell>
          <cell r="AU2409">
            <v>44337</v>
          </cell>
          <cell r="AV2409">
            <v>19505</v>
          </cell>
          <cell r="AW2409">
            <v>7.28</v>
          </cell>
          <cell r="AX2409">
            <v>10</v>
          </cell>
          <cell r="AY2409">
            <v>48.84</v>
          </cell>
          <cell r="AZ2409">
            <v>285235</v>
          </cell>
          <cell r="BA2409">
            <v>44545</v>
          </cell>
          <cell r="BB2409">
            <v>9650</v>
          </cell>
          <cell r="BC2409">
            <v>7.08</v>
          </cell>
          <cell r="BD2409">
            <v>9.6</v>
          </cell>
          <cell r="BE2409">
            <v>48.51</v>
          </cell>
          <cell r="BF2409">
            <v>44469</v>
          </cell>
          <cell r="BG2409">
            <v>262826</v>
          </cell>
          <cell r="BH2409" t="str">
            <v>Year-end</v>
          </cell>
          <cell r="BI2409" t="str">
            <v>Distribution</v>
          </cell>
          <cell r="BJ2409" t="str">
            <v>Settled</v>
          </cell>
          <cell r="BK2409" t="str">
            <v>No</v>
          </cell>
          <cell r="BL2409" t="str">
            <v>No</v>
          </cell>
        </row>
        <row r="2410">
          <cell r="AE2410">
            <v>240</v>
          </cell>
          <cell r="AF2410">
            <v>1</v>
          </cell>
          <cell r="AG2410">
            <v>1</v>
          </cell>
          <cell r="AH2410">
            <v>1</v>
          </cell>
          <cell r="AI2410">
            <v>1</v>
          </cell>
          <cell r="AJ2410">
            <v>1</v>
          </cell>
          <cell r="AL2410">
            <v>51</v>
          </cell>
          <cell r="AM2410">
            <v>151</v>
          </cell>
          <cell r="AO2410" t="str">
            <v>D-GR21121254</v>
          </cell>
          <cell r="AP2410">
            <v>3929</v>
          </cell>
          <cell r="AQ2410" t="str">
            <v>NJ</v>
          </cell>
          <cell r="AR2410" t="str">
            <v>Elizabethtown Gas Company</v>
          </cell>
          <cell r="AT2410" t="str">
            <v>Natural Gas</v>
          </cell>
          <cell r="AU2410">
            <v>44558</v>
          </cell>
          <cell r="AV2410">
            <v>77310.335999999996</v>
          </cell>
          <cell r="AW2410">
            <v>7.63</v>
          </cell>
          <cell r="AX2410">
            <v>10.75</v>
          </cell>
          <cell r="AY2410">
            <v>54.89</v>
          </cell>
          <cell r="AZ2410">
            <v>1394434.443</v>
          </cell>
          <cell r="BA2410">
            <v>44790</v>
          </cell>
          <cell r="BB2410">
            <v>37514.654000000002</v>
          </cell>
          <cell r="BC2410">
            <v>6.83</v>
          </cell>
          <cell r="BD2410">
            <v>9.6</v>
          </cell>
          <cell r="BE2410">
            <v>52</v>
          </cell>
          <cell r="BF2410">
            <v>44804</v>
          </cell>
          <cell r="BG2410">
            <v>1282792.8289999999</v>
          </cell>
          <cell r="BH2410" t="str">
            <v>Year-end</v>
          </cell>
          <cell r="BI2410" t="str">
            <v>Distribution</v>
          </cell>
          <cell r="BJ2410" t="str">
            <v>Settled</v>
          </cell>
          <cell r="BK2410" t="str">
            <v>No</v>
          </cell>
          <cell r="BL2410" t="str">
            <v>No</v>
          </cell>
        </row>
        <row r="2411">
          <cell r="AE2411">
            <v>241</v>
          </cell>
          <cell r="AF2411">
            <v>1</v>
          </cell>
          <cell r="AG2411">
            <v>1</v>
          </cell>
          <cell r="AH2411">
            <v>1</v>
          </cell>
          <cell r="AI2411">
            <v>1</v>
          </cell>
          <cell r="AJ2411">
            <v>1</v>
          </cell>
          <cell r="AL2411">
            <v>51</v>
          </cell>
          <cell r="AM2411">
            <v>151</v>
          </cell>
          <cell r="AO2411" t="str">
            <v>D-GR22040253</v>
          </cell>
          <cell r="AP2411">
            <v>3979</v>
          </cell>
          <cell r="AQ2411" t="str">
            <v>NJ</v>
          </cell>
          <cell r="AR2411" t="str">
            <v>South Jersey Gas Company</v>
          </cell>
          <cell r="AT2411" t="str">
            <v>Natural Gas</v>
          </cell>
          <cell r="AU2411">
            <v>44666</v>
          </cell>
          <cell r="AV2411">
            <v>82330.523000000001</v>
          </cell>
          <cell r="AW2411">
            <v>7.77</v>
          </cell>
          <cell r="AX2411">
            <v>10.75</v>
          </cell>
          <cell r="AY2411">
            <v>57</v>
          </cell>
          <cell r="AZ2411">
            <v>2551296.67</v>
          </cell>
          <cell r="BA2411">
            <v>44916</v>
          </cell>
          <cell r="BB2411">
            <v>25000</v>
          </cell>
          <cell r="BC2411">
            <v>6.93</v>
          </cell>
          <cell r="BD2411">
            <v>9.6</v>
          </cell>
          <cell r="BE2411">
            <v>54</v>
          </cell>
          <cell r="BF2411">
            <v>44804</v>
          </cell>
          <cell r="BG2411">
            <v>2394117</v>
          </cell>
          <cell r="BH2411" t="str">
            <v>Year-end</v>
          </cell>
          <cell r="BI2411" t="str">
            <v>Distribution</v>
          </cell>
          <cell r="BJ2411" t="str">
            <v>Settled</v>
          </cell>
          <cell r="BK2411" t="str">
            <v>No</v>
          </cell>
          <cell r="BL2411" t="str">
            <v>No</v>
          </cell>
        </row>
        <row r="2412">
          <cell r="AE2412">
            <v>241</v>
          </cell>
          <cell r="AF2412">
            <v>1</v>
          </cell>
          <cell r="AG2412">
            <v>1</v>
          </cell>
          <cell r="AH2412">
            <v>1</v>
          </cell>
          <cell r="AI2412">
            <v>1</v>
          </cell>
          <cell r="AJ2412">
            <v>0</v>
          </cell>
          <cell r="AL2412">
            <v>51</v>
          </cell>
          <cell r="AM2412">
            <v>151</v>
          </cell>
          <cell r="AO2412" t="str">
            <v>D-ER23020091</v>
          </cell>
          <cell r="AP2412">
            <v>4139</v>
          </cell>
          <cell r="AQ2412" t="str">
            <v>NJ</v>
          </cell>
          <cell r="AR2412" t="str">
            <v>Atlantic City Electric Company</v>
          </cell>
          <cell r="AS2412" t="str">
            <v>EXC</v>
          </cell>
          <cell r="AT2412" t="str">
            <v>Electric</v>
          </cell>
          <cell r="AU2412">
            <v>44972</v>
          </cell>
          <cell r="AV2412">
            <v>91989.736000000004</v>
          </cell>
          <cell r="AW2412">
            <v>7.13</v>
          </cell>
          <cell r="AX2412">
            <v>10.5</v>
          </cell>
          <cell r="AY2412">
            <v>50.2</v>
          </cell>
          <cell r="AZ2412">
            <v>2243893.3850000002</v>
          </cell>
          <cell r="BA2412">
            <v>45247</v>
          </cell>
          <cell r="BB2412">
            <v>45000</v>
          </cell>
          <cell r="BC2412">
            <v>6.58</v>
          </cell>
          <cell r="BD2412">
            <v>9.6</v>
          </cell>
          <cell r="BE2412">
            <v>50.2</v>
          </cell>
          <cell r="BF2412">
            <v>45107</v>
          </cell>
          <cell r="BG2412">
            <v>2118727.3930000002</v>
          </cell>
          <cell r="BH2412" t="str">
            <v>Year-end</v>
          </cell>
          <cell r="BI2412" t="str">
            <v>Distribution</v>
          </cell>
          <cell r="BJ2412" t="str">
            <v>Settled</v>
          </cell>
          <cell r="BK2412" t="str">
            <v>Yes</v>
          </cell>
          <cell r="BL2412" t="str">
            <v>No</v>
          </cell>
        </row>
        <row r="2413">
          <cell r="AE2413">
            <v>241</v>
          </cell>
          <cell r="AF2413">
            <v>1</v>
          </cell>
          <cell r="AG2413">
            <v>1</v>
          </cell>
          <cell r="AH2413">
            <v>1</v>
          </cell>
          <cell r="AI2413">
            <v>1</v>
          </cell>
          <cell r="AJ2413">
            <v>0</v>
          </cell>
          <cell r="AL2413">
            <v>51</v>
          </cell>
          <cell r="AM2413">
            <v>151</v>
          </cell>
          <cell r="AO2413" t="str">
            <v>D-ER23030144</v>
          </cell>
          <cell r="AP2413">
            <v>4152</v>
          </cell>
          <cell r="AQ2413" t="str">
            <v>NJ</v>
          </cell>
          <cell r="AR2413" t="str">
            <v>Jersey Central Power &amp; Light Company</v>
          </cell>
          <cell r="AS2413" t="str">
            <v>FE</v>
          </cell>
          <cell r="AT2413" t="str">
            <v>Electric</v>
          </cell>
          <cell r="AU2413">
            <v>45001</v>
          </cell>
          <cell r="AV2413">
            <v>192249.70800000001</v>
          </cell>
          <cell r="AW2413">
            <v>7.6</v>
          </cell>
          <cell r="AX2413">
            <v>10.4</v>
          </cell>
          <cell r="AY2413">
            <v>51.9</v>
          </cell>
          <cell r="AZ2413">
            <v>3049777.21</v>
          </cell>
          <cell r="BA2413">
            <v>45336</v>
          </cell>
          <cell r="BB2413">
            <v>85000</v>
          </cell>
          <cell r="BC2413">
            <v>7.18</v>
          </cell>
          <cell r="BD2413">
            <v>9.6</v>
          </cell>
          <cell r="BE2413">
            <v>51.9</v>
          </cell>
          <cell r="BF2413">
            <v>45107</v>
          </cell>
          <cell r="BG2413">
            <v>2960586.8119999999</v>
          </cell>
          <cell r="BH2413" t="str">
            <v>Year-end</v>
          </cell>
          <cell r="BI2413" t="str">
            <v>Distribution</v>
          </cell>
          <cell r="BJ2413" t="str">
            <v>Settled</v>
          </cell>
          <cell r="BK2413" t="str">
            <v>No</v>
          </cell>
          <cell r="BL2413" t="str">
            <v>No</v>
          </cell>
        </row>
        <row r="2414">
          <cell r="AE2414">
            <v>241</v>
          </cell>
          <cell r="AF2414">
            <v>1</v>
          </cell>
          <cell r="AG2414">
            <v>1</v>
          </cell>
          <cell r="AH2414">
            <v>1</v>
          </cell>
          <cell r="AI2414">
            <v>1</v>
          </cell>
          <cell r="AJ2414">
            <v>0</v>
          </cell>
          <cell r="AL2414">
            <v>51</v>
          </cell>
          <cell r="AM2414">
            <v>151</v>
          </cell>
          <cell r="AO2414" t="str">
            <v>D-ER23120924</v>
          </cell>
          <cell r="AP2414">
            <v>4308</v>
          </cell>
          <cell r="AQ2414" t="str">
            <v>NJ</v>
          </cell>
          <cell r="AR2414" t="str">
            <v>Public Service Electric and Gas Company</v>
          </cell>
          <cell r="AS2414" t="str">
            <v>PEG</v>
          </cell>
          <cell r="AT2414" t="str">
            <v>Electric</v>
          </cell>
          <cell r="AU2414">
            <v>45289</v>
          </cell>
          <cell r="AV2414">
            <v>560915</v>
          </cell>
          <cell r="AW2414">
            <v>7.54</v>
          </cell>
          <cell r="AX2414">
            <v>10.4</v>
          </cell>
          <cell r="AY2414">
            <v>55.5</v>
          </cell>
          <cell r="AZ2414">
            <v>9642298</v>
          </cell>
          <cell r="BA2414">
            <v>45574</v>
          </cell>
          <cell r="BB2414">
            <v>440500</v>
          </cell>
          <cell r="BC2414">
            <v>7.07</v>
          </cell>
          <cell r="BD2414">
            <v>9.6</v>
          </cell>
          <cell r="BE2414">
            <v>55</v>
          </cell>
          <cell r="BF2414">
            <v>45443</v>
          </cell>
          <cell r="BG2414">
            <v>9300000</v>
          </cell>
          <cell r="BH2414" t="str">
            <v>Year-end</v>
          </cell>
          <cell r="BI2414" t="str">
            <v>Distribution</v>
          </cell>
          <cell r="BJ2414" t="str">
            <v>Settled</v>
          </cell>
          <cell r="BK2414" t="str">
            <v>No</v>
          </cell>
          <cell r="BL2414" t="str">
            <v>No</v>
          </cell>
        </row>
        <row r="2415">
          <cell r="AE2415">
            <v>242</v>
          </cell>
          <cell r="AF2415">
            <v>1</v>
          </cell>
          <cell r="AG2415">
            <v>1</v>
          </cell>
          <cell r="AH2415">
            <v>1</v>
          </cell>
          <cell r="AI2415">
            <v>1</v>
          </cell>
          <cell r="AJ2415">
            <v>1</v>
          </cell>
          <cell r="AL2415">
            <v>51</v>
          </cell>
          <cell r="AM2415">
            <v>151</v>
          </cell>
          <cell r="AO2415" t="str">
            <v>D-GR23120925</v>
          </cell>
          <cell r="AP2415">
            <v>4309</v>
          </cell>
          <cell r="AQ2415" t="str">
            <v>NJ</v>
          </cell>
          <cell r="AR2415" t="str">
            <v>Public Service Electric and Gas Company</v>
          </cell>
          <cell r="AS2415" t="str">
            <v>PEG</v>
          </cell>
          <cell r="AT2415" t="str">
            <v>Natural Gas</v>
          </cell>
          <cell r="AU2415">
            <v>45289</v>
          </cell>
          <cell r="AV2415">
            <v>409438</v>
          </cell>
          <cell r="AW2415">
            <v>7.54</v>
          </cell>
          <cell r="AX2415">
            <v>10.4</v>
          </cell>
          <cell r="AY2415">
            <v>55.5</v>
          </cell>
          <cell r="AZ2415">
            <v>8773537</v>
          </cell>
          <cell r="BA2415">
            <v>45574</v>
          </cell>
          <cell r="BB2415">
            <v>270800</v>
          </cell>
          <cell r="BC2415">
            <v>7.07</v>
          </cell>
          <cell r="BD2415">
            <v>9.6</v>
          </cell>
          <cell r="BE2415">
            <v>55</v>
          </cell>
          <cell r="BF2415">
            <v>45443</v>
          </cell>
          <cell r="BG2415">
            <v>8500000</v>
          </cell>
          <cell r="BH2415" t="str">
            <v>Year-end</v>
          </cell>
          <cell r="BI2415" t="str">
            <v>Distribution</v>
          </cell>
          <cell r="BJ2415" t="str">
            <v>Settled</v>
          </cell>
          <cell r="BK2415" t="str">
            <v>No</v>
          </cell>
          <cell r="BL2415" t="str">
            <v>No</v>
          </cell>
        </row>
        <row r="2416">
          <cell r="AE2416">
            <v>243</v>
          </cell>
          <cell r="AF2416">
            <v>1</v>
          </cell>
          <cell r="AG2416">
            <v>1</v>
          </cell>
          <cell r="AH2416">
            <v>1</v>
          </cell>
          <cell r="AI2416">
            <v>1</v>
          </cell>
          <cell r="AJ2416">
            <v>1</v>
          </cell>
          <cell r="AL2416">
            <v>51</v>
          </cell>
          <cell r="AM2416">
            <v>151</v>
          </cell>
          <cell r="AO2416" t="str">
            <v>D-GR24010071</v>
          </cell>
          <cell r="AP2416">
            <v>4336</v>
          </cell>
          <cell r="AQ2416" t="str">
            <v>NJ</v>
          </cell>
          <cell r="AR2416" t="str">
            <v>New Jersey Natural Gas Company</v>
          </cell>
          <cell r="AS2416" t="str">
            <v>NJR</v>
          </cell>
          <cell r="AT2416" t="str">
            <v>Natural Gas</v>
          </cell>
          <cell r="AU2416">
            <v>45322</v>
          </cell>
          <cell r="AV2416">
            <v>219862</v>
          </cell>
          <cell r="AW2416">
            <v>7.52</v>
          </cell>
          <cell r="AX2416">
            <v>10.42</v>
          </cell>
          <cell r="AY2416">
            <v>54.08</v>
          </cell>
          <cell r="AZ2416">
            <v>3345664</v>
          </cell>
          <cell r="BA2416">
            <v>45617</v>
          </cell>
          <cell r="BB2416">
            <v>157000</v>
          </cell>
          <cell r="BC2416">
            <v>7.08</v>
          </cell>
          <cell r="BD2416">
            <v>9.6</v>
          </cell>
          <cell r="BE2416">
            <v>54</v>
          </cell>
          <cell r="BF2416">
            <v>45473</v>
          </cell>
          <cell r="BG2416">
            <v>3245021</v>
          </cell>
          <cell r="BH2416" t="str">
            <v>Year-end</v>
          </cell>
          <cell r="BI2416" t="str">
            <v>Distribution</v>
          </cell>
          <cell r="BJ2416" t="str">
            <v>Settled</v>
          </cell>
          <cell r="BK2416" t="str">
            <v>No</v>
          </cell>
          <cell r="BL2416" t="str">
            <v>No</v>
          </cell>
        </row>
        <row r="2417">
          <cell r="AE2417">
            <v>244</v>
          </cell>
          <cell r="AF2417">
            <v>1</v>
          </cell>
          <cell r="AG2417">
            <v>1</v>
          </cell>
          <cell r="AH2417">
            <v>1</v>
          </cell>
          <cell r="AI2417">
            <v>1</v>
          </cell>
          <cell r="AJ2417">
            <v>1</v>
          </cell>
          <cell r="AL2417">
            <v>51</v>
          </cell>
          <cell r="AM2417">
            <v>151</v>
          </cell>
          <cell r="AO2417" t="str">
            <v>D-GR24020158</v>
          </cell>
          <cell r="AP2417">
            <v>4352</v>
          </cell>
          <cell r="AQ2417" t="str">
            <v>NJ</v>
          </cell>
          <cell r="AR2417" t="str">
            <v>Elizabethtown Gas Company</v>
          </cell>
          <cell r="AT2417" t="str">
            <v>Natural Gas</v>
          </cell>
          <cell r="AU2417">
            <v>45351</v>
          </cell>
          <cell r="AV2417">
            <v>70254.073000000004</v>
          </cell>
          <cell r="AW2417">
            <v>8.33</v>
          </cell>
          <cell r="AX2417">
            <v>10.75</v>
          </cell>
          <cell r="AY2417">
            <v>57</v>
          </cell>
          <cell r="AZ2417">
            <v>1813359.8900000001</v>
          </cell>
          <cell r="BA2417">
            <v>45617</v>
          </cell>
          <cell r="BB2417">
            <v>38000</v>
          </cell>
          <cell r="BC2417">
            <v>7.58</v>
          </cell>
          <cell r="BD2417">
            <v>9.6</v>
          </cell>
          <cell r="BE2417">
            <v>55</v>
          </cell>
          <cell r="BF2417">
            <v>45473</v>
          </cell>
          <cell r="BG2417">
            <v>1773000</v>
          </cell>
          <cell r="BH2417" t="str">
            <v>Year-end</v>
          </cell>
          <cell r="BI2417" t="str">
            <v>Distribution</v>
          </cell>
          <cell r="BJ2417" t="str">
            <v>Settled</v>
          </cell>
          <cell r="BK2417" t="str">
            <v>No</v>
          </cell>
          <cell r="BL2417" t="str">
            <v>No</v>
          </cell>
        </row>
        <row r="2418">
          <cell r="AE2418">
            <v>244</v>
          </cell>
          <cell r="AF2418">
            <v>0</v>
          </cell>
          <cell r="AG2418">
            <v>1</v>
          </cell>
          <cell r="AH2418">
            <v>1</v>
          </cell>
          <cell r="AI2418">
            <v>1</v>
          </cell>
          <cell r="AJ2418">
            <v>1</v>
          </cell>
          <cell r="AL2418">
            <v>52</v>
          </cell>
          <cell r="AM2418">
            <v>152</v>
          </cell>
          <cell r="AO2418" t="str">
            <v>C-06-00210-UT</v>
          </cell>
          <cell r="AP2418">
            <v>-949</v>
          </cell>
          <cell r="AQ2418" t="str">
            <v>NM</v>
          </cell>
          <cell r="AR2418" t="str">
            <v>Public Service Company of New Mexico</v>
          </cell>
          <cell r="AS2418" t="str">
            <v>TXNM</v>
          </cell>
          <cell r="AT2418" t="str">
            <v>Natural Gas</v>
          </cell>
          <cell r="AU2418">
            <v>38867</v>
          </cell>
          <cell r="AV2418">
            <v>21300</v>
          </cell>
          <cell r="AW2418">
            <v>8.7200000000000006</v>
          </cell>
          <cell r="AX2418">
            <v>11</v>
          </cell>
          <cell r="AY2418">
            <v>51.8</v>
          </cell>
          <cell r="AZ2418">
            <v>409200</v>
          </cell>
          <cell r="BA2418">
            <v>39262</v>
          </cell>
          <cell r="BB2418">
            <v>8600</v>
          </cell>
          <cell r="BC2418">
            <v>7.96</v>
          </cell>
          <cell r="BD2418">
            <v>9.5299999999999994</v>
          </cell>
          <cell r="BE2418">
            <v>51.8</v>
          </cell>
          <cell r="BF2418">
            <v>38717</v>
          </cell>
          <cell r="BG2418">
            <v>377300</v>
          </cell>
          <cell r="BH2418" t="str">
            <v>Year-end</v>
          </cell>
          <cell r="BI2418" t="str">
            <v>Distribution</v>
          </cell>
          <cell r="BJ2418" t="str">
            <v>Fully Litigated</v>
          </cell>
          <cell r="BK2418" t="str">
            <v>No</v>
          </cell>
          <cell r="BL2418" t="str">
            <v>No</v>
          </cell>
        </row>
        <row r="2419">
          <cell r="AE2419">
            <v>244</v>
          </cell>
          <cell r="AF2419">
            <v>0</v>
          </cell>
          <cell r="AG2419">
            <v>1</v>
          </cell>
          <cell r="AH2419">
            <v>1</v>
          </cell>
          <cell r="AI2419">
            <v>1</v>
          </cell>
          <cell r="AJ2419">
            <v>0</v>
          </cell>
          <cell r="AL2419">
            <v>52</v>
          </cell>
          <cell r="AM2419">
            <v>153</v>
          </cell>
          <cell r="AO2419" t="str">
            <v>C-06-00258-UT</v>
          </cell>
          <cell r="AP2419">
            <v>-945</v>
          </cell>
          <cell r="AQ2419" t="str">
            <v>NM</v>
          </cell>
          <cell r="AR2419" t="str">
            <v>El Paso Electric Company</v>
          </cell>
          <cell r="AT2419" t="str">
            <v>Electric</v>
          </cell>
          <cell r="AU2419">
            <v>38898</v>
          </cell>
          <cell r="AV2419">
            <v>31700</v>
          </cell>
          <cell r="AW2419">
            <v>8.35</v>
          </cell>
          <cell r="AX2419">
            <v>11</v>
          </cell>
          <cell r="AY2419">
            <v>49.1</v>
          </cell>
          <cell r="AZ2419">
            <v>300000</v>
          </cell>
          <cell r="BA2419">
            <v>39266</v>
          </cell>
          <cell r="BB2419">
            <v>5500</v>
          </cell>
          <cell r="BC2419" t="str">
            <v>NA</v>
          </cell>
          <cell r="BD2419" t="str">
            <v>NA</v>
          </cell>
          <cell r="BE2419" t="str">
            <v>NA</v>
          </cell>
          <cell r="BF2419">
            <v>38717</v>
          </cell>
          <cell r="BG2419" t="str">
            <v>NA</v>
          </cell>
          <cell r="BH2419" t="str">
            <v>Year-end</v>
          </cell>
          <cell r="BI2419" t="str">
            <v>Vertically Integrated</v>
          </cell>
          <cell r="BJ2419" t="str">
            <v>Settled</v>
          </cell>
          <cell r="BK2419" t="str">
            <v>No</v>
          </cell>
          <cell r="BL2419" t="str">
            <v>No</v>
          </cell>
        </row>
        <row r="2420">
          <cell r="AE2420">
            <v>244</v>
          </cell>
          <cell r="AF2420">
            <v>0</v>
          </cell>
          <cell r="AG2420">
            <v>1</v>
          </cell>
          <cell r="AH2420">
            <v>1</v>
          </cell>
          <cell r="AI2420">
            <v>1</v>
          </cell>
          <cell r="AJ2420">
            <v>0</v>
          </cell>
          <cell r="AL2420">
            <v>52</v>
          </cell>
          <cell r="AM2420">
            <v>153</v>
          </cell>
          <cell r="AO2420" t="str">
            <v>C-3137</v>
          </cell>
          <cell r="AP2420">
            <v>-673</v>
          </cell>
          <cell r="AQ2420" t="str">
            <v>NM</v>
          </cell>
          <cell r="AR2420" t="str">
            <v>Public Service Company of New Mexico</v>
          </cell>
          <cell r="AS2420" t="str">
            <v>TXNM</v>
          </cell>
          <cell r="AT2420" t="str">
            <v>Electric</v>
          </cell>
          <cell r="AU2420">
            <v>37539</v>
          </cell>
          <cell r="AV2420">
            <v>-35200</v>
          </cell>
          <cell r="AW2420" t="str">
            <v>NA</v>
          </cell>
          <cell r="AX2420" t="str">
            <v>NA</v>
          </cell>
          <cell r="AY2420" t="str">
            <v>NA</v>
          </cell>
          <cell r="AZ2420" t="str">
            <v>NA</v>
          </cell>
          <cell r="BA2420">
            <v>37649</v>
          </cell>
          <cell r="BB2420">
            <v>-35200</v>
          </cell>
          <cell r="BC2420" t="str">
            <v>NA</v>
          </cell>
          <cell r="BD2420" t="str">
            <v>NA</v>
          </cell>
          <cell r="BE2420" t="str">
            <v>NA</v>
          </cell>
          <cell r="BG2420" t="str">
            <v>NA</v>
          </cell>
          <cell r="BI2420" t="str">
            <v>Vertically Integrated</v>
          </cell>
          <cell r="BJ2420" t="str">
            <v>Settled</v>
          </cell>
          <cell r="BK2420" t="str">
            <v>Yes</v>
          </cell>
          <cell r="BL2420" t="str">
            <v>No</v>
          </cell>
        </row>
        <row r="2421">
          <cell r="AE2421">
            <v>244</v>
          </cell>
          <cell r="AF2421">
            <v>0</v>
          </cell>
          <cell r="AG2421">
            <v>1</v>
          </cell>
          <cell r="AH2421">
            <v>1</v>
          </cell>
          <cell r="AI2421">
            <v>1</v>
          </cell>
          <cell r="AJ2421">
            <v>1</v>
          </cell>
          <cell r="AL2421">
            <v>52</v>
          </cell>
          <cell r="AM2421">
            <v>153</v>
          </cell>
          <cell r="AO2421" t="str">
            <v>C-2307</v>
          </cell>
          <cell r="AP2421">
            <v>-672</v>
          </cell>
          <cell r="AQ2421" t="str">
            <v>NM</v>
          </cell>
          <cell r="AR2421" t="str">
            <v>Public Service Company of New Mexico</v>
          </cell>
          <cell r="AS2421" t="str">
            <v>TXNM</v>
          </cell>
          <cell r="AT2421" t="str">
            <v>Natural Gas</v>
          </cell>
          <cell r="AU2421">
            <v>32875</v>
          </cell>
          <cell r="AV2421">
            <v>17000</v>
          </cell>
          <cell r="AW2421">
            <v>11.27</v>
          </cell>
          <cell r="AX2421">
            <v>14</v>
          </cell>
          <cell r="AY2421">
            <v>48</v>
          </cell>
          <cell r="AZ2421" t="str">
            <v>NA</v>
          </cell>
          <cell r="BA2421">
            <v>33088</v>
          </cell>
          <cell r="BB2421">
            <v>7000</v>
          </cell>
          <cell r="BC2421" t="str">
            <v>NA</v>
          </cell>
          <cell r="BD2421" t="str">
            <v>NA</v>
          </cell>
          <cell r="BE2421" t="str">
            <v>NA</v>
          </cell>
          <cell r="BG2421" t="str">
            <v>NA</v>
          </cell>
          <cell r="BI2421" t="str">
            <v>Distribution</v>
          </cell>
          <cell r="BJ2421" t="str">
            <v>Settled</v>
          </cell>
          <cell r="BK2421" t="str">
            <v>No</v>
          </cell>
          <cell r="BL2421" t="str">
            <v>No</v>
          </cell>
        </row>
        <row r="2422">
          <cell r="AE2422">
            <v>244</v>
          </cell>
          <cell r="AF2422">
            <v>0</v>
          </cell>
          <cell r="AG2422">
            <v>1</v>
          </cell>
          <cell r="AH2422">
            <v>1</v>
          </cell>
          <cell r="AI2422">
            <v>1</v>
          </cell>
          <cell r="AJ2422">
            <v>0</v>
          </cell>
          <cell r="AL2422">
            <v>52</v>
          </cell>
          <cell r="AM2422">
            <v>154</v>
          </cell>
          <cell r="AO2422" t="str">
            <v>C-3643</v>
          </cell>
          <cell r="AP2422">
            <v>-18</v>
          </cell>
          <cell r="AQ2422" t="str">
            <v>NM</v>
          </cell>
          <cell r="AR2422" t="str">
            <v>Texas-New Mexico Power Company</v>
          </cell>
          <cell r="AS2422" t="str">
            <v>TXNM</v>
          </cell>
          <cell r="AT2422" t="str">
            <v>Electric</v>
          </cell>
          <cell r="AU2422">
            <v>37075</v>
          </cell>
          <cell r="AV2422">
            <v>6400</v>
          </cell>
          <cell r="AW2422">
            <v>9.0500000000000007</v>
          </cell>
          <cell r="AX2422">
            <v>11.5</v>
          </cell>
          <cell r="AY2422">
            <v>40.700000000000003</v>
          </cell>
          <cell r="AZ2422" t="str">
            <v>NA</v>
          </cell>
          <cell r="BA2422">
            <v>37278</v>
          </cell>
          <cell r="BB2422">
            <v>4200</v>
          </cell>
          <cell r="BC2422">
            <v>7.35</v>
          </cell>
          <cell r="BD2422">
            <v>10</v>
          </cell>
          <cell r="BE2422" t="str">
            <v>NA</v>
          </cell>
          <cell r="BF2422">
            <v>36891</v>
          </cell>
          <cell r="BG2422" t="str">
            <v>NA</v>
          </cell>
          <cell r="BH2422" t="str">
            <v>Year-end</v>
          </cell>
          <cell r="BI2422" t="str">
            <v>Vertically Integrated</v>
          </cell>
          <cell r="BJ2422" t="str">
            <v>Settled</v>
          </cell>
          <cell r="BK2422" t="str">
            <v>No</v>
          </cell>
          <cell r="BL2422" t="str">
            <v>No</v>
          </cell>
        </row>
        <row r="2423">
          <cell r="AE2423">
            <v>244</v>
          </cell>
          <cell r="AF2423">
            <v>0</v>
          </cell>
          <cell r="AG2423">
            <v>1</v>
          </cell>
          <cell r="AH2423">
            <v>1</v>
          </cell>
          <cell r="AI2423">
            <v>1</v>
          </cell>
          <cell r="AJ2423">
            <v>0</v>
          </cell>
          <cell r="AL2423">
            <v>52</v>
          </cell>
          <cell r="AM2423">
            <v>155</v>
          </cell>
          <cell r="AO2423" t="str">
            <v>C-2798</v>
          </cell>
          <cell r="AP2423">
            <v>-17</v>
          </cell>
          <cell r="AQ2423" t="str">
            <v>NM</v>
          </cell>
          <cell r="AR2423" t="str">
            <v>Southwestern Public Service Company</v>
          </cell>
          <cell r="AS2423" t="str">
            <v>XEL</v>
          </cell>
          <cell r="AT2423" t="str">
            <v>Electric</v>
          </cell>
          <cell r="AU2423">
            <v>35920</v>
          </cell>
          <cell r="AV2423">
            <v>-1700</v>
          </cell>
          <cell r="AW2423">
            <v>9.56</v>
          </cell>
          <cell r="AX2423">
            <v>11.74</v>
          </cell>
          <cell r="AY2423">
            <v>49.2</v>
          </cell>
          <cell r="AZ2423" t="str">
            <v>NA</v>
          </cell>
          <cell r="BA2423">
            <v>36129</v>
          </cell>
          <cell r="BB2423">
            <v>-6000</v>
          </cell>
          <cell r="BC2423" t="str">
            <v>NA</v>
          </cell>
          <cell r="BD2423" t="str">
            <v>NA</v>
          </cell>
          <cell r="BE2423" t="str">
            <v>NA</v>
          </cell>
          <cell r="BF2423">
            <v>35795</v>
          </cell>
          <cell r="BG2423" t="str">
            <v>NA</v>
          </cell>
          <cell r="BH2423" t="str">
            <v>Year-end</v>
          </cell>
          <cell r="BI2423" t="str">
            <v>Vertically Integrated</v>
          </cell>
          <cell r="BJ2423" t="str">
            <v>Settled</v>
          </cell>
          <cell r="BK2423" t="str">
            <v>No</v>
          </cell>
          <cell r="BL2423" t="str">
            <v>No</v>
          </cell>
        </row>
        <row r="2424">
          <cell r="AE2424">
            <v>244</v>
          </cell>
          <cell r="AF2424">
            <v>0</v>
          </cell>
          <cell r="AG2424">
            <v>1</v>
          </cell>
          <cell r="AH2424">
            <v>1</v>
          </cell>
          <cell r="AI2424">
            <v>1</v>
          </cell>
          <cell r="AJ2424">
            <v>0</v>
          </cell>
          <cell r="AL2424">
            <v>52</v>
          </cell>
          <cell r="AM2424">
            <v>155</v>
          </cell>
          <cell r="AO2424" t="str">
            <v>C-2761</v>
          </cell>
          <cell r="AP2424">
            <v>-16</v>
          </cell>
          <cell r="AQ2424" t="str">
            <v>NM</v>
          </cell>
          <cell r="AR2424" t="str">
            <v>Public Service Company of New Mexico</v>
          </cell>
          <cell r="AS2424" t="str">
            <v>TXNM</v>
          </cell>
          <cell r="AT2424" t="str">
            <v>Electric</v>
          </cell>
          <cell r="AU2424">
            <v>35737</v>
          </cell>
          <cell r="AV2424">
            <v>4900</v>
          </cell>
          <cell r="AW2424">
            <v>9.57</v>
          </cell>
          <cell r="AX2424">
            <v>12.6</v>
          </cell>
          <cell r="AY2424">
            <v>50.22</v>
          </cell>
          <cell r="AZ2424">
            <v>944100</v>
          </cell>
          <cell r="BA2424">
            <v>36129</v>
          </cell>
          <cell r="BB2424">
            <v>-111500</v>
          </cell>
          <cell r="BC2424">
            <v>9.57</v>
          </cell>
          <cell r="BD2424">
            <v>12.6</v>
          </cell>
          <cell r="BE2424">
            <v>50.22</v>
          </cell>
          <cell r="BF2424">
            <v>35430</v>
          </cell>
          <cell r="BG2424">
            <v>913900</v>
          </cell>
          <cell r="BH2424" t="str">
            <v>Year-end</v>
          </cell>
          <cell r="BI2424" t="str">
            <v>Vertically Integrated</v>
          </cell>
          <cell r="BJ2424" t="str">
            <v>Settled</v>
          </cell>
          <cell r="BK2424" t="str">
            <v>No</v>
          </cell>
          <cell r="BL2424" t="str">
            <v>No</v>
          </cell>
        </row>
        <row r="2425">
          <cell r="AE2425">
            <v>244</v>
          </cell>
          <cell r="AF2425">
            <v>0</v>
          </cell>
          <cell r="AG2425">
            <v>1</v>
          </cell>
          <cell r="AH2425">
            <v>1</v>
          </cell>
          <cell r="AI2425">
            <v>1</v>
          </cell>
          <cell r="AJ2425">
            <v>0</v>
          </cell>
          <cell r="AL2425">
            <v>52</v>
          </cell>
          <cell r="AM2425">
            <v>155</v>
          </cell>
          <cell r="AO2425" t="str">
            <v>C-2722</v>
          </cell>
          <cell r="AP2425">
            <v>-15</v>
          </cell>
          <cell r="AQ2425" t="str">
            <v>NM</v>
          </cell>
          <cell r="AR2425" t="str">
            <v>El Paso Electric Company</v>
          </cell>
          <cell r="AT2425" t="str">
            <v>Electric</v>
          </cell>
          <cell r="AU2425">
            <v>35492</v>
          </cell>
          <cell r="AV2425">
            <v>8600</v>
          </cell>
          <cell r="AW2425">
            <v>9.14</v>
          </cell>
          <cell r="AX2425">
            <v>12</v>
          </cell>
          <cell r="AY2425">
            <v>39.44</v>
          </cell>
          <cell r="AZ2425" t="str">
            <v>NA</v>
          </cell>
          <cell r="BA2425">
            <v>36062</v>
          </cell>
          <cell r="BB2425">
            <v>-4600</v>
          </cell>
          <cell r="BC2425" t="str">
            <v>NA</v>
          </cell>
          <cell r="BD2425" t="str">
            <v>NA</v>
          </cell>
          <cell r="BE2425" t="str">
            <v>NA</v>
          </cell>
          <cell r="BF2425">
            <v>35338</v>
          </cell>
          <cell r="BG2425" t="str">
            <v>NA</v>
          </cell>
          <cell r="BH2425" t="str">
            <v>Year-end</v>
          </cell>
          <cell r="BI2425" t="str">
            <v>Vertically Integrated</v>
          </cell>
          <cell r="BJ2425" t="str">
            <v>Settled</v>
          </cell>
          <cell r="BK2425" t="str">
            <v>No</v>
          </cell>
          <cell r="BL2425" t="str">
            <v>No</v>
          </cell>
        </row>
        <row r="2426">
          <cell r="AE2426">
            <v>244</v>
          </cell>
          <cell r="AF2426">
            <v>0</v>
          </cell>
          <cell r="AG2426">
            <v>1</v>
          </cell>
          <cell r="AH2426">
            <v>1</v>
          </cell>
          <cell r="AI2426">
            <v>1</v>
          </cell>
          <cell r="AJ2426">
            <v>1</v>
          </cell>
          <cell r="AL2426">
            <v>52</v>
          </cell>
          <cell r="AM2426">
            <v>155</v>
          </cell>
          <cell r="AO2426" t="str">
            <v>C-2662</v>
          </cell>
          <cell r="AP2426">
            <v>-14</v>
          </cell>
          <cell r="AQ2426" t="str">
            <v>NM</v>
          </cell>
          <cell r="AR2426" t="str">
            <v>Public Service Company of New Mexico</v>
          </cell>
          <cell r="AS2426" t="str">
            <v>TXNM</v>
          </cell>
          <cell r="AT2426" t="str">
            <v>Natural Gas</v>
          </cell>
          <cell r="AU2426">
            <v>34939</v>
          </cell>
          <cell r="AV2426">
            <v>13300</v>
          </cell>
          <cell r="AW2426">
            <v>9.93</v>
          </cell>
          <cell r="AX2426">
            <v>12.2</v>
          </cell>
          <cell r="AY2426">
            <v>50.93</v>
          </cell>
          <cell r="AZ2426">
            <v>220100</v>
          </cell>
          <cell r="BA2426">
            <v>35474</v>
          </cell>
          <cell r="BB2426">
            <v>-7000</v>
          </cell>
          <cell r="BC2426">
            <v>9.18</v>
          </cell>
          <cell r="BD2426">
            <v>11</v>
          </cell>
          <cell r="BE2426">
            <v>50.5</v>
          </cell>
          <cell r="BF2426">
            <v>34789</v>
          </cell>
          <cell r="BG2426">
            <v>209200</v>
          </cell>
          <cell r="BH2426" t="str">
            <v>Year-end</v>
          </cell>
          <cell r="BI2426" t="str">
            <v>Distribution</v>
          </cell>
          <cell r="BJ2426" t="str">
            <v>Fully Litigated</v>
          </cell>
          <cell r="BK2426" t="str">
            <v>No</v>
          </cell>
          <cell r="BL2426" t="str">
            <v>No</v>
          </cell>
        </row>
        <row r="2427">
          <cell r="AE2427">
            <v>244</v>
          </cell>
          <cell r="AF2427">
            <v>0</v>
          </cell>
          <cell r="AG2427">
            <v>1</v>
          </cell>
          <cell r="AH2427">
            <v>1</v>
          </cell>
          <cell r="AI2427">
            <v>1</v>
          </cell>
          <cell r="AJ2427">
            <v>0</v>
          </cell>
          <cell r="AL2427">
            <v>52</v>
          </cell>
          <cell r="AM2427">
            <v>155</v>
          </cell>
          <cell r="AO2427" t="str">
            <v>C-2573</v>
          </cell>
          <cell r="AP2427">
            <v>-13</v>
          </cell>
          <cell r="AQ2427" t="str">
            <v>NM</v>
          </cell>
          <cell r="AR2427" t="str">
            <v>Southwestern Public Service Company</v>
          </cell>
          <cell r="AS2427" t="str">
            <v>XEL</v>
          </cell>
          <cell r="AT2427" t="str">
            <v>Electric</v>
          </cell>
          <cell r="AU2427">
            <v>34390</v>
          </cell>
          <cell r="AV2427">
            <v>-4000</v>
          </cell>
          <cell r="AW2427" t="str">
            <v>NA</v>
          </cell>
          <cell r="AX2427" t="str">
            <v>NA</v>
          </cell>
          <cell r="AY2427" t="str">
            <v>NA</v>
          </cell>
          <cell r="AZ2427" t="str">
            <v>NA</v>
          </cell>
          <cell r="BA2427">
            <v>34583</v>
          </cell>
          <cell r="BB2427">
            <v>-4000</v>
          </cell>
          <cell r="BC2427" t="str">
            <v>NA</v>
          </cell>
          <cell r="BD2427" t="str">
            <v>NA</v>
          </cell>
          <cell r="BE2427" t="str">
            <v>NA</v>
          </cell>
          <cell r="BF2427">
            <v>33877</v>
          </cell>
          <cell r="BG2427" t="str">
            <v>NA</v>
          </cell>
          <cell r="BH2427" t="str">
            <v>Year-end</v>
          </cell>
          <cell r="BI2427" t="str">
            <v>Vertically Integrated</v>
          </cell>
          <cell r="BJ2427" t="str">
            <v>Settled</v>
          </cell>
          <cell r="BK2427" t="str">
            <v>No</v>
          </cell>
          <cell r="BL2427" t="str">
            <v>No</v>
          </cell>
        </row>
        <row r="2428">
          <cell r="AE2428">
            <v>244</v>
          </cell>
          <cell r="AF2428">
            <v>0</v>
          </cell>
          <cell r="AG2428">
            <v>1</v>
          </cell>
          <cell r="AH2428">
            <v>1</v>
          </cell>
          <cell r="AI2428">
            <v>1</v>
          </cell>
          <cell r="AJ2428">
            <v>0</v>
          </cell>
          <cell r="AL2428">
            <v>52</v>
          </cell>
          <cell r="AM2428">
            <v>155</v>
          </cell>
          <cell r="AO2428" t="str">
            <v>C-2567</v>
          </cell>
          <cell r="AP2428">
            <v>-12</v>
          </cell>
          <cell r="AQ2428" t="str">
            <v>NM</v>
          </cell>
          <cell r="AR2428" t="str">
            <v>Public Service Company of New Mexico</v>
          </cell>
          <cell r="AS2428" t="str">
            <v>TXNM</v>
          </cell>
          <cell r="AT2428" t="str">
            <v>Electric</v>
          </cell>
          <cell r="AU2428">
            <v>34346</v>
          </cell>
          <cell r="AV2428">
            <v>-30000</v>
          </cell>
          <cell r="AW2428" t="str">
            <v>NA</v>
          </cell>
          <cell r="AX2428">
            <v>11.06</v>
          </cell>
          <cell r="AY2428">
            <v>44.19</v>
          </cell>
          <cell r="AZ2428" t="str">
            <v>NA</v>
          </cell>
          <cell r="BA2428">
            <v>34666</v>
          </cell>
          <cell r="BB2428">
            <v>-30000</v>
          </cell>
          <cell r="BC2428">
            <v>8.7899999999999991</v>
          </cell>
          <cell r="BD2428">
            <v>11.06</v>
          </cell>
          <cell r="BE2428">
            <v>44.19</v>
          </cell>
          <cell r="BF2428">
            <v>33969</v>
          </cell>
          <cell r="BG2428">
            <v>859000</v>
          </cell>
          <cell r="BH2428" t="str">
            <v>Year-end</v>
          </cell>
          <cell r="BI2428" t="str">
            <v>Vertically Integrated</v>
          </cell>
          <cell r="BJ2428" t="str">
            <v>Settled</v>
          </cell>
          <cell r="BK2428" t="str">
            <v>No</v>
          </cell>
          <cell r="BL2428" t="str">
            <v>No</v>
          </cell>
        </row>
        <row r="2429">
          <cell r="AE2429">
            <v>244</v>
          </cell>
          <cell r="AF2429">
            <v>0</v>
          </cell>
          <cell r="AG2429">
            <v>1</v>
          </cell>
          <cell r="AH2429">
            <v>1</v>
          </cell>
          <cell r="AI2429">
            <v>1</v>
          </cell>
          <cell r="AJ2429">
            <v>0</v>
          </cell>
          <cell r="AL2429">
            <v>52</v>
          </cell>
          <cell r="AM2429">
            <v>155</v>
          </cell>
          <cell r="AO2429" t="str">
            <v>C-2262</v>
          </cell>
          <cell r="AP2429">
            <v>-11</v>
          </cell>
          <cell r="AQ2429" t="str">
            <v>NM</v>
          </cell>
          <cell r="AR2429" t="str">
            <v>Public Service Company of New Mexico</v>
          </cell>
          <cell r="AS2429" t="str">
            <v>TXNM</v>
          </cell>
          <cell r="AT2429" t="str">
            <v>Electric</v>
          </cell>
          <cell r="AU2429">
            <v>32671</v>
          </cell>
          <cell r="AV2429">
            <v>39500</v>
          </cell>
          <cell r="AW2429">
            <v>10.43</v>
          </cell>
          <cell r="AX2429">
            <v>13.6</v>
          </cell>
          <cell r="AY2429">
            <v>44.33</v>
          </cell>
          <cell r="AZ2429">
            <v>890400</v>
          </cell>
          <cell r="BA2429">
            <v>32975</v>
          </cell>
          <cell r="BB2429">
            <v>-2900</v>
          </cell>
          <cell r="BC2429">
            <v>9.9499999999999993</v>
          </cell>
          <cell r="BD2429">
            <v>12.52</v>
          </cell>
          <cell r="BE2429">
            <v>44.33</v>
          </cell>
          <cell r="BF2429">
            <v>32508</v>
          </cell>
          <cell r="BG2429">
            <v>861100</v>
          </cell>
          <cell r="BH2429" t="str">
            <v>Year-end</v>
          </cell>
          <cell r="BI2429" t="str">
            <v>Vertically Integrated</v>
          </cell>
          <cell r="BJ2429" t="str">
            <v>Fully Litigated</v>
          </cell>
          <cell r="BK2429" t="str">
            <v>No</v>
          </cell>
          <cell r="BL2429" t="str">
            <v>No</v>
          </cell>
        </row>
        <row r="2430">
          <cell r="AE2430">
            <v>244</v>
          </cell>
          <cell r="AF2430">
            <v>0</v>
          </cell>
          <cell r="AG2430">
            <v>1</v>
          </cell>
          <cell r="AH2430">
            <v>1</v>
          </cell>
          <cell r="AI2430">
            <v>1</v>
          </cell>
          <cell r="AJ2430">
            <v>1</v>
          </cell>
          <cell r="AL2430">
            <v>52</v>
          </cell>
          <cell r="AM2430">
            <v>155</v>
          </cell>
          <cell r="AO2430" t="str">
            <v>C-03-00017-UT</v>
          </cell>
          <cell r="AP2430">
            <v>-2</v>
          </cell>
          <cell r="AQ2430" t="str">
            <v>NM</v>
          </cell>
          <cell r="AR2430" t="str">
            <v>Public Service Company of New Mexico</v>
          </cell>
          <cell r="AS2430" t="str">
            <v>TXNM</v>
          </cell>
          <cell r="AT2430" t="str">
            <v>Natural Gas</v>
          </cell>
          <cell r="AU2430">
            <v>37631</v>
          </cell>
          <cell r="AV2430">
            <v>37600</v>
          </cell>
          <cell r="AW2430">
            <v>9.02</v>
          </cell>
          <cell r="AX2430">
            <v>12</v>
          </cell>
          <cell r="AY2430">
            <v>48</v>
          </cell>
          <cell r="AZ2430">
            <v>365600</v>
          </cell>
          <cell r="BA2430">
            <v>37999</v>
          </cell>
          <cell r="BB2430">
            <v>22000</v>
          </cell>
          <cell r="BC2430">
            <v>8.16</v>
          </cell>
          <cell r="BD2430">
            <v>10.25</v>
          </cell>
          <cell r="BE2430">
            <v>47.77</v>
          </cell>
          <cell r="BF2430">
            <v>37529</v>
          </cell>
          <cell r="BG2430">
            <v>351000</v>
          </cell>
          <cell r="BH2430" t="str">
            <v>Year-end</v>
          </cell>
          <cell r="BI2430" t="str">
            <v>Distribution</v>
          </cell>
          <cell r="BJ2430" t="str">
            <v>Settled</v>
          </cell>
          <cell r="BK2430" t="str">
            <v>No</v>
          </cell>
          <cell r="BL2430" t="str">
            <v>No</v>
          </cell>
        </row>
        <row r="2431">
          <cell r="AE2431">
            <v>244</v>
          </cell>
          <cell r="AF2431">
            <v>0</v>
          </cell>
          <cell r="AG2431">
            <v>1</v>
          </cell>
          <cell r="AH2431">
            <v>1</v>
          </cell>
          <cell r="AI2431">
            <v>1</v>
          </cell>
          <cell r="AJ2431">
            <v>0</v>
          </cell>
          <cell r="AL2431">
            <v>52</v>
          </cell>
          <cell r="AM2431">
            <v>155</v>
          </cell>
          <cell r="AO2431" t="str">
            <v>C-07-00077-UT</v>
          </cell>
          <cell r="AP2431">
            <v>61</v>
          </cell>
          <cell r="AQ2431" t="str">
            <v>NM</v>
          </cell>
          <cell r="AR2431" t="str">
            <v>Public Service Company of New Mexico</v>
          </cell>
          <cell r="AS2431" t="str">
            <v>TXNM</v>
          </cell>
          <cell r="AT2431" t="str">
            <v>Electric</v>
          </cell>
          <cell r="AU2431">
            <v>39134</v>
          </cell>
          <cell r="AV2431">
            <v>76800</v>
          </cell>
          <cell r="AW2431">
            <v>8.57</v>
          </cell>
          <cell r="AX2431">
            <v>10.75</v>
          </cell>
          <cell r="AY2431">
            <v>51.37</v>
          </cell>
          <cell r="AZ2431">
            <v>1230322</v>
          </cell>
          <cell r="BA2431">
            <v>39562</v>
          </cell>
          <cell r="BB2431">
            <v>34400</v>
          </cell>
          <cell r="BC2431">
            <v>8.24</v>
          </cell>
          <cell r="BD2431">
            <v>10.1</v>
          </cell>
          <cell r="BE2431">
            <v>51.37</v>
          </cell>
          <cell r="BF2431">
            <v>38990</v>
          </cell>
          <cell r="BG2431">
            <v>1191636.767</v>
          </cell>
          <cell r="BH2431" t="str">
            <v>Year-end</v>
          </cell>
          <cell r="BI2431" t="str">
            <v>Vertically Integrated</v>
          </cell>
          <cell r="BJ2431" t="str">
            <v>Fully Litigated</v>
          </cell>
          <cell r="BK2431" t="str">
            <v>No</v>
          </cell>
          <cell r="BL2431" t="str">
            <v>No</v>
          </cell>
        </row>
        <row r="2432">
          <cell r="AE2432">
            <v>244</v>
          </cell>
          <cell r="AF2432">
            <v>0</v>
          </cell>
          <cell r="AG2432">
            <v>1</v>
          </cell>
          <cell r="AH2432">
            <v>1</v>
          </cell>
          <cell r="AI2432">
            <v>1</v>
          </cell>
          <cell r="AJ2432">
            <v>0</v>
          </cell>
          <cell r="AL2432">
            <v>52</v>
          </cell>
          <cell r="AM2432">
            <v>155</v>
          </cell>
          <cell r="AO2432" t="str">
            <v>C-07-00319-UT</v>
          </cell>
          <cell r="AP2432">
            <v>149</v>
          </cell>
          <cell r="AQ2432" t="str">
            <v>NM</v>
          </cell>
          <cell r="AR2432" t="str">
            <v>Southwestern Public Service Company</v>
          </cell>
          <cell r="AS2432" t="str">
            <v>XEL</v>
          </cell>
          <cell r="AT2432" t="str">
            <v>Electric</v>
          </cell>
          <cell r="AU2432">
            <v>39293</v>
          </cell>
          <cell r="AV2432">
            <v>18913.399000000001</v>
          </cell>
          <cell r="AW2432">
            <v>8.56</v>
          </cell>
          <cell r="AX2432">
            <v>10.75</v>
          </cell>
          <cell r="AY2432">
            <v>51.23</v>
          </cell>
          <cell r="AZ2432">
            <v>310005.28200000001</v>
          </cell>
          <cell r="BA2432">
            <v>39686</v>
          </cell>
          <cell r="BB2432">
            <v>13100</v>
          </cell>
          <cell r="BC2432">
            <v>8.27</v>
          </cell>
          <cell r="BD2432">
            <v>10.18</v>
          </cell>
          <cell r="BE2432">
            <v>51.23</v>
          </cell>
          <cell r="BF2432">
            <v>39082</v>
          </cell>
          <cell r="BG2432">
            <v>284332.25599999999</v>
          </cell>
          <cell r="BH2432" t="str">
            <v>Year-end</v>
          </cell>
          <cell r="BI2432" t="str">
            <v>Vertically Integrated</v>
          </cell>
          <cell r="BJ2432" t="str">
            <v>Fully Litigated</v>
          </cell>
          <cell r="BK2432" t="str">
            <v>No</v>
          </cell>
          <cell r="BL2432" t="str">
            <v>No</v>
          </cell>
        </row>
        <row r="2433">
          <cell r="AE2433">
            <v>244</v>
          </cell>
          <cell r="AF2433">
            <v>0</v>
          </cell>
          <cell r="AG2433">
            <v>1</v>
          </cell>
          <cell r="AH2433">
            <v>1</v>
          </cell>
          <cell r="AI2433">
            <v>1</v>
          </cell>
          <cell r="AJ2433">
            <v>0</v>
          </cell>
          <cell r="AL2433">
            <v>52</v>
          </cell>
          <cell r="AM2433">
            <v>155</v>
          </cell>
          <cell r="AO2433" t="str">
            <v>C-08-00273-UT</v>
          </cell>
          <cell r="AP2433">
            <v>399</v>
          </cell>
          <cell r="AQ2433" t="str">
            <v>NM</v>
          </cell>
          <cell r="AR2433" t="str">
            <v>Public Service Company of New Mexico</v>
          </cell>
          <cell r="AS2433" t="str">
            <v>TXNM</v>
          </cell>
          <cell r="AT2433" t="str">
            <v>Electric</v>
          </cell>
          <cell r="AU2433">
            <v>39713</v>
          </cell>
          <cell r="AV2433">
            <v>123300</v>
          </cell>
          <cell r="AW2433">
            <v>9.4</v>
          </cell>
          <cell r="AX2433">
            <v>11.75</v>
          </cell>
          <cell r="AY2433">
            <v>50.47</v>
          </cell>
          <cell r="AZ2433">
            <v>1599192.007</v>
          </cell>
          <cell r="BA2433">
            <v>39961</v>
          </cell>
          <cell r="BB2433">
            <v>77100</v>
          </cell>
          <cell r="BC2433">
            <v>8.77</v>
          </cell>
          <cell r="BD2433">
            <v>10.5</v>
          </cell>
          <cell r="BE2433">
            <v>50.47</v>
          </cell>
          <cell r="BF2433">
            <v>39538</v>
          </cell>
          <cell r="BG2433">
            <v>1489000</v>
          </cell>
          <cell r="BH2433" t="str">
            <v>Year-end</v>
          </cell>
          <cell r="BI2433" t="str">
            <v>Vertically Integrated</v>
          </cell>
          <cell r="BJ2433" t="str">
            <v>Settled</v>
          </cell>
          <cell r="BK2433" t="str">
            <v>No</v>
          </cell>
          <cell r="BL2433" t="str">
            <v>No</v>
          </cell>
        </row>
        <row r="2434">
          <cell r="AE2434">
            <v>244</v>
          </cell>
          <cell r="AF2434">
            <v>0</v>
          </cell>
          <cell r="AG2434">
            <v>1</v>
          </cell>
          <cell r="AH2434">
            <v>1</v>
          </cell>
          <cell r="AI2434">
            <v>1</v>
          </cell>
          <cell r="AJ2434">
            <v>0</v>
          </cell>
          <cell r="AL2434">
            <v>52</v>
          </cell>
          <cell r="AM2434">
            <v>155</v>
          </cell>
          <cell r="AO2434" t="str">
            <v>C-08-00354-UT</v>
          </cell>
          <cell r="AP2434">
            <v>423</v>
          </cell>
          <cell r="AQ2434" t="str">
            <v>NM</v>
          </cell>
          <cell r="AR2434" t="str">
            <v>Southwestern Public Service Company</v>
          </cell>
          <cell r="AS2434" t="str">
            <v>XEL</v>
          </cell>
          <cell r="AT2434" t="str">
            <v>Electric</v>
          </cell>
          <cell r="AU2434">
            <v>39800</v>
          </cell>
          <cell r="AV2434">
            <v>24600</v>
          </cell>
          <cell r="AW2434">
            <v>9.5</v>
          </cell>
          <cell r="AX2434">
            <v>12</v>
          </cell>
          <cell r="AY2434">
            <v>50</v>
          </cell>
          <cell r="AZ2434">
            <v>321000</v>
          </cell>
          <cell r="BA2434">
            <v>40008</v>
          </cell>
          <cell r="BB2434">
            <v>14200</v>
          </cell>
          <cell r="BC2434" t="str">
            <v>NA</v>
          </cell>
          <cell r="BD2434" t="str">
            <v>NA</v>
          </cell>
          <cell r="BE2434" t="str">
            <v>NA</v>
          </cell>
          <cell r="BG2434" t="str">
            <v>NA</v>
          </cell>
          <cell r="BI2434" t="str">
            <v>Vertically Integrated</v>
          </cell>
          <cell r="BJ2434" t="str">
            <v>Settled</v>
          </cell>
          <cell r="BK2434" t="str">
            <v>No</v>
          </cell>
          <cell r="BL2434" t="str">
            <v>Yes</v>
          </cell>
        </row>
        <row r="2435">
          <cell r="AE2435">
            <v>244</v>
          </cell>
          <cell r="AF2435">
            <v>0</v>
          </cell>
          <cell r="AG2435">
            <v>1</v>
          </cell>
          <cell r="AH2435">
            <v>1</v>
          </cell>
          <cell r="AI2435">
            <v>1</v>
          </cell>
          <cell r="AJ2435">
            <v>0</v>
          </cell>
          <cell r="AL2435">
            <v>52</v>
          </cell>
          <cell r="AM2435">
            <v>155</v>
          </cell>
          <cell r="AO2435" t="str">
            <v>C-09-00171-UT</v>
          </cell>
          <cell r="AP2435">
            <v>499</v>
          </cell>
          <cell r="AQ2435" t="str">
            <v>NM</v>
          </cell>
          <cell r="AR2435" t="str">
            <v>El Paso Electric Company</v>
          </cell>
          <cell r="AT2435" t="str">
            <v>Electric</v>
          </cell>
          <cell r="AU2435">
            <v>39962</v>
          </cell>
          <cell r="AV2435">
            <v>12700</v>
          </cell>
          <cell r="AW2435">
            <v>9.06</v>
          </cell>
          <cell r="AX2435">
            <v>11.5</v>
          </cell>
          <cell r="AY2435">
            <v>49.35</v>
          </cell>
          <cell r="AZ2435">
            <v>339266</v>
          </cell>
          <cell r="BA2435">
            <v>40157</v>
          </cell>
          <cell r="BB2435">
            <v>5500</v>
          </cell>
          <cell r="BC2435" t="str">
            <v>NA</v>
          </cell>
          <cell r="BD2435" t="str">
            <v>NA</v>
          </cell>
          <cell r="BE2435" t="str">
            <v>NA</v>
          </cell>
          <cell r="BG2435">
            <v>339266</v>
          </cell>
          <cell r="BH2435" t="str">
            <v>Year-end</v>
          </cell>
          <cell r="BI2435" t="str">
            <v>Vertically Integrated</v>
          </cell>
          <cell r="BJ2435" t="str">
            <v>Settled</v>
          </cell>
          <cell r="BK2435" t="str">
            <v>No</v>
          </cell>
          <cell r="BL2435" t="str">
            <v>No</v>
          </cell>
        </row>
        <row r="2436">
          <cell r="AE2436">
            <v>244</v>
          </cell>
          <cell r="AF2436">
            <v>0</v>
          </cell>
          <cell r="AG2436">
            <v>1</v>
          </cell>
          <cell r="AH2436">
            <v>1</v>
          </cell>
          <cell r="AI2436">
            <v>1</v>
          </cell>
          <cell r="AJ2436">
            <v>0</v>
          </cell>
          <cell r="AL2436">
            <v>52</v>
          </cell>
          <cell r="AM2436">
            <v>155</v>
          </cell>
          <cell r="AO2436" t="str">
            <v>C-10-00086-UT</v>
          </cell>
          <cell r="AP2436">
            <v>634</v>
          </cell>
          <cell r="AQ2436" t="str">
            <v>NM</v>
          </cell>
          <cell r="AR2436" t="str">
            <v>Public Service Company of New Mexico</v>
          </cell>
          <cell r="AS2436" t="str">
            <v>TXNM</v>
          </cell>
          <cell r="AT2436" t="str">
            <v>Electric</v>
          </cell>
          <cell r="AU2436">
            <v>40330</v>
          </cell>
          <cell r="AV2436">
            <v>165200</v>
          </cell>
          <cell r="AW2436">
            <v>9.43</v>
          </cell>
          <cell r="AX2436">
            <v>11.75</v>
          </cell>
          <cell r="AY2436">
            <v>49.62</v>
          </cell>
          <cell r="AZ2436">
            <v>1858507.9380000001</v>
          </cell>
          <cell r="BA2436">
            <v>40763</v>
          </cell>
          <cell r="BB2436">
            <v>72061.005000000005</v>
          </cell>
          <cell r="BC2436">
            <v>8.41</v>
          </cell>
          <cell r="BD2436">
            <v>10</v>
          </cell>
          <cell r="BE2436">
            <v>51.28</v>
          </cell>
          <cell r="BF2436">
            <v>40359</v>
          </cell>
          <cell r="BG2436">
            <v>1802311.6240000001</v>
          </cell>
          <cell r="BH2436" t="str">
            <v>Year-end</v>
          </cell>
          <cell r="BI2436" t="str">
            <v>Vertically Integrated</v>
          </cell>
          <cell r="BJ2436" t="str">
            <v>Settled</v>
          </cell>
          <cell r="BK2436" t="str">
            <v>No</v>
          </cell>
          <cell r="BL2436" t="str">
            <v>No</v>
          </cell>
        </row>
        <row r="2437">
          <cell r="AE2437">
            <v>244</v>
          </cell>
          <cell r="AF2437">
            <v>0</v>
          </cell>
          <cell r="AG2437">
            <v>1</v>
          </cell>
          <cell r="AH2437">
            <v>1</v>
          </cell>
          <cell r="AI2437">
            <v>1</v>
          </cell>
          <cell r="AJ2437">
            <v>0</v>
          </cell>
          <cell r="AL2437">
            <v>52</v>
          </cell>
          <cell r="AM2437">
            <v>155</v>
          </cell>
          <cell r="AO2437" t="str">
            <v>C-1539</v>
          </cell>
          <cell r="AP2437">
            <v>1354</v>
          </cell>
          <cell r="AQ2437" t="str">
            <v>NM</v>
          </cell>
          <cell r="AR2437" t="str">
            <v>El Paso Electric Company</v>
          </cell>
          <cell r="AT2437" t="str">
            <v>Electric</v>
          </cell>
          <cell r="AU2437">
            <v>29336</v>
          </cell>
          <cell r="AV2437">
            <v>13800</v>
          </cell>
          <cell r="AW2437">
            <v>13.22</v>
          </cell>
          <cell r="AX2437">
            <v>18.5</v>
          </cell>
          <cell r="AY2437">
            <v>36.549999999999997</v>
          </cell>
          <cell r="AZ2437" t="str">
            <v>NA</v>
          </cell>
          <cell r="BA2437">
            <v>29426</v>
          </cell>
          <cell r="BB2437">
            <v>5100</v>
          </cell>
          <cell r="BC2437">
            <v>11.72</v>
          </cell>
          <cell r="BD2437">
            <v>15</v>
          </cell>
          <cell r="BE2437">
            <v>36.549999999999997</v>
          </cell>
          <cell r="BF2437">
            <v>29220</v>
          </cell>
          <cell r="BG2437" t="str">
            <v>NA</v>
          </cell>
          <cell r="BH2437" t="str">
            <v>Year-end</v>
          </cell>
          <cell r="BI2437" t="str">
            <v>Vertically Integrated</v>
          </cell>
          <cell r="BJ2437" t="str">
            <v>Fully Litigated</v>
          </cell>
          <cell r="BK2437" t="str">
            <v>No</v>
          </cell>
          <cell r="BL2437" t="str">
            <v>No</v>
          </cell>
        </row>
        <row r="2438">
          <cell r="AE2438">
            <v>244</v>
          </cell>
          <cell r="AF2438">
            <v>0</v>
          </cell>
          <cell r="AG2438">
            <v>1</v>
          </cell>
          <cell r="AH2438">
            <v>1</v>
          </cell>
          <cell r="AI2438">
            <v>1</v>
          </cell>
          <cell r="AJ2438">
            <v>0</v>
          </cell>
          <cell r="AL2438">
            <v>52</v>
          </cell>
          <cell r="AM2438">
            <v>155</v>
          </cell>
          <cell r="AO2438" t="str">
            <v>C-1755</v>
          </cell>
          <cell r="AP2438">
            <v>1357</v>
          </cell>
          <cell r="AQ2438" t="str">
            <v>NM</v>
          </cell>
          <cell r="AR2438" t="str">
            <v>El Paso Electric Company</v>
          </cell>
          <cell r="AT2438" t="str">
            <v>Electric</v>
          </cell>
          <cell r="AU2438">
            <v>30147</v>
          </cell>
          <cell r="AV2438">
            <v>20900</v>
          </cell>
          <cell r="AW2438">
            <v>15.47</v>
          </cell>
          <cell r="AX2438">
            <v>20</v>
          </cell>
          <cell r="AY2438">
            <v>39.75</v>
          </cell>
          <cell r="AZ2438" t="str">
            <v>NA</v>
          </cell>
          <cell r="BA2438">
            <v>30202</v>
          </cell>
          <cell r="BB2438">
            <v>7300</v>
          </cell>
          <cell r="BC2438">
            <v>13.38</v>
          </cell>
          <cell r="BD2438">
            <v>15</v>
          </cell>
          <cell r="BE2438">
            <v>41</v>
          </cell>
          <cell r="BF2438">
            <v>30041</v>
          </cell>
          <cell r="BG2438" t="str">
            <v>NA</v>
          </cell>
          <cell r="BH2438" t="str">
            <v>Year-end</v>
          </cell>
          <cell r="BI2438" t="str">
            <v>Vertically Integrated</v>
          </cell>
          <cell r="BJ2438" t="str">
            <v>Fully Litigated</v>
          </cell>
          <cell r="BK2438" t="str">
            <v>No</v>
          </cell>
          <cell r="BL2438" t="str">
            <v>No</v>
          </cell>
        </row>
        <row r="2439">
          <cell r="AE2439">
            <v>244</v>
          </cell>
          <cell r="AF2439">
            <v>0</v>
          </cell>
          <cell r="AG2439">
            <v>1</v>
          </cell>
          <cell r="AH2439">
            <v>1</v>
          </cell>
          <cell r="AI2439">
            <v>1</v>
          </cell>
          <cell r="AJ2439">
            <v>0</v>
          </cell>
          <cell r="AL2439">
            <v>52</v>
          </cell>
          <cell r="AM2439">
            <v>155</v>
          </cell>
          <cell r="AO2439" t="str">
            <v>C-1833</v>
          </cell>
          <cell r="AP2439">
            <v>1358</v>
          </cell>
          <cell r="AQ2439" t="str">
            <v>NM</v>
          </cell>
          <cell r="AR2439" t="str">
            <v>El Paso Electric Company</v>
          </cell>
          <cell r="AT2439" t="str">
            <v>Electric</v>
          </cell>
          <cell r="AU2439">
            <v>30512</v>
          </cell>
          <cell r="AV2439">
            <v>8700</v>
          </cell>
          <cell r="AW2439">
            <v>13.04</v>
          </cell>
          <cell r="AX2439">
            <v>15</v>
          </cell>
          <cell r="AY2439">
            <v>38.119999999999997</v>
          </cell>
          <cell r="AZ2439" t="str">
            <v>NA</v>
          </cell>
          <cell r="BA2439">
            <v>30566</v>
          </cell>
          <cell r="BB2439">
            <v>8700</v>
          </cell>
          <cell r="BC2439">
            <v>12.6</v>
          </cell>
          <cell r="BD2439">
            <v>15</v>
          </cell>
          <cell r="BE2439">
            <v>38.119999999999997</v>
          </cell>
          <cell r="BF2439">
            <v>30316</v>
          </cell>
          <cell r="BG2439" t="str">
            <v>NA</v>
          </cell>
          <cell r="BH2439" t="str">
            <v>Year-end</v>
          </cell>
          <cell r="BI2439" t="str">
            <v>Vertically Integrated</v>
          </cell>
          <cell r="BJ2439" t="str">
            <v>Settled</v>
          </cell>
          <cell r="BK2439" t="str">
            <v>No</v>
          </cell>
          <cell r="BL2439" t="str">
            <v>No</v>
          </cell>
        </row>
        <row r="2440">
          <cell r="AE2440">
            <v>244</v>
          </cell>
          <cell r="AF2440">
            <v>0</v>
          </cell>
          <cell r="AG2440">
            <v>1</v>
          </cell>
          <cell r="AH2440">
            <v>1</v>
          </cell>
          <cell r="AI2440">
            <v>1</v>
          </cell>
          <cell r="AJ2440">
            <v>0</v>
          </cell>
          <cell r="AL2440">
            <v>52</v>
          </cell>
          <cell r="AM2440">
            <v>155</v>
          </cell>
          <cell r="AO2440" t="str">
            <v>C-2092</v>
          </cell>
          <cell r="AP2440">
            <v>1360</v>
          </cell>
          <cell r="AQ2440" t="str">
            <v>NM</v>
          </cell>
          <cell r="AR2440" t="str">
            <v>El Paso Electric Company</v>
          </cell>
          <cell r="AT2440" t="str">
            <v>Electric</v>
          </cell>
          <cell r="AU2440">
            <v>31807</v>
          </cell>
          <cell r="AV2440">
            <v>6600</v>
          </cell>
          <cell r="AW2440">
            <v>10.93</v>
          </cell>
          <cell r="AX2440">
            <v>13</v>
          </cell>
          <cell r="AY2440">
            <v>43.51</v>
          </cell>
          <cell r="AZ2440" t="str">
            <v>NA</v>
          </cell>
          <cell r="BA2440">
            <v>32083</v>
          </cell>
          <cell r="BB2440">
            <v>6600</v>
          </cell>
          <cell r="BC2440">
            <v>10.93</v>
          </cell>
          <cell r="BD2440">
            <v>13</v>
          </cell>
          <cell r="BE2440">
            <v>43.51</v>
          </cell>
          <cell r="BF2440">
            <v>31685</v>
          </cell>
          <cell r="BG2440" t="str">
            <v>NA</v>
          </cell>
          <cell r="BH2440" t="str">
            <v>Year-end</v>
          </cell>
          <cell r="BI2440" t="str">
            <v>Vertically Integrated</v>
          </cell>
          <cell r="BJ2440" t="str">
            <v>Fully Litigated</v>
          </cell>
          <cell r="BK2440" t="str">
            <v>No</v>
          </cell>
          <cell r="BL2440" t="str">
            <v>No</v>
          </cell>
        </row>
        <row r="2441">
          <cell r="AE2441">
            <v>244</v>
          </cell>
          <cell r="AF2441">
            <v>0</v>
          </cell>
          <cell r="AG2441">
            <v>1</v>
          </cell>
          <cell r="AH2441">
            <v>1</v>
          </cell>
          <cell r="AI2441">
            <v>1</v>
          </cell>
          <cell r="AJ2441">
            <v>0</v>
          </cell>
          <cell r="AL2441">
            <v>52</v>
          </cell>
          <cell r="AM2441">
            <v>155</v>
          </cell>
          <cell r="AO2441" t="str">
            <v>C-1536</v>
          </cell>
          <cell r="AP2441">
            <v>1362</v>
          </cell>
          <cell r="AQ2441" t="str">
            <v>NM</v>
          </cell>
          <cell r="AR2441" t="str">
            <v>Public Service Company of New Mexico</v>
          </cell>
          <cell r="AS2441" t="str">
            <v>TXNM</v>
          </cell>
          <cell r="AT2441" t="str">
            <v>Electric</v>
          </cell>
          <cell r="AU2441">
            <v>29196</v>
          </cell>
          <cell r="AV2441">
            <v>16700</v>
          </cell>
          <cell r="AW2441">
            <v>9.83</v>
          </cell>
          <cell r="AX2441">
            <v>15.5</v>
          </cell>
          <cell r="AY2441">
            <v>34.6</v>
          </cell>
          <cell r="AZ2441" t="str">
            <v>NA</v>
          </cell>
          <cell r="BA2441">
            <v>29327</v>
          </cell>
          <cell r="BB2441">
            <v>11000</v>
          </cell>
          <cell r="BC2441">
            <v>9.83</v>
          </cell>
          <cell r="BD2441">
            <v>15.5</v>
          </cell>
          <cell r="BE2441">
            <v>34.6</v>
          </cell>
          <cell r="BF2441">
            <v>29220</v>
          </cell>
          <cell r="BG2441" t="str">
            <v>NA</v>
          </cell>
          <cell r="BH2441" t="str">
            <v>Year-end</v>
          </cell>
          <cell r="BI2441" t="str">
            <v>Vertically Integrated</v>
          </cell>
          <cell r="BJ2441" t="str">
            <v>Fully Litigated</v>
          </cell>
          <cell r="BK2441" t="str">
            <v>No</v>
          </cell>
          <cell r="BL2441" t="str">
            <v>No</v>
          </cell>
        </row>
        <row r="2442">
          <cell r="AE2442">
            <v>244</v>
          </cell>
          <cell r="AF2442">
            <v>0</v>
          </cell>
          <cell r="AG2442">
            <v>1</v>
          </cell>
          <cell r="AH2442">
            <v>1</v>
          </cell>
          <cell r="AI2442">
            <v>1</v>
          </cell>
          <cell r="AJ2442">
            <v>0</v>
          </cell>
          <cell r="AL2442">
            <v>52</v>
          </cell>
          <cell r="AM2442">
            <v>155</v>
          </cell>
          <cell r="AO2442" t="str">
            <v>C-1602</v>
          </cell>
          <cell r="AP2442">
            <v>1363</v>
          </cell>
          <cell r="AQ2442" t="str">
            <v>NM</v>
          </cell>
          <cell r="AR2442" t="str">
            <v>Public Service Company of New Mexico</v>
          </cell>
          <cell r="AS2442" t="str">
            <v>TXNM</v>
          </cell>
          <cell r="AT2442" t="str">
            <v>Electric</v>
          </cell>
          <cell r="AU2442">
            <v>29606</v>
          </cell>
          <cell r="AV2442">
            <v>16100</v>
          </cell>
          <cell r="AW2442">
            <v>10.83</v>
          </cell>
          <cell r="AX2442">
            <v>15.5</v>
          </cell>
          <cell r="AY2442">
            <v>30.9</v>
          </cell>
          <cell r="AZ2442" t="str">
            <v>NA</v>
          </cell>
          <cell r="BA2442">
            <v>29735</v>
          </cell>
          <cell r="BB2442">
            <v>14200</v>
          </cell>
          <cell r="BC2442">
            <v>10.83</v>
          </cell>
          <cell r="BD2442">
            <v>15.5</v>
          </cell>
          <cell r="BE2442">
            <v>30.9</v>
          </cell>
          <cell r="BF2442">
            <v>29586</v>
          </cell>
          <cell r="BG2442" t="str">
            <v>NA</v>
          </cell>
          <cell r="BH2442" t="str">
            <v>Year-end</v>
          </cell>
          <cell r="BI2442" t="str">
            <v>Vertically Integrated</v>
          </cell>
          <cell r="BJ2442" t="str">
            <v>Fully Litigated</v>
          </cell>
          <cell r="BK2442" t="str">
            <v>No</v>
          </cell>
          <cell r="BL2442" t="str">
            <v>No</v>
          </cell>
        </row>
        <row r="2443">
          <cell r="AE2443">
            <v>244</v>
          </cell>
          <cell r="AF2443">
            <v>0</v>
          </cell>
          <cell r="AG2443">
            <v>1</v>
          </cell>
          <cell r="AH2443">
            <v>1</v>
          </cell>
          <cell r="AI2443">
            <v>1</v>
          </cell>
          <cell r="AJ2443">
            <v>0</v>
          </cell>
          <cell r="AL2443">
            <v>52</v>
          </cell>
          <cell r="AM2443">
            <v>155</v>
          </cell>
          <cell r="AO2443" t="str">
            <v>C-1693</v>
          </cell>
          <cell r="AP2443">
            <v>1365</v>
          </cell>
          <cell r="AQ2443" t="str">
            <v>NM</v>
          </cell>
          <cell r="AR2443" t="str">
            <v>Public Service Company of New Mexico</v>
          </cell>
          <cell r="AS2443" t="str">
            <v>TXNM</v>
          </cell>
          <cell r="AT2443" t="str">
            <v>Electric</v>
          </cell>
          <cell r="AU2443">
            <v>29930</v>
          </cell>
          <cell r="AV2443">
            <v>38300</v>
          </cell>
          <cell r="AW2443">
            <v>11.54</v>
          </cell>
          <cell r="AX2443">
            <v>15.5</v>
          </cell>
          <cell r="AY2443">
            <v>37</v>
          </cell>
          <cell r="AZ2443" t="str">
            <v>NA</v>
          </cell>
          <cell r="BA2443">
            <v>30368</v>
          </cell>
          <cell r="BB2443">
            <v>20400</v>
          </cell>
          <cell r="BC2443">
            <v>11.54</v>
          </cell>
          <cell r="BD2443">
            <v>15.5</v>
          </cell>
          <cell r="BE2443">
            <v>37</v>
          </cell>
          <cell r="BF2443">
            <v>29951</v>
          </cell>
          <cell r="BG2443" t="str">
            <v>NA</v>
          </cell>
          <cell r="BH2443" t="str">
            <v>Year-end</v>
          </cell>
          <cell r="BI2443" t="str">
            <v>Vertically Integrated</v>
          </cell>
          <cell r="BJ2443" t="str">
            <v>Fully Litigated</v>
          </cell>
          <cell r="BK2443" t="str">
            <v>No</v>
          </cell>
          <cell r="BL2443" t="str">
            <v>Yes</v>
          </cell>
        </row>
        <row r="2444">
          <cell r="AE2444">
            <v>244</v>
          </cell>
          <cell r="AF2444">
            <v>0</v>
          </cell>
          <cell r="AG2444">
            <v>1</v>
          </cell>
          <cell r="AH2444">
            <v>1</v>
          </cell>
          <cell r="AI2444">
            <v>1</v>
          </cell>
          <cell r="AJ2444">
            <v>0</v>
          </cell>
          <cell r="AL2444">
            <v>52</v>
          </cell>
          <cell r="AM2444">
            <v>155</v>
          </cell>
          <cell r="AO2444" t="str">
            <v>C-1835</v>
          </cell>
          <cell r="AP2444">
            <v>1366</v>
          </cell>
          <cell r="AQ2444" t="str">
            <v>NM</v>
          </cell>
          <cell r="AR2444" t="str">
            <v>Public Service Company of New Mexico</v>
          </cell>
          <cell r="AS2444" t="str">
            <v>TXNM</v>
          </cell>
          <cell r="AT2444" t="str">
            <v>Electric</v>
          </cell>
          <cell r="AU2444">
            <v>30518</v>
          </cell>
          <cell r="AV2444">
            <v>40800</v>
          </cell>
          <cell r="AW2444">
            <v>12.21</v>
          </cell>
          <cell r="AX2444">
            <v>16.8</v>
          </cell>
          <cell r="AY2444">
            <v>36.4</v>
          </cell>
          <cell r="AZ2444" t="str">
            <v>NA</v>
          </cell>
          <cell r="BA2444">
            <v>30774</v>
          </cell>
          <cell r="BB2444">
            <v>23000</v>
          </cell>
          <cell r="BC2444" t="str">
            <v>NA</v>
          </cell>
          <cell r="BD2444">
            <v>15.5</v>
          </cell>
          <cell r="BE2444" t="str">
            <v>NA</v>
          </cell>
          <cell r="BF2444">
            <v>30316</v>
          </cell>
          <cell r="BG2444" t="str">
            <v>NA</v>
          </cell>
          <cell r="BH2444" t="str">
            <v>Year-end</v>
          </cell>
          <cell r="BI2444" t="str">
            <v>Vertically Integrated</v>
          </cell>
          <cell r="BJ2444" t="str">
            <v>Settled</v>
          </cell>
          <cell r="BK2444" t="str">
            <v>Yes</v>
          </cell>
          <cell r="BL2444" t="str">
            <v>No</v>
          </cell>
        </row>
        <row r="2445">
          <cell r="AE2445">
            <v>244</v>
          </cell>
          <cell r="AF2445">
            <v>0</v>
          </cell>
          <cell r="AG2445">
            <v>1</v>
          </cell>
          <cell r="AH2445">
            <v>1</v>
          </cell>
          <cell r="AI2445">
            <v>1</v>
          </cell>
          <cell r="AJ2445">
            <v>0</v>
          </cell>
          <cell r="AL2445">
            <v>52</v>
          </cell>
          <cell r="AM2445">
            <v>155</v>
          </cell>
          <cell r="AO2445" t="str">
            <v>C-1916</v>
          </cell>
          <cell r="AP2445">
            <v>1367</v>
          </cell>
          <cell r="AQ2445" t="str">
            <v>NM</v>
          </cell>
          <cell r="AR2445" t="str">
            <v>Public Service Company of New Mexico</v>
          </cell>
          <cell r="AS2445" t="str">
            <v>TXNM</v>
          </cell>
          <cell r="AT2445" t="str">
            <v>Electric</v>
          </cell>
          <cell r="AU2445">
            <v>30922</v>
          </cell>
          <cell r="AV2445">
            <v>25200</v>
          </cell>
          <cell r="AW2445">
            <v>12.1</v>
          </cell>
          <cell r="AX2445">
            <v>16.2</v>
          </cell>
          <cell r="AY2445">
            <v>40</v>
          </cell>
          <cell r="AZ2445" t="str">
            <v>NA</v>
          </cell>
          <cell r="BA2445">
            <v>31399</v>
          </cell>
          <cell r="BB2445">
            <v>-2700</v>
          </cell>
          <cell r="BC2445">
            <v>11.69</v>
          </cell>
          <cell r="BD2445">
            <v>15</v>
          </cell>
          <cell r="BE2445">
            <v>36.619999999999997</v>
          </cell>
          <cell r="BF2445">
            <v>31047</v>
          </cell>
          <cell r="BG2445" t="str">
            <v>NA</v>
          </cell>
          <cell r="BH2445" t="str">
            <v>Year-end</v>
          </cell>
          <cell r="BI2445" t="str">
            <v>Vertically Integrated</v>
          </cell>
          <cell r="BJ2445" t="str">
            <v>Fully Litigated</v>
          </cell>
          <cell r="BK2445" t="str">
            <v>No</v>
          </cell>
          <cell r="BL2445" t="str">
            <v>No</v>
          </cell>
        </row>
        <row r="2446">
          <cell r="AE2446">
            <v>244</v>
          </cell>
          <cell r="AF2446">
            <v>0</v>
          </cell>
          <cell r="AG2446">
            <v>1</v>
          </cell>
          <cell r="AH2446">
            <v>1</v>
          </cell>
          <cell r="AI2446">
            <v>1</v>
          </cell>
          <cell r="AJ2446">
            <v>0</v>
          </cell>
          <cell r="AL2446">
            <v>52</v>
          </cell>
          <cell r="AM2446">
            <v>155</v>
          </cell>
          <cell r="AO2446" t="str">
            <v>C-1567</v>
          </cell>
          <cell r="AP2446">
            <v>1368</v>
          </cell>
          <cell r="AQ2446" t="str">
            <v>NM</v>
          </cell>
          <cell r="AR2446" t="str">
            <v>Southwestern Public Service Company</v>
          </cell>
          <cell r="AS2446" t="str">
            <v>XEL</v>
          </cell>
          <cell r="AT2446" t="str">
            <v>Electric</v>
          </cell>
          <cell r="AU2446">
            <v>29290</v>
          </cell>
          <cell r="AV2446">
            <v>9200</v>
          </cell>
          <cell r="AW2446">
            <v>11</v>
          </cell>
          <cell r="AX2446">
            <v>16.95</v>
          </cell>
          <cell r="AY2446">
            <v>35.9</v>
          </cell>
          <cell r="AZ2446" t="str">
            <v>NA</v>
          </cell>
          <cell r="BA2446">
            <v>29441</v>
          </cell>
          <cell r="BB2446">
            <v>6200</v>
          </cell>
          <cell r="BC2446">
            <v>10.49</v>
          </cell>
          <cell r="BD2446">
            <v>15.45</v>
          </cell>
          <cell r="BE2446">
            <v>34.92</v>
          </cell>
          <cell r="BF2446">
            <v>29098</v>
          </cell>
          <cell r="BG2446" t="str">
            <v>NA</v>
          </cell>
          <cell r="BH2446" t="str">
            <v>Year-end</v>
          </cell>
          <cell r="BI2446" t="str">
            <v>Vertically Integrated</v>
          </cell>
          <cell r="BJ2446" t="str">
            <v>Fully Litigated</v>
          </cell>
          <cell r="BK2446" t="str">
            <v>No</v>
          </cell>
          <cell r="BL2446" t="str">
            <v>No</v>
          </cell>
        </row>
        <row r="2447">
          <cell r="AE2447">
            <v>244</v>
          </cell>
          <cell r="AF2447">
            <v>0</v>
          </cell>
          <cell r="AG2447">
            <v>1</v>
          </cell>
          <cell r="AH2447">
            <v>1</v>
          </cell>
          <cell r="AI2447">
            <v>1</v>
          </cell>
          <cell r="AJ2447">
            <v>0</v>
          </cell>
          <cell r="AL2447">
            <v>52</v>
          </cell>
          <cell r="AM2447">
            <v>155</v>
          </cell>
          <cell r="AO2447" t="str">
            <v>C-1727</v>
          </cell>
          <cell r="AP2447">
            <v>1369</v>
          </cell>
          <cell r="AQ2447" t="str">
            <v>NM</v>
          </cell>
          <cell r="AR2447" t="str">
            <v>Southwestern Public Service Company</v>
          </cell>
          <cell r="AS2447" t="str">
            <v>XEL</v>
          </cell>
          <cell r="AT2447" t="str">
            <v>Electric</v>
          </cell>
          <cell r="AU2447">
            <v>30005</v>
          </cell>
          <cell r="AV2447">
            <v>12100</v>
          </cell>
          <cell r="AW2447">
            <v>12.06</v>
          </cell>
          <cell r="AX2447">
            <v>17.5</v>
          </cell>
          <cell r="AY2447">
            <v>37.31</v>
          </cell>
          <cell r="AZ2447" t="str">
            <v>NA</v>
          </cell>
          <cell r="BA2447">
            <v>30151</v>
          </cell>
          <cell r="BB2447">
            <v>10000</v>
          </cell>
          <cell r="BC2447">
            <v>11.68</v>
          </cell>
          <cell r="BD2447">
            <v>16.5</v>
          </cell>
          <cell r="BE2447">
            <v>37.31</v>
          </cell>
          <cell r="BF2447">
            <v>29829</v>
          </cell>
          <cell r="BG2447" t="str">
            <v>NA</v>
          </cell>
          <cell r="BH2447" t="str">
            <v>Year-end</v>
          </cell>
          <cell r="BI2447" t="str">
            <v>Vertically Integrated</v>
          </cell>
          <cell r="BJ2447" t="str">
            <v>Settled</v>
          </cell>
          <cell r="BK2447" t="str">
            <v>No</v>
          </cell>
          <cell r="BL2447" t="str">
            <v>No</v>
          </cell>
        </row>
        <row r="2448">
          <cell r="AE2448">
            <v>244</v>
          </cell>
          <cell r="AF2448">
            <v>0</v>
          </cell>
          <cell r="AG2448">
            <v>1</v>
          </cell>
          <cell r="AH2448">
            <v>1</v>
          </cell>
          <cell r="AI2448">
            <v>1</v>
          </cell>
          <cell r="AJ2448">
            <v>0</v>
          </cell>
          <cell r="AL2448">
            <v>52</v>
          </cell>
          <cell r="AM2448">
            <v>155</v>
          </cell>
          <cell r="AO2448" t="str">
            <v>C-1957</v>
          </cell>
          <cell r="AP2448">
            <v>1370</v>
          </cell>
          <cell r="AQ2448" t="str">
            <v>NM</v>
          </cell>
          <cell r="AR2448" t="str">
            <v>Southwestern Public Service Company</v>
          </cell>
          <cell r="AS2448" t="str">
            <v>XEL</v>
          </cell>
          <cell r="AT2448" t="str">
            <v>Electric</v>
          </cell>
          <cell r="AU2448">
            <v>31161</v>
          </cell>
          <cell r="AV2448">
            <v>9000</v>
          </cell>
          <cell r="AW2448">
            <v>12.52</v>
          </cell>
          <cell r="AX2448">
            <v>16.63</v>
          </cell>
          <cell r="AY2448">
            <v>43.5</v>
          </cell>
          <cell r="AZ2448" t="str">
            <v>NA</v>
          </cell>
          <cell r="BA2448">
            <v>31467</v>
          </cell>
          <cell r="BB2448">
            <v>4000</v>
          </cell>
          <cell r="BC2448">
            <v>11.72</v>
          </cell>
          <cell r="BD2448">
            <v>14.5</v>
          </cell>
          <cell r="BE2448">
            <v>45.42</v>
          </cell>
          <cell r="BF2448">
            <v>31047</v>
          </cell>
          <cell r="BG2448" t="str">
            <v>NA</v>
          </cell>
          <cell r="BH2448" t="str">
            <v>Year-end</v>
          </cell>
          <cell r="BI2448" t="str">
            <v>Vertically Integrated</v>
          </cell>
          <cell r="BJ2448" t="str">
            <v>Fully Litigated</v>
          </cell>
          <cell r="BK2448" t="str">
            <v>No</v>
          </cell>
          <cell r="BL2448" t="str">
            <v>No</v>
          </cell>
        </row>
        <row r="2449">
          <cell r="AE2449">
            <v>244</v>
          </cell>
          <cell r="AF2449">
            <v>0</v>
          </cell>
          <cell r="AG2449">
            <v>1</v>
          </cell>
          <cell r="AH2449">
            <v>1</v>
          </cell>
          <cell r="AI2449">
            <v>1</v>
          </cell>
          <cell r="AJ2449">
            <v>0</v>
          </cell>
          <cell r="AL2449">
            <v>52</v>
          </cell>
          <cell r="AM2449">
            <v>155</v>
          </cell>
          <cell r="AO2449" t="str">
            <v>C-1664</v>
          </cell>
          <cell r="AP2449">
            <v>1371</v>
          </cell>
          <cell r="AQ2449" t="str">
            <v>NM</v>
          </cell>
          <cell r="AR2449" t="str">
            <v>Texas-New Mexico Power Company</v>
          </cell>
          <cell r="AS2449" t="str">
            <v>TXNM</v>
          </cell>
          <cell r="AT2449" t="str">
            <v>Electric</v>
          </cell>
          <cell r="AU2449">
            <v>29698</v>
          </cell>
          <cell r="AV2449">
            <v>4300</v>
          </cell>
          <cell r="AW2449">
            <v>12.88</v>
          </cell>
          <cell r="AX2449">
            <v>18</v>
          </cell>
          <cell r="AY2449">
            <v>38.5</v>
          </cell>
          <cell r="AZ2449" t="str">
            <v>NA</v>
          </cell>
          <cell r="BA2449">
            <v>29857</v>
          </cell>
          <cell r="BB2449">
            <v>3200</v>
          </cell>
          <cell r="BC2449">
            <v>11.92</v>
          </cell>
          <cell r="BD2449">
            <v>15.5</v>
          </cell>
          <cell r="BE2449">
            <v>36.049999999999997</v>
          </cell>
          <cell r="BF2449">
            <v>29586</v>
          </cell>
          <cell r="BG2449" t="str">
            <v>NA</v>
          </cell>
          <cell r="BH2449" t="str">
            <v>Year-end</v>
          </cell>
          <cell r="BI2449" t="str">
            <v>Vertically Integrated</v>
          </cell>
          <cell r="BJ2449" t="str">
            <v>Fully Litigated</v>
          </cell>
          <cell r="BK2449" t="str">
            <v>No</v>
          </cell>
          <cell r="BL2449" t="str">
            <v>No</v>
          </cell>
        </row>
        <row r="2450">
          <cell r="AE2450">
            <v>244</v>
          </cell>
          <cell r="AF2450">
            <v>0</v>
          </cell>
          <cell r="AG2450">
            <v>1</v>
          </cell>
          <cell r="AH2450">
            <v>1</v>
          </cell>
          <cell r="AI2450">
            <v>1</v>
          </cell>
          <cell r="AJ2450">
            <v>1</v>
          </cell>
          <cell r="AL2450">
            <v>52</v>
          </cell>
          <cell r="AM2450">
            <v>155</v>
          </cell>
          <cell r="AO2450" t="str">
            <v>C-1568</v>
          </cell>
          <cell r="AP2450">
            <v>1846</v>
          </cell>
          <cell r="AQ2450" t="str">
            <v>NM</v>
          </cell>
          <cell r="AR2450" t="str">
            <v>Public Service Company of New Mexico</v>
          </cell>
          <cell r="AS2450" t="str">
            <v>TXNM</v>
          </cell>
          <cell r="AT2450" t="str">
            <v>Natural Gas</v>
          </cell>
          <cell r="AU2450">
            <v>29311</v>
          </cell>
          <cell r="AV2450">
            <v>19100</v>
          </cell>
          <cell r="AW2450">
            <v>12.39</v>
          </cell>
          <cell r="AX2450">
            <v>15.5</v>
          </cell>
          <cell r="AY2450">
            <v>47.5</v>
          </cell>
          <cell r="AZ2450" t="str">
            <v>NA</v>
          </cell>
          <cell r="BA2450">
            <v>29794</v>
          </cell>
          <cell r="BB2450">
            <v>10300</v>
          </cell>
          <cell r="BC2450">
            <v>12.39</v>
          </cell>
          <cell r="BD2450">
            <v>15.5</v>
          </cell>
          <cell r="BE2450">
            <v>47.5</v>
          </cell>
          <cell r="BF2450">
            <v>29494</v>
          </cell>
          <cell r="BG2450" t="str">
            <v>NA</v>
          </cell>
          <cell r="BH2450" t="str">
            <v>Year-end</v>
          </cell>
          <cell r="BI2450" t="str">
            <v>Distribution</v>
          </cell>
          <cell r="BJ2450" t="str">
            <v>Fully Litigated</v>
          </cell>
          <cell r="BK2450" t="str">
            <v>No</v>
          </cell>
          <cell r="BL2450" t="str">
            <v>No</v>
          </cell>
        </row>
        <row r="2451">
          <cell r="AE2451">
            <v>244</v>
          </cell>
          <cell r="AF2451">
            <v>0</v>
          </cell>
          <cell r="AG2451">
            <v>1</v>
          </cell>
          <cell r="AH2451">
            <v>1</v>
          </cell>
          <cell r="AI2451">
            <v>1</v>
          </cell>
          <cell r="AJ2451">
            <v>1</v>
          </cell>
          <cell r="AL2451">
            <v>52</v>
          </cell>
          <cell r="AM2451">
            <v>155</v>
          </cell>
          <cell r="AO2451" t="str">
            <v>C-1710</v>
          </cell>
          <cell r="AP2451">
            <v>1847</v>
          </cell>
          <cell r="AQ2451" t="str">
            <v>NM</v>
          </cell>
          <cell r="AR2451" t="str">
            <v>Public Service Company of New Mexico</v>
          </cell>
          <cell r="AS2451" t="str">
            <v>TXNM</v>
          </cell>
          <cell r="AT2451" t="str">
            <v>Natural Gas</v>
          </cell>
          <cell r="AU2451">
            <v>29915</v>
          </cell>
          <cell r="AV2451">
            <v>36300</v>
          </cell>
          <cell r="AW2451">
            <v>13.42</v>
          </cell>
          <cell r="AX2451">
            <v>17</v>
          </cell>
          <cell r="AY2451" t="str">
            <v>NA</v>
          </cell>
          <cell r="AZ2451" t="str">
            <v>NA</v>
          </cell>
          <cell r="BA2451">
            <v>30193</v>
          </cell>
          <cell r="BB2451">
            <v>13100</v>
          </cell>
          <cell r="BC2451">
            <v>12.86</v>
          </cell>
          <cell r="BD2451">
            <v>16.25</v>
          </cell>
          <cell r="BE2451">
            <v>44</v>
          </cell>
          <cell r="BF2451">
            <v>29951</v>
          </cell>
          <cell r="BG2451" t="str">
            <v>NA</v>
          </cell>
          <cell r="BH2451" t="str">
            <v>Year-end</v>
          </cell>
          <cell r="BI2451" t="str">
            <v>Distribution</v>
          </cell>
          <cell r="BJ2451" t="str">
            <v>Fully Litigated</v>
          </cell>
          <cell r="BK2451" t="str">
            <v>No</v>
          </cell>
          <cell r="BL2451" t="str">
            <v>No</v>
          </cell>
        </row>
        <row r="2452">
          <cell r="AE2452">
            <v>244</v>
          </cell>
          <cell r="AF2452">
            <v>0</v>
          </cell>
          <cell r="AG2452">
            <v>1</v>
          </cell>
          <cell r="AH2452">
            <v>1</v>
          </cell>
          <cell r="AI2452">
            <v>1</v>
          </cell>
          <cell r="AJ2452">
            <v>1</v>
          </cell>
          <cell r="AL2452">
            <v>52</v>
          </cell>
          <cell r="AM2452">
            <v>155</v>
          </cell>
          <cell r="AO2452" t="str">
            <v>C-1787</v>
          </cell>
          <cell r="AP2452">
            <v>1848</v>
          </cell>
          <cell r="AQ2452" t="str">
            <v>NM</v>
          </cell>
          <cell r="AR2452" t="str">
            <v>Public Service Company of New Mexico</v>
          </cell>
          <cell r="AS2452" t="str">
            <v>TXNM</v>
          </cell>
          <cell r="AT2452" t="str">
            <v>Natural Gas</v>
          </cell>
          <cell r="AU2452">
            <v>30311</v>
          </cell>
          <cell r="AV2452">
            <v>19500</v>
          </cell>
          <cell r="AW2452">
            <v>13.4</v>
          </cell>
          <cell r="AX2452">
            <v>16.600000000000001</v>
          </cell>
          <cell r="AY2452">
            <v>47.5</v>
          </cell>
          <cell r="AZ2452">
            <v>181600</v>
          </cell>
          <cell r="BA2452">
            <v>30615</v>
          </cell>
          <cell r="BB2452">
            <v>10900</v>
          </cell>
          <cell r="BC2452">
            <v>12.53</v>
          </cell>
          <cell r="BD2452">
            <v>14.75</v>
          </cell>
          <cell r="BE2452">
            <v>46</v>
          </cell>
          <cell r="BF2452">
            <v>30406</v>
          </cell>
          <cell r="BG2452">
            <v>173300</v>
          </cell>
          <cell r="BH2452" t="str">
            <v>Year-end</v>
          </cell>
          <cell r="BI2452" t="str">
            <v>Distribution</v>
          </cell>
          <cell r="BJ2452" t="str">
            <v>Fully Litigated</v>
          </cell>
          <cell r="BK2452" t="str">
            <v>No</v>
          </cell>
          <cell r="BL2452" t="str">
            <v>No</v>
          </cell>
        </row>
        <row r="2453">
          <cell r="AE2453">
            <v>244</v>
          </cell>
          <cell r="AF2453">
            <v>0</v>
          </cell>
          <cell r="AG2453">
            <v>1</v>
          </cell>
          <cell r="AH2453">
            <v>1</v>
          </cell>
          <cell r="AI2453">
            <v>1</v>
          </cell>
          <cell r="AJ2453">
            <v>1</v>
          </cell>
          <cell r="AL2453">
            <v>52</v>
          </cell>
          <cell r="AM2453">
            <v>155</v>
          </cell>
          <cell r="AO2453" t="str">
            <v>C-1875</v>
          </cell>
          <cell r="AP2453">
            <v>1849</v>
          </cell>
          <cell r="AQ2453" t="str">
            <v>NM</v>
          </cell>
          <cell r="AR2453" t="str">
            <v>Public Service Company of New Mexico</v>
          </cell>
          <cell r="AS2453" t="str">
            <v>TXNM</v>
          </cell>
          <cell r="AT2453" t="str">
            <v>Natural Gas</v>
          </cell>
          <cell r="AU2453">
            <v>30739</v>
          </cell>
          <cell r="AV2453">
            <v>9900</v>
          </cell>
          <cell r="AW2453">
            <v>13.26</v>
          </cell>
          <cell r="AX2453">
            <v>16.25</v>
          </cell>
          <cell r="AY2453">
            <v>46.9</v>
          </cell>
          <cell r="AZ2453" t="str">
            <v>NA</v>
          </cell>
          <cell r="BA2453">
            <v>30993</v>
          </cell>
          <cell r="BB2453">
            <v>6000</v>
          </cell>
          <cell r="BC2453">
            <v>12.68</v>
          </cell>
          <cell r="BD2453">
            <v>15</v>
          </cell>
          <cell r="BE2453">
            <v>47.48</v>
          </cell>
          <cell r="BF2453">
            <v>30589</v>
          </cell>
          <cell r="BG2453" t="str">
            <v>NA</v>
          </cell>
          <cell r="BH2453" t="str">
            <v>Year-end</v>
          </cell>
          <cell r="BI2453" t="str">
            <v>Distribution</v>
          </cell>
          <cell r="BJ2453" t="str">
            <v>Settled</v>
          </cell>
          <cell r="BK2453" t="str">
            <v>No</v>
          </cell>
          <cell r="BL2453" t="str">
            <v>No</v>
          </cell>
        </row>
        <row r="2454">
          <cell r="AE2454">
            <v>244</v>
          </cell>
          <cell r="AF2454">
            <v>0</v>
          </cell>
          <cell r="AG2454">
            <v>1</v>
          </cell>
          <cell r="AH2454">
            <v>1</v>
          </cell>
          <cell r="AI2454">
            <v>1</v>
          </cell>
          <cell r="AJ2454">
            <v>1</v>
          </cell>
          <cell r="AL2454">
            <v>52</v>
          </cell>
          <cell r="AM2454">
            <v>155</v>
          </cell>
          <cell r="AO2454" t="str">
            <v>C-2147</v>
          </cell>
          <cell r="AP2454">
            <v>1850</v>
          </cell>
          <cell r="AQ2454" t="str">
            <v>NM</v>
          </cell>
          <cell r="AR2454" t="str">
            <v>Public Service Company of New Mexico</v>
          </cell>
          <cell r="AS2454" t="str">
            <v>TXNM</v>
          </cell>
          <cell r="AT2454" t="str">
            <v>Natural Gas</v>
          </cell>
          <cell r="AU2454">
            <v>32017</v>
          </cell>
          <cell r="AV2454">
            <v>17900</v>
          </cell>
          <cell r="AW2454">
            <v>11.16</v>
          </cell>
          <cell r="AX2454">
            <v>13.6</v>
          </cell>
          <cell r="AY2454">
            <v>45</v>
          </cell>
          <cell r="AZ2454">
            <v>228100</v>
          </cell>
          <cell r="BA2454">
            <v>32363</v>
          </cell>
          <cell r="BB2454">
            <v>9900</v>
          </cell>
          <cell r="BC2454">
            <v>10.96</v>
          </cell>
          <cell r="BD2454">
            <v>12.74</v>
          </cell>
          <cell r="BE2454">
            <v>50.7</v>
          </cell>
          <cell r="BF2454">
            <v>31867</v>
          </cell>
          <cell r="BG2454">
            <v>218300</v>
          </cell>
          <cell r="BH2454" t="str">
            <v>Year-end</v>
          </cell>
          <cell r="BI2454" t="str">
            <v>Distribution</v>
          </cell>
          <cell r="BJ2454" t="str">
            <v>Fully Litigated</v>
          </cell>
          <cell r="BK2454" t="str">
            <v>No</v>
          </cell>
          <cell r="BL2454" t="str">
            <v>No</v>
          </cell>
        </row>
        <row r="2455">
          <cell r="AE2455">
            <v>244</v>
          </cell>
          <cell r="AF2455">
            <v>0</v>
          </cell>
          <cell r="AG2455">
            <v>1</v>
          </cell>
          <cell r="AH2455">
            <v>1</v>
          </cell>
          <cell r="AI2455">
            <v>1</v>
          </cell>
          <cell r="AJ2455">
            <v>0</v>
          </cell>
          <cell r="AL2455">
            <v>52</v>
          </cell>
          <cell r="AM2455">
            <v>155</v>
          </cell>
          <cell r="AO2455" t="str">
            <v>C-10-00395-UT</v>
          </cell>
          <cell r="AP2455">
            <v>2147</v>
          </cell>
          <cell r="AQ2455" t="str">
            <v>NM</v>
          </cell>
          <cell r="AR2455" t="str">
            <v>Southwestern Public Service Company</v>
          </cell>
          <cell r="AS2455" t="str">
            <v>XEL</v>
          </cell>
          <cell r="AT2455" t="str">
            <v>Electric</v>
          </cell>
          <cell r="AU2455">
            <v>40602</v>
          </cell>
          <cell r="AV2455">
            <v>19926.063000000002</v>
          </cell>
          <cell r="AW2455">
            <v>9.0399999999999991</v>
          </cell>
          <cell r="AX2455">
            <v>11.25</v>
          </cell>
          <cell r="AY2455">
            <v>51.11</v>
          </cell>
          <cell r="AZ2455">
            <v>390276.527</v>
          </cell>
          <cell r="BA2455">
            <v>40905</v>
          </cell>
          <cell r="BB2455">
            <v>13500</v>
          </cell>
          <cell r="BC2455" t="str">
            <v>NA</v>
          </cell>
          <cell r="BD2455" t="str">
            <v>NA</v>
          </cell>
          <cell r="BE2455" t="str">
            <v>NA</v>
          </cell>
          <cell r="BG2455" t="str">
            <v>NA</v>
          </cell>
          <cell r="BI2455" t="str">
            <v>Vertically Integrated</v>
          </cell>
          <cell r="BJ2455" t="str">
            <v>Settled</v>
          </cell>
          <cell r="BK2455" t="str">
            <v>No</v>
          </cell>
          <cell r="BL2455" t="str">
            <v>No</v>
          </cell>
        </row>
        <row r="2456">
          <cell r="AE2456">
            <v>244</v>
          </cell>
          <cell r="AF2456">
            <v>0</v>
          </cell>
          <cell r="AG2456">
            <v>1</v>
          </cell>
          <cell r="AH2456">
            <v>1</v>
          </cell>
          <cell r="AI2456">
            <v>1</v>
          </cell>
          <cell r="AJ2456">
            <v>1</v>
          </cell>
          <cell r="AL2456">
            <v>52</v>
          </cell>
          <cell r="AM2456">
            <v>156</v>
          </cell>
          <cell r="AO2456" t="str">
            <v>C-11-00042-UT</v>
          </cell>
          <cell r="AP2456">
            <v>2207</v>
          </cell>
          <cell r="AQ2456" t="str">
            <v>NM</v>
          </cell>
          <cell r="AR2456" t="str">
            <v>New Mexico Gas Company, Inc.</v>
          </cell>
          <cell r="AS2456" t="str">
            <v>EMA</v>
          </cell>
          <cell r="AT2456" t="str">
            <v>Natural Gas</v>
          </cell>
          <cell r="AU2456">
            <v>40627</v>
          </cell>
          <cell r="AV2456">
            <v>34500</v>
          </cell>
          <cell r="AW2456">
            <v>8.3699999999999992</v>
          </cell>
          <cell r="AX2456">
            <v>11.25</v>
          </cell>
          <cell r="AY2456">
            <v>52</v>
          </cell>
          <cell r="AZ2456">
            <v>527682.23699999996</v>
          </cell>
          <cell r="BA2456">
            <v>40939</v>
          </cell>
          <cell r="BB2456">
            <v>21500</v>
          </cell>
          <cell r="BC2456">
            <v>7.48</v>
          </cell>
          <cell r="BD2456">
            <v>10</v>
          </cell>
          <cell r="BE2456">
            <v>52</v>
          </cell>
          <cell r="BF2456">
            <v>40451</v>
          </cell>
          <cell r="BG2456">
            <v>511682.23800000001</v>
          </cell>
          <cell r="BH2456" t="str">
            <v>Year-end</v>
          </cell>
          <cell r="BI2456" t="str">
            <v>Distribution</v>
          </cell>
          <cell r="BJ2456" t="str">
            <v>Settled</v>
          </cell>
          <cell r="BK2456" t="str">
            <v>No</v>
          </cell>
          <cell r="BL2456" t="str">
            <v>No</v>
          </cell>
        </row>
        <row r="2457">
          <cell r="AE2457">
            <v>244</v>
          </cell>
          <cell r="AF2457">
            <v>0</v>
          </cell>
          <cell r="AG2457">
            <v>1</v>
          </cell>
          <cell r="AH2457">
            <v>1</v>
          </cell>
          <cell r="AI2457">
            <v>1</v>
          </cell>
          <cell r="AJ2457">
            <v>0</v>
          </cell>
          <cell r="AL2457">
            <v>52</v>
          </cell>
          <cell r="AM2457">
            <v>156</v>
          </cell>
          <cell r="AO2457" t="str">
            <v>C-12-00350-UT</v>
          </cell>
          <cell r="AP2457">
            <v>2420</v>
          </cell>
          <cell r="AQ2457" t="str">
            <v>NM</v>
          </cell>
          <cell r="AR2457" t="str">
            <v>Southwestern Public Service Company</v>
          </cell>
          <cell r="AS2457" t="str">
            <v>XEL</v>
          </cell>
          <cell r="AT2457" t="str">
            <v>Electric</v>
          </cell>
          <cell r="AU2457">
            <v>41255</v>
          </cell>
          <cell r="AV2457">
            <v>20973.66</v>
          </cell>
          <cell r="AW2457">
            <v>8.41</v>
          </cell>
          <cell r="AX2457">
            <v>10.25</v>
          </cell>
          <cell r="AY2457">
            <v>53.89</v>
          </cell>
          <cell r="AZ2457">
            <v>469410.78600000002</v>
          </cell>
          <cell r="BA2457">
            <v>41724</v>
          </cell>
          <cell r="BB2457">
            <v>12700</v>
          </cell>
          <cell r="BC2457">
            <v>8.26</v>
          </cell>
          <cell r="BD2457">
            <v>9.9600000000000009</v>
          </cell>
          <cell r="BE2457">
            <v>53.89</v>
          </cell>
          <cell r="BF2457">
            <v>42004</v>
          </cell>
          <cell r="BG2457" t="str">
            <v>NA</v>
          </cell>
          <cell r="BH2457" t="str">
            <v>Average</v>
          </cell>
          <cell r="BI2457" t="str">
            <v>Vertically Integrated</v>
          </cell>
          <cell r="BJ2457" t="str">
            <v>Fully Litigated</v>
          </cell>
          <cell r="BK2457" t="str">
            <v>No</v>
          </cell>
          <cell r="BL2457" t="str">
            <v>No</v>
          </cell>
        </row>
        <row r="2458">
          <cell r="AE2458">
            <v>244</v>
          </cell>
          <cell r="AF2458">
            <v>0</v>
          </cell>
          <cell r="AG2458">
            <v>1</v>
          </cell>
          <cell r="AH2458">
            <v>1</v>
          </cell>
          <cell r="AI2458">
            <v>1</v>
          </cell>
          <cell r="AJ2458">
            <v>0</v>
          </cell>
          <cell r="AL2458">
            <v>52</v>
          </cell>
          <cell r="AM2458">
            <v>156</v>
          </cell>
          <cell r="AO2458" t="str">
            <v>C-14-00332-UT</v>
          </cell>
          <cell r="AP2458">
            <v>2747</v>
          </cell>
          <cell r="AQ2458" t="str">
            <v>NM</v>
          </cell>
          <cell r="AR2458" t="str">
            <v>Public Service Company of New Mexico</v>
          </cell>
          <cell r="AS2458" t="str">
            <v>TXNM</v>
          </cell>
          <cell r="AT2458" t="str">
            <v>Electric</v>
          </cell>
          <cell r="AU2458">
            <v>41984</v>
          </cell>
          <cell r="AV2458">
            <v>107441.397</v>
          </cell>
          <cell r="AW2458">
            <v>8.2899999999999991</v>
          </cell>
          <cell r="AX2458">
            <v>10.5</v>
          </cell>
          <cell r="AY2458">
            <v>49.6</v>
          </cell>
          <cell r="AZ2458">
            <v>2387760.4270000001</v>
          </cell>
          <cell r="BA2458">
            <v>42137</v>
          </cell>
          <cell r="BB2458" t="str">
            <v>NA</v>
          </cell>
          <cell r="BC2458" t="str">
            <v>NA</v>
          </cell>
          <cell r="BD2458" t="str">
            <v>NA</v>
          </cell>
          <cell r="BE2458" t="str">
            <v>NA</v>
          </cell>
          <cell r="BG2458" t="str">
            <v>NA</v>
          </cell>
          <cell r="BI2458" t="str">
            <v>Vertically Integrated</v>
          </cell>
          <cell r="BJ2458" t="str">
            <v>Fully Litigated</v>
          </cell>
          <cell r="BK2458" t="str">
            <v>No</v>
          </cell>
          <cell r="BL2458" t="str">
            <v>No</v>
          </cell>
        </row>
        <row r="2459">
          <cell r="AE2459">
            <v>244</v>
          </cell>
          <cell r="AF2459">
            <v>0</v>
          </cell>
          <cell r="AG2459">
            <v>1</v>
          </cell>
          <cell r="AH2459">
            <v>1</v>
          </cell>
          <cell r="AI2459">
            <v>1</v>
          </cell>
          <cell r="AJ2459">
            <v>0</v>
          </cell>
          <cell r="AL2459">
            <v>52</v>
          </cell>
          <cell r="AM2459">
            <v>156</v>
          </cell>
          <cell r="AO2459" t="str">
            <v>C-15-00127-UT</v>
          </cell>
          <cell r="AP2459">
            <v>2798</v>
          </cell>
          <cell r="AQ2459" t="str">
            <v>NM</v>
          </cell>
          <cell r="AR2459" t="str">
            <v>El Paso Electric Company</v>
          </cell>
          <cell r="AT2459" t="str">
            <v>Electric</v>
          </cell>
          <cell r="AU2459">
            <v>42135</v>
          </cell>
          <cell r="AV2459">
            <v>6427.27</v>
          </cell>
          <cell r="AW2459">
            <v>7.9</v>
          </cell>
          <cell r="AX2459">
            <v>9.9499999999999993</v>
          </cell>
          <cell r="AY2459">
            <v>49.29</v>
          </cell>
          <cell r="AZ2459">
            <v>435957.83600000001</v>
          </cell>
          <cell r="BA2459">
            <v>42529</v>
          </cell>
          <cell r="BB2459">
            <v>1096.144</v>
          </cell>
          <cell r="BC2459">
            <v>7.67</v>
          </cell>
          <cell r="BD2459">
            <v>9.48</v>
          </cell>
          <cell r="BE2459">
            <v>49.29</v>
          </cell>
          <cell r="BF2459">
            <v>42004</v>
          </cell>
          <cell r="BG2459">
            <v>414463.00900000002</v>
          </cell>
          <cell r="BH2459" t="str">
            <v>Year-end</v>
          </cell>
          <cell r="BI2459" t="str">
            <v>Vertically Integrated</v>
          </cell>
          <cell r="BJ2459" t="str">
            <v>Fully Litigated</v>
          </cell>
          <cell r="BK2459" t="str">
            <v>NA</v>
          </cell>
          <cell r="BL2459" t="str">
            <v>NA</v>
          </cell>
        </row>
        <row r="2460">
          <cell r="AE2460">
            <v>244</v>
          </cell>
          <cell r="AF2460">
            <v>0</v>
          </cell>
          <cell r="AG2460">
            <v>1</v>
          </cell>
          <cell r="AH2460">
            <v>1</v>
          </cell>
          <cell r="AI2460">
            <v>1</v>
          </cell>
          <cell r="AJ2460">
            <v>0</v>
          </cell>
          <cell r="AL2460">
            <v>52</v>
          </cell>
          <cell r="AM2460">
            <v>156</v>
          </cell>
          <cell r="AO2460" t="str">
            <v>C-15-00139-UT</v>
          </cell>
          <cell r="AP2460">
            <v>2824</v>
          </cell>
          <cell r="AQ2460" t="str">
            <v>NM</v>
          </cell>
          <cell r="AR2460" t="str">
            <v>Southwestern Public Service Company</v>
          </cell>
          <cell r="AS2460" t="str">
            <v>XEL</v>
          </cell>
          <cell r="AT2460" t="str">
            <v>Electric</v>
          </cell>
          <cell r="AU2460">
            <v>42163</v>
          </cell>
          <cell r="AV2460">
            <v>31510.994999999999</v>
          </cell>
          <cell r="AW2460">
            <v>8.1</v>
          </cell>
          <cell r="AX2460">
            <v>10.25</v>
          </cell>
          <cell r="AY2460">
            <v>53.97</v>
          </cell>
          <cell r="AZ2460">
            <v>777855.37900000007</v>
          </cell>
          <cell r="BA2460">
            <v>42179</v>
          </cell>
          <cell r="BB2460" t="str">
            <v>NA</v>
          </cell>
          <cell r="BC2460" t="str">
            <v>NA</v>
          </cell>
          <cell r="BD2460" t="str">
            <v>NA</v>
          </cell>
          <cell r="BE2460" t="str">
            <v>NA</v>
          </cell>
          <cell r="BG2460" t="str">
            <v>NA</v>
          </cell>
          <cell r="BI2460" t="str">
            <v>Vertically Integrated</v>
          </cell>
          <cell r="BJ2460" t="str">
            <v>Fully Litigated</v>
          </cell>
          <cell r="BK2460" t="str">
            <v>No</v>
          </cell>
          <cell r="BL2460" t="str">
            <v>No</v>
          </cell>
        </row>
        <row r="2461">
          <cell r="AE2461">
            <v>244</v>
          </cell>
          <cell r="AF2461">
            <v>0</v>
          </cell>
          <cell r="AG2461">
            <v>1</v>
          </cell>
          <cell r="AH2461">
            <v>1</v>
          </cell>
          <cell r="AI2461">
            <v>1</v>
          </cell>
          <cell r="AJ2461">
            <v>0</v>
          </cell>
          <cell r="AL2461">
            <v>52</v>
          </cell>
          <cell r="AM2461">
            <v>156</v>
          </cell>
          <cell r="AO2461" t="str">
            <v>C-15-00261-UT</v>
          </cell>
          <cell r="AP2461">
            <v>2846</v>
          </cell>
          <cell r="AQ2461" t="str">
            <v>NM</v>
          </cell>
          <cell r="AR2461" t="str">
            <v>Public Service Company of New Mexico</v>
          </cell>
          <cell r="AS2461" t="str">
            <v>TXNM</v>
          </cell>
          <cell r="AT2461" t="str">
            <v>Electric</v>
          </cell>
          <cell r="AU2461">
            <v>42243</v>
          </cell>
          <cell r="AV2461">
            <v>123498.61200000001</v>
          </cell>
          <cell r="AW2461">
            <v>8.17</v>
          </cell>
          <cell r="AX2461">
            <v>10.5</v>
          </cell>
          <cell r="AY2461">
            <v>49.61</v>
          </cell>
          <cell r="AZ2461">
            <v>2458087.0819999999</v>
          </cell>
          <cell r="BA2461">
            <v>42641</v>
          </cell>
          <cell r="BB2461">
            <v>61200</v>
          </cell>
          <cell r="BC2461">
            <v>7.71</v>
          </cell>
          <cell r="BD2461">
            <v>9.58</v>
          </cell>
          <cell r="BE2461">
            <v>49.61</v>
          </cell>
          <cell r="BF2461">
            <v>42643</v>
          </cell>
          <cell r="BG2461">
            <v>2263000</v>
          </cell>
          <cell r="BH2461" t="str">
            <v>Average</v>
          </cell>
          <cell r="BI2461" t="str">
            <v>Vertically Integrated</v>
          </cell>
          <cell r="BJ2461" t="str">
            <v>Fully Litigated</v>
          </cell>
          <cell r="BK2461" t="str">
            <v>No</v>
          </cell>
          <cell r="BL2461" t="str">
            <v>No</v>
          </cell>
        </row>
        <row r="2462">
          <cell r="AE2462">
            <v>244</v>
          </cell>
          <cell r="AF2462">
            <v>0</v>
          </cell>
          <cell r="AG2462">
            <v>1</v>
          </cell>
          <cell r="AH2462">
            <v>1</v>
          </cell>
          <cell r="AI2462">
            <v>1</v>
          </cell>
          <cell r="AJ2462">
            <v>0</v>
          </cell>
          <cell r="AL2462">
            <v>52</v>
          </cell>
          <cell r="AM2462">
            <v>156</v>
          </cell>
          <cell r="AO2462" t="str">
            <v>C-15-00296-UT</v>
          </cell>
          <cell r="AP2462">
            <v>2862</v>
          </cell>
          <cell r="AQ2462" t="str">
            <v>NM</v>
          </cell>
          <cell r="AR2462" t="str">
            <v>Southwestern Public Service Company</v>
          </cell>
          <cell r="AS2462" t="str">
            <v>XEL</v>
          </cell>
          <cell r="AT2462" t="str">
            <v>Electric</v>
          </cell>
          <cell r="AU2462">
            <v>42293</v>
          </cell>
          <cell r="AV2462">
            <v>45354.788</v>
          </cell>
          <cell r="AW2462">
            <v>8.17</v>
          </cell>
          <cell r="AX2462">
            <v>10.25</v>
          </cell>
          <cell r="AY2462">
            <v>53.97</v>
          </cell>
          <cell r="AZ2462">
            <v>734141.11800000002</v>
          </cell>
          <cell r="BA2462">
            <v>42592</v>
          </cell>
          <cell r="BB2462">
            <v>23498.942999999999</v>
          </cell>
          <cell r="BC2462" t="str">
            <v>NA</v>
          </cell>
          <cell r="BD2462" t="str">
            <v>NA</v>
          </cell>
          <cell r="BE2462" t="str">
            <v>NA</v>
          </cell>
          <cell r="BG2462" t="str">
            <v>NA</v>
          </cell>
          <cell r="BI2462" t="str">
            <v>Vertically Integrated</v>
          </cell>
          <cell r="BJ2462" t="str">
            <v>Settled</v>
          </cell>
          <cell r="BK2462" t="str">
            <v>No</v>
          </cell>
          <cell r="BL2462" t="str">
            <v>No</v>
          </cell>
        </row>
        <row r="2463">
          <cell r="AE2463">
            <v>244</v>
          </cell>
          <cell r="AF2463">
            <v>0</v>
          </cell>
          <cell r="AG2463">
            <v>1</v>
          </cell>
          <cell r="AH2463">
            <v>1</v>
          </cell>
          <cell r="AI2463">
            <v>1</v>
          </cell>
          <cell r="AJ2463">
            <v>0</v>
          </cell>
          <cell r="AL2463">
            <v>52</v>
          </cell>
          <cell r="AM2463">
            <v>156</v>
          </cell>
          <cell r="AO2463" t="str">
            <v>C-16-00276-UT</v>
          </cell>
          <cell r="AP2463">
            <v>3048</v>
          </cell>
          <cell r="AQ2463" t="str">
            <v>NM</v>
          </cell>
          <cell r="AR2463" t="str">
            <v>Public Service Company of New Mexico</v>
          </cell>
          <cell r="AS2463" t="str">
            <v>TXNM</v>
          </cell>
          <cell r="AT2463" t="str">
            <v>Electric</v>
          </cell>
          <cell r="AU2463">
            <v>42711</v>
          </cell>
          <cell r="AV2463">
            <v>99249.873999999996</v>
          </cell>
          <cell r="AW2463">
            <v>7.51</v>
          </cell>
          <cell r="AX2463">
            <v>10.130000000000001</v>
          </cell>
          <cell r="AY2463">
            <v>49.61</v>
          </cell>
          <cell r="AZ2463">
            <v>2381200.287</v>
          </cell>
          <cell r="BA2463">
            <v>43089</v>
          </cell>
          <cell r="BB2463">
            <v>10271.699000000001</v>
          </cell>
          <cell r="BC2463">
            <v>7.23</v>
          </cell>
          <cell r="BD2463">
            <v>9.58</v>
          </cell>
          <cell r="BE2463">
            <v>49.61</v>
          </cell>
          <cell r="BF2463">
            <v>43465</v>
          </cell>
          <cell r="BG2463">
            <v>2363888.108</v>
          </cell>
          <cell r="BH2463" t="str">
            <v>Average</v>
          </cell>
          <cell r="BI2463" t="str">
            <v>Vertically Integrated</v>
          </cell>
          <cell r="BJ2463" t="str">
            <v>Settled</v>
          </cell>
          <cell r="BK2463" t="str">
            <v>Yes</v>
          </cell>
          <cell r="BL2463" t="str">
            <v>No</v>
          </cell>
        </row>
        <row r="2464">
          <cell r="AE2464">
            <v>244</v>
          </cell>
          <cell r="AF2464">
            <v>0</v>
          </cell>
          <cell r="AG2464">
            <v>1</v>
          </cell>
          <cell r="AH2464">
            <v>1</v>
          </cell>
          <cell r="AI2464">
            <v>1</v>
          </cell>
          <cell r="AJ2464">
            <v>0</v>
          </cell>
          <cell r="AL2464">
            <v>52</v>
          </cell>
          <cell r="AM2464">
            <v>156</v>
          </cell>
          <cell r="AO2464" t="str">
            <v>C-16-00269-UT</v>
          </cell>
          <cell r="AP2464">
            <v>3053</v>
          </cell>
          <cell r="AQ2464" t="str">
            <v>NM</v>
          </cell>
          <cell r="AR2464" t="str">
            <v>Southwestern Public Service Company</v>
          </cell>
          <cell r="AS2464" t="str">
            <v>XEL</v>
          </cell>
          <cell r="AT2464" t="str">
            <v>Electric</v>
          </cell>
          <cell r="AU2464">
            <v>42675</v>
          </cell>
          <cell r="AV2464">
            <v>41402.506999999998</v>
          </cell>
          <cell r="AW2464">
            <v>7.83</v>
          </cell>
          <cell r="AX2464">
            <v>10.1</v>
          </cell>
          <cell r="AY2464">
            <v>53.97</v>
          </cell>
          <cell r="AZ2464">
            <v>832169.47499999998</v>
          </cell>
          <cell r="BA2464">
            <v>42844</v>
          </cell>
          <cell r="BB2464">
            <v>0</v>
          </cell>
          <cell r="BC2464" t="str">
            <v>NA</v>
          </cell>
          <cell r="BD2464" t="str">
            <v>NA</v>
          </cell>
          <cell r="BE2464" t="str">
            <v>NA</v>
          </cell>
          <cell r="BG2464" t="str">
            <v>NA</v>
          </cell>
          <cell r="BI2464" t="str">
            <v>Vertically Integrated</v>
          </cell>
          <cell r="BJ2464" t="str">
            <v>Fully Litigated</v>
          </cell>
          <cell r="BK2464" t="str">
            <v>No</v>
          </cell>
          <cell r="BL2464" t="str">
            <v>No</v>
          </cell>
        </row>
        <row r="2465">
          <cell r="AE2465">
            <v>244</v>
          </cell>
          <cell r="AF2465">
            <v>0</v>
          </cell>
          <cell r="AG2465">
            <v>1</v>
          </cell>
          <cell r="AH2465">
            <v>1</v>
          </cell>
          <cell r="AI2465">
            <v>1</v>
          </cell>
          <cell r="AJ2465">
            <v>0</v>
          </cell>
          <cell r="AL2465">
            <v>52</v>
          </cell>
          <cell r="AM2465">
            <v>156</v>
          </cell>
          <cell r="AO2465" t="str">
            <v>C-17-00255-UT</v>
          </cell>
          <cell r="AP2465">
            <v>3221</v>
          </cell>
          <cell r="AQ2465" t="str">
            <v>NM</v>
          </cell>
          <cell r="AR2465" t="str">
            <v>Southwestern Public Service Company</v>
          </cell>
          <cell r="AS2465" t="str">
            <v>XEL</v>
          </cell>
          <cell r="AT2465" t="str">
            <v>Electric</v>
          </cell>
          <cell r="AU2465">
            <v>43035</v>
          </cell>
          <cell r="AV2465">
            <v>27331.829000000002</v>
          </cell>
          <cell r="AW2465">
            <v>7.84</v>
          </cell>
          <cell r="AX2465">
            <v>10.25</v>
          </cell>
          <cell r="AY2465">
            <v>58</v>
          </cell>
          <cell r="AZ2465">
            <v>877456.33600000001</v>
          </cell>
          <cell r="BA2465">
            <v>43348</v>
          </cell>
          <cell r="BB2465">
            <v>12500</v>
          </cell>
          <cell r="BC2465">
            <v>7.24</v>
          </cell>
          <cell r="BD2465">
            <v>9.56</v>
          </cell>
          <cell r="BE2465">
            <v>53.97</v>
          </cell>
          <cell r="BF2465">
            <v>42916</v>
          </cell>
          <cell r="BG2465">
            <v>870334.04300000006</v>
          </cell>
          <cell r="BH2465" t="str">
            <v>Year-end</v>
          </cell>
          <cell r="BI2465" t="str">
            <v>Vertically Integrated</v>
          </cell>
          <cell r="BJ2465" t="str">
            <v>Fully Litigated</v>
          </cell>
          <cell r="BK2465" t="str">
            <v>No</v>
          </cell>
          <cell r="BL2465" t="str">
            <v>No</v>
          </cell>
        </row>
        <row r="2466">
          <cell r="AE2466">
            <v>245</v>
          </cell>
          <cell r="AF2466">
            <v>1</v>
          </cell>
          <cell r="AG2466">
            <v>1</v>
          </cell>
          <cell r="AH2466">
            <v>1</v>
          </cell>
          <cell r="AI2466">
            <v>1</v>
          </cell>
          <cell r="AJ2466">
            <v>1</v>
          </cell>
          <cell r="AL2466">
            <v>52</v>
          </cell>
          <cell r="AM2466">
            <v>156</v>
          </cell>
          <cell r="AO2466" t="str">
            <v>C-18-00038-UT</v>
          </cell>
          <cell r="AP2466">
            <v>3306</v>
          </cell>
          <cell r="AQ2466" t="str">
            <v>NM</v>
          </cell>
          <cell r="AR2466" t="str">
            <v>New Mexico Gas Company, Inc.</v>
          </cell>
          <cell r="AS2466" t="str">
            <v>EMA</v>
          </cell>
          <cell r="AT2466" t="str">
            <v>Natural Gas</v>
          </cell>
          <cell r="AU2466">
            <v>43157</v>
          </cell>
          <cell r="AV2466">
            <v>7981.2520000000004</v>
          </cell>
          <cell r="AW2466">
            <v>7.65</v>
          </cell>
          <cell r="AX2466">
            <v>10.199999999999999</v>
          </cell>
          <cell r="AY2466">
            <v>54</v>
          </cell>
          <cell r="AZ2466">
            <v>578353.44400000002</v>
          </cell>
          <cell r="BA2466">
            <v>43663</v>
          </cell>
          <cell r="BB2466">
            <v>2500</v>
          </cell>
          <cell r="BC2466" t="str">
            <v>NA</v>
          </cell>
          <cell r="BD2466" t="str">
            <v>NA</v>
          </cell>
          <cell r="BE2466" t="str">
            <v>NA</v>
          </cell>
          <cell r="BF2466">
            <v>43008</v>
          </cell>
          <cell r="BG2466" t="str">
            <v>NA</v>
          </cell>
          <cell r="BI2466" t="str">
            <v>Distribution</v>
          </cell>
          <cell r="BJ2466" t="str">
            <v>Settled</v>
          </cell>
          <cell r="BK2466" t="str">
            <v>Yes</v>
          </cell>
          <cell r="BL2466" t="str">
            <v>No</v>
          </cell>
        </row>
        <row r="2467">
          <cell r="AE2467">
            <v>245</v>
          </cell>
          <cell r="AF2467">
            <v>1</v>
          </cell>
          <cell r="AG2467">
            <v>1</v>
          </cell>
          <cell r="AH2467">
            <v>1</v>
          </cell>
          <cell r="AI2467">
            <v>1</v>
          </cell>
          <cell r="AJ2467">
            <v>0</v>
          </cell>
          <cell r="AL2467">
            <v>52</v>
          </cell>
          <cell r="AM2467">
            <v>156</v>
          </cell>
          <cell r="AO2467" t="str">
            <v>C-19-00170-UT</v>
          </cell>
          <cell r="AP2467">
            <v>3529</v>
          </cell>
          <cell r="AQ2467" t="str">
            <v>NM</v>
          </cell>
          <cell r="AR2467" t="str">
            <v>Southwestern Public Service Company</v>
          </cell>
          <cell r="AS2467" t="str">
            <v>XEL</v>
          </cell>
          <cell r="AT2467" t="str">
            <v>Electric</v>
          </cell>
          <cell r="AU2467">
            <v>43647</v>
          </cell>
          <cell r="AV2467">
            <v>46561.957000000002</v>
          </cell>
          <cell r="AW2467">
            <v>7.54</v>
          </cell>
          <cell r="AX2467">
            <v>10.1</v>
          </cell>
          <cell r="AY2467">
            <v>54.77</v>
          </cell>
          <cell r="AZ2467">
            <v>1269650.1130000001</v>
          </cell>
          <cell r="BA2467">
            <v>43971</v>
          </cell>
          <cell r="BB2467">
            <v>31000</v>
          </cell>
          <cell r="BC2467">
            <v>7.19</v>
          </cell>
          <cell r="BD2467">
            <v>9.4499999999999993</v>
          </cell>
          <cell r="BE2467">
            <v>54.77</v>
          </cell>
          <cell r="BF2467">
            <v>43555</v>
          </cell>
          <cell r="BG2467">
            <v>1270951.362</v>
          </cell>
          <cell r="BH2467" t="str">
            <v>Year-end</v>
          </cell>
          <cell r="BI2467" t="str">
            <v>Vertically Integrated</v>
          </cell>
          <cell r="BJ2467" t="str">
            <v>Settled</v>
          </cell>
          <cell r="BK2467" t="str">
            <v>No</v>
          </cell>
          <cell r="BL2467" t="str">
            <v>No</v>
          </cell>
        </row>
        <row r="2468">
          <cell r="AE2468">
            <v>246</v>
          </cell>
          <cell r="AF2468">
            <v>1</v>
          </cell>
          <cell r="AG2468">
            <v>1</v>
          </cell>
          <cell r="AH2468">
            <v>1</v>
          </cell>
          <cell r="AI2468">
            <v>1</v>
          </cell>
          <cell r="AJ2468">
            <v>1</v>
          </cell>
          <cell r="AL2468">
            <v>52</v>
          </cell>
          <cell r="AM2468">
            <v>156</v>
          </cell>
          <cell r="AO2468" t="str">
            <v>C-19-00317-UT</v>
          </cell>
          <cell r="AP2468">
            <v>3600</v>
          </cell>
          <cell r="AQ2468" t="str">
            <v>NM</v>
          </cell>
          <cell r="AR2468" t="str">
            <v>New Mexico Gas Company, Inc.</v>
          </cell>
          <cell r="AS2468" t="str">
            <v>EMA</v>
          </cell>
          <cell r="AT2468" t="str">
            <v>Natural Gas</v>
          </cell>
          <cell r="AU2468">
            <v>43822</v>
          </cell>
          <cell r="AV2468">
            <v>13231.778</v>
          </cell>
          <cell r="AW2468">
            <v>7.36</v>
          </cell>
          <cell r="AX2468">
            <v>10.199999999999999</v>
          </cell>
          <cell r="AY2468">
            <v>54</v>
          </cell>
          <cell r="AZ2468">
            <v>741436.41</v>
          </cell>
          <cell r="BA2468">
            <v>44181</v>
          </cell>
          <cell r="BB2468">
            <v>4500</v>
          </cell>
          <cell r="BC2468">
            <v>6.65</v>
          </cell>
          <cell r="BD2468">
            <v>9.3800000000000008</v>
          </cell>
          <cell r="BE2468">
            <v>52</v>
          </cell>
          <cell r="BF2468">
            <v>44561</v>
          </cell>
          <cell r="BG2468">
            <v>741436.41</v>
          </cell>
          <cell r="BH2468" t="str">
            <v>Average</v>
          </cell>
          <cell r="BI2468" t="str">
            <v>Distribution</v>
          </cell>
          <cell r="BJ2468" t="str">
            <v>Settled</v>
          </cell>
          <cell r="BK2468" t="str">
            <v>No</v>
          </cell>
          <cell r="BL2468" t="str">
            <v>No</v>
          </cell>
        </row>
        <row r="2469">
          <cell r="AE2469">
            <v>246</v>
          </cell>
          <cell r="AF2469">
            <v>1</v>
          </cell>
          <cell r="AG2469">
            <v>1</v>
          </cell>
          <cell r="AH2469">
            <v>1</v>
          </cell>
          <cell r="AI2469">
            <v>1</v>
          </cell>
          <cell r="AJ2469">
            <v>0</v>
          </cell>
          <cell r="AL2469">
            <v>52</v>
          </cell>
          <cell r="AM2469">
            <v>156</v>
          </cell>
          <cell r="AO2469" t="str">
            <v>C-20-00104-UT</v>
          </cell>
          <cell r="AP2469">
            <v>3654</v>
          </cell>
          <cell r="AQ2469" t="str">
            <v>NM</v>
          </cell>
          <cell r="AR2469" t="str">
            <v>El Paso Electric Company</v>
          </cell>
          <cell r="AT2469" t="str">
            <v>Electric</v>
          </cell>
          <cell r="AU2469">
            <v>43980</v>
          </cell>
          <cell r="AV2469">
            <v>5139.2380000000003</v>
          </cell>
          <cell r="AW2469">
            <v>7.91</v>
          </cell>
          <cell r="AX2469">
            <v>10.3</v>
          </cell>
          <cell r="AY2469">
            <v>51</v>
          </cell>
          <cell r="AZ2469">
            <v>467639.02</v>
          </cell>
          <cell r="BA2469">
            <v>44370</v>
          </cell>
          <cell r="BB2469">
            <v>-4294.5370000000003</v>
          </cell>
          <cell r="BC2469">
            <v>7.18</v>
          </cell>
          <cell r="BD2469">
            <v>9</v>
          </cell>
          <cell r="BE2469">
            <v>49.21</v>
          </cell>
          <cell r="BF2469">
            <v>43830</v>
          </cell>
          <cell r="BG2469">
            <v>463195.81599999999</v>
          </cell>
          <cell r="BH2469" t="str">
            <v>Year-end</v>
          </cell>
          <cell r="BI2469" t="str">
            <v>Vertically Integrated</v>
          </cell>
          <cell r="BJ2469" t="str">
            <v>Fully Litigated</v>
          </cell>
          <cell r="BK2469" t="str">
            <v>No</v>
          </cell>
          <cell r="BL2469" t="str">
            <v>No</v>
          </cell>
        </row>
        <row r="2470">
          <cell r="AE2470">
            <v>246</v>
          </cell>
          <cell r="AF2470">
            <v>1</v>
          </cell>
          <cell r="AG2470">
            <v>1</v>
          </cell>
          <cell r="AH2470">
            <v>1</v>
          </cell>
          <cell r="AI2470">
            <v>1</v>
          </cell>
          <cell r="AJ2470">
            <v>0</v>
          </cell>
          <cell r="AL2470">
            <v>52</v>
          </cell>
          <cell r="AM2470">
            <v>156</v>
          </cell>
          <cell r="AO2470" t="str">
            <v>C-20-00238-UT</v>
          </cell>
          <cell r="AP2470">
            <v>3757</v>
          </cell>
          <cell r="AQ2470" t="str">
            <v>NM</v>
          </cell>
          <cell r="AR2470" t="str">
            <v>Southwestern Public Service Company</v>
          </cell>
          <cell r="AS2470" t="str">
            <v>XEL</v>
          </cell>
          <cell r="AT2470" t="str">
            <v>Electric</v>
          </cell>
          <cell r="AU2470">
            <v>44200</v>
          </cell>
          <cell r="AV2470">
            <v>84446.197</v>
          </cell>
          <cell r="AW2470">
            <v>7.61</v>
          </cell>
          <cell r="AX2470">
            <v>10.35</v>
          </cell>
          <cell r="AY2470">
            <v>54.72</v>
          </cell>
          <cell r="AZ2470">
            <v>1837126.2350000001</v>
          </cell>
          <cell r="BA2470">
            <v>44608</v>
          </cell>
          <cell r="BB2470">
            <v>62423.334000000003</v>
          </cell>
          <cell r="BC2470">
            <v>7.07</v>
          </cell>
          <cell r="BD2470">
            <v>9.35</v>
          </cell>
          <cell r="BE2470">
            <v>54.72</v>
          </cell>
          <cell r="BF2470">
            <v>44104</v>
          </cell>
          <cell r="BG2470">
            <v>1839470.3419999999</v>
          </cell>
          <cell r="BH2470" t="str">
            <v>Year-end</v>
          </cell>
          <cell r="BI2470" t="str">
            <v>Vertically Integrated</v>
          </cell>
          <cell r="BJ2470" t="str">
            <v>Settled</v>
          </cell>
          <cell r="BK2470" t="str">
            <v>No</v>
          </cell>
          <cell r="BL2470" t="str">
            <v>No</v>
          </cell>
        </row>
        <row r="2471">
          <cell r="AE2471">
            <v>247</v>
          </cell>
          <cell r="AF2471">
            <v>1</v>
          </cell>
          <cell r="AG2471">
            <v>1</v>
          </cell>
          <cell r="AH2471">
            <v>1</v>
          </cell>
          <cell r="AI2471">
            <v>1</v>
          </cell>
          <cell r="AJ2471">
            <v>1</v>
          </cell>
          <cell r="AL2471">
            <v>52</v>
          </cell>
          <cell r="AM2471">
            <v>156</v>
          </cell>
          <cell r="AO2471" t="str">
            <v>C-21-00267-UT</v>
          </cell>
          <cell r="AP2471">
            <v>3974</v>
          </cell>
          <cell r="AQ2471" t="str">
            <v>NM</v>
          </cell>
          <cell r="AR2471" t="str">
            <v>New Mexico Gas Company, Inc.</v>
          </cell>
          <cell r="AS2471" t="str">
            <v>EMA</v>
          </cell>
          <cell r="AT2471" t="str">
            <v>Natural Gas</v>
          </cell>
          <cell r="AU2471">
            <v>44543</v>
          </cell>
          <cell r="AV2471">
            <v>40741.847000000002</v>
          </cell>
          <cell r="AW2471">
            <v>6.89</v>
          </cell>
          <cell r="AX2471">
            <v>10.1</v>
          </cell>
          <cell r="AY2471">
            <v>53</v>
          </cell>
          <cell r="AZ2471">
            <v>880235.86400000006</v>
          </cell>
          <cell r="BA2471">
            <v>44895</v>
          </cell>
          <cell r="BB2471">
            <v>19300</v>
          </cell>
          <cell r="BC2471">
            <v>6.44</v>
          </cell>
          <cell r="BD2471">
            <v>9.3800000000000008</v>
          </cell>
          <cell r="BE2471">
            <v>52</v>
          </cell>
          <cell r="BF2471">
            <v>45291</v>
          </cell>
          <cell r="BG2471">
            <v>809152.85900000005</v>
          </cell>
          <cell r="BH2471" t="str">
            <v>Average</v>
          </cell>
          <cell r="BI2471" t="str">
            <v>Distribution</v>
          </cell>
          <cell r="BJ2471" t="str">
            <v>Settled</v>
          </cell>
          <cell r="BK2471" t="str">
            <v>No</v>
          </cell>
          <cell r="BL2471" t="str">
            <v>No</v>
          </cell>
        </row>
        <row r="2472">
          <cell r="AE2472">
            <v>247</v>
          </cell>
          <cell r="AF2472">
            <v>1</v>
          </cell>
          <cell r="AG2472">
            <v>1</v>
          </cell>
          <cell r="AH2472">
            <v>1</v>
          </cell>
          <cell r="AI2472">
            <v>1</v>
          </cell>
          <cell r="AJ2472">
            <v>0</v>
          </cell>
          <cell r="AL2472">
            <v>52</v>
          </cell>
          <cell r="AM2472">
            <v>156</v>
          </cell>
          <cell r="AO2472" t="str">
            <v>C-22-00286-UT</v>
          </cell>
          <cell r="AP2472">
            <v>4090</v>
          </cell>
          <cell r="AQ2472" t="str">
            <v>NM</v>
          </cell>
          <cell r="AR2472" t="str">
            <v>Southwestern Public Service Company</v>
          </cell>
          <cell r="AS2472" t="str">
            <v>XEL</v>
          </cell>
          <cell r="AT2472" t="str">
            <v>Electric</v>
          </cell>
          <cell r="AU2472">
            <v>44883</v>
          </cell>
          <cell r="AV2472">
            <v>75367.911999999997</v>
          </cell>
          <cell r="AW2472">
            <v>7.85</v>
          </cell>
          <cell r="AX2472">
            <v>10.75</v>
          </cell>
          <cell r="AY2472">
            <v>54.7</v>
          </cell>
          <cell r="AZ2472">
            <v>2426609.39</v>
          </cell>
          <cell r="BA2472">
            <v>45218</v>
          </cell>
          <cell r="BB2472">
            <v>33000</v>
          </cell>
          <cell r="BC2472">
            <v>7.17</v>
          </cell>
          <cell r="BD2472">
            <v>9.5</v>
          </cell>
          <cell r="BE2472">
            <v>54.7</v>
          </cell>
          <cell r="BF2472">
            <v>45473</v>
          </cell>
          <cell r="BG2472">
            <v>2396786.2439999999</v>
          </cell>
          <cell r="BH2472" t="str">
            <v>Average</v>
          </cell>
          <cell r="BI2472" t="str">
            <v>Vertically Integrated</v>
          </cell>
          <cell r="BJ2472" t="str">
            <v>Settled</v>
          </cell>
          <cell r="BK2472" t="str">
            <v>No</v>
          </cell>
          <cell r="BL2472" t="str">
            <v>No</v>
          </cell>
        </row>
        <row r="2473">
          <cell r="AE2473">
            <v>247</v>
          </cell>
          <cell r="AF2473">
            <v>1</v>
          </cell>
          <cell r="AG2473">
            <v>1</v>
          </cell>
          <cell r="AH2473">
            <v>1</v>
          </cell>
          <cell r="AI2473">
            <v>1</v>
          </cell>
          <cell r="AJ2473">
            <v>0</v>
          </cell>
          <cell r="AL2473">
            <v>52</v>
          </cell>
          <cell r="AM2473">
            <v>156</v>
          </cell>
          <cell r="AO2473" t="str">
            <v>C-22-00270-UT</v>
          </cell>
          <cell r="AP2473">
            <v>4097</v>
          </cell>
          <cell r="AQ2473" t="str">
            <v>NM</v>
          </cell>
          <cell r="AR2473" t="str">
            <v>Public Service Company of New Mexico</v>
          </cell>
          <cell r="AS2473" t="str">
            <v>TXNM</v>
          </cell>
          <cell r="AT2473" t="str">
            <v>Electric</v>
          </cell>
          <cell r="AU2473">
            <v>44900</v>
          </cell>
          <cell r="AV2473">
            <v>63765.315000000002</v>
          </cell>
          <cell r="AW2473">
            <v>7.12</v>
          </cell>
          <cell r="AX2473">
            <v>10.25</v>
          </cell>
          <cell r="AY2473">
            <v>52</v>
          </cell>
          <cell r="AZ2473">
            <v>2713016.29</v>
          </cell>
          <cell r="BA2473">
            <v>45294</v>
          </cell>
          <cell r="BB2473">
            <v>15300</v>
          </cell>
          <cell r="BC2473">
            <v>6.47</v>
          </cell>
          <cell r="BD2473">
            <v>9.26</v>
          </cell>
          <cell r="BE2473">
            <v>49.61</v>
          </cell>
          <cell r="BF2473">
            <v>45657</v>
          </cell>
          <cell r="BG2473">
            <v>2557000</v>
          </cell>
          <cell r="BH2473" t="str">
            <v>Average</v>
          </cell>
          <cell r="BI2473" t="str">
            <v>Vertically Integrated</v>
          </cell>
          <cell r="BJ2473" t="str">
            <v>Fully Litigated</v>
          </cell>
          <cell r="BK2473" t="str">
            <v>No</v>
          </cell>
          <cell r="BL2473" t="str">
            <v>No</v>
          </cell>
        </row>
        <row r="2474">
          <cell r="AE2474">
            <v>248</v>
          </cell>
          <cell r="AF2474">
            <v>1</v>
          </cell>
          <cell r="AG2474">
            <v>1</v>
          </cell>
          <cell r="AH2474">
            <v>1</v>
          </cell>
          <cell r="AI2474">
            <v>1</v>
          </cell>
          <cell r="AJ2474">
            <v>1</v>
          </cell>
          <cell r="AL2474">
            <v>52</v>
          </cell>
          <cell r="AM2474">
            <v>156</v>
          </cell>
          <cell r="AO2474" t="str">
            <v>C-23-00255-UT</v>
          </cell>
          <cell r="AP2474">
            <v>4249</v>
          </cell>
          <cell r="AQ2474" t="str">
            <v>NM</v>
          </cell>
          <cell r="AR2474" t="str">
            <v>New Mexico Gas Company, Inc.</v>
          </cell>
          <cell r="AS2474" t="str">
            <v>EMA</v>
          </cell>
          <cell r="AT2474" t="str">
            <v>Natural Gas</v>
          </cell>
          <cell r="AU2474">
            <v>45183</v>
          </cell>
          <cell r="AV2474">
            <v>48430.057000000001</v>
          </cell>
          <cell r="AW2474">
            <v>7.44</v>
          </cell>
          <cell r="AX2474">
            <v>10.5</v>
          </cell>
          <cell r="AY2474">
            <v>53</v>
          </cell>
          <cell r="AZ2474">
            <v>968135.48699999996</v>
          </cell>
          <cell r="BA2474">
            <v>45498</v>
          </cell>
          <cell r="BB2474">
            <v>30000</v>
          </cell>
          <cell r="BC2474">
            <v>6.79</v>
          </cell>
          <cell r="BD2474">
            <v>9.3800000000000008</v>
          </cell>
          <cell r="BE2474">
            <v>52</v>
          </cell>
          <cell r="BF2474">
            <v>45930</v>
          </cell>
          <cell r="BG2474">
            <v>955087.29500000004</v>
          </cell>
          <cell r="BH2474" t="str">
            <v>Average</v>
          </cell>
          <cell r="BI2474" t="str">
            <v>Distribution</v>
          </cell>
          <cell r="BJ2474" t="str">
            <v>Settled</v>
          </cell>
          <cell r="BK2474" t="str">
            <v>No</v>
          </cell>
          <cell r="BL2474" t="str">
            <v>No</v>
          </cell>
        </row>
        <row r="2475">
          <cell r="AE2475">
            <v>248</v>
          </cell>
          <cell r="AF2475">
            <v>1</v>
          </cell>
          <cell r="AG2475">
            <v>1</v>
          </cell>
          <cell r="AH2475">
            <v>1</v>
          </cell>
          <cell r="AI2475">
            <v>1</v>
          </cell>
          <cell r="AJ2475">
            <v>0</v>
          </cell>
          <cell r="AL2475">
            <v>52</v>
          </cell>
          <cell r="AM2475">
            <v>156</v>
          </cell>
          <cell r="AO2475" t="str">
            <v>C-24-00089-UT</v>
          </cell>
          <cell r="AP2475">
            <v>4417</v>
          </cell>
          <cell r="AQ2475" t="str">
            <v>NM</v>
          </cell>
          <cell r="AR2475" t="str">
            <v>Public Service Company of New Mexico</v>
          </cell>
          <cell r="AS2475" t="str">
            <v>TXNM</v>
          </cell>
          <cell r="AT2475" t="str">
            <v>Electric</v>
          </cell>
          <cell r="AU2475">
            <v>45457</v>
          </cell>
          <cell r="AV2475">
            <v>174319.61600000001</v>
          </cell>
          <cell r="AW2475">
            <v>7.5</v>
          </cell>
          <cell r="AX2475">
            <v>10.45</v>
          </cell>
          <cell r="AY2475">
            <v>52.5</v>
          </cell>
          <cell r="AZ2475">
            <v>2982949.247</v>
          </cell>
          <cell r="BA2475">
            <v>45792</v>
          </cell>
          <cell r="BB2475">
            <v>104999.997</v>
          </cell>
          <cell r="BC2475">
            <v>6.9</v>
          </cell>
          <cell r="BD2475">
            <v>9.4499999999999993</v>
          </cell>
          <cell r="BE2475">
            <v>51</v>
          </cell>
          <cell r="BF2475">
            <v>46203</v>
          </cell>
          <cell r="BG2475">
            <v>3011857.247</v>
          </cell>
          <cell r="BH2475" t="str">
            <v>Average</v>
          </cell>
          <cell r="BI2475" t="str">
            <v>Vertically Integrated</v>
          </cell>
          <cell r="BJ2475" t="str">
            <v>Settled</v>
          </cell>
          <cell r="BK2475" t="str">
            <v>Yes</v>
          </cell>
          <cell r="BL2475" t="str">
            <v>No</v>
          </cell>
        </row>
        <row r="2476">
          <cell r="AE2476">
            <v>248</v>
          </cell>
          <cell r="AF2476">
            <v>0</v>
          </cell>
          <cell r="AG2476">
            <v>1</v>
          </cell>
          <cell r="AH2476">
            <v>1</v>
          </cell>
          <cell r="AI2476">
            <v>1</v>
          </cell>
          <cell r="AJ2476">
            <v>0</v>
          </cell>
          <cell r="AL2476">
            <v>52</v>
          </cell>
          <cell r="AM2476">
            <v>157</v>
          </cell>
          <cell r="AO2476" t="str">
            <v>D-06-11022</v>
          </cell>
          <cell r="AP2476">
            <v>-994</v>
          </cell>
          <cell r="AQ2476" t="str">
            <v>NV</v>
          </cell>
          <cell r="AR2476" t="str">
            <v>Nevada Power Company</v>
          </cell>
          <cell r="AS2476" t="str">
            <v>BRK.A</v>
          </cell>
          <cell r="AT2476" t="str">
            <v>Electric</v>
          </cell>
          <cell r="AU2476">
            <v>39036</v>
          </cell>
          <cell r="AV2476">
            <v>156800</v>
          </cell>
          <cell r="AW2476">
            <v>9.39</v>
          </cell>
          <cell r="AX2476">
            <v>11.4</v>
          </cell>
          <cell r="AY2476">
            <v>47.29</v>
          </cell>
          <cell r="AZ2476">
            <v>3320800</v>
          </cell>
          <cell r="BA2476">
            <v>39225</v>
          </cell>
          <cell r="BB2476">
            <v>120500</v>
          </cell>
          <cell r="BC2476">
            <v>9.06</v>
          </cell>
          <cell r="BD2476">
            <v>10.7</v>
          </cell>
          <cell r="BE2476">
            <v>47.29</v>
          </cell>
          <cell r="BF2476">
            <v>38898</v>
          </cell>
          <cell r="BG2476">
            <v>3296500</v>
          </cell>
          <cell r="BH2476" t="str">
            <v>Year-end</v>
          </cell>
          <cell r="BI2476" t="str">
            <v>Vertically Integrated</v>
          </cell>
          <cell r="BJ2476" t="str">
            <v>Fully Litigated</v>
          </cell>
          <cell r="BK2476" t="str">
            <v>No</v>
          </cell>
          <cell r="BL2476" t="str">
            <v>No</v>
          </cell>
        </row>
        <row r="2477">
          <cell r="AE2477">
            <v>248</v>
          </cell>
          <cell r="AF2477">
            <v>0</v>
          </cell>
          <cell r="AG2477">
            <v>1</v>
          </cell>
          <cell r="AH2477">
            <v>1</v>
          </cell>
          <cell r="AI2477">
            <v>1</v>
          </cell>
          <cell r="AJ2477">
            <v>1</v>
          </cell>
          <cell r="AL2477">
            <v>52</v>
          </cell>
          <cell r="AM2477">
            <v>157</v>
          </cell>
          <cell r="AO2477" t="str">
            <v>D-95-12016(Southern)</v>
          </cell>
          <cell r="AP2477">
            <v>-755</v>
          </cell>
          <cell r="AQ2477" t="str">
            <v>NV</v>
          </cell>
          <cell r="AR2477" t="str">
            <v>Southwest Gas Corporation</v>
          </cell>
          <cell r="AS2477" t="str">
            <v>SWX</v>
          </cell>
          <cell r="AT2477" t="str">
            <v>Natural Gas</v>
          </cell>
          <cell r="AU2477">
            <v>35041</v>
          </cell>
          <cell r="AV2477">
            <v>15800</v>
          </cell>
          <cell r="AW2477">
            <v>10.29</v>
          </cell>
          <cell r="AX2477">
            <v>12.5</v>
          </cell>
          <cell r="AY2477">
            <v>43</v>
          </cell>
          <cell r="AZ2477" t="str">
            <v>NA</v>
          </cell>
          <cell r="BA2477">
            <v>35201</v>
          </cell>
          <cell r="BB2477">
            <v>10600</v>
          </cell>
          <cell r="BC2477">
            <v>9.5</v>
          </cell>
          <cell r="BD2477" t="str">
            <v>NA</v>
          </cell>
          <cell r="BE2477" t="str">
            <v>NA</v>
          </cell>
          <cell r="BG2477" t="str">
            <v>NA</v>
          </cell>
          <cell r="BI2477" t="str">
            <v>Distribution</v>
          </cell>
          <cell r="BJ2477" t="str">
            <v>Settled</v>
          </cell>
          <cell r="BK2477" t="str">
            <v>No</v>
          </cell>
          <cell r="BL2477" t="str">
            <v>No</v>
          </cell>
        </row>
        <row r="2478">
          <cell r="AE2478">
            <v>248</v>
          </cell>
          <cell r="AF2478">
            <v>0</v>
          </cell>
          <cell r="AG2478">
            <v>1</v>
          </cell>
          <cell r="AH2478">
            <v>1</v>
          </cell>
          <cell r="AI2478">
            <v>1</v>
          </cell>
          <cell r="AJ2478">
            <v>1</v>
          </cell>
          <cell r="AL2478">
            <v>52</v>
          </cell>
          <cell r="AM2478">
            <v>157</v>
          </cell>
          <cell r="AO2478" t="str">
            <v>D-95-12015(Northern)</v>
          </cell>
          <cell r="AP2478">
            <v>-754</v>
          </cell>
          <cell r="AQ2478" t="str">
            <v>NV</v>
          </cell>
          <cell r="AR2478" t="str">
            <v>Southwest Gas Corporation</v>
          </cell>
          <cell r="AS2478" t="str">
            <v>SWX</v>
          </cell>
          <cell r="AT2478" t="str">
            <v>Natural Gas</v>
          </cell>
          <cell r="AU2478">
            <v>35041</v>
          </cell>
          <cell r="AV2478">
            <v>5100</v>
          </cell>
          <cell r="AW2478">
            <v>10.29</v>
          </cell>
          <cell r="AX2478">
            <v>12.5</v>
          </cell>
          <cell r="AY2478">
            <v>43</v>
          </cell>
          <cell r="AZ2478" t="str">
            <v>NA</v>
          </cell>
          <cell r="BA2478">
            <v>35201</v>
          </cell>
          <cell r="BB2478">
            <v>3200</v>
          </cell>
          <cell r="BC2478">
            <v>9.67</v>
          </cell>
          <cell r="BD2478" t="str">
            <v>NA</v>
          </cell>
          <cell r="BE2478" t="str">
            <v>NA</v>
          </cell>
          <cell r="BG2478" t="str">
            <v>NA</v>
          </cell>
          <cell r="BI2478" t="str">
            <v>Distribution</v>
          </cell>
          <cell r="BJ2478" t="str">
            <v>Settled</v>
          </cell>
          <cell r="BK2478" t="str">
            <v>No</v>
          </cell>
          <cell r="BL2478" t="str">
            <v>No</v>
          </cell>
        </row>
        <row r="2479">
          <cell r="AE2479">
            <v>248</v>
          </cell>
          <cell r="AF2479">
            <v>0</v>
          </cell>
          <cell r="AG2479">
            <v>1</v>
          </cell>
          <cell r="AH2479">
            <v>1</v>
          </cell>
          <cell r="AI2479">
            <v>1</v>
          </cell>
          <cell r="AJ2479">
            <v>0</v>
          </cell>
          <cell r="AL2479">
            <v>52</v>
          </cell>
          <cell r="AM2479">
            <v>157</v>
          </cell>
          <cell r="AO2479" t="str">
            <v>D-93-11045</v>
          </cell>
          <cell r="AP2479">
            <v>-751</v>
          </cell>
          <cell r="AQ2479" t="str">
            <v>NV</v>
          </cell>
          <cell r="AR2479" t="str">
            <v>Nevada Power Company</v>
          </cell>
          <cell r="AS2479" t="str">
            <v>BRK.A</v>
          </cell>
          <cell r="AT2479" t="str">
            <v>Electric</v>
          </cell>
          <cell r="AU2479">
            <v>34344</v>
          </cell>
          <cell r="AV2479">
            <v>29100</v>
          </cell>
          <cell r="AW2479">
            <v>9.6999999999999993</v>
          </cell>
          <cell r="AX2479">
            <v>12.5</v>
          </cell>
          <cell r="AY2479" t="str">
            <v>NA</v>
          </cell>
          <cell r="AZ2479" t="str">
            <v>NA</v>
          </cell>
          <cell r="BA2479">
            <v>34529</v>
          </cell>
          <cell r="BB2479">
            <v>-6300</v>
          </cell>
          <cell r="BC2479" t="str">
            <v>NA</v>
          </cell>
          <cell r="BD2479" t="str">
            <v>NA</v>
          </cell>
          <cell r="BE2479" t="str">
            <v>NA</v>
          </cell>
          <cell r="BG2479" t="str">
            <v>NA</v>
          </cell>
          <cell r="BI2479" t="str">
            <v>Vertically Integrated</v>
          </cell>
          <cell r="BJ2479" t="str">
            <v>Settled</v>
          </cell>
          <cell r="BK2479" t="str">
            <v>No</v>
          </cell>
          <cell r="BL2479" t="str">
            <v>No</v>
          </cell>
        </row>
        <row r="2480">
          <cell r="AE2480">
            <v>248</v>
          </cell>
          <cell r="AF2480">
            <v>0</v>
          </cell>
          <cell r="AG2480">
            <v>1</v>
          </cell>
          <cell r="AH2480">
            <v>1</v>
          </cell>
          <cell r="AI2480">
            <v>1</v>
          </cell>
          <cell r="AJ2480">
            <v>1</v>
          </cell>
          <cell r="AL2480">
            <v>52</v>
          </cell>
          <cell r="AM2480">
            <v>157</v>
          </cell>
          <cell r="AO2480" t="str">
            <v>D-01-7023(Southern)</v>
          </cell>
          <cell r="AP2480">
            <v>-729</v>
          </cell>
          <cell r="AQ2480" t="str">
            <v>NV</v>
          </cell>
          <cell r="AR2480" t="str">
            <v>Southwest Gas Corporation</v>
          </cell>
          <cell r="AS2480" t="str">
            <v>SWX</v>
          </cell>
          <cell r="AT2480" t="str">
            <v>Natural Gas</v>
          </cell>
          <cell r="AU2480">
            <v>37085</v>
          </cell>
          <cell r="AV2480">
            <v>21700</v>
          </cell>
          <cell r="AW2480">
            <v>9.86</v>
          </cell>
          <cell r="AX2480">
            <v>12.5</v>
          </cell>
          <cell r="AY2480">
            <v>42</v>
          </cell>
          <cell r="AZ2480" t="str">
            <v>NA</v>
          </cell>
          <cell r="BA2480">
            <v>37226</v>
          </cell>
          <cell r="BB2480">
            <v>13500</v>
          </cell>
          <cell r="BC2480" t="str">
            <v>NA</v>
          </cell>
          <cell r="BD2480" t="str">
            <v>NA</v>
          </cell>
          <cell r="BE2480" t="str">
            <v>NA</v>
          </cell>
          <cell r="BG2480" t="str">
            <v>NA</v>
          </cell>
          <cell r="BI2480" t="str">
            <v>Distribution</v>
          </cell>
          <cell r="BJ2480" t="str">
            <v>Fully Litigated</v>
          </cell>
          <cell r="BK2480" t="str">
            <v>No</v>
          </cell>
          <cell r="BL2480" t="str">
            <v>No</v>
          </cell>
        </row>
        <row r="2481">
          <cell r="AE2481">
            <v>248</v>
          </cell>
          <cell r="AF2481">
            <v>0</v>
          </cell>
          <cell r="AG2481">
            <v>1</v>
          </cell>
          <cell r="AH2481">
            <v>1</v>
          </cell>
          <cell r="AI2481">
            <v>1</v>
          </cell>
          <cell r="AJ2481">
            <v>1</v>
          </cell>
          <cell r="AL2481">
            <v>52</v>
          </cell>
          <cell r="AM2481">
            <v>157</v>
          </cell>
          <cell r="AO2481" t="str">
            <v>D-01-7023(Northern)</v>
          </cell>
          <cell r="AP2481">
            <v>-728</v>
          </cell>
          <cell r="AQ2481" t="str">
            <v>NV</v>
          </cell>
          <cell r="AR2481" t="str">
            <v>Southwest Gas Corporation</v>
          </cell>
          <cell r="AS2481" t="str">
            <v>SWX</v>
          </cell>
          <cell r="AT2481" t="str">
            <v>Natural Gas</v>
          </cell>
          <cell r="AU2481">
            <v>37085</v>
          </cell>
          <cell r="AV2481">
            <v>7700</v>
          </cell>
          <cell r="AW2481">
            <v>9.94</v>
          </cell>
          <cell r="AX2481">
            <v>12.5</v>
          </cell>
          <cell r="AY2481">
            <v>42</v>
          </cell>
          <cell r="AZ2481" t="str">
            <v>NA</v>
          </cell>
          <cell r="BA2481">
            <v>37226</v>
          </cell>
          <cell r="BB2481">
            <v>5900</v>
          </cell>
          <cell r="BC2481" t="str">
            <v>NA</v>
          </cell>
          <cell r="BD2481" t="str">
            <v>NA</v>
          </cell>
          <cell r="BE2481" t="str">
            <v>NA</v>
          </cell>
          <cell r="BG2481" t="str">
            <v>NA</v>
          </cell>
          <cell r="BI2481" t="str">
            <v>Distribution</v>
          </cell>
          <cell r="BJ2481" t="str">
            <v>Fully Litigated</v>
          </cell>
          <cell r="BK2481" t="str">
            <v>No</v>
          </cell>
          <cell r="BL2481" t="str">
            <v>No</v>
          </cell>
        </row>
        <row r="2482">
          <cell r="AE2482">
            <v>248</v>
          </cell>
          <cell r="AF2482">
            <v>0</v>
          </cell>
          <cell r="AG2482">
            <v>1</v>
          </cell>
          <cell r="AH2482">
            <v>1</v>
          </cell>
          <cell r="AI2482">
            <v>1</v>
          </cell>
          <cell r="AJ2482">
            <v>1</v>
          </cell>
          <cell r="AL2482">
            <v>52</v>
          </cell>
          <cell r="AM2482">
            <v>157</v>
          </cell>
          <cell r="AO2482" t="str">
            <v>D-94-6021</v>
          </cell>
          <cell r="AP2482">
            <v>-183</v>
          </cell>
          <cell r="AQ2482" t="str">
            <v>NV</v>
          </cell>
          <cell r="AR2482" t="str">
            <v>Sierra Pacific Power Company</v>
          </cell>
          <cell r="AS2482" t="str">
            <v>BRK.A</v>
          </cell>
          <cell r="AT2482" t="str">
            <v>Natural Gas</v>
          </cell>
          <cell r="AU2482">
            <v>34500</v>
          </cell>
          <cell r="AV2482">
            <v>4100</v>
          </cell>
          <cell r="AW2482">
            <v>9.33</v>
          </cell>
          <cell r="AX2482">
            <v>12.42</v>
          </cell>
          <cell r="AY2482">
            <v>45.2</v>
          </cell>
          <cell r="AZ2482" t="str">
            <v>NA</v>
          </cell>
          <cell r="BA2482">
            <v>34619</v>
          </cell>
          <cell r="BB2482">
            <v>0</v>
          </cell>
          <cell r="BC2482" t="str">
            <v>NA</v>
          </cell>
          <cell r="BD2482" t="str">
            <v>NA</v>
          </cell>
          <cell r="BE2482" t="str">
            <v>NA</v>
          </cell>
          <cell r="BF2482">
            <v>34365</v>
          </cell>
          <cell r="BG2482" t="str">
            <v>NA</v>
          </cell>
          <cell r="BH2482" t="str">
            <v>Year-end</v>
          </cell>
          <cell r="BI2482" t="str">
            <v>Distribution</v>
          </cell>
          <cell r="BJ2482" t="str">
            <v>Settled</v>
          </cell>
          <cell r="BK2482" t="str">
            <v>No</v>
          </cell>
          <cell r="BL2482" t="str">
            <v>No</v>
          </cell>
        </row>
        <row r="2483">
          <cell r="AE2483">
            <v>248</v>
          </cell>
          <cell r="AF2483">
            <v>0</v>
          </cell>
          <cell r="AG2483">
            <v>1</v>
          </cell>
          <cell r="AH2483">
            <v>1</v>
          </cell>
          <cell r="AI2483">
            <v>1</v>
          </cell>
          <cell r="AJ2483">
            <v>0</v>
          </cell>
          <cell r="AL2483">
            <v>52</v>
          </cell>
          <cell r="AM2483">
            <v>157</v>
          </cell>
          <cell r="AO2483" t="str">
            <v>D-94-6020</v>
          </cell>
          <cell r="AP2483">
            <v>-182</v>
          </cell>
          <cell r="AQ2483" t="str">
            <v>NV</v>
          </cell>
          <cell r="AR2483" t="str">
            <v>Sierra Pacific Power Company</v>
          </cell>
          <cell r="AS2483" t="str">
            <v>BRK.A</v>
          </cell>
          <cell r="AT2483" t="str">
            <v>Electric</v>
          </cell>
          <cell r="AU2483">
            <v>34500</v>
          </cell>
          <cell r="AV2483">
            <v>16600</v>
          </cell>
          <cell r="AW2483">
            <v>9.5399999999999991</v>
          </cell>
          <cell r="AX2483">
            <v>11.78</v>
          </cell>
          <cell r="AY2483">
            <v>45.56</v>
          </cell>
          <cell r="AZ2483" t="str">
            <v>NA</v>
          </cell>
          <cell r="BA2483">
            <v>34619</v>
          </cell>
          <cell r="BB2483">
            <v>0</v>
          </cell>
          <cell r="BC2483" t="str">
            <v>NA</v>
          </cell>
          <cell r="BD2483" t="str">
            <v>NA</v>
          </cell>
          <cell r="BE2483" t="str">
            <v>NA</v>
          </cell>
          <cell r="BF2483">
            <v>34365</v>
          </cell>
          <cell r="BG2483" t="str">
            <v>NA</v>
          </cell>
          <cell r="BH2483" t="str">
            <v>Year-end</v>
          </cell>
          <cell r="BI2483" t="str">
            <v>Vertically Integrated</v>
          </cell>
          <cell r="BJ2483" t="str">
            <v>Settled</v>
          </cell>
          <cell r="BK2483" t="str">
            <v>No</v>
          </cell>
          <cell r="BL2483" t="str">
            <v>No</v>
          </cell>
        </row>
        <row r="2484">
          <cell r="AE2484">
            <v>248</v>
          </cell>
          <cell r="AF2484">
            <v>0</v>
          </cell>
          <cell r="AG2484">
            <v>1</v>
          </cell>
          <cell r="AH2484">
            <v>1</v>
          </cell>
          <cell r="AI2484">
            <v>1</v>
          </cell>
          <cell r="AJ2484">
            <v>1</v>
          </cell>
          <cell r="AL2484">
            <v>52</v>
          </cell>
          <cell r="AM2484">
            <v>157</v>
          </cell>
          <cell r="AO2484" t="str">
            <v>D-93-3004(Southern)</v>
          </cell>
          <cell r="AP2484">
            <v>-176</v>
          </cell>
          <cell r="AQ2484" t="str">
            <v>NV</v>
          </cell>
          <cell r="AR2484" t="str">
            <v>Southwest Gas Corporation</v>
          </cell>
          <cell r="AS2484" t="str">
            <v>SWX</v>
          </cell>
          <cell r="AT2484" t="str">
            <v>Natural Gas</v>
          </cell>
          <cell r="AU2484">
            <v>34029</v>
          </cell>
          <cell r="AV2484">
            <v>9400</v>
          </cell>
          <cell r="AW2484">
            <v>10.029999999999999</v>
          </cell>
          <cell r="AX2484">
            <v>12.5</v>
          </cell>
          <cell r="AY2484">
            <v>45</v>
          </cell>
          <cell r="AZ2484">
            <v>186100</v>
          </cell>
          <cell r="BA2484">
            <v>34267</v>
          </cell>
          <cell r="BB2484">
            <v>-600</v>
          </cell>
          <cell r="BC2484">
            <v>8.89</v>
          </cell>
          <cell r="BD2484">
            <v>11.55</v>
          </cell>
          <cell r="BE2484">
            <v>36</v>
          </cell>
          <cell r="BF2484">
            <v>33938</v>
          </cell>
          <cell r="BG2484">
            <v>184400</v>
          </cell>
          <cell r="BH2484" t="str">
            <v>Year-end</v>
          </cell>
          <cell r="BI2484" t="str">
            <v>Distribution</v>
          </cell>
          <cell r="BJ2484" t="str">
            <v>Fully Litigated</v>
          </cell>
          <cell r="BK2484" t="str">
            <v>No</v>
          </cell>
          <cell r="BL2484" t="str">
            <v>No</v>
          </cell>
        </row>
        <row r="2485">
          <cell r="AE2485">
            <v>248</v>
          </cell>
          <cell r="AF2485">
            <v>0</v>
          </cell>
          <cell r="AG2485">
            <v>1</v>
          </cell>
          <cell r="AH2485">
            <v>1</v>
          </cell>
          <cell r="AI2485">
            <v>1</v>
          </cell>
          <cell r="AJ2485">
            <v>1</v>
          </cell>
          <cell r="AL2485">
            <v>52</v>
          </cell>
          <cell r="AM2485">
            <v>157</v>
          </cell>
          <cell r="AO2485" t="str">
            <v>D-92-12021</v>
          </cell>
          <cell r="AP2485">
            <v>-168</v>
          </cell>
          <cell r="AQ2485" t="str">
            <v>NV</v>
          </cell>
          <cell r="AR2485" t="str">
            <v>Sierra Pacific Power Company</v>
          </cell>
          <cell r="AS2485" t="str">
            <v>BRK.A</v>
          </cell>
          <cell r="AT2485" t="str">
            <v>Natural Gas</v>
          </cell>
          <cell r="AU2485">
            <v>33953</v>
          </cell>
          <cell r="AV2485">
            <v>3700</v>
          </cell>
          <cell r="AW2485">
            <v>12.2</v>
          </cell>
          <cell r="AX2485">
            <v>12.75</v>
          </cell>
          <cell r="AY2485">
            <v>40.35</v>
          </cell>
          <cell r="AZ2485" t="str">
            <v>NA</v>
          </cell>
          <cell r="BA2485">
            <v>34127</v>
          </cell>
          <cell r="BB2485">
            <v>1800</v>
          </cell>
          <cell r="BC2485">
            <v>8.6999999999999993</v>
          </cell>
          <cell r="BD2485">
            <v>11.5</v>
          </cell>
          <cell r="BE2485">
            <v>38.22</v>
          </cell>
          <cell r="BF2485">
            <v>34000</v>
          </cell>
          <cell r="BG2485" t="str">
            <v>NA</v>
          </cell>
          <cell r="BH2485" t="str">
            <v>Year-end</v>
          </cell>
          <cell r="BI2485" t="str">
            <v>Distribution</v>
          </cell>
          <cell r="BJ2485" t="str">
            <v>Fully Litigated</v>
          </cell>
          <cell r="BK2485" t="str">
            <v>No</v>
          </cell>
          <cell r="BL2485" t="str">
            <v>No</v>
          </cell>
        </row>
        <row r="2486">
          <cell r="AE2486">
            <v>248</v>
          </cell>
          <cell r="AF2486">
            <v>0</v>
          </cell>
          <cell r="AG2486">
            <v>1</v>
          </cell>
          <cell r="AH2486">
            <v>1</v>
          </cell>
          <cell r="AI2486">
            <v>1</v>
          </cell>
          <cell r="AJ2486">
            <v>0</v>
          </cell>
          <cell r="AL2486">
            <v>52</v>
          </cell>
          <cell r="AM2486">
            <v>157</v>
          </cell>
          <cell r="AO2486" t="str">
            <v>D-92-1067</v>
          </cell>
          <cell r="AP2486">
            <v>-167</v>
          </cell>
          <cell r="AQ2486" t="str">
            <v>NV</v>
          </cell>
          <cell r="AR2486" t="str">
            <v>Nevada Power Company</v>
          </cell>
          <cell r="AS2486" t="str">
            <v>BRK.A</v>
          </cell>
          <cell r="AT2486" t="str">
            <v>Electric</v>
          </cell>
          <cell r="AU2486">
            <v>33633</v>
          </cell>
          <cell r="AV2486">
            <v>25600</v>
          </cell>
          <cell r="AW2486">
            <v>10.08</v>
          </cell>
          <cell r="AX2486">
            <v>12.75</v>
          </cell>
          <cell r="AY2486">
            <v>42.87</v>
          </cell>
          <cell r="AZ2486">
            <v>1005300</v>
          </cell>
          <cell r="BA2486">
            <v>33822</v>
          </cell>
          <cell r="BB2486">
            <v>22200</v>
          </cell>
          <cell r="BC2486">
            <v>10.02</v>
          </cell>
          <cell r="BD2486">
            <v>12.5</v>
          </cell>
          <cell r="BE2486">
            <v>41.82</v>
          </cell>
          <cell r="BF2486">
            <v>33542</v>
          </cell>
          <cell r="BG2486">
            <v>994400</v>
          </cell>
          <cell r="BH2486" t="str">
            <v>Year-end</v>
          </cell>
          <cell r="BI2486" t="str">
            <v>Vertically Integrated</v>
          </cell>
          <cell r="BJ2486" t="str">
            <v>Fully Litigated</v>
          </cell>
          <cell r="BK2486" t="str">
            <v>No</v>
          </cell>
          <cell r="BL2486" t="str">
            <v>No</v>
          </cell>
        </row>
        <row r="2487">
          <cell r="AE2487">
            <v>248</v>
          </cell>
          <cell r="AF2487">
            <v>0</v>
          </cell>
          <cell r="AG2487">
            <v>1</v>
          </cell>
          <cell r="AH2487">
            <v>1</v>
          </cell>
          <cell r="AI2487">
            <v>1</v>
          </cell>
          <cell r="AJ2487">
            <v>1</v>
          </cell>
          <cell r="AL2487">
            <v>52</v>
          </cell>
          <cell r="AM2487">
            <v>157</v>
          </cell>
          <cell r="AO2487" t="str">
            <v>D-91-7080</v>
          </cell>
          <cell r="AP2487">
            <v>-163</v>
          </cell>
          <cell r="AQ2487" t="str">
            <v>NV</v>
          </cell>
          <cell r="AR2487" t="str">
            <v>Sierra Pacific Power Company</v>
          </cell>
          <cell r="AS2487" t="str">
            <v>BRK.A</v>
          </cell>
          <cell r="AT2487" t="str">
            <v>Natural Gas</v>
          </cell>
          <cell r="AU2487">
            <v>33445</v>
          </cell>
          <cell r="AV2487">
            <v>2900</v>
          </cell>
          <cell r="AW2487">
            <v>9.24</v>
          </cell>
          <cell r="AX2487">
            <v>12.74</v>
          </cell>
          <cell r="AY2487">
            <v>48</v>
          </cell>
          <cell r="AZ2487" t="str">
            <v>NA</v>
          </cell>
          <cell r="BA2487">
            <v>33634</v>
          </cell>
          <cell r="BB2487">
            <v>1400</v>
          </cell>
          <cell r="BC2487">
            <v>8.36</v>
          </cell>
          <cell r="BD2487">
            <v>12</v>
          </cell>
          <cell r="BE2487">
            <v>42.01</v>
          </cell>
          <cell r="BF2487">
            <v>32963</v>
          </cell>
          <cell r="BG2487" t="str">
            <v>NA</v>
          </cell>
          <cell r="BH2487" t="str">
            <v>Year-end</v>
          </cell>
          <cell r="BI2487" t="str">
            <v>Distribution</v>
          </cell>
          <cell r="BJ2487" t="str">
            <v>Fully Litigated</v>
          </cell>
          <cell r="BK2487" t="str">
            <v>No</v>
          </cell>
          <cell r="BL2487" t="str">
            <v>No</v>
          </cell>
        </row>
        <row r="2488">
          <cell r="AE2488">
            <v>248</v>
          </cell>
          <cell r="AF2488">
            <v>0</v>
          </cell>
          <cell r="AG2488">
            <v>1</v>
          </cell>
          <cell r="AH2488">
            <v>1</v>
          </cell>
          <cell r="AI2488">
            <v>1</v>
          </cell>
          <cell r="AJ2488">
            <v>0</v>
          </cell>
          <cell r="AL2488">
            <v>52</v>
          </cell>
          <cell r="AM2488">
            <v>157</v>
          </cell>
          <cell r="AO2488" t="str">
            <v>D-91-7079</v>
          </cell>
          <cell r="AP2488">
            <v>-162</v>
          </cell>
          <cell r="AQ2488" t="str">
            <v>NV</v>
          </cell>
          <cell r="AR2488" t="str">
            <v>Sierra Pacific Power Company</v>
          </cell>
          <cell r="AS2488" t="str">
            <v>BRK.A</v>
          </cell>
          <cell r="AT2488" t="str">
            <v>Electric</v>
          </cell>
          <cell r="AU2488">
            <v>33445</v>
          </cell>
          <cell r="AV2488">
            <v>11700</v>
          </cell>
          <cell r="AW2488">
            <v>10.199999999999999</v>
          </cell>
          <cell r="AX2488">
            <v>12.74</v>
          </cell>
          <cell r="AY2488">
            <v>43.46</v>
          </cell>
          <cell r="AZ2488">
            <v>676300</v>
          </cell>
          <cell r="BA2488">
            <v>33634</v>
          </cell>
          <cell r="BB2488">
            <v>4900</v>
          </cell>
          <cell r="BC2488">
            <v>10</v>
          </cell>
          <cell r="BD2488">
            <v>12</v>
          </cell>
          <cell r="BE2488">
            <v>44.63</v>
          </cell>
          <cell r="BF2488">
            <v>32963</v>
          </cell>
          <cell r="BG2488">
            <v>669300</v>
          </cell>
          <cell r="BH2488" t="str">
            <v>Year-end</v>
          </cell>
          <cell r="BI2488" t="str">
            <v>Vertically Integrated</v>
          </cell>
          <cell r="BJ2488" t="str">
            <v>Fully Litigated</v>
          </cell>
          <cell r="BK2488" t="str">
            <v>No</v>
          </cell>
          <cell r="BL2488" t="str">
            <v>No</v>
          </cell>
        </row>
        <row r="2489">
          <cell r="AE2489">
            <v>248</v>
          </cell>
          <cell r="AF2489">
            <v>0</v>
          </cell>
          <cell r="AG2489">
            <v>1</v>
          </cell>
          <cell r="AH2489">
            <v>1</v>
          </cell>
          <cell r="AI2489">
            <v>1</v>
          </cell>
          <cell r="AJ2489">
            <v>0</v>
          </cell>
          <cell r="AL2489">
            <v>52</v>
          </cell>
          <cell r="AM2489">
            <v>157</v>
          </cell>
          <cell r="AO2489" t="str">
            <v>D-91-5055</v>
          </cell>
          <cell r="AP2489">
            <v>-160</v>
          </cell>
          <cell r="AQ2489" t="str">
            <v>NV</v>
          </cell>
          <cell r="AR2489" t="str">
            <v>Nevada Power Company</v>
          </cell>
          <cell r="AS2489" t="str">
            <v>BRK.A</v>
          </cell>
          <cell r="AT2489" t="str">
            <v>Electric</v>
          </cell>
          <cell r="AU2489">
            <v>33374</v>
          </cell>
          <cell r="AV2489">
            <v>25600</v>
          </cell>
          <cell r="AW2489">
            <v>10.02</v>
          </cell>
          <cell r="AX2489">
            <v>13.25</v>
          </cell>
          <cell r="AY2489">
            <v>39.36</v>
          </cell>
          <cell r="AZ2489">
            <v>886200</v>
          </cell>
          <cell r="BA2489">
            <v>33568</v>
          </cell>
          <cell r="BB2489">
            <v>12200</v>
          </cell>
          <cell r="BC2489">
            <v>9.7200000000000006</v>
          </cell>
          <cell r="BD2489">
            <v>12.5</v>
          </cell>
          <cell r="BE2489">
            <v>39.36</v>
          </cell>
          <cell r="BF2489">
            <v>33297</v>
          </cell>
          <cell r="BG2489">
            <v>867900</v>
          </cell>
          <cell r="BH2489" t="str">
            <v>Year-end</v>
          </cell>
          <cell r="BI2489" t="str">
            <v>Vertically Integrated</v>
          </cell>
          <cell r="BJ2489" t="str">
            <v>Fully Litigated</v>
          </cell>
          <cell r="BK2489" t="str">
            <v>No</v>
          </cell>
          <cell r="BL2489" t="str">
            <v>No</v>
          </cell>
        </row>
        <row r="2490">
          <cell r="AE2490">
            <v>248</v>
          </cell>
          <cell r="AF2490">
            <v>0</v>
          </cell>
          <cell r="AG2490">
            <v>1</v>
          </cell>
          <cell r="AH2490">
            <v>1</v>
          </cell>
          <cell r="AI2490">
            <v>1</v>
          </cell>
          <cell r="AJ2490">
            <v>0</v>
          </cell>
          <cell r="AL2490">
            <v>52</v>
          </cell>
          <cell r="AM2490">
            <v>157</v>
          </cell>
          <cell r="AO2490" t="str">
            <v>D-03-10001</v>
          </cell>
          <cell r="AP2490">
            <v>-124</v>
          </cell>
          <cell r="AQ2490" t="str">
            <v>NV</v>
          </cell>
          <cell r="AR2490" t="str">
            <v>Nevada Power Company</v>
          </cell>
          <cell r="AS2490" t="str">
            <v>BRK.A</v>
          </cell>
          <cell r="AT2490" t="str">
            <v>Electric</v>
          </cell>
          <cell r="AU2490">
            <v>37895</v>
          </cell>
          <cell r="AV2490">
            <v>133500</v>
          </cell>
          <cell r="AW2490">
            <v>10</v>
          </cell>
          <cell r="AX2490">
            <v>12.4</v>
          </cell>
          <cell r="AY2490">
            <v>37.119999999999997</v>
          </cell>
          <cell r="AZ2490">
            <v>2421100</v>
          </cell>
          <cell r="BA2490">
            <v>38072</v>
          </cell>
          <cell r="BB2490">
            <v>48000</v>
          </cell>
          <cell r="BC2490">
            <v>9.0299999999999994</v>
          </cell>
          <cell r="BD2490">
            <v>10.25</v>
          </cell>
          <cell r="BE2490">
            <v>33.97</v>
          </cell>
          <cell r="BF2490">
            <v>37772</v>
          </cell>
          <cell r="BG2490">
            <v>2257100</v>
          </cell>
          <cell r="BH2490" t="str">
            <v>Year-end</v>
          </cell>
          <cell r="BI2490" t="str">
            <v>Vertically Integrated</v>
          </cell>
          <cell r="BJ2490" t="str">
            <v>Fully Litigated</v>
          </cell>
          <cell r="BK2490" t="str">
            <v>No</v>
          </cell>
          <cell r="BL2490" t="str">
            <v>No</v>
          </cell>
        </row>
        <row r="2491">
          <cell r="AE2491">
            <v>248</v>
          </cell>
          <cell r="AF2491">
            <v>0</v>
          </cell>
          <cell r="AG2491">
            <v>1</v>
          </cell>
          <cell r="AH2491">
            <v>1</v>
          </cell>
          <cell r="AI2491">
            <v>1</v>
          </cell>
          <cell r="AJ2491">
            <v>1</v>
          </cell>
          <cell r="AL2491">
            <v>52</v>
          </cell>
          <cell r="AM2491">
            <v>157</v>
          </cell>
          <cell r="AO2491" t="str">
            <v>D-04-3011(Southern)</v>
          </cell>
          <cell r="AP2491">
            <v>-120</v>
          </cell>
          <cell r="AQ2491" t="str">
            <v>NV</v>
          </cell>
          <cell r="AR2491" t="str">
            <v>Southwest Gas Corporation</v>
          </cell>
          <cell r="AS2491" t="str">
            <v>SWX</v>
          </cell>
          <cell r="AT2491" t="str">
            <v>Natural Gas</v>
          </cell>
          <cell r="AU2491">
            <v>38054</v>
          </cell>
          <cell r="AV2491">
            <v>18900</v>
          </cell>
          <cell r="AW2491">
            <v>8.0299999999999994</v>
          </cell>
          <cell r="AX2491">
            <v>11.75</v>
          </cell>
          <cell r="AY2491">
            <v>42</v>
          </cell>
          <cell r="AZ2491">
            <v>575900</v>
          </cell>
          <cell r="BA2491">
            <v>38225</v>
          </cell>
          <cell r="BB2491">
            <v>7300</v>
          </cell>
          <cell r="BC2491">
            <v>7.45</v>
          </cell>
          <cell r="BD2491">
            <v>10.5</v>
          </cell>
          <cell r="BE2491">
            <v>40</v>
          </cell>
          <cell r="BF2491">
            <v>37894</v>
          </cell>
          <cell r="BG2491">
            <v>574300</v>
          </cell>
          <cell r="BH2491" t="str">
            <v>Year-end</v>
          </cell>
          <cell r="BI2491" t="str">
            <v>Distribution</v>
          </cell>
          <cell r="BJ2491" t="str">
            <v>Fully Litigated</v>
          </cell>
          <cell r="BK2491" t="str">
            <v>No</v>
          </cell>
          <cell r="BL2491" t="str">
            <v>No</v>
          </cell>
        </row>
        <row r="2492">
          <cell r="AE2492">
            <v>248</v>
          </cell>
          <cell r="AF2492">
            <v>0</v>
          </cell>
          <cell r="AG2492">
            <v>1</v>
          </cell>
          <cell r="AH2492">
            <v>1</v>
          </cell>
          <cell r="AI2492">
            <v>1</v>
          </cell>
          <cell r="AJ2492">
            <v>1</v>
          </cell>
          <cell r="AL2492">
            <v>52</v>
          </cell>
          <cell r="AM2492">
            <v>157</v>
          </cell>
          <cell r="AO2492" t="str">
            <v>D-04-3011(Northern)</v>
          </cell>
          <cell r="AP2492">
            <v>-119</v>
          </cell>
          <cell r="AQ2492" t="str">
            <v>NV</v>
          </cell>
          <cell r="AR2492" t="str">
            <v>Southwest Gas Corporation</v>
          </cell>
          <cell r="AS2492" t="str">
            <v>SWX</v>
          </cell>
          <cell r="AT2492" t="str">
            <v>Natural Gas</v>
          </cell>
          <cell r="AU2492">
            <v>38054</v>
          </cell>
          <cell r="AV2492">
            <v>8600</v>
          </cell>
          <cell r="AW2492">
            <v>9.18</v>
          </cell>
          <cell r="AX2492">
            <v>11.75</v>
          </cell>
          <cell r="AY2492">
            <v>42</v>
          </cell>
          <cell r="AZ2492">
            <v>111700</v>
          </cell>
          <cell r="BA2492">
            <v>38225</v>
          </cell>
          <cell r="BB2492">
            <v>6400</v>
          </cell>
          <cell r="BC2492">
            <v>8.56</v>
          </cell>
          <cell r="BD2492">
            <v>10.5</v>
          </cell>
          <cell r="BE2492">
            <v>40</v>
          </cell>
          <cell r="BF2492">
            <v>37894</v>
          </cell>
          <cell r="BG2492">
            <v>110300</v>
          </cell>
          <cell r="BH2492" t="str">
            <v>Year-end</v>
          </cell>
          <cell r="BI2492" t="str">
            <v>Distribution</v>
          </cell>
          <cell r="BJ2492" t="str">
            <v>Fully Litigated</v>
          </cell>
          <cell r="BK2492" t="str">
            <v>No</v>
          </cell>
          <cell r="BL2492" t="str">
            <v>No</v>
          </cell>
        </row>
        <row r="2493">
          <cell r="AE2493">
            <v>248</v>
          </cell>
          <cell r="AF2493">
            <v>0</v>
          </cell>
          <cell r="AG2493">
            <v>1</v>
          </cell>
          <cell r="AH2493">
            <v>1</v>
          </cell>
          <cell r="AI2493">
            <v>1</v>
          </cell>
          <cell r="AJ2493">
            <v>0</v>
          </cell>
          <cell r="AL2493">
            <v>52</v>
          </cell>
          <cell r="AM2493">
            <v>157</v>
          </cell>
          <cell r="AO2493" t="str">
            <v>D-03-12002</v>
          </cell>
          <cell r="AP2493">
            <v>-115</v>
          </cell>
          <cell r="AQ2493" t="str">
            <v>NV</v>
          </cell>
          <cell r="AR2493" t="str">
            <v>Sierra Pacific Power Company</v>
          </cell>
          <cell r="AS2493" t="str">
            <v>BRK.A</v>
          </cell>
          <cell r="AT2493" t="str">
            <v>Electric</v>
          </cell>
          <cell r="AU2493">
            <v>37956</v>
          </cell>
          <cell r="AV2493">
            <v>87000</v>
          </cell>
          <cell r="AW2493">
            <v>10.1</v>
          </cell>
          <cell r="AX2493">
            <v>12.4</v>
          </cell>
          <cell r="AY2493">
            <v>39.79</v>
          </cell>
          <cell r="AZ2493">
            <v>1151600</v>
          </cell>
          <cell r="BA2493">
            <v>38134</v>
          </cell>
          <cell r="BB2493">
            <v>46700</v>
          </cell>
          <cell r="BC2493">
            <v>9.26</v>
          </cell>
          <cell r="BD2493">
            <v>10.25</v>
          </cell>
          <cell r="BE2493">
            <v>35.770000000000003</v>
          </cell>
          <cell r="BF2493">
            <v>37833</v>
          </cell>
          <cell r="BG2493">
            <v>1121000</v>
          </cell>
          <cell r="BH2493" t="str">
            <v>Year-end</v>
          </cell>
          <cell r="BI2493" t="str">
            <v>Vertically Integrated</v>
          </cell>
          <cell r="BJ2493" t="str">
            <v>Settled</v>
          </cell>
          <cell r="BK2493" t="str">
            <v>No</v>
          </cell>
          <cell r="BL2493" t="str">
            <v>No</v>
          </cell>
        </row>
        <row r="2494">
          <cell r="AE2494">
            <v>248</v>
          </cell>
          <cell r="AF2494">
            <v>0</v>
          </cell>
          <cell r="AG2494">
            <v>1</v>
          </cell>
          <cell r="AH2494">
            <v>1</v>
          </cell>
          <cell r="AI2494">
            <v>1</v>
          </cell>
          <cell r="AJ2494">
            <v>0</v>
          </cell>
          <cell r="AL2494">
            <v>52</v>
          </cell>
          <cell r="AM2494">
            <v>157</v>
          </cell>
          <cell r="AO2494" t="str">
            <v>D-01-11030</v>
          </cell>
          <cell r="AP2494">
            <v>-107</v>
          </cell>
          <cell r="AQ2494" t="str">
            <v>NV</v>
          </cell>
          <cell r="AR2494" t="str">
            <v>Sierra Pacific Power Company</v>
          </cell>
          <cell r="AS2494" t="str">
            <v>BRK.A</v>
          </cell>
          <cell r="AT2494" t="str">
            <v>Electric</v>
          </cell>
          <cell r="AU2494">
            <v>37225</v>
          </cell>
          <cell r="AV2494">
            <v>15900</v>
          </cell>
          <cell r="AW2494">
            <v>9.42</v>
          </cell>
          <cell r="AX2494">
            <v>12.25</v>
          </cell>
          <cell r="AY2494">
            <v>39.19</v>
          </cell>
          <cell r="AZ2494">
            <v>983000</v>
          </cell>
          <cell r="BA2494">
            <v>37404</v>
          </cell>
          <cell r="BB2494">
            <v>-13700</v>
          </cell>
          <cell r="BC2494">
            <v>8.61</v>
          </cell>
          <cell r="BD2494">
            <v>10.17</v>
          </cell>
          <cell r="BE2494">
            <v>39.19</v>
          </cell>
          <cell r="BF2494">
            <v>37103</v>
          </cell>
          <cell r="BG2494">
            <v>973700</v>
          </cell>
          <cell r="BH2494" t="str">
            <v>Year-end</v>
          </cell>
          <cell r="BI2494" t="str">
            <v>Vertically Integrated</v>
          </cell>
          <cell r="BJ2494" t="str">
            <v>Fully Litigated</v>
          </cell>
          <cell r="BK2494" t="str">
            <v>No</v>
          </cell>
          <cell r="BL2494" t="str">
            <v>No</v>
          </cell>
        </row>
        <row r="2495">
          <cell r="AE2495">
            <v>248</v>
          </cell>
          <cell r="AF2495">
            <v>0</v>
          </cell>
          <cell r="AG2495">
            <v>1</v>
          </cell>
          <cell r="AH2495">
            <v>1</v>
          </cell>
          <cell r="AI2495">
            <v>1</v>
          </cell>
          <cell r="AJ2495">
            <v>0</v>
          </cell>
          <cell r="AL2495">
            <v>52</v>
          </cell>
          <cell r="AM2495">
            <v>157</v>
          </cell>
          <cell r="AO2495" t="str">
            <v>D-01-10001</v>
          </cell>
          <cell r="AP2495">
            <v>-106</v>
          </cell>
          <cell r="AQ2495" t="str">
            <v>NV</v>
          </cell>
          <cell r="AR2495" t="str">
            <v>Nevada Power Company</v>
          </cell>
          <cell r="AS2495" t="str">
            <v>BRK.A</v>
          </cell>
          <cell r="AT2495" t="str">
            <v>Electric</v>
          </cell>
          <cell r="AU2495">
            <v>37165</v>
          </cell>
          <cell r="AV2495">
            <v>22900</v>
          </cell>
          <cell r="AW2495">
            <v>9.3000000000000007</v>
          </cell>
          <cell r="AX2495">
            <v>12.25</v>
          </cell>
          <cell r="AY2495">
            <v>42.59</v>
          </cell>
          <cell r="AZ2495">
            <v>2148000</v>
          </cell>
          <cell r="BA2495">
            <v>37342</v>
          </cell>
          <cell r="BB2495">
            <v>-40200</v>
          </cell>
          <cell r="BC2495">
            <v>8.3699999999999992</v>
          </cell>
          <cell r="BD2495">
            <v>10.1</v>
          </cell>
          <cell r="BE2495">
            <v>42.59</v>
          </cell>
          <cell r="BF2495">
            <v>37042</v>
          </cell>
          <cell r="BG2495">
            <v>2087800</v>
          </cell>
          <cell r="BH2495" t="str">
            <v>Year-end</v>
          </cell>
          <cell r="BI2495" t="str">
            <v>Vertically Integrated</v>
          </cell>
          <cell r="BJ2495" t="str">
            <v>Fully Litigated</v>
          </cell>
          <cell r="BK2495" t="str">
            <v>No</v>
          </cell>
          <cell r="BL2495" t="str">
            <v>No</v>
          </cell>
        </row>
        <row r="2496">
          <cell r="AE2496">
            <v>248</v>
          </cell>
          <cell r="AF2496">
            <v>0</v>
          </cell>
          <cell r="AG2496">
            <v>1</v>
          </cell>
          <cell r="AH2496">
            <v>1</v>
          </cell>
          <cell r="AI2496">
            <v>1</v>
          </cell>
          <cell r="AJ2496">
            <v>0</v>
          </cell>
          <cell r="AL2496">
            <v>52</v>
          </cell>
          <cell r="AM2496">
            <v>157</v>
          </cell>
          <cell r="AO2496" t="str">
            <v>D-05-10003</v>
          </cell>
          <cell r="AP2496">
            <v>142</v>
          </cell>
          <cell r="AQ2496" t="str">
            <v>NV</v>
          </cell>
          <cell r="AR2496" t="str">
            <v>Sierra Pacific Power Company</v>
          </cell>
          <cell r="AS2496" t="str">
            <v>BRK.A</v>
          </cell>
          <cell r="AT2496" t="str">
            <v>Electric</v>
          </cell>
          <cell r="AU2496">
            <v>38628</v>
          </cell>
          <cell r="AV2496">
            <v>-4000</v>
          </cell>
          <cell r="AW2496">
            <v>9.2799999999999994</v>
          </cell>
          <cell r="AX2496">
            <v>11.4</v>
          </cell>
          <cell r="AY2496">
            <v>40.76</v>
          </cell>
          <cell r="AZ2496">
            <v>1097200</v>
          </cell>
          <cell r="BA2496">
            <v>38833</v>
          </cell>
          <cell r="BB2496">
            <v>-14000</v>
          </cell>
          <cell r="BC2496">
            <v>8.9600000000000009</v>
          </cell>
          <cell r="BD2496">
            <v>10.6</v>
          </cell>
          <cell r="BE2496">
            <v>40.76</v>
          </cell>
          <cell r="BF2496">
            <v>38503</v>
          </cell>
          <cell r="BG2496">
            <v>1066700</v>
          </cell>
          <cell r="BH2496" t="str">
            <v>Year-end</v>
          </cell>
          <cell r="BI2496" t="str">
            <v>Vertically Integrated</v>
          </cell>
          <cell r="BJ2496" t="str">
            <v>Fully Litigated</v>
          </cell>
          <cell r="BK2496" t="str">
            <v>No</v>
          </cell>
          <cell r="BL2496" t="str">
            <v>No</v>
          </cell>
        </row>
        <row r="2497">
          <cell r="AE2497">
            <v>248</v>
          </cell>
          <cell r="AF2497">
            <v>0</v>
          </cell>
          <cell r="AG2497">
            <v>1</v>
          </cell>
          <cell r="AH2497">
            <v>1</v>
          </cell>
          <cell r="AI2497">
            <v>1</v>
          </cell>
          <cell r="AJ2497">
            <v>1</v>
          </cell>
          <cell r="AL2497">
            <v>52</v>
          </cell>
          <cell r="AM2497">
            <v>157</v>
          </cell>
          <cell r="AO2497" t="str">
            <v>D-05-10005</v>
          </cell>
          <cell r="AP2497">
            <v>144</v>
          </cell>
          <cell r="AQ2497" t="str">
            <v>NV</v>
          </cell>
          <cell r="AR2497" t="str">
            <v>Sierra Pacific Power Company</v>
          </cell>
          <cell r="AS2497" t="str">
            <v>BRK.A</v>
          </cell>
          <cell r="AT2497" t="str">
            <v>Natural Gas</v>
          </cell>
          <cell r="AU2497">
            <v>38628</v>
          </cell>
          <cell r="AV2497">
            <v>8300</v>
          </cell>
          <cell r="AW2497">
            <v>8.2899999999999991</v>
          </cell>
          <cell r="AX2497">
            <v>11.4</v>
          </cell>
          <cell r="AY2497">
            <v>40.76</v>
          </cell>
          <cell r="AZ2497">
            <v>143700</v>
          </cell>
          <cell r="BA2497">
            <v>38833</v>
          </cell>
          <cell r="BB2497">
            <v>4900</v>
          </cell>
          <cell r="BC2497">
            <v>7.98</v>
          </cell>
          <cell r="BD2497">
            <v>10.6</v>
          </cell>
          <cell r="BE2497">
            <v>40.76</v>
          </cell>
          <cell r="BF2497">
            <v>38503</v>
          </cell>
          <cell r="BG2497">
            <v>149600</v>
          </cell>
          <cell r="BH2497" t="str">
            <v>Year-end</v>
          </cell>
          <cell r="BI2497" t="str">
            <v>Distribution</v>
          </cell>
          <cell r="BJ2497" t="str">
            <v>Fully Litigated</v>
          </cell>
          <cell r="BK2497" t="str">
            <v>No</v>
          </cell>
          <cell r="BL2497" t="str">
            <v>No</v>
          </cell>
        </row>
        <row r="2498">
          <cell r="AE2498">
            <v>248</v>
          </cell>
          <cell r="AF2498">
            <v>0</v>
          </cell>
          <cell r="AG2498">
            <v>1</v>
          </cell>
          <cell r="AH2498">
            <v>1</v>
          </cell>
          <cell r="AI2498">
            <v>1</v>
          </cell>
          <cell r="AJ2498">
            <v>0</v>
          </cell>
          <cell r="AL2498">
            <v>52</v>
          </cell>
          <cell r="AM2498">
            <v>157</v>
          </cell>
          <cell r="AO2498" t="str">
            <v>D-07-12001</v>
          </cell>
          <cell r="AP2498">
            <v>266</v>
          </cell>
          <cell r="AQ2498" t="str">
            <v>NV</v>
          </cell>
          <cell r="AR2498" t="str">
            <v>Sierra Pacific Power Company</v>
          </cell>
          <cell r="AS2498" t="str">
            <v>BRK.A</v>
          </cell>
          <cell r="AT2498" t="str">
            <v>Electric</v>
          </cell>
          <cell r="AU2498">
            <v>39419</v>
          </cell>
          <cell r="AV2498">
            <v>105700</v>
          </cell>
          <cell r="AW2498">
            <v>8.73</v>
          </cell>
          <cell r="AX2498">
            <v>11.5</v>
          </cell>
          <cell r="AY2498">
            <v>45.19</v>
          </cell>
          <cell r="AZ2498">
            <v>1553542</v>
          </cell>
          <cell r="BA2498">
            <v>39626</v>
          </cell>
          <cell r="BB2498">
            <v>87079</v>
          </cell>
          <cell r="BC2498">
            <v>8.6</v>
          </cell>
          <cell r="BD2498">
            <v>11.04</v>
          </cell>
          <cell r="BE2498">
            <v>43.49</v>
          </cell>
          <cell r="BF2498">
            <v>39263</v>
          </cell>
          <cell r="BG2498">
            <v>1524319</v>
          </cell>
          <cell r="BH2498" t="str">
            <v>Year-end</v>
          </cell>
          <cell r="BI2498" t="str">
            <v>Vertically Integrated</v>
          </cell>
          <cell r="BJ2498" t="str">
            <v>Fully Litigated</v>
          </cell>
          <cell r="BK2498" t="str">
            <v>No</v>
          </cell>
          <cell r="BL2498" t="str">
            <v>No</v>
          </cell>
        </row>
        <row r="2499">
          <cell r="AE2499">
            <v>248</v>
          </cell>
          <cell r="AF2499">
            <v>0</v>
          </cell>
          <cell r="AG2499">
            <v>1</v>
          </cell>
          <cell r="AH2499">
            <v>1</v>
          </cell>
          <cell r="AI2499">
            <v>1</v>
          </cell>
          <cell r="AJ2499">
            <v>0</v>
          </cell>
          <cell r="AL2499">
            <v>52</v>
          </cell>
          <cell r="AM2499">
            <v>157</v>
          </cell>
          <cell r="AO2499" t="str">
            <v>D-08-12002</v>
          </cell>
          <cell r="AP2499">
            <v>418</v>
          </cell>
          <cell r="AQ2499" t="str">
            <v>NV</v>
          </cell>
          <cell r="AR2499" t="str">
            <v>Nevada Power Company</v>
          </cell>
          <cell r="AS2499" t="str">
            <v>BRK.A</v>
          </cell>
          <cell r="AT2499" t="str">
            <v>Electric</v>
          </cell>
          <cell r="AU2499">
            <v>39783</v>
          </cell>
          <cell r="AV2499">
            <v>305700</v>
          </cell>
          <cell r="AW2499">
            <v>8.86</v>
          </cell>
          <cell r="AX2499">
            <v>11.26</v>
          </cell>
          <cell r="AY2499">
            <v>44.15</v>
          </cell>
          <cell r="AZ2499">
            <v>5009510</v>
          </cell>
          <cell r="BA2499">
            <v>39988</v>
          </cell>
          <cell r="BB2499">
            <v>222700</v>
          </cell>
          <cell r="BC2499">
            <v>8.66</v>
          </cell>
          <cell r="BD2499">
            <v>10.8</v>
          </cell>
          <cell r="BE2499">
            <v>44.15</v>
          </cell>
          <cell r="BF2499">
            <v>39629</v>
          </cell>
          <cell r="BG2499">
            <v>4680900</v>
          </cell>
          <cell r="BH2499" t="str">
            <v>Year-end</v>
          </cell>
          <cell r="BI2499" t="str">
            <v>Vertically Integrated</v>
          </cell>
          <cell r="BJ2499" t="str">
            <v>Fully Litigated</v>
          </cell>
          <cell r="BK2499" t="str">
            <v>No</v>
          </cell>
          <cell r="BL2499" t="str">
            <v>No</v>
          </cell>
        </row>
        <row r="2500">
          <cell r="AE2500">
            <v>248</v>
          </cell>
          <cell r="AF2500">
            <v>0</v>
          </cell>
          <cell r="AG2500">
            <v>1</v>
          </cell>
          <cell r="AH2500">
            <v>1</v>
          </cell>
          <cell r="AI2500">
            <v>1</v>
          </cell>
          <cell r="AJ2500">
            <v>1</v>
          </cell>
          <cell r="AL2500">
            <v>52</v>
          </cell>
          <cell r="AM2500">
            <v>157</v>
          </cell>
          <cell r="AO2500" t="str">
            <v>D-09-04003 (Southern)</v>
          </cell>
          <cell r="AP2500">
            <v>460</v>
          </cell>
          <cell r="AQ2500" t="str">
            <v>NV</v>
          </cell>
          <cell r="AR2500" t="str">
            <v>Southwest Gas Corporation</v>
          </cell>
          <cell r="AS2500" t="str">
            <v>SWX</v>
          </cell>
          <cell r="AT2500" t="str">
            <v>Natural Gas</v>
          </cell>
          <cell r="AU2500">
            <v>39906</v>
          </cell>
          <cell r="AV2500">
            <v>26500</v>
          </cell>
          <cell r="AW2500">
            <v>7.7</v>
          </cell>
          <cell r="AX2500">
            <v>10.8</v>
          </cell>
          <cell r="AY2500">
            <v>47.09</v>
          </cell>
          <cell r="AZ2500">
            <v>823418.96100000001</v>
          </cell>
          <cell r="BA2500">
            <v>40114</v>
          </cell>
          <cell r="BB2500">
            <v>17600</v>
          </cell>
          <cell r="BC2500">
            <v>7.4</v>
          </cell>
          <cell r="BD2500">
            <v>10.15</v>
          </cell>
          <cell r="BE2500">
            <v>47.09</v>
          </cell>
          <cell r="BF2500">
            <v>39782</v>
          </cell>
          <cell r="BG2500">
            <v>819700</v>
          </cell>
          <cell r="BH2500" t="str">
            <v>Year-end</v>
          </cell>
          <cell r="BI2500" t="str">
            <v>Distribution</v>
          </cell>
          <cell r="BJ2500" t="str">
            <v>Fully Litigated</v>
          </cell>
          <cell r="BK2500" t="str">
            <v>No</v>
          </cell>
          <cell r="BL2500" t="str">
            <v>No</v>
          </cell>
        </row>
        <row r="2501">
          <cell r="AE2501">
            <v>248</v>
          </cell>
          <cell r="AF2501">
            <v>0</v>
          </cell>
          <cell r="AG2501">
            <v>1</v>
          </cell>
          <cell r="AH2501">
            <v>1</v>
          </cell>
          <cell r="AI2501">
            <v>1</v>
          </cell>
          <cell r="AJ2501">
            <v>1</v>
          </cell>
          <cell r="AL2501">
            <v>52</v>
          </cell>
          <cell r="AM2501">
            <v>157</v>
          </cell>
          <cell r="AO2501" t="str">
            <v>D-09-04003 (Northern)</v>
          </cell>
          <cell r="AP2501">
            <v>461</v>
          </cell>
          <cell r="AQ2501" t="str">
            <v>NV</v>
          </cell>
          <cell r="AR2501" t="str">
            <v>Southwest Gas Corporation</v>
          </cell>
          <cell r="AS2501" t="str">
            <v>SWX</v>
          </cell>
          <cell r="AT2501" t="str">
            <v>Natural Gas</v>
          </cell>
          <cell r="AU2501">
            <v>39906</v>
          </cell>
          <cell r="AV2501">
            <v>1300</v>
          </cell>
          <cell r="AW2501">
            <v>8.6</v>
          </cell>
          <cell r="AX2501">
            <v>10.8</v>
          </cell>
          <cell r="AY2501">
            <v>47.09</v>
          </cell>
          <cell r="AZ2501">
            <v>119119.15700000001</v>
          </cell>
          <cell r="BA2501">
            <v>40114</v>
          </cell>
          <cell r="BB2501">
            <v>-500</v>
          </cell>
          <cell r="BC2501">
            <v>8.3000000000000007</v>
          </cell>
          <cell r="BD2501">
            <v>10.15</v>
          </cell>
          <cell r="BE2501">
            <v>47.09</v>
          </cell>
          <cell r="BF2501">
            <v>39782</v>
          </cell>
          <cell r="BG2501">
            <v>116600</v>
          </cell>
          <cell r="BH2501" t="str">
            <v>Year-end</v>
          </cell>
          <cell r="BI2501" t="str">
            <v>Distribution</v>
          </cell>
          <cell r="BJ2501" t="str">
            <v>Fully Litigated</v>
          </cell>
          <cell r="BK2501" t="str">
            <v>No</v>
          </cell>
          <cell r="BL2501" t="str">
            <v>No</v>
          </cell>
        </row>
        <row r="2502">
          <cell r="AE2502">
            <v>248</v>
          </cell>
          <cell r="AF2502">
            <v>0</v>
          </cell>
          <cell r="AG2502">
            <v>1</v>
          </cell>
          <cell r="AH2502">
            <v>1</v>
          </cell>
          <cell r="AI2502">
            <v>1</v>
          </cell>
          <cell r="AJ2502">
            <v>0</v>
          </cell>
          <cell r="AL2502">
            <v>52</v>
          </cell>
          <cell r="AM2502">
            <v>157</v>
          </cell>
          <cell r="AO2502" t="str">
            <v>D-10-06001</v>
          </cell>
          <cell r="AP2502">
            <v>635</v>
          </cell>
          <cell r="AQ2502" t="str">
            <v>NV</v>
          </cell>
          <cell r="AR2502" t="str">
            <v>Sierra Pacific Power Company</v>
          </cell>
          <cell r="AS2502" t="str">
            <v>BRK.A</v>
          </cell>
          <cell r="AT2502" t="str">
            <v>Electric</v>
          </cell>
          <cell r="AU2502">
            <v>40330</v>
          </cell>
          <cell r="AV2502">
            <v>29346</v>
          </cell>
          <cell r="AW2502">
            <v>8.35</v>
          </cell>
          <cell r="AX2502">
            <v>11.2</v>
          </cell>
          <cell r="AY2502">
            <v>44.11</v>
          </cell>
          <cell r="AZ2502">
            <v>1595772</v>
          </cell>
          <cell r="BA2502">
            <v>40532</v>
          </cell>
          <cell r="BB2502">
            <v>13097</v>
          </cell>
          <cell r="BC2502">
            <v>8.06</v>
          </cell>
          <cell r="BD2502">
            <v>10.6</v>
          </cell>
          <cell r="BE2502">
            <v>44.11</v>
          </cell>
          <cell r="BF2502">
            <v>40178</v>
          </cell>
          <cell r="BG2502">
            <v>1580147</v>
          </cell>
          <cell r="BH2502" t="str">
            <v>Year-end</v>
          </cell>
          <cell r="BI2502" t="str">
            <v>Vertically Integrated</v>
          </cell>
          <cell r="BJ2502" t="str">
            <v>Fully Litigated</v>
          </cell>
          <cell r="BK2502" t="str">
            <v>No</v>
          </cell>
          <cell r="BL2502" t="str">
            <v>No</v>
          </cell>
        </row>
        <row r="2503">
          <cell r="AE2503">
            <v>248</v>
          </cell>
          <cell r="AF2503">
            <v>0</v>
          </cell>
          <cell r="AG2503">
            <v>1</v>
          </cell>
          <cell r="AH2503">
            <v>1</v>
          </cell>
          <cell r="AI2503">
            <v>1</v>
          </cell>
          <cell r="AJ2503">
            <v>1</v>
          </cell>
          <cell r="AL2503">
            <v>52</v>
          </cell>
          <cell r="AM2503">
            <v>157</v>
          </cell>
          <cell r="AO2503" t="str">
            <v>D-10-06002</v>
          </cell>
          <cell r="AP2503">
            <v>636</v>
          </cell>
          <cell r="AQ2503" t="str">
            <v>NV</v>
          </cell>
          <cell r="AR2503" t="str">
            <v>Sierra Pacific Power Company</v>
          </cell>
          <cell r="AS2503" t="str">
            <v>BRK.A</v>
          </cell>
          <cell r="AT2503" t="str">
            <v>Natural Gas</v>
          </cell>
          <cell r="AU2503">
            <v>40330</v>
          </cell>
          <cell r="AV2503">
            <v>4291</v>
          </cell>
          <cell r="AW2503">
            <v>5.51</v>
          </cell>
          <cell r="AX2503">
            <v>10.8</v>
          </cell>
          <cell r="AY2503">
            <v>44.11</v>
          </cell>
          <cell r="AZ2503">
            <v>185359</v>
          </cell>
          <cell r="BA2503">
            <v>40532</v>
          </cell>
          <cell r="BB2503">
            <v>2745</v>
          </cell>
          <cell r="BC2503">
            <v>5.18</v>
          </cell>
          <cell r="BD2503">
            <v>10.1</v>
          </cell>
          <cell r="BE2503">
            <v>44.11</v>
          </cell>
          <cell r="BF2503">
            <v>40178</v>
          </cell>
          <cell r="BG2503">
            <v>185633</v>
          </cell>
          <cell r="BH2503" t="str">
            <v>Year-end</v>
          </cell>
          <cell r="BI2503" t="str">
            <v>Distribution</v>
          </cell>
          <cell r="BJ2503" t="str">
            <v>Fully Litigated</v>
          </cell>
          <cell r="BK2503" t="str">
            <v>No</v>
          </cell>
          <cell r="BL2503" t="str">
            <v>No</v>
          </cell>
        </row>
        <row r="2504">
          <cell r="AE2504">
            <v>248</v>
          </cell>
          <cell r="AF2504">
            <v>0</v>
          </cell>
          <cell r="AG2504">
            <v>1</v>
          </cell>
          <cell r="AH2504">
            <v>1</v>
          </cell>
          <cell r="AI2504">
            <v>1</v>
          </cell>
          <cell r="AJ2504">
            <v>0</v>
          </cell>
          <cell r="AL2504">
            <v>52</v>
          </cell>
          <cell r="AM2504">
            <v>157</v>
          </cell>
          <cell r="AO2504" t="str">
            <v>D-2955</v>
          </cell>
          <cell r="AP2504">
            <v>1262</v>
          </cell>
          <cell r="AQ2504" t="str">
            <v>NV</v>
          </cell>
          <cell r="AR2504" t="str">
            <v>Nevada Power Company</v>
          </cell>
          <cell r="AS2504" t="str">
            <v>BRK.A</v>
          </cell>
          <cell r="AT2504" t="str">
            <v>Electric</v>
          </cell>
          <cell r="AU2504">
            <v>29404</v>
          </cell>
          <cell r="AV2504">
            <v>20500</v>
          </cell>
          <cell r="AW2504">
            <v>11.38</v>
          </cell>
          <cell r="AX2504">
            <v>15.5</v>
          </cell>
          <cell r="AY2504">
            <v>38.11</v>
          </cell>
          <cell r="AZ2504" t="str">
            <v>NA</v>
          </cell>
          <cell r="BA2504">
            <v>29577</v>
          </cell>
          <cell r="BB2504">
            <v>11900</v>
          </cell>
          <cell r="BC2504">
            <v>11.16</v>
          </cell>
          <cell r="BD2504">
            <v>15</v>
          </cell>
          <cell r="BE2504">
            <v>38.11</v>
          </cell>
          <cell r="BF2504">
            <v>29311</v>
          </cell>
          <cell r="BG2504" t="str">
            <v>NA</v>
          </cell>
          <cell r="BH2504" t="str">
            <v>Year-end</v>
          </cell>
          <cell r="BI2504" t="str">
            <v>Vertically Integrated</v>
          </cell>
          <cell r="BJ2504" t="str">
            <v>Fully Litigated</v>
          </cell>
          <cell r="BK2504" t="str">
            <v>No</v>
          </cell>
          <cell r="BL2504" t="str">
            <v>No</v>
          </cell>
        </row>
        <row r="2505">
          <cell r="AE2505">
            <v>248</v>
          </cell>
          <cell r="AF2505">
            <v>0</v>
          </cell>
          <cell r="AG2505">
            <v>1</v>
          </cell>
          <cell r="AH2505">
            <v>1</v>
          </cell>
          <cell r="AI2505">
            <v>1</v>
          </cell>
          <cell r="AJ2505">
            <v>0</v>
          </cell>
          <cell r="AL2505">
            <v>52</v>
          </cell>
          <cell r="AM2505">
            <v>157</v>
          </cell>
          <cell r="AO2505" t="str">
            <v>D-81-081</v>
          </cell>
          <cell r="AP2505">
            <v>1263</v>
          </cell>
          <cell r="AQ2505" t="str">
            <v>NV</v>
          </cell>
          <cell r="AR2505" t="str">
            <v>Nevada Power Company</v>
          </cell>
          <cell r="AS2505" t="str">
            <v>BRK.A</v>
          </cell>
          <cell r="AT2505" t="str">
            <v>Electric</v>
          </cell>
          <cell r="AU2505">
            <v>29634</v>
          </cell>
          <cell r="AV2505">
            <v>21800</v>
          </cell>
          <cell r="AW2505">
            <v>12.96</v>
          </cell>
          <cell r="AX2505">
            <v>15</v>
          </cell>
          <cell r="AY2505">
            <v>36.92</v>
          </cell>
          <cell r="AZ2505" t="str">
            <v>NA</v>
          </cell>
          <cell r="BA2505">
            <v>29809</v>
          </cell>
          <cell r="BB2505">
            <v>14500</v>
          </cell>
          <cell r="BC2505">
            <v>11.74</v>
          </cell>
          <cell r="BD2505">
            <v>15</v>
          </cell>
          <cell r="BE2505">
            <v>36.92</v>
          </cell>
          <cell r="BF2505">
            <v>29555</v>
          </cell>
          <cell r="BG2505" t="str">
            <v>NA</v>
          </cell>
          <cell r="BH2505" t="str">
            <v>Year-end</v>
          </cell>
          <cell r="BI2505" t="str">
            <v>Vertically Integrated</v>
          </cell>
          <cell r="BJ2505" t="str">
            <v>Fully Litigated</v>
          </cell>
          <cell r="BK2505" t="str">
            <v>No</v>
          </cell>
          <cell r="BL2505" t="str">
            <v>No</v>
          </cell>
        </row>
        <row r="2506">
          <cell r="AE2506">
            <v>248</v>
          </cell>
          <cell r="AF2506">
            <v>0</v>
          </cell>
          <cell r="AG2506">
            <v>1</v>
          </cell>
          <cell r="AH2506">
            <v>1</v>
          </cell>
          <cell r="AI2506">
            <v>1</v>
          </cell>
          <cell r="AJ2506">
            <v>0</v>
          </cell>
          <cell r="AL2506">
            <v>52</v>
          </cell>
          <cell r="AM2506">
            <v>157</v>
          </cell>
          <cell r="AO2506" t="str">
            <v>D-81-602</v>
          </cell>
          <cell r="AP2506">
            <v>1264</v>
          </cell>
          <cell r="AQ2506" t="str">
            <v>NV</v>
          </cell>
          <cell r="AR2506" t="str">
            <v>Nevada Power Company</v>
          </cell>
          <cell r="AS2506" t="str">
            <v>BRK.A</v>
          </cell>
          <cell r="AT2506" t="str">
            <v>Electric</v>
          </cell>
          <cell r="AU2506">
            <v>29864</v>
          </cell>
          <cell r="AV2506">
            <v>16600</v>
          </cell>
          <cell r="AW2506">
            <v>13.85</v>
          </cell>
          <cell r="AX2506">
            <v>19.5</v>
          </cell>
          <cell r="AY2506">
            <v>36.83</v>
          </cell>
          <cell r="AZ2506" t="str">
            <v>NA</v>
          </cell>
          <cell r="BA2506">
            <v>30042</v>
          </cell>
          <cell r="BB2506">
            <v>6200</v>
          </cell>
          <cell r="BC2506">
            <v>12.83</v>
          </cell>
          <cell r="BD2506">
            <v>16.5</v>
          </cell>
          <cell r="BE2506">
            <v>36.83</v>
          </cell>
          <cell r="BF2506">
            <v>29767</v>
          </cell>
          <cell r="BG2506" t="str">
            <v>NA</v>
          </cell>
          <cell r="BH2506" t="str">
            <v>Year-end</v>
          </cell>
          <cell r="BI2506" t="str">
            <v>Vertically Integrated</v>
          </cell>
          <cell r="BJ2506" t="str">
            <v>Fully Litigated</v>
          </cell>
          <cell r="BK2506" t="str">
            <v>No</v>
          </cell>
          <cell r="BL2506" t="str">
            <v>No</v>
          </cell>
        </row>
        <row r="2507">
          <cell r="AE2507">
            <v>248</v>
          </cell>
          <cell r="AF2507">
            <v>0</v>
          </cell>
          <cell r="AG2507">
            <v>1</v>
          </cell>
          <cell r="AH2507">
            <v>1</v>
          </cell>
          <cell r="AI2507">
            <v>1</v>
          </cell>
          <cell r="AJ2507">
            <v>0</v>
          </cell>
          <cell r="AL2507">
            <v>52</v>
          </cell>
          <cell r="AM2507">
            <v>157</v>
          </cell>
          <cell r="AO2507" t="str">
            <v>D-83-707</v>
          </cell>
          <cell r="AP2507">
            <v>1265</v>
          </cell>
          <cell r="AQ2507" t="str">
            <v>NV</v>
          </cell>
          <cell r="AR2507" t="str">
            <v>Nevada Power Company</v>
          </cell>
          <cell r="AS2507" t="str">
            <v>BRK.A</v>
          </cell>
          <cell r="AT2507" t="str">
            <v>Electric</v>
          </cell>
          <cell r="AU2507">
            <v>30502</v>
          </cell>
          <cell r="AV2507">
            <v>44000</v>
          </cell>
          <cell r="AW2507">
            <v>12.31</v>
          </cell>
          <cell r="AX2507">
            <v>16</v>
          </cell>
          <cell r="AY2507">
            <v>38.549999999999997</v>
          </cell>
          <cell r="AZ2507">
            <v>615200</v>
          </cell>
          <cell r="BA2507">
            <v>30684</v>
          </cell>
          <cell r="BB2507">
            <v>20100</v>
          </cell>
          <cell r="BC2507">
            <v>11.83</v>
          </cell>
          <cell r="BD2507">
            <v>14.75</v>
          </cell>
          <cell r="BE2507">
            <v>38.549999999999997</v>
          </cell>
          <cell r="BF2507">
            <v>30406</v>
          </cell>
          <cell r="BG2507">
            <v>607800</v>
          </cell>
          <cell r="BH2507" t="str">
            <v>Year-end</v>
          </cell>
          <cell r="BI2507" t="str">
            <v>Vertically Integrated</v>
          </cell>
          <cell r="BJ2507" t="str">
            <v>Fully Litigated</v>
          </cell>
          <cell r="BK2507" t="str">
            <v>No</v>
          </cell>
          <cell r="BL2507" t="str">
            <v>No</v>
          </cell>
        </row>
        <row r="2508">
          <cell r="AE2508">
            <v>248</v>
          </cell>
          <cell r="AF2508">
            <v>0</v>
          </cell>
          <cell r="AG2508">
            <v>1</v>
          </cell>
          <cell r="AH2508">
            <v>1</v>
          </cell>
          <cell r="AI2508">
            <v>1</v>
          </cell>
          <cell r="AJ2508">
            <v>0</v>
          </cell>
          <cell r="AL2508">
            <v>52</v>
          </cell>
          <cell r="AM2508">
            <v>157</v>
          </cell>
          <cell r="AO2508" t="str">
            <v>D-2856</v>
          </cell>
          <cell r="AP2508">
            <v>1266</v>
          </cell>
          <cell r="AQ2508" t="str">
            <v>NV</v>
          </cell>
          <cell r="AR2508" t="str">
            <v>Sierra Pacific Power Company</v>
          </cell>
          <cell r="AS2508" t="str">
            <v>BRK.A</v>
          </cell>
          <cell r="AT2508" t="str">
            <v>Electric</v>
          </cell>
          <cell r="AU2508">
            <v>29341</v>
          </cell>
          <cell r="AV2508">
            <v>16100</v>
          </cell>
          <cell r="AW2508">
            <v>12.54</v>
          </cell>
          <cell r="AX2508">
            <v>15.5</v>
          </cell>
          <cell r="AY2508">
            <v>37.35</v>
          </cell>
          <cell r="AZ2508" t="str">
            <v>NA</v>
          </cell>
          <cell r="BA2508">
            <v>29529</v>
          </cell>
          <cell r="BB2508">
            <v>6200</v>
          </cell>
          <cell r="BC2508">
            <v>10.99</v>
          </cell>
          <cell r="BD2508">
            <v>15</v>
          </cell>
          <cell r="BE2508">
            <v>37.35</v>
          </cell>
          <cell r="BF2508">
            <v>29220</v>
          </cell>
          <cell r="BG2508" t="str">
            <v>NA</v>
          </cell>
          <cell r="BH2508" t="str">
            <v>Year-end</v>
          </cell>
          <cell r="BI2508" t="str">
            <v>Vertically Integrated</v>
          </cell>
          <cell r="BJ2508" t="str">
            <v>Fully Litigated</v>
          </cell>
          <cell r="BK2508" t="str">
            <v>No</v>
          </cell>
          <cell r="BL2508" t="str">
            <v>No</v>
          </cell>
        </row>
        <row r="2509">
          <cell r="AE2509">
            <v>248</v>
          </cell>
          <cell r="AF2509">
            <v>0</v>
          </cell>
          <cell r="AG2509">
            <v>1</v>
          </cell>
          <cell r="AH2509">
            <v>1</v>
          </cell>
          <cell r="AI2509">
            <v>1</v>
          </cell>
          <cell r="AJ2509">
            <v>1</v>
          </cell>
          <cell r="AL2509">
            <v>52</v>
          </cell>
          <cell r="AM2509">
            <v>157</v>
          </cell>
          <cell r="AO2509" t="str">
            <v>D-2857</v>
          </cell>
          <cell r="AP2509">
            <v>1267</v>
          </cell>
          <cell r="AQ2509" t="str">
            <v>NV</v>
          </cell>
          <cell r="AR2509" t="str">
            <v>Sierra Pacific Power Company</v>
          </cell>
          <cell r="AS2509" t="str">
            <v>BRK.A</v>
          </cell>
          <cell r="AT2509" t="str">
            <v>Natural Gas</v>
          </cell>
          <cell r="AU2509">
            <v>29341</v>
          </cell>
          <cell r="AV2509">
            <v>1600</v>
          </cell>
          <cell r="AW2509">
            <v>12.54</v>
          </cell>
          <cell r="AX2509">
            <v>15.5</v>
          </cell>
          <cell r="AY2509">
            <v>37.35</v>
          </cell>
          <cell r="AZ2509" t="str">
            <v>NA</v>
          </cell>
          <cell r="BA2509">
            <v>29529</v>
          </cell>
          <cell r="BB2509">
            <v>1000</v>
          </cell>
          <cell r="BC2509">
            <v>10.99</v>
          </cell>
          <cell r="BD2509">
            <v>15</v>
          </cell>
          <cell r="BE2509">
            <v>37.35</v>
          </cell>
          <cell r="BF2509">
            <v>29220</v>
          </cell>
          <cell r="BG2509" t="str">
            <v>NA</v>
          </cell>
          <cell r="BH2509" t="str">
            <v>Year-end</v>
          </cell>
          <cell r="BI2509" t="str">
            <v>Distribution</v>
          </cell>
          <cell r="BJ2509" t="str">
            <v>Fully Litigated</v>
          </cell>
          <cell r="BK2509" t="str">
            <v>No</v>
          </cell>
          <cell r="BL2509" t="str">
            <v>No</v>
          </cell>
        </row>
        <row r="2510">
          <cell r="AE2510">
            <v>248</v>
          </cell>
          <cell r="AF2510">
            <v>0</v>
          </cell>
          <cell r="AG2510">
            <v>1</v>
          </cell>
          <cell r="AH2510">
            <v>1</v>
          </cell>
          <cell r="AI2510">
            <v>1</v>
          </cell>
          <cell r="AJ2510">
            <v>0</v>
          </cell>
          <cell r="AL2510">
            <v>52</v>
          </cell>
          <cell r="AM2510">
            <v>157</v>
          </cell>
          <cell r="AO2510" t="str">
            <v>D-81-105</v>
          </cell>
          <cell r="AP2510">
            <v>1268</v>
          </cell>
          <cell r="AQ2510" t="str">
            <v>NV</v>
          </cell>
          <cell r="AR2510" t="str">
            <v>Sierra Pacific Power Company</v>
          </cell>
          <cell r="AS2510" t="str">
            <v>BRK.A</v>
          </cell>
          <cell r="AT2510" t="str">
            <v>Electric</v>
          </cell>
          <cell r="AU2510">
            <v>29647</v>
          </cell>
          <cell r="AV2510">
            <v>12200</v>
          </cell>
          <cell r="AW2510">
            <v>12.51</v>
          </cell>
          <cell r="AX2510">
            <v>15</v>
          </cell>
          <cell r="AY2510">
            <v>35.21</v>
          </cell>
          <cell r="AZ2510" t="str">
            <v>NA</v>
          </cell>
          <cell r="BA2510">
            <v>29826</v>
          </cell>
          <cell r="BB2510">
            <v>6100</v>
          </cell>
          <cell r="BC2510">
            <v>11.49</v>
          </cell>
          <cell r="BD2510">
            <v>15</v>
          </cell>
          <cell r="BE2510">
            <v>35.1</v>
          </cell>
          <cell r="BF2510">
            <v>29586</v>
          </cell>
          <cell r="BG2510" t="str">
            <v>NA</v>
          </cell>
          <cell r="BH2510" t="str">
            <v>Year-end</v>
          </cell>
          <cell r="BI2510" t="str">
            <v>Vertically Integrated</v>
          </cell>
          <cell r="BJ2510" t="str">
            <v>Fully Litigated</v>
          </cell>
          <cell r="BK2510" t="str">
            <v>No</v>
          </cell>
          <cell r="BL2510" t="str">
            <v>No</v>
          </cell>
        </row>
        <row r="2511">
          <cell r="AE2511">
            <v>248</v>
          </cell>
          <cell r="AF2511">
            <v>0</v>
          </cell>
          <cell r="AG2511">
            <v>1</v>
          </cell>
          <cell r="AH2511">
            <v>1</v>
          </cell>
          <cell r="AI2511">
            <v>1</v>
          </cell>
          <cell r="AJ2511">
            <v>1</v>
          </cell>
          <cell r="AL2511">
            <v>52</v>
          </cell>
          <cell r="AM2511">
            <v>157</v>
          </cell>
          <cell r="AO2511" t="str">
            <v>D-81-106</v>
          </cell>
          <cell r="AP2511">
            <v>1269</v>
          </cell>
          <cell r="AQ2511" t="str">
            <v>NV</v>
          </cell>
          <cell r="AR2511" t="str">
            <v>Sierra Pacific Power Company</v>
          </cell>
          <cell r="AS2511" t="str">
            <v>BRK.A</v>
          </cell>
          <cell r="AT2511" t="str">
            <v>Natural Gas</v>
          </cell>
          <cell r="AU2511">
            <v>29647</v>
          </cell>
          <cell r="AV2511">
            <v>1400</v>
          </cell>
          <cell r="AW2511">
            <v>12.77</v>
          </cell>
          <cell r="AX2511">
            <v>15</v>
          </cell>
          <cell r="AY2511">
            <v>36</v>
          </cell>
          <cell r="AZ2511" t="str">
            <v>NA</v>
          </cell>
          <cell r="BA2511">
            <v>29826</v>
          </cell>
          <cell r="BB2511">
            <v>1000</v>
          </cell>
          <cell r="BC2511">
            <v>11.49</v>
          </cell>
          <cell r="BD2511">
            <v>15</v>
          </cell>
          <cell r="BE2511">
            <v>35.1</v>
          </cell>
          <cell r="BF2511">
            <v>29586</v>
          </cell>
          <cell r="BG2511" t="str">
            <v>NA</v>
          </cell>
          <cell r="BH2511" t="str">
            <v>Year-end</v>
          </cell>
          <cell r="BI2511" t="str">
            <v>Distribution</v>
          </cell>
          <cell r="BJ2511" t="str">
            <v>Fully Litigated</v>
          </cell>
          <cell r="BK2511" t="str">
            <v>No</v>
          </cell>
          <cell r="BL2511" t="str">
            <v>No</v>
          </cell>
        </row>
        <row r="2512">
          <cell r="AE2512">
            <v>248</v>
          </cell>
          <cell r="AF2512">
            <v>0</v>
          </cell>
          <cell r="AG2512">
            <v>1</v>
          </cell>
          <cell r="AH2512">
            <v>1</v>
          </cell>
          <cell r="AI2512">
            <v>1</v>
          </cell>
          <cell r="AJ2512">
            <v>0</v>
          </cell>
          <cell r="AL2512">
            <v>52</v>
          </cell>
          <cell r="AM2512">
            <v>157</v>
          </cell>
          <cell r="AO2512" t="str">
            <v>D-81-660</v>
          </cell>
          <cell r="AP2512">
            <v>1270</v>
          </cell>
          <cell r="AQ2512" t="str">
            <v>NV</v>
          </cell>
          <cell r="AR2512" t="str">
            <v>Sierra Pacific Power Company</v>
          </cell>
          <cell r="AS2512" t="str">
            <v>BRK.A</v>
          </cell>
          <cell r="AT2512" t="str">
            <v>Electric</v>
          </cell>
          <cell r="AU2512">
            <v>29899</v>
          </cell>
          <cell r="AV2512">
            <v>12200</v>
          </cell>
          <cell r="AW2512">
            <v>14.02</v>
          </cell>
          <cell r="AX2512">
            <v>21</v>
          </cell>
          <cell r="AY2512">
            <v>32.5</v>
          </cell>
          <cell r="AZ2512" t="str">
            <v>NA</v>
          </cell>
          <cell r="BA2512">
            <v>30074</v>
          </cell>
          <cell r="BB2512">
            <v>4200</v>
          </cell>
          <cell r="BC2512">
            <v>12.18</v>
          </cell>
          <cell r="BD2512">
            <v>16.600000000000001</v>
          </cell>
          <cell r="BE2512">
            <v>32.729999999999997</v>
          </cell>
          <cell r="BF2512">
            <v>29767</v>
          </cell>
          <cell r="BG2512" t="str">
            <v>NA</v>
          </cell>
          <cell r="BI2512" t="str">
            <v>Vertically Integrated</v>
          </cell>
          <cell r="BJ2512" t="str">
            <v>Fully Litigated</v>
          </cell>
          <cell r="BK2512" t="str">
            <v>No</v>
          </cell>
          <cell r="BL2512" t="str">
            <v>No</v>
          </cell>
        </row>
        <row r="2513">
          <cell r="AE2513">
            <v>248</v>
          </cell>
          <cell r="AF2513">
            <v>0</v>
          </cell>
          <cell r="AG2513">
            <v>1</v>
          </cell>
          <cell r="AH2513">
            <v>1</v>
          </cell>
          <cell r="AI2513">
            <v>1</v>
          </cell>
          <cell r="AJ2513">
            <v>0</v>
          </cell>
          <cell r="AL2513">
            <v>52</v>
          </cell>
          <cell r="AM2513">
            <v>157</v>
          </cell>
          <cell r="AO2513" t="str">
            <v>D-83-111</v>
          </cell>
          <cell r="AP2513">
            <v>1271</v>
          </cell>
          <cell r="AQ2513" t="str">
            <v>NV</v>
          </cell>
          <cell r="AR2513" t="str">
            <v>Sierra Pacific Power Company</v>
          </cell>
          <cell r="AS2513" t="str">
            <v>BRK.A</v>
          </cell>
          <cell r="AT2513" t="str">
            <v>Electric</v>
          </cell>
          <cell r="AU2513">
            <v>30328</v>
          </cell>
          <cell r="AV2513">
            <v>15200</v>
          </cell>
          <cell r="AW2513">
            <v>13.12</v>
          </cell>
          <cell r="AX2513">
            <v>18</v>
          </cell>
          <cell r="AY2513">
            <v>36.630000000000003</v>
          </cell>
          <cell r="AZ2513" t="str">
            <v>NA</v>
          </cell>
          <cell r="BA2513">
            <v>30445</v>
          </cell>
          <cell r="BB2513">
            <v>8000</v>
          </cell>
          <cell r="BC2513">
            <v>12.12</v>
          </cell>
          <cell r="BD2513">
            <v>15.5</v>
          </cell>
          <cell r="BE2513">
            <v>38.340000000000003</v>
          </cell>
          <cell r="BF2513">
            <v>30255</v>
          </cell>
          <cell r="BG2513" t="str">
            <v>NA</v>
          </cell>
          <cell r="BH2513" t="str">
            <v>Year-end</v>
          </cell>
          <cell r="BI2513" t="str">
            <v>Vertically Integrated</v>
          </cell>
          <cell r="BJ2513" t="str">
            <v>Fully Litigated</v>
          </cell>
          <cell r="BK2513" t="str">
            <v>No</v>
          </cell>
          <cell r="BL2513" t="str">
            <v>No</v>
          </cell>
        </row>
        <row r="2514">
          <cell r="AE2514">
            <v>248</v>
          </cell>
          <cell r="AF2514">
            <v>0</v>
          </cell>
          <cell r="AG2514">
            <v>1</v>
          </cell>
          <cell r="AH2514">
            <v>1</v>
          </cell>
          <cell r="AI2514">
            <v>1</v>
          </cell>
          <cell r="AJ2514">
            <v>1</v>
          </cell>
          <cell r="AL2514">
            <v>52</v>
          </cell>
          <cell r="AM2514">
            <v>157</v>
          </cell>
          <cell r="AO2514" t="str">
            <v>D-83-113</v>
          </cell>
          <cell r="AP2514">
            <v>1272</v>
          </cell>
          <cell r="AQ2514" t="str">
            <v>NV</v>
          </cell>
          <cell r="AR2514" t="str">
            <v>Sierra Pacific Power Company</v>
          </cell>
          <cell r="AS2514" t="str">
            <v>BRK.A</v>
          </cell>
          <cell r="AT2514" t="str">
            <v>Natural Gas</v>
          </cell>
          <cell r="AU2514">
            <v>30328</v>
          </cell>
          <cell r="AV2514">
            <v>2700</v>
          </cell>
          <cell r="AW2514">
            <v>13.12</v>
          </cell>
          <cell r="AX2514">
            <v>18</v>
          </cell>
          <cell r="AY2514">
            <v>36.630000000000003</v>
          </cell>
          <cell r="AZ2514" t="str">
            <v>NA</v>
          </cell>
          <cell r="BA2514">
            <v>30445</v>
          </cell>
          <cell r="BB2514">
            <v>2400</v>
          </cell>
          <cell r="BC2514">
            <v>12.12</v>
          </cell>
          <cell r="BD2514">
            <v>15.5</v>
          </cell>
          <cell r="BE2514">
            <v>38.340000000000003</v>
          </cell>
          <cell r="BF2514">
            <v>30255</v>
          </cell>
          <cell r="BG2514" t="str">
            <v>NA</v>
          </cell>
          <cell r="BI2514" t="str">
            <v>Distribution</v>
          </cell>
          <cell r="BJ2514" t="str">
            <v>Fully Litigated</v>
          </cell>
          <cell r="BK2514" t="str">
            <v>No</v>
          </cell>
          <cell r="BL2514" t="str">
            <v>No</v>
          </cell>
        </row>
        <row r="2515">
          <cell r="AE2515">
            <v>248</v>
          </cell>
          <cell r="AF2515">
            <v>0</v>
          </cell>
          <cell r="AG2515">
            <v>1</v>
          </cell>
          <cell r="AH2515">
            <v>1</v>
          </cell>
          <cell r="AI2515">
            <v>1</v>
          </cell>
          <cell r="AJ2515">
            <v>0</v>
          </cell>
          <cell r="AL2515">
            <v>52</v>
          </cell>
          <cell r="AM2515">
            <v>157</v>
          </cell>
          <cell r="AO2515" t="str">
            <v>D-83-1142</v>
          </cell>
          <cell r="AP2515">
            <v>1273</v>
          </cell>
          <cell r="AQ2515" t="str">
            <v>NV</v>
          </cell>
          <cell r="AR2515" t="str">
            <v>Sierra Pacific Power Company</v>
          </cell>
          <cell r="AS2515" t="str">
            <v>BRK.A</v>
          </cell>
          <cell r="AT2515" t="str">
            <v>Electric</v>
          </cell>
          <cell r="AU2515">
            <v>30643</v>
          </cell>
          <cell r="AV2515">
            <v>11000</v>
          </cell>
          <cell r="AW2515">
            <v>12.51</v>
          </cell>
          <cell r="AX2515">
            <v>16.5</v>
          </cell>
          <cell r="AY2515">
            <v>39.72</v>
          </cell>
          <cell r="AZ2515">
            <v>413500</v>
          </cell>
          <cell r="BA2515">
            <v>30977</v>
          </cell>
          <cell r="BB2515">
            <v>1800</v>
          </cell>
          <cell r="BC2515">
            <v>11.91</v>
          </cell>
          <cell r="BD2515">
            <v>15</v>
          </cell>
          <cell r="BE2515">
            <v>39.72</v>
          </cell>
          <cell r="BF2515">
            <v>30497</v>
          </cell>
          <cell r="BG2515">
            <v>397700</v>
          </cell>
          <cell r="BH2515" t="str">
            <v>Year-end</v>
          </cell>
          <cell r="BI2515" t="str">
            <v>Vertically Integrated</v>
          </cell>
          <cell r="BJ2515" t="str">
            <v>Fully Litigated</v>
          </cell>
          <cell r="BK2515" t="str">
            <v>No</v>
          </cell>
          <cell r="BL2515" t="str">
            <v>No</v>
          </cell>
        </row>
        <row r="2516">
          <cell r="AE2516">
            <v>248</v>
          </cell>
          <cell r="AF2516">
            <v>0</v>
          </cell>
          <cell r="AG2516">
            <v>1</v>
          </cell>
          <cell r="AH2516">
            <v>1</v>
          </cell>
          <cell r="AI2516">
            <v>1</v>
          </cell>
          <cell r="AJ2516">
            <v>0</v>
          </cell>
          <cell r="AL2516">
            <v>52</v>
          </cell>
          <cell r="AM2516">
            <v>157</v>
          </cell>
          <cell r="AO2516" t="str">
            <v>D-85-532</v>
          </cell>
          <cell r="AP2516">
            <v>1274</v>
          </cell>
          <cell r="AQ2516" t="str">
            <v>NV</v>
          </cell>
          <cell r="AR2516" t="str">
            <v>Sierra Pacific Power Company</v>
          </cell>
          <cell r="AS2516" t="str">
            <v>BRK.A</v>
          </cell>
          <cell r="AT2516" t="str">
            <v>Electric</v>
          </cell>
          <cell r="AU2516">
            <v>31152</v>
          </cell>
          <cell r="AV2516">
            <v>32300</v>
          </cell>
          <cell r="AW2516">
            <v>12.04</v>
          </cell>
          <cell r="AX2516">
            <v>15.75</v>
          </cell>
          <cell r="AY2516">
            <v>40.049999999999997</v>
          </cell>
          <cell r="AZ2516">
            <v>538100</v>
          </cell>
          <cell r="BA2516">
            <v>31359</v>
          </cell>
          <cell r="BB2516">
            <v>21100</v>
          </cell>
          <cell r="BC2516">
            <v>11.4</v>
          </cell>
          <cell r="BD2516">
            <v>14.3</v>
          </cell>
          <cell r="BE2516">
            <v>39.299999999999997</v>
          </cell>
          <cell r="BF2516">
            <v>31047</v>
          </cell>
          <cell r="BG2516">
            <v>531900</v>
          </cell>
          <cell r="BH2516" t="str">
            <v>Year-end</v>
          </cell>
          <cell r="BI2516" t="str">
            <v>Vertically Integrated</v>
          </cell>
          <cell r="BJ2516" t="str">
            <v>Fully Litigated</v>
          </cell>
          <cell r="BK2516" t="str">
            <v>No</v>
          </cell>
          <cell r="BL2516" t="str">
            <v>No</v>
          </cell>
        </row>
        <row r="2517">
          <cell r="AE2517">
            <v>248</v>
          </cell>
          <cell r="AF2517">
            <v>0</v>
          </cell>
          <cell r="AG2517">
            <v>1</v>
          </cell>
          <cell r="AH2517">
            <v>1</v>
          </cell>
          <cell r="AI2517">
            <v>1</v>
          </cell>
          <cell r="AJ2517">
            <v>1</v>
          </cell>
          <cell r="AL2517">
            <v>52</v>
          </cell>
          <cell r="AM2517">
            <v>157</v>
          </cell>
          <cell r="AO2517" t="str">
            <v>D-87-1131</v>
          </cell>
          <cell r="AP2517">
            <v>1275</v>
          </cell>
          <cell r="AQ2517" t="str">
            <v>NV</v>
          </cell>
          <cell r="AR2517" t="str">
            <v>Sierra Pacific Power Company</v>
          </cell>
          <cell r="AS2517" t="str">
            <v>BRK.A</v>
          </cell>
          <cell r="AT2517" t="str">
            <v>Natural Gas</v>
          </cell>
          <cell r="AU2517">
            <v>32126</v>
          </cell>
          <cell r="AV2517">
            <v>5100</v>
          </cell>
          <cell r="AW2517">
            <v>11.44</v>
          </cell>
          <cell r="AX2517">
            <v>14.5</v>
          </cell>
          <cell r="AY2517">
            <v>41.49</v>
          </cell>
          <cell r="AZ2517" t="str">
            <v>NA</v>
          </cell>
          <cell r="BA2517">
            <v>32318</v>
          </cell>
          <cell r="BB2517">
            <v>1700</v>
          </cell>
          <cell r="BC2517">
            <v>8.6</v>
          </cell>
          <cell r="BD2517">
            <v>11.5</v>
          </cell>
          <cell r="BE2517">
            <v>41.49</v>
          </cell>
          <cell r="BF2517">
            <v>32142</v>
          </cell>
          <cell r="BG2517" t="str">
            <v>NA</v>
          </cell>
          <cell r="BI2517" t="str">
            <v>Distribution</v>
          </cell>
          <cell r="BJ2517" t="str">
            <v>Fully Litigated</v>
          </cell>
          <cell r="BK2517" t="str">
            <v>No</v>
          </cell>
          <cell r="BL2517" t="str">
            <v>No</v>
          </cell>
        </row>
        <row r="2518">
          <cell r="AE2518">
            <v>248</v>
          </cell>
          <cell r="AF2518">
            <v>0</v>
          </cell>
          <cell r="AG2518">
            <v>1</v>
          </cell>
          <cell r="AH2518">
            <v>1</v>
          </cell>
          <cell r="AI2518">
            <v>1</v>
          </cell>
          <cell r="AJ2518">
            <v>0</v>
          </cell>
          <cell r="AL2518">
            <v>52</v>
          </cell>
          <cell r="AM2518">
            <v>157</v>
          </cell>
          <cell r="AO2518" t="str">
            <v>D-89-516</v>
          </cell>
          <cell r="AP2518">
            <v>1276</v>
          </cell>
          <cell r="AQ2518" t="str">
            <v>NV</v>
          </cell>
          <cell r="AR2518" t="str">
            <v>Sierra Pacific Power Company</v>
          </cell>
          <cell r="AS2518" t="str">
            <v>BRK.A</v>
          </cell>
          <cell r="AT2518" t="str">
            <v>Electric</v>
          </cell>
          <cell r="AU2518">
            <v>32633</v>
          </cell>
          <cell r="AV2518">
            <v>1900</v>
          </cell>
          <cell r="AW2518">
            <v>10.95</v>
          </cell>
          <cell r="AX2518">
            <v>14</v>
          </cell>
          <cell r="AY2518">
            <v>42.35</v>
          </cell>
          <cell r="AZ2518" t="str">
            <v>NA</v>
          </cell>
          <cell r="BA2518">
            <v>32777</v>
          </cell>
          <cell r="BB2518">
            <v>-11000</v>
          </cell>
          <cell r="BC2518" t="str">
            <v>NA</v>
          </cell>
          <cell r="BD2518" t="str">
            <v>NA</v>
          </cell>
          <cell r="BE2518" t="str">
            <v>NA</v>
          </cell>
          <cell r="BF2518">
            <v>32508</v>
          </cell>
          <cell r="BG2518" t="str">
            <v>NA</v>
          </cell>
          <cell r="BI2518" t="str">
            <v>Vertically Integrated</v>
          </cell>
          <cell r="BJ2518" t="str">
            <v>Settled</v>
          </cell>
          <cell r="BK2518" t="str">
            <v>No</v>
          </cell>
          <cell r="BL2518" t="str">
            <v>No</v>
          </cell>
        </row>
        <row r="2519">
          <cell r="AE2519">
            <v>248</v>
          </cell>
          <cell r="AF2519">
            <v>0</v>
          </cell>
          <cell r="AG2519">
            <v>1</v>
          </cell>
          <cell r="AH2519">
            <v>1</v>
          </cell>
          <cell r="AI2519">
            <v>1</v>
          </cell>
          <cell r="AJ2519">
            <v>1</v>
          </cell>
          <cell r="AL2519">
            <v>52</v>
          </cell>
          <cell r="AM2519">
            <v>157</v>
          </cell>
          <cell r="AO2519" t="str">
            <v>D-89-517</v>
          </cell>
          <cell r="AP2519">
            <v>1277</v>
          </cell>
          <cell r="AQ2519" t="str">
            <v>NV</v>
          </cell>
          <cell r="AR2519" t="str">
            <v>Sierra Pacific Power Company</v>
          </cell>
          <cell r="AS2519" t="str">
            <v>BRK.A</v>
          </cell>
          <cell r="AT2519" t="str">
            <v>Natural Gas</v>
          </cell>
          <cell r="AU2519">
            <v>32633</v>
          </cell>
          <cell r="AV2519">
            <v>1400</v>
          </cell>
          <cell r="AW2519">
            <v>10.18</v>
          </cell>
          <cell r="AX2519">
            <v>14.25</v>
          </cell>
          <cell r="AY2519">
            <v>42.35</v>
          </cell>
          <cell r="AZ2519" t="str">
            <v>NA</v>
          </cell>
          <cell r="BA2519">
            <v>32777</v>
          </cell>
          <cell r="BB2519">
            <v>0</v>
          </cell>
          <cell r="BC2519" t="str">
            <v>NA</v>
          </cell>
          <cell r="BD2519" t="str">
            <v>NA</v>
          </cell>
          <cell r="BE2519" t="str">
            <v>NA</v>
          </cell>
          <cell r="BF2519">
            <v>32508</v>
          </cell>
          <cell r="BG2519" t="str">
            <v>NA</v>
          </cell>
          <cell r="BI2519" t="str">
            <v>Distribution</v>
          </cell>
          <cell r="BJ2519" t="str">
            <v>Settled</v>
          </cell>
          <cell r="BK2519" t="str">
            <v>No</v>
          </cell>
          <cell r="BL2519" t="str">
            <v>No</v>
          </cell>
        </row>
        <row r="2520">
          <cell r="AE2520">
            <v>248</v>
          </cell>
          <cell r="AF2520">
            <v>0</v>
          </cell>
          <cell r="AG2520">
            <v>1</v>
          </cell>
          <cell r="AH2520">
            <v>1</v>
          </cell>
          <cell r="AI2520">
            <v>1</v>
          </cell>
          <cell r="AJ2520">
            <v>1</v>
          </cell>
          <cell r="AL2520">
            <v>52</v>
          </cell>
          <cell r="AM2520">
            <v>157</v>
          </cell>
          <cell r="AO2520" t="str">
            <v>D-2867 (Northern)</v>
          </cell>
          <cell r="AP2520">
            <v>1280</v>
          </cell>
          <cell r="AQ2520" t="str">
            <v>NV</v>
          </cell>
          <cell r="AR2520" t="str">
            <v>Southwest Gas Corporation</v>
          </cell>
          <cell r="AS2520" t="str">
            <v>SWX</v>
          </cell>
          <cell r="AT2520" t="str">
            <v>Natural Gas</v>
          </cell>
          <cell r="AU2520">
            <v>29341</v>
          </cell>
          <cell r="AV2520">
            <v>7700</v>
          </cell>
          <cell r="AW2520" t="str">
            <v>NA</v>
          </cell>
          <cell r="AX2520" t="str">
            <v>NA</v>
          </cell>
          <cell r="AY2520" t="str">
            <v>NA</v>
          </cell>
          <cell r="AZ2520" t="str">
            <v>NA</v>
          </cell>
          <cell r="BA2520">
            <v>29521</v>
          </cell>
          <cell r="BB2520">
            <v>6100</v>
          </cell>
          <cell r="BC2520">
            <v>11.56</v>
          </cell>
          <cell r="BD2520">
            <v>15.2</v>
          </cell>
          <cell r="BE2520">
            <v>34.68</v>
          </cell>
          <cell r="BF2520">
            <v>29280</v>
          </cell>
          <cell r="BG2520" t="str">
            <v>NA</v>
          </cell>
          <cell r="BI2520" t="str">
            <v>Distribution</v>
          </cell>
          <cell r="BJ2520" t="str">
            <v>Fully Litigated</v>
          </cell>
          <cell r="BK2520" t="str">
            <v>No</v>
          </cell>
          <cell r="BL2520" t="str">
            <v>No</v>
          </cell>
        </row>
        <row r="2521">
          <cell r="AE2521">
            <v>248</v>
          </cell>
          <cell r="AF2521">
            <v>0</v>
          </cell>
          <cell r="AG2521">
            <v>1</v>
          </cell>
          <cell r="AH2521">
            <v>1</v>
          </cell>
          <cell r="AI2521">
            <v>1</v>
          </cell>
          <cell r="AJ2521">
            <v>1</v>
          </cell>
          <cell r="AL2521">
            <v>52</v>
          </cell>
          <cell r="AM2521">
            <v>157</v>
          </cell>
          <cell r="AO2521" t="str">
            <v>D-2868 (Southern)</v>
          </cell>
          <cell r="AP2521">
            <v>1283</v>
          </cell>
          <cell r="AQ2521" t="str">
            <v>NV</v>
          </cell>
          <cell r="AR2521" t="str">
            <v>Southwest Gas Corporation</v>
          </cell>
          <cell r="AS2521" t="str">
            <v>SWX</v>
          </cell>
          <cell r="AT2521" t="str">
            <v>Natural Gas</v>
          </cell>
          <cell r="AU2521">
            <v>29347</v>
          </cell>
          <cell r="AV2521">
            <v>17400</v>
          </cell>
          <cell r="AW2521">
            <v>12.51</v>
          </cell>
          <cell r="AX2521">
            <v>17.829999999999998</v>
          </cell>
          <cell r="AY2521">
            <v>38.299999999999997</v>
          </cell>
          <cell r="AZ2521" t="str">
            <v>NA</v>
          </cell>
          <cell r="BA2521">
            <v>29521</v>
          </cell>
          <cell r="BB2521">
            <v>14200</v>
          </cell>
          <cell r="BC2521">
            <v>11.56</v>
          </cell>
          <cell r="BD2521">
            <v>15.2</v>
          </cell>
          <cell r="BE2521">
            <v>34.68</v>
          </cell>
          <cell r="BF2521">
            <v>29280</v>
          </cell>
          <cell r="BG2521" t="str">
            <v>NA</v>
          </cell>
          <cell r="BI2521" t="str">
            <v>Distribution</v>
          </cell>
          <cell r="BJ2521" t="str">
            <v>Fully Litigated</v>
          </cell>
          <cell r="BK2521" t="str">
            <v>No</v>
          </cell>
          <cell r="BL2521" t="str">
            <v>No</v>
          </cell>
        </row>
        <row r="2522">
          <cell r="AE2522">
            <v>248</v>
          </cell>
          <cell r="AF2522">
            <v>0</v>
          </cell>
          <cell r="AG2522">
            <v>1</v>
          </cell>
          <cell r="AH2522">
            <v>1</v>
          </cell>
          <cell r="AI2522">
            <v>1</v>
          </cell>
          <cell r="AJ2522">
            <v>1</v>
          </cell>
          <cell r="AL2522">
            <v>52</v>
          </cell>
          <cell r="AM2522">
            <v>157</v>
          </cell>
          <cell r="AO2522" t="str">
            <v>D-81-614 (Southern)</v>
          </cell>
          <cell r="AP2522">
            <v>1285</v>
          </cell>
          <cell r="AQ2522" t="str">
            <v>NV</v>
          </cell>
          <cell r="AR2522" t="str">
            <v>Southwest Gas Corporation</v>
          </cell>
          <cell r="AS2522" t="str">
            <v>SWX</v>
          </cell>
          <cell r="AT2522" t="str">
            <v>Natural Gas</v>
          </cell>
          <cell r="AU2522">
            <v>29873</v>
          </cell>
          <cell r="AV2522">
            <v>7800</v>
          </cell>
          <cell r="AW2522">
            <v>13.53</v>
          </cell>
          <cell r="AX2522">
            <v>19.5</v>
          </cell>
          <cell r="AY2522">
            <v>31.84</v>
          </cell>
          <cell r="AZ2522" t="str">
            <v>NA</v>
          </cell>
          <cell r="BA2522">
            <v>30053</v>
          </cell>
          <cell r="BB2522">
            <v>6200</v>
          </cell>
          <cell r="BC2522">
            <v>12.64</v>
          </cell>
          <cell r="BD2522">
            <v>16.7</v>
          </cell>
          <cell r="BE2522">
            <v>31.84</v>
          </cell>
          <cell r="BF2522">
            <v>29798</v>
          </cell>
          <cell r="BG2522" t="str">
            <v>NA</v>
          </cell>
          <cell r="BI2522" t="str">
            <v>Distribution</v>
          </cell>
          <cell r="BJ2522" t="str">
            <v>Fully Litigated</v>
          </cell>
          <cell r="BK2522" t="str">
            <v>No</v>
          </cell>
          <cell r="BL2522" t="str">
            <v>No</v>
          </cell>
        </row>
        <row r="2523">
          <cell r="AE2523">
            <v>248</v>
          </cell>
          <cell r="AF2523">
            <v>0</v>
          </cell>
          <cell r="AG2523">
            <v>1</v>
          </cell>
          <cell r="AH2523">
            <v>1</v>
          </cell>
          <cell r="AI2523">
            <v>1</v>
          </cell>
          <cell r="AJ2523">
            <v>1</v>
          </cell>
          <cell r="AL2523">
            <v>52</v>
          </cell>
          <cell r="AM2523">
            <v>157</v>
          </cell>
          <cell r="AO2523" t="str">
            <v>D-82-399 (Northern)</v>
          </cell>
          <cell r="AP2523">
            <v>1287</v>
          </cell>
          <cell r="AQ2523" t="str">
            <v>NV</v>
          </cell>
          <cell r="AR2523" t="str">
            <v>Southwest Gas Corporation</v>
          </cell>
          <cell r="AS2523" t="str">
            <v>SWX</v>
          </cell>
          <cell r="AT2523" t="str">
            <v>Natural Gas</v>
          </cell>
          <cell r="AU2523">
            <v>30162</v>
          </cell>
          <cell r="AV2523">
            <v>8600</v>
          </cell>
          <cell r="AW2523">
            <v>13.65</v>
          </cell>
          <cell r="AX2523">
            <v>19.5</v>
          </cell>
          <cell r="AY2523" t="str">
            <v>NA</v>
          </cell>
          <cell r="AZ2523" t="str">
            <v>NA</v>
          </cell>
          <cell r="BA2523">
            <v>30285</v>
          </cell>
          <cell r="BB2523">
            <v>6600</v>
          </cell>
          <cell r="BC2523">
            <v>12.28</v>
          </cell>
          <cell r="BD2523">
            <v>16</v>
          </cell>
          <cell r="BE2523" t="str">
            <v>NA</v>
          </cell>
          <cell r="BF2523">
            <v>30102</v>
          </cell>
          <cell r="BG2523" t="str">
            <v>NA</v>
          </cell>
          <cell r="BI2523" t="str">
            <v>Distribution</v>
          </cell>
          <cell r="BJ2523" t="str">
            <v>Fully Litigated</v>
          </cell>
          <cell r="BK2523" t="str">
            <v>No</v>
          </cell>
          <cell r="BL2523" t="str">
            <v>No</v>
          </cell>
        </row>
        <row r="2524">
          <cell r="AE2524">
            <v>248</v>
          </cell>
          <cell r="AF2524">
            <v>0</v>
          </cell>
          <cell r="AG2524">
            <v>1</v>
          </cell>
          <cell r="AH2524">
            <v>1</v>
          </cell>
          <cell r="AI2524">
            <v>1</v>
          </cell>
          <cell r="AJ2524">
            <v>1</v>
          </cell>
          <cell r="AL2524">
            <v>52</v>
          </cell>
          <cell r="AM2524">
            <v>157</v>
          </cell>
          <cell r="AO2524" t="str">
            <v>D-82-399 (Southern)</v>
          </cell>
          <cell r="AP2524">
            <v>1289</v>
          </cell>
          <cell r="AQ2524" t="str">
            <v>NV</v>
          </cell>
          <cell r="AR2524" t="str">
            <v>Southwest Gas Corporation</v>
          </cell>
          <cell r="AS2524" t="str">
            <v>SWX</v>
          </cell>
          <cell r="AT2524" t="str">
            <v>Natural Gas</v>
          </cell>
          <cell r="AU2524">
            <v>30162</v>
          </cell>
          <cell r="AV2524">
            <v>8700</v>
          </cell>
          <cell r="AW2524">
            <v>13.64</v>
          </cell>
          <cell r="AX2524">
            <v>19.5</v>
          </cell>
          <cell r="AY2524">
            <v>34.229999999999997</v>
          </cell>
          <cell r="AZ2524" t="str">
            <v>NA</v>
          </cell>
          <cell r="BA2524">
            <v>30340</v>
          </cell>
          <cell r="BB2524">
            <v>7000</v>
          </cell>
          <cell r="BC2524">
            <v>12.46</v>
          </cell>
          <cell r="BD2524">
            <v>16</v>
          </cell>
          <cell r="BE2524">
            <v>34.229999999999997</v>
          </cell>
          <cell r="BF2524">
            <v>30102</v>
          </cell>
          <cell r="BG2524" t="str">
            <v>NA</v>
          </cell>
          <cell r="BI2524" t="str">
            <v>Distribution</v>
          </cell>
          <cell r="BJ2524" t="str">
            <v>Fully Litigated</v>
          </cell>
          <cell r="BK2524" t="str">
            <v>No</v>
          </cell>
          <cell r="BL2524" t="str">
            <v>No</v>
          </cell>
        </row>
        <row r="2525">
          <cell r="AE2525">
            <v>248</v>
          </cell>
          <cell r="AF2525">
            <v>0</v>
          </cell>
          <cell r="AG2525">
            <v>1</v>
          </cell>
          <cell r="AH2525">
            <v>1</v>
          </cell>
          <cell r="AI2525">
            <v>1</v>
          </cell>
          <cell r="AJ2525">
            <v>1</v>
          </cell>
          <cell r="AL2525">
            <v>52</v>
          </cell>
          <cell r="AM2525">
            <v>157</v>
          </cell>
          <cell r="AO2525" t="str">
            <v>D-83-1012 (Southern)</v>
          </cell>
          <cell r="AP2525">
            <v>1291</v>
          </cell>
          <cell r="AQ2525" t="str">
            <v>NV</v>
          </cell>
          <cell r="AR2525" t="str">
            <v>Southwest Gas Corporation</v>
          </cell>
          <cell r="AS2525" t="str">
            <v>SWX</v>
          </cell>
          <cell r="AT2525" t="str">
            <v>Natural Gas</v>
          </cell>
          <cell r="AU2525">
            <v>30602</v>
          </cell>
          <cell r="AV2525">
            <v>9900</v>
          </cell>
          <cell r="AW2525">
            <v>12.94</v>
          </cell>
          <cell r="AX2525">
            <v>17.5</v>
          </cell>
          <cell r="AY2525">
            <v>36.89</v>
          </cell>
          <cell r="AZ2525" t="str">
            <v>NA</v>
          </cell>
          <cell r="BA2525">
            <v>30781</v>
          </cell>
          <cell r="BB2525">
            <v>7100</v>
          </cell>
          <cell r="BC2525">
            <v>12.07</v>
          </cell>
          <cell r="BD2525">
            <v>15.2</v>
          </cell>
          <cell r="BE2525">
            <v>36.89</v>
          </cell>
          <cell r="BF2525">
            <v>30497</v>
          </cell>
          <cell r="BG2525" t="str">
            <v>NA</v>
          </cell>
          <cell r="BI2525" t="str">
            <v>Distribution</v>
          </cell>
          <cell r="BJ2525" t="str">
            <v>Fully Litigated</v>
          </cell>
          <cell r="BK2525" t="str">
            <v>No</v>
          </cell>
          <cell r="BL2525" t="str">
            <v>No</v>
          </cell>
        </row>
        <row r="2526">
          <cell r="AE2526">
            <v>248</v>
          </cell>
          <cell r="AF2526">
            <v>0</v>
          </cell>
          <cell r="AG2526">
            <v>1</v>
          </cell>
          <cell r="AH2526">
            <v>1</v>
          </cell>
          <cell r="AI2526">
            <v>1</v>
          </cell>
          <cell r="AJ2526">
            <v>1</v>
          </cell>
          <cell r="AL2526">
            <v>52</v>
          </cell>
          <cell r="AM2526">
            <v>157</v>
          </cell>
          <cell r="AO2526" t="str">
            <v>D-87-260 (Southern)</v>
          </cell>
          <cell r="AP2526">
            <v>1293</v>
          </cell>
          <cell r="AQ2526" t="str">
            <v>NV</v>
          </cell>
          <cell r="AR2526" t="str">
            <v>Southwest Gas Corporation</v>
          </cell>
          <cell r="AS2526" t="str">
            <v>SWX</v>
          </cell>
          <cell r="AT2526" t="str">
            <v>Natural Gas</v>
          </cell>
          <cell r="AU2526">
            <v>31835</v>
          </cell>
          <cell r="AV2526">
            <v>6300</v>
          </cell>
          <cell r="AW2526">
            <v>12.32</v>
          </cell>
          <cell r="AX2526">
            <v>14</v>
          </cell>
          <cell r="AY2526">
            <v>45</v>
          </cell>
          <cell r="AZ2526" t="str">
            <v>NA</v>
          </cell>
          <cell r="BA2526">
            <v>31981</v>
          </cell>
          <cell r="BB2526">
            <v>3100</v>
          </cell>
          <cell r="BC2526" t="str">
            <v>NA</v>
          </cell>
          <cell r="BD2526" t="str">
            <v>NA</v>
          </cell>
          <cell r="BE2526" t="str">
            <v>NA</v>
          </cell>
          <cell r="BF2526">
            <v>31746</v>
          </cell>
          <cell r="BG2526" t="str">
            <v>NA</v>
          </cell>
          <cell r="BI2526" t="str">
            <v>Distribution</v>
          </cell>
          <cell r="BJ2526" t="str">
            <v>Settled</v>
          </cell>
          <cell r="BK2526" t="str">
            <v>No</v>
          </cell>
          <cell r="BL2526" t="str">
            <v>No</v>
          </cell>
        </row>
        <row r="2527">
          <cell r="AE2527">
            <v>248</v>
          </cell>
          <cell r="AF2527">
            <v>0</v>
          </cell>
          <cell r="AG2527">
            <v>1</v>
          </cell>
          <cell r="AH2527">
            <v>1</v>
          </cell>
          <cell r="AI2527">
            <v>1</v>
          </cell>
          <cell r="AJ2527">
            <v>0</v>
          </cell>
          <cell r="AL2527">
            <v>52</v>
          </cell>
          <cell r="AM2527">
            <v>157</v>
          </cell>
          <cell r="AO2527" t="str">
            <v>D-11-06006</v>
          </cell>
          <cell r="AP2527">
            <v>2188</v>
          </cell>
          <cell r="AQ2527" t="str">
            <v>NV</v>
          </cell>
          <cell r="AR2527" t="str">
            <v>Nevada Power Company</v>
          </cell>
          <cell r="AS2527" t="str">
            <v>BRK.A</v>
          </cell>
          <cell r="AT2527" t="str">
            <v>Electric</v>
          </cell>
          <cell r="AU2527">
            <v>40700</v>
          </cell>
          <cell r="AV2527">
            <v>249922</v>
          </cell>
          <cell r="AW2527">
            <v>8.7200000000000006</v>
          </cell>
          <cell r="AX2527">
            <v>11.44</v>
          </cell>
          <cell r="AY2527">
            <v>44.38</v>
          </cell>
          <cell r="AZ2527">
            <v>5586972</v>
          </cell>
          <cell r="BA2527">
            <v>40900</v>
          </cell>
          <cell r="BB2527">
            <v>158618</v>
          </cell>
          <cell r="BC2527">
            <v>8.17</v>
          </cell>
          <cell r="BD2527">
            <v>10.19</v>
          </cell>
          <cell r="BE2527">
            <v>44.38</v>
          </cell>
          <cell r="BF2527">
            <v>40543</v>
          </cell>
          <cell r="BG2527">
            <v>5478585</v>
          </cell>
          <cell r="BH2527" t="str">
            <v>Year-end</v>
          </cell>
          <cell r="BI2527" t="str">
            <v>Vertically Integrated</v>
          </cell>
          <cell r="BJ2527" t="str">
            <v>Fully Litigated</v>
          </cell>
          <cell r="BK2527" t="str">
            <v>No</v>
          </cell>
          <cell r="BL2527" t="str">
            <v>No</v>
          </cell>
        </row>
        <row r="2528">
          <cell r="AE2528">
            <v>248</v>
          </cell>
          <cell r="AF2528">
            <v>0</v>
          </cell>
          <cell r="AG2528">
            <v>1</v>
          </cell>
          <cell r="AH2528">
            <v>1</v>
          </cell>
          <cell r="AI2528">
            <v>1</v>
          </cell>
          <cell r="AJ2528">
            <v>1</v>
          </cell>
          <cell r="AL2528">
            <v>52</v>
          </cell>
          <cell r="AM2528">
            <v>157</v>
          </cell>
          <cell r="AO2528" t="str">
            <v>D-12-04005 (Southern)</v>
          </cell>
          <cell r="AP2528">
            <v>2316</v>
          </cell>
          <cell r="AQ2528" t="str">
            <v>NV</v>
          </cell>
          <cell r="AR2528" t="str">
            <v>Southwest Gas Corporation</v>
          </cell>
          <cell r="AS2528" t="str">
            <v>SWX</v>
          </cell>
          <cell r="AT2528" t="str">
            <v>Natural Gas</v>
          </cell>
          <cell r="AU2528">
            <v>41003</v>
          </cell>
          <cell r="AV2528">
            <v>24921.863000000001</v>
          </cell>
          <cell r="AW2528">
            <v>7.42</v>
          </cell>
          <cell r="AX2528">
            <v>10.65</v>
          </cell>
          <cell r="AY2528">
            <v>53.56</v>
          </cell>
          <cell r="AZ2528">
            <v>823214.60100000002</v>
          </cell>
          <cell r="BA2528">
            <v>41213</v>
          </cell>
          <cell r="BB2528">
            <v>6800</v>
          </cell>
          <cell r="BC2528">
            <v>6.56</v>
          </cell>
          <cell r="BD2528">
            <v>10</v>
          </cell>
          <cell r="BE2528">
            <v>42.74</v>
          </cell>
          <cell r="BF2528">
            <v>40877</v>
          </cell>
          <cell r="BG2528">
            <v>825255.81</v>
          </cell>
          <cell r="BH2528" t="str">
            <v>Year-end</v>
          </cell>
          <cell r="BI2528" t="str">
            <v>Distribution</v>
          </cell>
          <cell r="BJ2528" t="str">
            <v>Fully Litigated</v>
          </cell>
          <cell r="BK2528" t="str">
            <v>No</v>
          </cell>
          <cell r="BL2528" t="str">
            <v>No</v>
          </cell>
        </row>
        <row r="2529">
          <cell r="AE2529">
            <v>248</v>
          </cell>
          <cell r="AF2529">
            <v>0</v>
          </cell>
          <cell r="AG2529">
            <v>1</v>
          </cell>
          <cell r="AH2529">
            <v>1</v>
          </cell>
          <cell r="AI2529">
            <v>1</v>
          </cell>
          <cell r="AJ2529">
            <v>1</v>
          </cell>
          <cell r="AL2529">
            <v>52</v>
          </cell>
          <cell r="AM2529">
            <v>157</v>
          </cell>
          <cell r="AO2529" t="str">
            <v>D-12-04005 (Northern)</v>
          </cell>
          <cell r="AP2529">
            <v>2317</v>
          </cell>
          <cell r="AQ2529" t="str">
            <v>NV</v>
          </cell>
          <cell r="AR2529" t="str">
            <v>Southwest Gas Corporation</v>
          </cell>
          <cell r="AS2529" t="str">
            <v>SWX</v>
          </cell>
          <cell r="AT2529" t="str">
            <v>Natural Gas</v>
          </cell>
          <cell r="AU2529">
            <v>41003</v>
          </cell>
          <cell r="AV2529">
            <v>2016.6780000000001</v>
          </cell>
          <cell r="AW2529">
            <v>8.4499999999999993</v>
          </cell>
          <cell r="AX2529">
            <v>10.65</v>
          </cell>
          <cell r="AY2529">
            <v>53.56</v>
          </cell>
          <cell r="AZ2529">
            <v>116157.361</v>
          </cell>
          <cell r="BA2529">
            <v>41213</v>
          </cell>
          <cell r="BB2529">
            <v>700</v>
          </cell>
          <cell r="BC2529">
            <v>7.88</v>
          </cell>
          <cell r="BD2529">
            <v>9.3000000000000007</v>
          </cell>
          <cell r="BE2529">
            <v>59.06</v>
          </cell>
          <cell r="BF2529">
            <v>40877</v>
          </cell>
          <cell r="BG2529">
            <v>115933.401</v>
          </cell>
          <cell r="BH2529" t="str">
            <v>Year-end</v>
          </cell>
          <cell r="BI2529" t="str">
            <v>Distribution</v>
          </cell>
          <cell r="BJ2529" t="str">
            <v>Fully Litigated</v>
          </cell>
          <cell r="BK2529" t="str">
            <v>No</v>
          </cell>
          <cell r="BL2529" t="str">
            <v>No</v>
          </cell>
        </row>
        <row r="2530">
          <cell r="AE2530">
            <v>248</v>
          </cell>
          <cell r="AF2530">
            <v>0</v>
          </cell>
          <cell r="AG2530">
            <v>1</v>
          </cell>
          <cell r="AH2530">
            <v>1</v>
          </cell>
          <cell r="AI2530">
            <v>1</v>
          </cell>
          <cell r="AJ2530">
            <v>0</v>
          </cell>
          <cell r="AL2530">
            <v>52</v>
          </cell>
          <cell r="AM2530">
            <v>157</v>
          </cell>
          <cell r="AO2530" t="str">
            <v>D-13-06002</v>
          </cell>
          <cell r="AP2530">
            <v>2498</v>
          </cell>
          <cell r="AQ2530" t="str">
            <v>NV</v>
          </cell>
          <cell r="AR2530" t="str">
            <v>Sierra Pacific Power Company</v>
          </cell>
          <cell r="AS2530" t="str">
            <v>BRK.A</v>
          </cell>
          <cell r="AT2530" t="str">
            <v>Electric</v>
          </cell>
          <cell r="AU2530">
            <v>41428</v>
          </cell>
          <cell r="AV2530">
            <v>-4725</v>
          </cell>
          <cell r="AW2530">
            <v>8.19</v>
          </cell>
          <cell r="AX2530">
            <v>10.7</v>
          </cell>
          <cell r="AY2530">
            <v>46.94</v>
          </cell>
          <cell r="AZ2530">
            <v>1536228</v>
          </cell>
          <cell r="BA2530">
            <v>41624</v>
          </cell>
          <cell r="BB2530">
            <v>-39056</v>
          </cell>
          <cell r="BC2530">
            <v>7.78</v>
          </cell>
          <cell r="BD2530">
            <v>10.119999999999999</v>
          </cell>
          <cell r="BE2530">
            <v>46.94</v>
          </cell>
          <cell r="BF2530">
            <v>41274</v>
          </cell>
          <cell r="BG2530">
            <v>1487358</v>
          </cell>
          <cell r="BH2530" t="str">
            <v>Year-end</v>
          </cell>
          <cell r="BI2530" t="str">
            <v>Vertically Integrated</v>
          </cell>
          <cell r="BJ2530" t="str">
            <v>Fully Litigated</v>
          </cell>
          <cell r="BK2530" t="str">
            <v>No</v>
          </cell>
          <cell r="BL2530" t="str">
            <v>No</v>
          </cell>
        </row>
        <row r="2531">
          <cell r="AE2531">
            <v>248</v>
          </cell>
          <cell r="AF2531">
            <v>0</v>
          </cell>
          <cell r="AG2531">
            <v>1</v>
          </cell>
          <cell r="AH2531">
            <v>1</v>
          </cell>
          <cell r="AI2531">
            <v>1</v>
          </cell>
          <cell r="AJ2531">
            <v>1</v>
          </cell>
          <cell r="AL2531">
            <v>52</v>
          </cell>
          <cell r="AM2531">
            <v>157</v>
          </cell>
          <cell r="AO2531" t="str">
            <v>D-13-06003</v>
          </cell>
          <cell r="AP2531">
            <v>2499</v>
          </cell>
          <cell r="AQ2531" t="str">
            <v>NV</v>
          </cell>
          <cell r="AR2531" t="str">
            <v>Sierra Pacific Power Company</v>
          </cell>
          <cell r="AS2531" t="str">
            <v>BRK.A</v>
          </cell>
          <cell r="AT2531" t="str">
            <v>Natural Gas</v>
          </cell>
          <cell r="AU2531">
            <v>41428</v>
          </cell>
          <cell r="AV2531">
            <v>5956</v>
          </cell>
          <cell r="AW2531">
            <v>5.36</v>
          </cell>
          <cell r="AX2531">
            <v>10.4</v>
          </cell>
          <cell r="AY2531">
            <v>46.94</v>
          </cell>
          <cell r="AZ2531">
            <v>208572</v>
          </cell>
          <cell r="BA2531">
            <v>41624</v>
          </cell>
          <cell r="BB2531">
            <v>3917</v>
          </cell>
          <cell r="BC2531">
            <v>6.04</v>
          </cell>
          <cell r="BD2531">
            <v>9.73</v>
          </cell>
          <cell r="BE2531">
            <v>46.94</v>
          </cell>
          <cell r="BF2531">
            <v>41274</v>
          </cell>
          <cell r="BG2531">
            <v>191550</v>
          </cell>
          <cell r="BH2531" t="str">
            <v>Year-end</v>
          </cell>
          <cell r="BI2531" t="str">
            <v>Distribution</v>
          </cell>
          <cell r="BJ2531" t="str">
            <v>Fully Litigated</v>
          </cell>
          <cell r="BK2531" t="str">
            <v>No</v>
          </cell>
          <cell r="BL2531" t="str">
            <v>No</v>
          </cell>
        </row>
        <row r="2532">
          <cell r="AE2532">
            <v>248</v>
          </cell>
          <cell r="AF2532">
            <v>0</v>
          </cell>
          <cell r="AG2532">
            <v>1</v>
          </cell>
          <cell r="AH2532">
            <v>1</v>
          </cell>
          <cell r="AI2532">
            <v>1</v>
          </cell>
          <cell r="AJ2532">
            <v>0</v>
          </cell>
          <cell r="AL2532">
            <v>52</v>
          </cell>
          <cell r="AM2532">
            <v>157</v>
          </cell>
          <cell r="AO2532" t="str">
            <v>D-14-05004</v>
          </cell>
          <cell r="AP2532">
            <v>2648</v>
          </cell>
          <cell r="AQ2532" t="str">
            <v>NV</v>
          </cell>
          <cell r="AR2532" t="str">
            <v>Nevada Power Company</v>
          </cell>
          <cell r="AS2532" t="str">
            <v>BRK.A</v>
          </cell>
          <cell r="AT2532" t="str">
            <v>Electric</v>
          </cell>
          <cell r="AU2532">
            <v>41761</v>
          </cell>
          <cell r="AV2532">
            <v>37776</v>
          </cell>
          <cell r="AW2532">
            <v>8.25</v>
          </cell>
          <cell r="AX2532">
            <v>10.119999999999999</v>
          </cell>
          <cell r="AY2532">
            <v>48.17</v>
          </cell>
          <cell r="AZ2532">
            <v>5249675</v>
          </cell>
          <cell r="BA2532">
            <v>41921</v>
          </cell>
          <cell r="BB2532">
            <v>0</v>
          </cell>
          <cell r="BC2532">
            <v>8.09</v>
          </cell>
          <cell r="BD2532">
            <v>9.8000000000000007</v>
          </cell>
          <cell r="BE2532">
            <v>48.17</v>
          </cell>
          <cell r="BF2532">
            <v>41639</v>
          </cell>
          <cell r="BG2532" t="str">
            <v>NA</v>
          </cell>
          <cell r="BI2532" t="str">
            <v>Vertically Integrated</v>
          </cell>
          <cell r="BJ2532" t="str">
            <v>Settled</v>
          </cell>
          <cell r="BK2532" t="str">
            <v>No</v>
          </cell>
          <cell r="BL2532" t="str">
            <v>No</v>
          </cell>
        </row>
        <row r="2533">
          <cell r="AE2533">
            <v>248</v>
          </cell>
          <cell r="AF2533">
            <v>0</v>
          </cell>
          <cell r="AG2533">
            <v>1</v>
          </cell>
          <cell r="AH2533">
            <v>1</v>
          </cell>
          <cell r="AI2533">
            <v>1</v>
          </cell>
          <cell r="AJ2533">
            <v>0</v>
          </cell>
          <cell r="AL2533">
            <v>52</v>
          </cell>
          <cell r="AM2533">
            <v>157</v>
          </cell>
          <cell r="AO2533" t="str">
            <v>D-16-06006</v>
          </cell>
          <cell r="AP2533">
            <v>2984</v>
          </cell>
          <cell r="AQ2533" t="str">
            <v>NV</v>
          </cell>
          <cell r="AR2533" t="str">
            <v>Sierra Pacific Power Company</v>
          </cell>
          <cell r="AS2533" t="str">
            <v>BRK.A</v>
          </cell>
          <cell r="AT2533" t="str">
            <v>Electric</v>
          </cell>
          <cell r="AU2533">
            <v>42527</v>
          </cell>
          <cell r="AV2533">
            <v>21623</v>
          </cell>
          <cell r="AW2533">
            <v>6.97</v>
          </cell>
          <cell r="AX2533">
            <v>10.26</v>
          </cell>
          <cell r="AY2533">
            <v>48.03</v>
          </cell>
          <cell r="AZ2533">
            <v>1652549</v>
          </cell>
          <cell r="BA2533">
            <v>42726</v>
          </cell>
          <cell r="BB2533">
            <v>-2923</v>
          </cell>
          <cell r="BC2533">
            <v>6.65</v>
          </cell>
          <cell r="BD2533">
            <v>9.6</v>
          </cell>
          <cell r="BE2533">
            <v>48.03</v>
          </cell>
          <cell r="BF2533">
            <v>42369</v>
          </cell>
          <cell r="BG2533" t="str">
            <v>NA</v>
          </cell>
          <cell r="BI2533" t="str">
            <v>Vertically Integrated</v>
          </cell>
          <cell r="BJ2533" t="str">
            <v>Settled</v>
          </cell>
          <cell r="BK2533" t="str">
            <v>No</v>
          </cell>
          <cell r="BL2533" t="str">
            <v>No</v>
          </cell>
        </row>
        <row r="2534">
          <cell r="AE2534">
            <v>248</v>
          </cell>
          <cell r="AF2534">
            <v>0</v>
          </cell>
          <cell r="AG2534">
            <v>1</v>
          </cell>
          <cell r="AH2534">
            <v>1</v>
          </cell>
          <cell r="AI2534">
            <v>1</v>
          </cell>
          <cell r="AJ2534">
            <v>1</v>
          </cell>
          <cell r="AL2534">
            <v>52</v>
          </cell>
          <cell r="AM2534">
            <v>157</v>
          </cell>
          <cell r="AO2534" t="str">
            <v>D-16-06007</v>
          </cell>
          <cell r="AP2534">
            <v>2985</v>
          </cell>
          <cell r="AQ2534" t="str">
            <v>NV</v>
          </cell>
          <cell r="AR2534" t="str">
            <v>Sierra Pacific Power Company</v>
          </cell>
          <cell r="AS2534" t="str">
            <v>BRK.A</v>
          </cell>
          <cell r="AT2534" t="str">
            <v>Natural Gas</v>
          </cell>
          <cell r="AU2534">
            <v>42527</v>
          </cell>
          <cell r="AV2534">
            <v>-1542</v>
          </cell>
          <cell r="AW2534">
            <v>5.95</v>
          </cell>
          <cell r="AX2534">
            <v>9.9700000000000006</v>
          </cell>
          <cell r="AY2534">
            <v>48.03</v>
          </cell>
          <cell r="AZ2534">
            <v>202776</v>
          </cell>
          <cell r="BA2534">
            <v>42726</v>
          </cell>
          <cell r="BB2534">
            <v>-2402</v>
          </cell>
          <cell r="BC2534">
            <v>5.75</v>
          </cell>
          <cell r="BD2534">
            <v>9.5</v>
          </cell>
          <cell r="BE2534">
            <v>48.03</v>
          </cell>
          <cell r="BF2534">
            <v>42369</v>
          </cell>
          <cell r="BG2534" t="str">
            <v>NA</v>
          </cell>
          <cell r="BI2534" t="str">
            <v>Distribution</v>
          </cell>
          <cell r="BJ2534" t="str">
            <v>Settled</v>
          </cell>
          <cell r="BK2534" t="str">
            <v>No</v>
          </cell>
          <cell r="BL2534" t="str">
            <v>No</v>
          </cell>
        </row>
        <row r="2535">
          <cell r="AE2535">
            <v>248</v>
          </cell>
          <cell r="AF2535">
            <v>0</v>
          </cell>
          <cell r="AG2535">
            <v>1</v>
          </cell>
          <cell r="AH2535">
            <v>1</v>
          </cell>
          <cell r="AI2535">
            <v>1</v>
          </cell>
          <cell r="AJ2535">
            <v>0</v>
          </cell>
          <cell r="AL2535">
            <v>52</v>
          </cell>
          <cell r="AM2535">
            <v>157</v>
          </cell>
          <cell r="AO2535" t="str">
            <v>D-17-06003</v>
          </cell>
          <cell r="AP2535">
            <v>3151</v>
          </cell>
          <cell r="AQ2535" t="str">
            <v>NV</v>
          </cell>
          <cell r="AR2535" t="str">
            <v>Nevada Power Company</v>
          </cell>
          <cell r="AS2535" t="str">
            <v>BRK.A</v>
          </cell>
          <cell r="AT2535" t="str">
            <v>Electric</v>
          </cell>
          <cell r="AU2535">
            <v>42891</v>
          </cell>
          <cell r="AV2535">
            <v>28913</v>
          </cell>
          <cell r="AW2535">
            <v>8.3000000000000007</v>
          </cell>
          <cell r="AX2535">
            <v>10.1</v>
          </cell>
          <cell r="AY2535">
            <v>49.99</v>
          </cell>
          <cell r="AZ2535">
            <v>5045996</v>
          </cell>
          <cell r="BA2535">
            <v>43098</v>
          </cell>
          <cell r="BB2535">
            <v>-26355</v>
          </cell>
          <cell r="BC2535">
            <v>8</v>
          </cell>
          <cell r="BD2535">
            <v>9.51</v>
          </cell>
          <cell r="BE2535">
            <v>49.99</v>
          </cell>
          <cell r="BF2535">
            <v>42735</v>
          </cell>
          <cell r="BG2535">
            <v>4983038</v>
          </cell>
          <cell r="BH2535" t="str">
            <v>Year-end</v>
          </cell>
          <cell r="BI2535" t="str">
            <v>Vertically Integrated</v>
          </cell>
          <cell r="BJ2535" t="str">
            <v>Fully Litigated</v>
          </cell>
          <cell r="BK2535" t="str">
            <v>No</v>
          </cell>
          <cell r="BL2535" t="str">
            <v>No</v>
          </cell>
        </row>
        <row r="2536">
          <cell r="AE2536">
            <v>248</v>
          </cell>
          <cell r="AF2536">
            <v>0</v>
          </cell>
          <cell r="AG2536">
            <v>1</v>
          </cell>
          <cell r="AH2536">
            <v>1</v>
          </cell>
          <cell r="AI2536">
            <v>1</v>
          </cell>
          <cell r="AJ2536">
            <v>1</v>
          </cell>
          <cell r="AL2536">
            <v>52</v>
          </cell>
          <cell r="AM2536">
            <v>157</v>
          </cell>
          <cell r="AO2536" t="str">
            <v>D-18-05031 (Southern)</v>
          </cell>
          <cell r="AP2536">
            <v>3324</v>
          </cell>
          <cell r="AQ2536" t="str">
            <v>NV</v>
          </cell>
          <cell r="AR2536" t="str">
            <v>Southwest Gas Corporation</v>
          </cell>
          <cell r="AS2536" t="str">
            <v>SWX</v>
          </cell>
          <cell r="AT2536" t="str">
            <v>Natural Gas</v>
          </cell>
          <cell r="AU2536">
            <v>43249</v>
          </cell>
          <cell r="AV2536">
            <v>28286.29</v>
          </cell>
          <cell r="AW2536">
            <v>7.16</v>
          </cell>
          <cell r="AX2536">
            <v>10.3</v>
          </cell>
          <cell r="AY2536">
            <v>49.66</v>
          </cell>
          <cell r="AZ2536">
            <v>1116268.1670000001</v>
          </cell>
          <cell r="BA2536">
            <v>43458</v>
          </cell>
          <cell r="BB2536">
            <v>9214.5570000000007</v>
          </cell>
          <cell r="BC2536">
            <v>6.65</v>
          </cell>
          <cell r="BD2536">
            <v>9.25</v>
          </cell>
          <cell r="BE2536">
            <v>49.66</v>
          </cell>
          <cell r="BF2536">
            <v>43131</v>
          </cell>
          <cell r="BG2536">
            <v>1110379.557</v>
          </cell>
          <cell r="BH2536" t="str">
            <v>Year-end</v>
          </cell>
          <cell r="BI2536" t="str">
            <v>Distribution</v>
          </cell>
          <cell r="BJ2536" t="str">
            <v>Fully Litigated</v>
          </cell>
          <cell r="BK2536" t="str">
            <v>No</v>
          </cell>
          <cell r="BL2536" t="str">
            <v>No</v>
          </cell>
        </row>
        <row r="2537">
          <cell r="AE2537">
            <v>248</v>
          </cell>
          <cell r="AF2537">
            <v>0</v>
          </cell>
          <cell r="AG2537">
            <v>1</v>
          </cell>
          <cell r="AH2537">
            <v>1</v>
          </cell>
          <cell r="AI2537">
            <v>1</v>
          </cell>
          <cell r="AJ2537">
            <v>1</v>
          </cell>
          <cell r="AL2537">
            <v>52</v>
          </cell>
          <cell r="AM2537">
            <v>157</v>
          </cell>
          <cell r="AO2537" t="str">
            <v>D-18-05031 (Northern)</v>
          </cell>
          <cell r="AP2537">
            <v>3325</v>
          </cell>
          <cell r="AQ2537" t="str">
            <v>NV</v>
          </cell>
          <cell r="AR2537" t="str">
            <v>Southwest Gas Corporation</v>
          </cell>
          <cell r="AS2537" t="str">
            <v>SWX</v>
          </cell>
          <cell r="AT2537" t="str">
            <v>Natural Gas</v>
          </cell>
          <cell r="AU2537">
            <v>43249</v>
          </cell>
          <cell r="AV2537">
            <v>1361.951</v>
          </cell>
          <cell r="AW2537">
            <v>7.51</v>
          </cell>
          <cell r="AX2537">
            <v>10.3</v>
          </cell>
          <cell r="AY2537">
            <v>49.66</v>
          </cell>
          <cell r="AZ2537">
            <v>136142.12900000002</v>
          </cell>
          <cell r="BA2537">
            <v>43458</v>
          </cell>
          <cell r="BB2537">
            <v>-2122.556</v>
          </cell>
          <cell r="BC2537">
            <v>6.98</v>
          </cell>
          <cell r="BD2537">
            <v>9.25</v>
          </cell>
          <cell r="BE2537">
            <v>49.66</v>
          </cell>
          <cell r="BF2537">
            <v>43131</v>
          </cell>
          <cell r="BG2537">
            <v>134230.37599999999</v>
          </cell>
          <cell r="BH2537" t="str">
            <v>Year-end</v>
          </cell>
          <cell r="BI2537" t="str">
            <v>Distribution</v>
          </cell>
          <cell r="BJ2537" t="str">
            <v>Fully Litigated</v>
          </cell>
          <cell r="BK2537" t="str">
            <v>No</v>
          </cell>
          <cell r="BL2537" t="str">
            <v>No</v>
          </cell>
        </row>
        <row r="2538">
          <cell r="AE2538">
            <v>248</v>
          </cell>
          <cell r="AF2538">
            <v>1</v>
          </cell>
          <cell r="AG2538">
            <v>1</v>
          </cell>
          <cell r="AH2538">
            <v>1</v>
          </cell>
          <cell r="AI2538">
            <v>1</v>
          </cell>
          <cell r="AJ2538">
            <v>0</v>
          </cell>
          <cell r="AL2538">
            <v>52</v>
          </cell>
          <cell r="AM2538">
            <v>157</v>
          </cell>
          <cell r="AO2538" t="str">
            <v>D-19-06002</v>
          </cell>
          <cell r="AP2538">
            <v>3511</v>
          </cell>
          <cell r="AQ2538" t="str">
            <v>NV</v>
          </cell>
          <cell r="AR2538" t="str">
            <v>Sierra Pacific Power Company</v>
          </cell>
          <cell r="AS2538" t="str">
            <v>BRK.A</v>
          </cell>
          <cell r="AT2538" t="str">
            <v>Electric</v>
          </cell>
          <cell r="AU2538">
            <v>43619</v>
          </cell>
          <cell r="AV2538">
            <v>5954</v>
          </cell>
          <cell r="AW2538">
            <v>7.11</v>
          </cell>
          <cell r="AX2538">
            <v>10.210000000000001</v>
          </cell>
          <cell r="AY2538">
            <v>50.92</v>
          </cell>
          <cell r="AZ2538">
            <v>1818844</v>
          </cell>
          <cell r="BA2538">
            <v>43823</v>
          </cell>
          <cell r="BB2538">
            <v>-5013</v>
          </cell>
          <cell r="BC2538">
            <v>6.85</v>
          </cell>
          <cell r="BD2538">
            <v>9.6999999999999993</v>
          </cell>
          <cell r="BE2538">
            <v>50.92</v>
          </cell>
          <cell r="BF2538">
            <v>43465</v>
          </cell>
          <cell r="BG2538">
            <v>1818527</v>
          </cell>
          <cell r="BH2538" t="str">
            <v>Year-end</v>
          </cell>
          <cell r="BI2538" t="str">
            <v>Vertically Integrated</v>
          </cell>
          <cell r="BJ2538" t="str">
            <v>Settled</v>
          </cell>
          <cell r="BK2538" t="str">
            <v>No</v>
          </cell>
          <cell r="BL2538" t="str">
            <v>No</v>
          </cell>
        </row>
        <row r="2539">
          <cell r="AE2539">
            <v>249</v>
          </cell>
          <cell r="AF2539">
            <v>1</v>
          </cell>
          <cell r="AG2539">
            <v>1</v>
          </cell>
          <cell r="AH2539">
            <v>1</v>
          </cell>
          <cell r="AI2539">
            <v>1</v>
          </cell>
          <cell r="AJ2539">
            <v>1</v>
          </cell>
          <cell r="AL2539">
            <v>52</v>
          </cell>
          <cell r="AM2539">
            <v>157</v>
          </cell>
          <cell r="AO2539" t="str">
            <v>D-20-02023 (Southern)</v>
          </cell>
          <cell r="AP2539">
            <v>3622</v>
          </cell>
          <cell r="AQ2539" t="str">
            <v>NV</v>
          </cell>
          <cell r="AR2539" t="str">
            <v>Southwest Gas Corporation</v>
          </cell>
          <cell r="AS2539" t="str">
            <v>SWX</v>
          </cell>
          <cell r="AT2539" t="str">
            <v>Natural Gas</v>
          </cell>
          <cell r="AU2539">
            <v>43889</v>
          </cell>
          <cell r="AV2539">
            <v>35820.912000000004</v>
          </cell>
          <cell r="AW2539">
            <v>6.89</v>
          </cell>
          <cell r="AX2539">
            <v>10</v>
          </cell>
          <cell r="AY2539">
            <v>49.26</v>
          </cell>
          <cell r="AZ2539">
            <v>1352568.328</v>
          </cell>
          <cell r="BA2539">
            <v>44099</v>
          </cell>
          <cell r="BB2539">
            <v>22725.569</v>
          </cell>
          <cell r="BC2539">
            <v>6.52</v>
          </cell>
          <cell r="BD2539">
            <v>9.25</v>
          </cell>
          <cell r="BE2539">
            <v>49.26</v>
          </cell>
          <cell r="BF2539">
            <v>43799</v>
          </cell>
          <cell r="BG2539">
            <v>1325235.5989999999</v>
          </cell>
          <cell r="BH2539" t="str">
            <v>Year-end</v>
          </cell>
          <cell r="BI2539" t="str">
            <v>Distribution</v>
          </cell>
          <cell r="BJ2539" t="str">
            <v>Fully Litigated</v>
          </cell>
          <cell r="BK2539" t="str">
            <v>No</v>
          </cell>
          <cell r="BL2539" t="str">
            <v>No</v>
          </cell>
        </row>
        <row r="2540">
          <cell r="AE2540">
            <v>250</v>
          </cell>
          <cell r="AF2540">
            <v>1</v>
          </cell>
          <cell r="AG2540">
            <v>1</v>
          </cell>
          <cell r="AH2540">
            <v>1</v>
          </cell>
          <cell r="AI2540">
            <v>1</v>
          </cell>
          <cell r="AJ2540">
            <v>1</v>
          </cell>
          <cell r="AL2540">
            <v>52</v>
          </cell>
          <cell r="AM2540">
            <v>157</v>
          </cell>
          <cell r="AO2540" t="str">
            <v>D-20-02023 (Northern)</v>
          </cell>
          <cell r="AP2540">
            <v>3623</v>
          </cell>
          <cell r="AQ2540" t="str">
            <v>NV</v>
          </cell>
          <cell r="AR2540" t="str">
            <v>Southwest Gas Corporation</v>
          </cell>
          <cell r="AS2540" t="str">
            <v>SWX</v>
          </cell>
          <cell r="AT2540" t="str">
            <v>Natural Gas</v>
          </cell>
          <cell r="AU2540">
            <v>43889</v>
          </cell>
          <cell r="AV2540">
            <v>2667.6550000000002</v>
          </cell>
          <cell r="AW2540">
            <v>7.12</v>
          </cell>
          <cell r="AX2540">
            <v>10</v>
          </cell>
          <cell r="AY2540">
            <v>49.26</v>
          </cell>
          <cell r="AZ2540">
            <v>156549.139</v>
          </cell>
          <cell r="BA2540">
            <v>44099</v>
          </cell>
          <cell r="BB2540">
            <v>550.52499999999998</v>
          </cell>
          <cell r="BC2540">
            <v>6.75</v>
          </cell>
          <cell r="BD2540">
            <v>9.25</v>
          </cell>
          <cell r="BE2540">
            <v>49.26</v>
          </cell>
          <cell r="BF2540">
            <v>43799</v>
          </cell>
          <cell r="BG2540">
            <v>154965.595</v>
          </cell>
          <cell r="BH2540" t="str">
            <v>Year-end</v>
          </cell>
          <cell r="BI2540" t="str">
            <v>Distribution</v>
          </cell>
          <cell r="BJ2540" t="str">
            <v>Fully Litigated</v>
          </cell>
          <cell r="BK2540" t="str">
            <v>No</v>
          </cell>
          <cell r="BL2540" t="str">
            <v>No</v>
          </cell>
        </row>
        <row r="2541">
          <cell r="AE2541">
            <v>250</v>
          </cell>
          <cell r="AF2541">
            <v>1</v>
          </cell>
          <cell r="AG2541">
            <v>1</v>
          </cell>
          <cell r="AH2541">
            <v>1</v>
          </cell>
          <cell r="AI2541">
            <v>1</v>
          </cell>
          <cell r="AJ2541">
            <v>0</v>
          </cell>
          <cell r="AL2541">
            <v>52</v>
          </cell>
          <cell r="AM2541">
            <v>157</v>
          </cell>
          <cell r="AO2541" t="str">
            <v>D-20-06003</v>
          </cell>
          <cell r="AP2541">
            <v>3665</v>
          </cell>
          <cell r="AQ2541" t="str">
            <v>NV</v>
          </cell>
          <cell r="AR2541" t="str">
            <v>Nevada Power Company</v>
          </cell>
          <cell r="AS2541" t="str">
            <v>BRK.A</v>
          </cell>
          <cell r="AT2541" t="str">
            <v>Electric</v>
          </cell>
          <cell r="AU2541">
            <v>43983</v>
          </cell>
          <cell r="AV2541">
            <v>-99563</v>
          </cell>
          <cell r="AW2541">
            <v>7.49</v>
          </cell>
          <cell r="AX2541">
            <v>10.08</v>
          </cell>
          <cell r="AY2541">
            <v>51.37</v>
          </cell>
          <cell r="AZ2541">
            <v>4939564</v>
          </cell>
          <cell r="BA2541">
            <v>44175</v>
          </cell>
          <cell r="BB2541">
            <v>-93000</v>
          </cell>
          <cell r="BC2541">
            <v>7.14</v>
          </cell>
          <cell r="BD2541">
            <v>9.4</v>
          </cell>
          <cell r="BE2541" t="str">
            <v>NA</v>
          </cell>
          <cell r="BG2541" t="str">
            <v>NA</v>
          </cell>
          <cell r="BI2541" t="str">
            <v>Vertically Integrated</v>
          </cell>
          <cell r="BJ2541" t="str">
            <v>Settled</v>
          </cell>
          <cell r="BK2541" t="str">
            <v>No</v>
          </cell>
          <cell r="BL2541" t="str">
            <v>No</v>
          </cell>
        </row>
        <row r="2542">
          <cell r="AE2542">
            <v>251</v>
          </cell>
          <cell r="AF2542">
            <v>1</v>
          </cell>
          <cell r="AG2542">
            <v>1</v>
          </cell>
          <cell r="AH2542">
            <v>1</v>
          </cell>
          <cell r="AI2542">
            <v>1</v>
          </cell>
          <cell r="AJ2542">
            <v>1</v>
          </cell>
          <cell r="AL2542">
            <v>52</v>
          </cell>
          <cell r="AM2542">
            <v>157</v>
          </cell>
          <cell r="AO2542" t="str">
            <v>D-21-09001 (Southern)</v>
          </cell>
          <cell r="AP2542">
            <v>3878</v>
          </cell>
          <cell r="AQ2542" t="str">
            <v>NV</v>
          </cell>
          <cell r="AR2542" t="str">
            <v>Southwest Gas Corporation</v>
          </cell>
          <cell r="AS2542" t="str">
            <v>SWX</v>
          </cell>
          <cell r="AT2542" t="str">
            <v>Natural Gas</v>
          </cell>
          <cell r="AU2542">
            <v>44440</v>
          </cell>
          <cell r="AV2542">
            <v>24237.905999999999</v>
          </cell>
          <cell r="AW2542">
            <v>6.61</v>
          </cell>
          <cell r="AX2542">
            <v>9.9</v>
          </cell>
          <cell r="AY2542">
            <v>51</v>
          </cell>
          <cell r="AZ2542">
            <v>1539702.7790000001</v>
          </cell>
          <cell r="BA2542">
            <v>44642</v>
          </cell>
          <cell r="BB2542">
            <v>12750</v>
          </cell>
          <cell r="BC2542" t="str">
            <v>NA</v>
          </cell>
          <cell r="BD2542">
            <v>9.4</v>
          </cell>
          <cell r="BE2542">
            <v>50</v>
          </cell>
          <cell r="BG2542" t="str">
            <v>NA</v>
          </cell>
          <cell r="BI2542" t="str">
            <v>Distribution</v>
          </cell>
          <cell r="BJ2542" t="str">
            <v>Settled</v>
          </cell>
          <cell r="BK2542" t="str">
            <v>No</v>
          </cell>
          <cell r="BL2542" t="str">
            <v>No</v>
          </cell>
        </row>
        <row r="2543">
          <cell r="AE2543">
            <v>252</v>
          </cell>
          <cell r="AF2543">
            <v>1</v>
          </cell>
          <cell r="AG2543">
            <v>1</v>
          </cell>
          <cell r="AH2543">
            <v>1</v>
          </cell>
          <cell r="AI2543">
            <v>1</v>
          </cell>
          <cell r="AJ2543">
            <v>1</v>
          </cell>
          <cell r="AL2543">
            <v>52</v>
          </cell>
          <cell r="AM2543">
            <v>157</v>
          </cell>
          <cell r="AO2543" t="str">
            <v>D-21-09001 (Northern)</v>
          </cell>
          <cell r="AP2543">
            <v>3879</v>
          </cell>
          <cell r="AQ2543" t="str">
            <v>NV</v>
          </cell>
          <cell r="AR2543" t="str">
            <v>Southwest Gas Corporation</v>
          </cell>
          <cell r="AS2543" t="str">
            <v>SWX</v>
          </cell>
          <cell r="AT2543" t="str">
            <v>Natural Gas</v>
          </cell>
          <cell r="AU2543">
            <v>44440</v>
          </cell>
          <cell r="AV2543">
            <v>2852.0839999999998</v>
          </cell>
          <cell r="AW2543">
            <v>6.87</v>
          </cell>
          <cell r="AX2543">
            <v>9.9</v>
          </cell>
          <cell r="AY2543">
            <v>51</v>
          </cell>
          <cell r="AZ2543">
            <v>177379.80900000001</v>
          </cell>
          <cell r="BA2543">
            <v>44642</v>
          </cell>
          <cell r="BB2543">
            <v>1300</v>
          </cell>
          <cell r="BC2543" t="str">
            <v>NA</v>
          </cell>
          <cell r="BD2543">
            <v>9.4</v>
          </cell>
          <cell r="BE2543">
            <v>50</v>
          </cell>
          <cell r="BG2543" t="str">
            <v>NA</v>
          </cell>
          <cell r="BI2543" t="str">
            <v>Distribution</v>
          </cell>
          <cell r="BJ2543" t="str">
            <v>Settled</v>
          </cell>
          <cell r="BK2543" t="str">
            <v>No</v>
          </cell>
          <cell r="BL2543" t="str">
            <v>No</v>
          </cell>
        </row>
        <row r="2544">
          <cell r="AE2544">
            <v>252</v>
          </cell>
          <cell r="AF2544">
            <v>1</v>
          </cell>
          <cell r="AG2544">
            <v>1</v>
          </cell>
          <cell r="AH2544">
            <v>1</v>
          </cell>
          <cell r="AI2544">
            <v>1</v>
          </cell>
          <cell r="AJ2544">
            <v>0</v>
          </cell>
          <cell r="AL2544">
            <v>52</v>
          </cell>
          <cell r="AM2544">
            <v>157</v>
          </cell>
          <cell r="AO2544" t="str">
            <v>D-22-06014</v>
          </cell>
          <cell r="AP2544">
            <v>4020</v>
          </cell>
          <cell r="AQ2544" t="str">
            <v>NV</v>
          </cell>
          <cell r="AR2544" t="str">
            <v>Sierra Pacific Power Company</v>
          </cell>
          <cell r="AS2544" t="str">
            <v>BRK.A</v>
          </cell>
          <cell r="AT2544" t="str">
            <v>Electric</v>
          </cell>
          <cell r="AU2544">
            <v>44718</v>
          </cell>
          <cell r="AV2544">
            <v>77242</v>
          </cell>
          <cell r="AW2544">
            <v>7.49</v>
          </cell>
          <cell r="AX2544">
            <v>10.26</v>
          </cell>
          <cell r="AY2544">
            <v>54.76</v>
          </cell>
          <cell r="AZ2544">
            <v>2079308</v>
          </cell>
          <cell r="BA2544">
            <v>44922</v>
          </cell>
          <cell r="BB2544">
            <v>57821</v>
          </cell>
          <cell r="BC2544">
            <v>6.98</v>
          </cell>
          <cell r="BD2544">
            <v>9.56</v>
          </cell>
          <cell r="BE2544">
            <v>52.4</v>
          </cell>
          <cell r="BF2544">
            <v>44561</v>
          </cell>
          <cell r="BG2544">
            <v>2072749</v>
          </cell>
          <cell r="BH2544" t="str">
            <v>Year-end</v>
          </cell>
          <cell r="BI2544" t="str">
            <v>Vertically Integrated</v>
          </cell>
          <cell r="BJ2544" t="str">
            <v>Fully Litigated</v>
          </cell>
          <cell r="BK2544" t="str">
            <v>No</v>
          </cell>
          <cell r="BL2544" t="str">
            <v>No</v>
          </cell>
        </row>
        <row r="2545">
          <cell r="AE2545">
            <v>252</v>
          </cell>
          <cell r="AF2545">
            <v>1</v>
          </cell>
          <cell r="AG2545">
            <v>1</v>
          </cell>
          <cell r="AH2545">
            <v>1</v>
          </cell>
          <cell r="AI2545">
            <v>1</v>
          </cell>
          <cell r="AJ2545">
            <v>0</v>
          </cell>
          <cell r="AL2545">
            <v>52</v>
          </cell>
          <cell r="AM2545">
            <v>157</v>
          </cell>
          <cell r="AO2545" t="str">
            <v>D-23-06007</v>
          </cell>
          <cell r="AP2545">
            <v>4208</v>
          </cell>
          <cell r="AQ2545" t="str">
            <v>NV</v>
          </cell>
          <cell r="AR2545" t="str">
            <v>Nevada Power Company</v>
          </cell>
          <cell r="AS2545" t="str">
            <v>BRK.A</v>
          </cell>
          <cell r="AT2545" t="str">
            <v>Electric</v>
          </cell>
          <cell r="AU2545">
            <v>45082</v>
          </cell>
          <cell r="AV2545">
            <v>96501</v>
          </cell>
          <cell r="AW2545">
            <v>7.91</v>
          </cell>
          <cell r="AX2545">
            <v>10.26</v>
          </cell>
          <cell r="AY2545">
            <v>54.24</v>
          </cell>
          <cell r="AZ2545">
            <v>5510159</v>
          </cell>
          <cell r="BA2545">
            <v>45286</v>
          </cell>
          <cell r="BB2545">
            <v>37078</v>
          </cell>
          <cell r="BC2545">
            <v>7.44</v>
          </cell>
          <cell r="BD2545">
            <v>9.52</v>
          </cell>
          <cell r="BE2545">
            <v>52.72</v>
          </cell>
          <cell r="BF2545">
            <v>44926</v>
          </cell>
          <cell r="BG2545">
            <v>5374963</v>
          </cell>
          <cell r="BH2545" t="str">
            <v>Year-end</v>
          </cell>
          <cell r="BI2545" t="str">
            <v>Vertically Integrated</v>
          </cell>
          <cell r="BJ2545" t="str">
            <v>Fully Litigated</v>
          </cell>
          <cell r="BK2545" t="str">
            <v>No</v>
          </cell>
          <cell r="BL2545" t="str">
            <v>No</v>
          </cell>
        </row>
        <row r="2546">
          <cell r="AE2546">
            <v>253</v>
          </cell>
          <cell r="AF2546">
            <v>1</v>
          </cell>
          <cell r="AG2546">
            <v>1</v>
          </cell>
          <cell r="AH2546">
            <v>1</v>
          </cell>
          <cell r="AI2546">
            <v>1</v>
          </cell>
          <cell r="AJ2546">
            <v>1</v>
          </cell>
          <cell r="AL2546">
            <v>52</v>
          </cell>
          <cell r="AM2546">
            <v>157</v>
          </cell>
          <cell r="AO2546" t="str">
            <v>D-23-09012 (Northern)</v>
          </cell>
          <cell r="AP2546">
            <v>4255</v>
          </cell>
          <cell r="AQ2546" t="str">
            <v>NV</v>
          </cell>
          <cell r="AR2546" t="str">
            <v>Southwest Gas Corporation</v>
          </cell>
          <cell r="AS2546" t="str">
            <v>SWX</v>
          </cell>
          <cell r="AT2546" t="str">
            <v>Natural Gas</v>
          </cell>
          <cell r="AU2546">
            <v>45180</v>
          </cell>
          <cell r="AV2546">
            <v>10472.574000000001</v>
          </cell>
          <cell r="AW2546">
            <v>7.26</v>
          </cell>
          <cell r="AX2546">
            <v>10</v>
          </cell>
          <cell r="AY2546">
            <v>50</v>
          </cell>
          <cell r="AZ2546">
            <v>227060.27600000001</v>
          </cell>
          <cell r="BA2546">
            <v>45390</v>
          </cell>
          <cell r="BB2546">
            <v>8700</v>
          </cell>
          <cell r="BC2546">
            <v>7.01</v>
          </cell>
          <cell r="BD2546">
            <v>9.5</v>
          </cell>
          <cell r="BE2546">
            <v>50</v>
          </cell>
          <cell r="BF2546">
            <v>45077</v>
          </cell>
          <cell r="BG2546" t="str">
            <v>NA</v>
          </cell>
          <cell r="BH2546" t="str">
            <v>Year-end</v>
          </cell>
          <cell r="BI2546" t="str">
            <v>Distribution</v>
          </cell>
          <cell r="BJ2546" t="str">
            <v>Settled</v>
          </cell>
          <cell r="BK2546" t="str">
            <v>No</v>
          </cell>
          <cell r="BL2546" t="str">
            <v>No</v>
          </cell>
        </row>
        <row r="2547">
          <cell r="AE2547">
            <v>254</v>
          </cell>
          <cell r="AF2547">
            <v>1</v>
          </cell>
          <cell r="AG2547">
            <v>1</v>
          </cell>
          <cell r="AH2547">
            <v>1</v>
          </cell>
          <cell r="AI2547">
            <v>1</v>
          </cell>
          <cell r="AJ2547">
            <v>1</v>
          </cell>
          <cell r="AL2547">
            <v>52</v>
          </cell>
          <cell r="AM2547">
            <v>157</v>
          </cell>
          <cell r="AO2547" t="str">
            <v>D-23-09012 (Southern)</v>
          </cell>
          <cell r="AP2547">
            <v>4256</v>
          </cell>
          <cell r="AQ2547" t="str">
            <v>NV</v>
          </cell>
          <cell r="AR2547" t="str">
            <v>Southwest Gas Corporation</v>
          </cell>
          <cell r="AS2547" t="str">
            <v>SWX</v>
          </cell>
          <cell r="AT2547" t="str">
            <v>Natural Gas</v>
          </cell>
          <cell r="AU2547">
            <v>45180</v>
          </cell>
          <cell r="AV2547">
            <v>63504.347999999998</v>
          </cell>
          <cell r="AW2547">
            <v>7.25</v>
          </cell>
          <cell r="AX2547">
            <v>10</v>
          </cell>
          <cell r="AY2547">
            <v>50</v>
          </cell>
          <cell r="AZ2547">
            <v>1780732.966</v>
          </cell>
          <cell r="BA2547">
            <v>45390</v>
          </cell>
          <cell r="BB2547">
            <v>50400</v>
          </cell>
          <cell r="BC2547">
            <v>7</v>
          </cell>
          <cell r="BD2547">
            <v>9.5</v>
          </cell>
          <cell r="BE2547">
            <v>50</v>
          </cell>
          <cell r="BF2547">
            <v>45077</v>
          </cell>
          <cell r="BG2547" t="str">
            <v>NA</v>
          </cell>
          <cell r="BH2547" t="str">
            <v>Year-end</v>
          </cell>
          <cell r="BI2547" t="str">
            <v>Distribution</v>
          </cell>
          <cell r="BJ2547" t="str">
            <v>Settled</v>
          </cell>
          <cell r="BK2547" t="str">
            <v>No</v>
          </cell>
          <cell r="BL2547" t="str">
            <v>No</v>
          </cell>
        </row>
        <row r="2548">
          <cell r="AE2548">
            <v>254</v>
          </cell>
          <cell r="AF2548">
            <v>1</v>
          </cell>
          <cell r="AG2548">
            <v>1</v>
          </cell>
          <cell r="AH2548">
            <v>1</v>
          </cell>
          <cell r="AI2548">
            <v>1</v>
          </cell>
          <cell r="AJ2548">
            <v>0</v>
          </cell>
          <cell r="AL2548">
            <v>52</v>
          </cell>
          <cell r="AM2548">
            <v>157</v>
          </cell>
          <cell r="AO2548" t="str">
            <v>D-24-02026</v>
          </cell>
          <cell r="AP2548">
            <v>4386</v>
          </cell>
          <cell r="AQ2548" t="str">
            <v>NV</v>
          </cell>
          <cell r="AR2548" t="str">
            <v>Sierra Pacific Power Company</v>
          </cell>
          <cell r="AS2548" t="str">
            <v>BRK.A</v>
          </cell>
          <cell r="AT2548" t="str">
            <v>Electric</v>
          </cell>
          <cell r="AU2548">
            <v>45345</v>
          </cell>
          <cell r="AV2548">
            <v>96223</v>
          </cell>
          <cell r="AW2548">
            <v>7.97</v>
          </cell>
          <cell r="AX2548">
            <v>10.47</v>
          </cell>
          <cell r="AY2548">
            <v>55.19</v>
          </cell>
          <cell r="AZ2548">
            <v>2180489</v>
          </cell>
          <cell r="BA2548">
            <v>45553</v>
          </cell>
          <cell r="BB2548">
            <v>40315</v>
          </cell>
          <cell r="BC2548">
            <v>7.43</v>
          </cell>
          <cell r="BD2548">
            <v>9.74</v>
          </cell>
          <cell r="BE2548">
            <v>52.4</v>
          </cell>
          <cell r="BF2548">
            <v>45199</v>
          </cell>
          <cell r="BG2548">
            <v>2165843</v>
          </cell>
          <cell r="BH2548" t="str">
            <v>Year-end</v>
          </cell>
          <cell r="BI2548" t="str">
            <v>Vertically Integrated</v>
          </cell>
          <cell r="BJ2548" t="str">
            <v>Fully Litigated</v>
          </cell>
          <cell r="BK2548" t="str">
            <v>No</v>
          </cell>
          <cell r="BL2548" t="str">
            <v>No</v>
          </cell>
        </row>
        <row r="2549">
          <cell r="AE2549">
            <v>255</v>
          </cell>
          <cell r="AF2549">
            <v>1</v>
          </cell>
          <cell r="AG2549">
            <v>1</v>
          </cell>
          <cell r="AH2549">
            <v>1</v>
          </cell>
          <cell r="AI2549">
            <v>1</v>
          </cell>
          <cell r="AJ2549">
            <v>1</v>
          </cell>
          <cell r="AL2549">
            <v>52</v>
          </cell>
          <cell r="AM2549">
            <v>157</v>
          </cell>
          <cell r="AO2549" t="str">
            <v>D-24-02027</v>
          </cell>
          <cell r="AP2549">
            <v>4387</v>
          </cell>
          <cell r="AQ2549" t="str">
            <v>NV</v>
          </cell>
          <cell r="AR2549" t="str">
            <v>Sierra Pacific Power Company</v>
          </cell>
          <cell r="AS2549" t="str">
            <v>BRK.A</v>
          </cell>
          <cell r="AT2549" t="str">
            <v>Natural Gas</v>
          </cell>
          <cell r="AU2549">
            <v>45345</v>
          </cell>
          <cell r="AV2549">
            <v>12201</v>
          </cell>
          <cell r="AW2549">
            <v>7.9</v>
          </cell>
          <cell r="AX2549">
            <v>10.34</v>
          </cell>
          <cell r="AY2549">
            <v>55.19</v>
          </cell>
          <cell r="AZ2549">
            <v>280510</v>
          </cell>
          <cell r="BA2549">
            <v>45553</v>
          </cell>
          <cell r="BB2549">
            <v>8363</v>
          </cell>
          <cell r="BC2549">
            <v>7.28</v>
          </cell>
          <cell r="BD2549">
            <v>9.4499999999999993</v>
          </cell>
          <cell r="BE2549">
            <v>52.4</v>
          </cell>
          <cell r="BF2549">
            <v>45199</v>
          </cell>
          <cell r="BG2549">
            <v>277481</v>
          </cell>
          <cell r="BH2549" t="str">
            <v>Year-end</v>
          </cell>
          <cell r="BI2549" t="str">
            <v>Distribution</v>
          </cell>
          <cell r="BJ2549" t="str">
            <v>Fully Litigated</v>
          </cell>
          <cell r="BK2549" t="str">
            <v>No</v>
          </cell>
          <cell r="BL2549" t="str">
            <v>No</v>
          </cell>
        </row>
        <row r="2550">
          <cell r="AE2550">
            <v>255</v>
          </cell>
          <cell r="AF2550">
            <v>0</v>
          </cell>
          <cell r="AG2550">
            <v>1</v>
          </cell>
          <cell r="AH2550">
            <v>1</v>
          </cell>
          <cell r="AI2550">
            <v>1</v>
          </cell>
          <cell r="AJ2550">
            <v>1</v>
          </cell>
          <cell r="AL2550">
            <v>52</v>
          </cell>
          <cell r="AM2550">
            <v>158</v>
          </cell>
          <cell r="AO2550" t="str">
            <v>C-06-G-1332</v>
          </cell>
          <cell r="AP2550">
            <v>-991</v>
          </cell>
          <cell r="AQ2550" t="str">
            <v>NY</v>
          </cell>
          <cell r="AR2550" t="str">
            <v>Consolidated Edison Company of New York, Inc.</v>
          </cell>
          <cell r="AS2550" t="str">
            <v>ED</v>
          </cell>
          <cell r="AT2550" t="str">
            <v>Natural Gas</v>
          </cell>
          <cell r="AU2550">
            <v>39023</v>
          </cell>
          <cell r="AV2550">
            <v>192300</v>
          </cell>
          <cell r="AW2550">
            <v>8.66</v>
          </cell>
          <cell r="AX2550">
            <v>11.6</v>
          </cell>
          <cell r="AY2550">
            <v>48.33</v>
          </cell>
          <cell r="AZ2550">
            <v>2468907</v>
          </cell>
          <cell r="BA2550">
            <v>39350</v>
          </cell>
          <cell r="BB2550">
            <v>67377</v>
          </cell>
          <cell r="BC2550">
            <v>7.63</v>
          </cell>
          <cell r="BD2550">
            <v>9.6999999999999993</v>
          </cell>
          <cell r="BE2550">
            <v>48</v>
          </cell>
          <cell r="BF2550">
            <v>39721</v>
          </cell>
          <cell r="BG2550">
            <v>2306594</v>
          </cell>
          <cell r="BH2550" t="str">
            <v>Average</v>
          </cell>
          <cell r="BI2550" t="str">
            <v>Distribution</v>
          </cell>
          <cell r="BJ2550" t="str">
            <v>Settled</v>
          </cell>
          <cell r="BK2550" t="str">
            <v>Yes</v>
          </cell>
          <cell r="BL2550" t="str">
            <v>No</v>
          </cell>
        </row>
        <row r="2551">
          <cell r="AE2551">
            <v>255</v>
          </cell>
          <cell r="AF2551">
            <v>0</v>
          </cell>
          <cell r="AG2551">
            <v>1</v>
          </cell>
          <cell r="AH2551">
            <v>1</v>
          </cell>
          <cell r="AI2551">
            <v>1</v>
          </cell>
          <cell r="AJ2551">
            <v>1</v>
          </cell>
          <cell r="AL2551">
            <v>52</v>
          </cell>
          <cell r="AM2551">
            <v>159</v>
          </cell>
          <cell r="AO2551" t="str">
            <v>C-05-G-1494</v>
          </cell>
          <cell r="AP2551">
            <v>-913</v>
          </cell>
          <cell r="AQ2551" t="str">
            <v>NY</v>
          </cell>
          <cell r="AR2551" t="str">
            <v>Orange and Rockland Utilities, Inc.</v>
          </cell>
          <cell r="AS2551" t="str">
            <v>ED</v>
          </cell>
          <cell r="AT2551" t="str">
            <v>Natural Gas</v>
          </cell>
          <cell r="AU2551">
            <v>38684</v>
          </cell>
          <cell r="AV2551">
            <v>22400</v>
          </cell>
          <cell r="AW2551">
            <v>8.6</v>
          </cell>
          <cell r="AX2551">
            <v>11</v>
          </cell>
          <cell r="AY2551">
            <v>48.86</v>
          </cell>
          <cell r="AZ2551">
            <v>237500</v>
          </cell>
          <cell r="BA2551">
            <v>39010</v>
          </cell>
          <cell r="BB2551">
            <v>6500</v>
          </cell>
          <cell r="BC2551">
            <v>7.99</v>
          </cell>
          <cell r="BD2551">
            <v>9.8000000000000007</v>
          </cell>
          <cell r="BE2551">
            <v>48</v>
          </cell>
          <cell r="BF2551">
            <v>39386</v>
          </cell>
          <cell r="BG2551">
            <v>234800</v>
          </cell>
          <cell r="BH2551" t="str">
            <v>Average</v>
          </cell>
          <cell r="BI2551" t="str">
            <v>Distribution</v>
          </cell>
          <cell r="BJ2551" t="str">
            <v>Settled</v>
          </cell>
          <cell r="BK2551" t="str">
            <v>Yes</v>
          </cell>
          <cell r="BL2551" t="str">
            <v>No</v>
          </cell>
        </row>
        <row r="2552">
          <cell r="AE2552">
            <v>255</v>
          </cell>
          <cell r="AF2552">
            <v>0</v>
          </cell>
          <cell r="AG2552">
            <v>1</v>
          </cell>
          <cell r="AH2552">
            <v>1</v>
          </cell>
          <cell r="AI2552">
            <v>1</v>
          </cell>
          <cell r="AJ2552">
            <v>0</v>
          </cell>
          <cell r="AL2552">
            <v>52</v>
          </cell>
          <cell r="AM2552">
            <v>160</v>
          </cell>
          <cell r="AO2552" t="str">
            <v>C-05-E-1222</v>
          </cell>
          <cell r="AP2552">
            <v>-910</v>
          </cell>
          <cell r="AQ2552" t="str">
            <v>NY</v>
          </cell>
          <cell r="AR2552" t="str">
            <v>New York State Electric &amp; Gas Corporation</v>
          </cell>
          <cell r="AS2552" t="str">
            <v>IBE</v>
          </cell>
          <cell r="AT2552" t="str">
            <v>Electric</v>
          </cell>
          <cell r="AU2552">
            <v>38624</v>
          </cell>
          <cell r="AV2552">
            <v>58000</v>
          </cell>
          <cell r="AW2552">
            <v>7.88</v>
          </cell>
          <cell r="AX2552">
            <v>11</v>
          </cell>
          <cell r="AY2552">
            <v>50</v>
          </cell>
          <cell r="AZ2552">
            <v>1513600</v>
          </cell>
          <cell r="BA2552">
            <v>38952</v>
          </cell>
          <cell r="BB2552">
            <v>-36300</v>
          </cell>
          <cell r="BC2552">
            <v>7.18</v>
          </cell>
          <cell r="BD2552">
            <v>9.5500000000000007</v>
          </cell>
          <cell r="BE2552">
            <v>41.6</v>
          </cell>
          <cell r="BF2552">
            <v>39447</v>
          </cell>
          <cell r="BG2552">
            <v>1459900</v>
          </cell>
          <cell r="BH2552" t="str">
            <v>Average</v>
          </cell>
          <cell r="BI2552" t="str">
            <v>Distribution</v>
          </cell>
          <cell r="BJ2552" t="str">
            <v>Fully Litigated</v>
          </cell>
          <cell r="BK2552" t="str">
            <v>No</v>
          </cell>
          <cell r="BL2552" t="str">
            <v>No</v>
          </cell>
        </row>
        <row r="2553">
          <cell r="AE2553">
            <v>255</v>
          </cell>
          <cell r="AF2553">
            <v>0</v>
          </cell>
          <cell r="AG2553">
            <v>1</v>
          </cell>
          <cell r="AH2553">
            <v>1</v>
          </cell>
          <cell r="AI2553">
            <v>1</v>
          </cell>
          <cell r="AJ2553">
            <v>0</v>
          </cell>
          <cell r="AL2553">
            <v>52</v>
          </cell>
          <cell r="AM2553">
            <v>160</v>
          </cell>
          <cell r="AO2553" t="str">
            <v>C-05-S-1376</v>
          </cell>
          <cell r="AP2553">
            <v>-894</v>
          </cell>
          <cell r="AQ2553" t="str">
            <v>NY</v>
          </cell>
          <cell r="AR2553" t="str">
            <v>Consolidated Edison Company of New York, Inc.</v>
          </cell>
          <cell r="AS2553" t="str">
            <v>ED</v>
          </cell>
          <cell r="AT2553" t="str">
            <v>Steam</v>
          </cell>
          <cell r="AU2553">
            <v>38658</v>
          </cell>
          <cell r="AV2553">
            <v>102100</v>
          </cell>
          <cell r="AW2553">
            <v>8.36</v>
          </cell>
          <cell r="AX2553">
            <v>11</v>
          </cell>
          <cell r="AY2553">
            <v>48.9</v>
          </cell>
          <cell r="AZ2553">
            <v>1339400</v>
          </cell>
          <cell r="BA2553">
            <v>38982</v>
          </cell>
          <cell r="BB2553">
            <v>0</v>
          </cell>
          <cell r="BC2553">
            <v>7.74</v>
          </cell>
          <cell r="BD2553">
            <v>9.8000000000000007</v>
          </cell>
          <cell r="BE2553">
            <v>48</v>
          </cell>
          <cell r="BF2553">
            <v>39355</v>
          </cell>
          <cell r="BG2553">
            <v>652000</v>
          </cell>
          <cell r="BH2553" t="str">
            <v>Average</v>
          </cell>
          <cell r="BI2553" t="str">
            <v>Vertically Integrated</v>
          </cell>
          <cell r="BJ2553" t="str">
            <v>Settled</v>
          </cell>
          <cell r="BK2553" t="str">
            <v>Yes</v>
          </cell>
          <cell r="BL2553" t="str">
            <v>No</v>
          </cell>
        </row>
        <row r="2554">
          <cell r="AE2554">
            <v>255</v>
          </cell>
          <cell r="AF2554">
            <v>0</v>
          </cell>
          <cell r="AG2554">
            <v>1</v>
          </cell>
          <cell r="AH2554">
            <v>1</v>
          </cell>
          <cell r="AI2554">
            <v>1</v>
          </cell>
          <cell r="AJ2554">
            <v>1</v>
          </cell>
          <cell r="AL2554">
            <v>52</v>
          </cell>
          <cell r="AM2554">
            <v>161</v>
          </cell>
          <cell r="AO2554" t="str">
            <v>C-05-G-0935</v>
          </cell>
          <cell r="AP2554">
            <v>-889</v>
          </cell>
          <cell r="AQ2554" t="str">
            <v>NY</v>
          </cell>
          <cell r="AR2554" t="str">
            <v>Central Hudson Gas &amp; Electric Corporation</v>
          </cell>
          <cell r="AS2554" t="str">
            <v>FTS</v>
          </cell>
          <cell r="AT2554" t="str">
            <v>Natural Gas</v>
          </cell>
          <cell r="AU2554">
            <v>38562</v>
          </cell>
          <cell r="AV2554">
            <v>19500</v>
          </cell>
          <cell r="AW2554">
            <v>7.66</v>
          </cell>
          <cell r="AX2554">
            <v>10.75</v>
          </cell>
          <cell r="AY2554">
            <v>46.98</v>
          </cell>
          <cell r="AZ2554">
            <v>152400</v>
          </cell>
          <cell r="BA2554">
            <v>38922</v>
          </cell>
          <cell r="BB2554">
            <v>8000</v>
          </cell>
          <cell r="BC2554">
            <v>7.05</v>
          </cell>
          <cell r="BD2554">
            <v>9.6</v>
          </cell>
          <cell r="BE2554">
            <v>45</v>
          </cell>
          <cell r="BF2554">
            <v>38807</v>
          </cell>
          <cell r="BG2554">
            <v>149500</v>
          </cell>
          <cell r="BH2554" t="str">
            <v>Average</v>
          </cell>
          <cell r="BI2554" t="str">
            <v>Distribution</v>
          </cell>
          <cell r="BJ2554" t="str">
            <v>Settled</v>
          </cell>
          <cell r="BK2554" t="str">
            <v>Yes</v>
          </cell>
          <cell r="BL2554" t="str">
            <v>No</v>
          </cell>
        </row>
        <row r="2555">
          <cell r="AE2555">
            <v>255</v>
          </cell>
          <cell r="AF2555">
            <v>0</v>
          </cell>
          <cell r="AG2555">
            <v>1</v>
          </cell>
          <cell r="AH2555">
            <v>1</v>
          </cell>
          <cell r="AI2555">
            <v>1</v>
          </cell>
          <cell r="AJ2555">
            <v>0</v>
          </cell>
          <cell r="AL2555">
            <v>52</v>
          </cell>
          <cell r="AM2555">
            <v>161</v>
          </cell>
          <cell r="AO2555" t="str">
            <v>C-05-E-0934</v>
          </cell>
          <cell r="AP2555">
            <v>-888</v>
          </cell>
          <cell r="AQ2555" t="str">
            <v>NY</v>
          </cell>
          <cell r="AR2555" t="str">
            <v>Central Hudson Gas &amp; Electric Corporation</v>
          </cell>
          <cell r="AS2555" t="str">
            <v>FTS</v>
          </cell>
          <cell r="AT2555" t="str">
            <v>Electric</v>
          </cell>
          <cell r="AU2555">
            <v>38562</v>
          </cell>
          <cell r="AV2555">
            <v>60600</v>
          </cell>
          <cell r="AW2555">
            <v>7.66</v>
          </cell>
          <cell r="AX2555">
            <v>10.75</v>
          </cell>
          <cell r="AY2555">
            <v>46.98</v>
          </cell>
          <cell r="AZ2555">
            <v>536800</v>
          </cell>
          <cell r="BA2555">
            <v>38922</v>
          </cell>
          <cell r="BB2555">
            <v>17900</v>
          </cell>
          <cell r="BC2555">
            <v>7.05</v>
          </cell>
          <cell r="BD2555">
            <v>9.6</v>
          </cell>
          <cell r="BE2555">
            <v>45</v>
          </cell>
          <cell r="BF2555">
            <v>38807</v>
          </cell>
          <cell r="BG2555">
            <v>544000</v>
          </cell>
          <cell r="BH2555" t="str">
            <v>Average</v>
          </cell>
          <cell r="BI2555" t="str">
            <v>Distribution</v>
          </cell>
          <cell r="BJ2555" t="str">
            <v>Settled</v>
          </cell>
          <cell r="BK2555" t="str">
            <v>Yes</v>
          </cell>
          <cell r="BL2555" t="str">
            <v>No</v>
          </cell>
        </row>
        <row r="2556">
          <cell r="AE2556">
            <v>255</v>
          </cell>
          <cell r="AF2556">
            <v>0</v>
          </cell>
          <cell r="AG2556">
            <v>1</v>
          </cell>
          <cell r="AH2556">
            <v>1</v>
          </cell>
          <cell r="AI2556">
            <v>1</v>
          </cell>
          <cell r="AJ2556">
            <v>1</v>
          </cell>
          <cell r="AL2556">
            <v>52</v>
          </cell>
          <cell r="AM2556">
            <v>161</v>
          </cell>
          <cell r="AO2556" t="str">
            <v>C-92-G-1086</v>
          </cell>
          <cell r="AP2556">
            <v>-801</v>
          </cell>
          <cell r="AQ2556" t="str">
            <v>NY</v>
          </cell>
          <cell r="AR2556" t="str">
            <v>New York State Electric &amp; Gas Corporation</v>
          </cell>
          <cell r="AS2556" t="str">
            <v>IBE</v>
          </cell>
          <cell r="AT2556" t="str">
            <v>Natural Gas</v>
          </cell>
          <cell r="AU2556">
            <v>33928</v>
          </cell>
          <cell r="AV2556">
            <v>7600</v>
          </cell>
          <cell r="AW2556">
            <v>9.61</v>
          </cell>
          <cell r="AX2556">
            <v>11.4</v>
          </cell>
          <cell r="AY2556">
            <v>44.28</v>
          </cell>
          <cell r="AZ2556" t="str">
            <v>NA</v>
          </cell>
          <cell r="BA2556">
            <v>34275</v>
          </cell>
          <cell r="BB2556">
            <v>7500</v>
          </cell>
          <cell r="BC2556">
            <v>9.34</v>
          </cell>
          <cell r="BD2556">
            <v>10.8</v>
          </cell>
          <cell r="BE2556">
            <v>44.28</v>
          </cell>
          <cell r="BF2556">
            <v>34546</v>
          </cell>
          <cell r="BG2556" t="str">
            <v>NA</v>
          </cell>
          <cell r="BH2556" t="str">
            <v>Average</v>
          </cell>
          <cell r="BI2556" t="str">
            <v>Distribution</v>
          </cell>
          <cell r="BJ2556" t="str">
            <v>Settled</v>
          </cell>
          <cell r="BK2556" t="str">
            <v>Yes</v>
          </cell>
          <cell r="BL2556" t="str">
            <v>No</v>
          </cell>
        </row>
        <row r="2557">
          <cell r="AE2557">
            <v>255</v>
          </cell>
          <cell r="AF2557">
            <v>0</v>
          </cell>
          <cell r="AG2557">
            <v>1</v>
          </cell>
          <cell r="AH2557">
            <v>1</v>
          </cell>
          <cell r="AI2557">
            <v>1</v>
          </cell>
          <cell r="AJ2557">
            <v>1</v>
          </cell>
          <cell r="AL2557">
            <v>53</v>
          </cell>
          <cell r="AM2557">
            <v>162</v>
          </cell>
          <cell r="AO2557" t="str">
            <v>C-98-G-1291</v>
          </cell>
          <cell r="AP2557">
            <v>-685</v>
          </cell>
          <cell r="AQ2557" t="str">
            <v>NY</v>
          </cell>
          <cell r="AR2557" t="str">
            <v>National Fuel Gas Distribution Corporation</v>
          </cell>
          <cell r="AS2557" t="str">
            <v>NFG</v>
          </cell>
          <cell r="AT2557" t="str">
            <v>Natural Gas</v>
          </cell>
          <cell r="AU2557">
            <v>36048</v>
          </cell>
          <cell r="AV2557">
            <v>-7200</v>
          </cell>
          <cell r="AW2557" t="str">
            <v>NA</v>
          </cell>
          <cell r="AX2557" t="str">
            <v>NA</v>
          </cell>
          <cell r="AY2557" t="str">
            <v>NA</v>
          </cell>
          <cell r="AZ2557" t="str">
            <v>NA</v>
          </cell>
          <cell r="BA2557">
            <v>36089</v>
          </cell>
          <cell r="BB2557">
            <v>-7200</v>
          </cell>
          <cell r="BC2557" t="str">
            <v>NA</v>
          </cell>
          <cell r="BD2557" t="str">
            <v>NA</v>
          </cell>
          <cell r="BE2557" t="str">
            <v>NA</v>
          </cell>
          <cell r="BG2557" t="str">
            <v>NA</v>
          </cell>
          <cell r="BI2557" t="str">
            <v>Distribution</v>
          </cell>
          <cell r="BJ2557" t="str">
            <v>Settled</v>
          </cell>
          <cell r="BK2557" t="str">
            <v>Yes</v>
          </cell>
          <cell r="BL2557" t="str">
            <v>No</v>
          </cell>
        </row>
        <row r="2558">
          <cell r="AE2558">
            <v>255</v>
          </cell>
          <cell r="AF2558">
            <v>0</v>
          </cell>
          <cell r="AG2558">
            <v>1</v>
          </cell>
          <cell r="AH2558">
            <v>1</v>
          </cell>
          <cell r="AI2558">
            <v>1</v>
          </cell>
          <cell r="AJ2558">
            <v>1</v>
          </cell>
          <cell r="AL2558">
            <v>53</v>
          </cell>
          <cell r="AM2558">
            <v>162</v>
          </cell>
          <cell r="AO2558" t="str">
            <v>C-98-G-0845</v>
          </cell>
          <cell r="AP2558">
            <v>-684</v>
          </cell>
          <cell r="AQ2558" t="str">
            <v>NY</v>
          </cell>
          <cell r="AR2558" t="str">
            <v>New York State Electric &amp; Gas Corporation</v>
          </cell>
          <cell r="AS2558" t="str">
            <v>IBE</v>
          </cell>
          <cell r="AT2558" t="str">
            <v>Natural Gas</v>
          </cell>
          <cell r="AU2558">
            <v>35942</v>
          </cell>
          <cell r="AV2558">
            <v>-6700</v>
          </cell>
          <cell r="AW2558" t="str">
            <v>NA</v>
          </cell>
          <cell r="AX2558" t="str">
            <v>NA</v>
          </cell>
          <cell r="AY2558" t="str">
            <v>NA</v>
          </cell>
          <cell r="AZ2558" t="str">
            <v>NA</v>
          </cell>
          <cell r="BA2558">
            <v>36054</v>
          </cell>
          <cell r="BB2558">
            <v>-6700</v>
          </cell>
          <cell r="BC2558" t="str">
            <v>NA</v>
          </cell>
          <cell r="BD2558" t="str">
            <v>NA</v>
          </cell>
          <cell r="BE2558" t="str">
            <v>NA</v>
          </cell>
          <cell r="BG2558" t="str">
            <v>NA</v>
          </cell>
          <cell r="BI2558" t="str">
            <v>Distribution</v>
          </cell>
          <cell r="BJ2558" t="str">
            <v>Settled</v>
          </cell>
          <cell r="BK2558" t="str">
            <v>Yes</v>
          </cell>
          <cell r="BL2558" t="str">
            <v>No</v>
          </cell>
        </row>
        <row r="2559">
          <cell r="AE2559">
            <v>255</v>
          </cell>
          <cell r="AF2559">
            <v>0</v>
          </cell>
          <cell r="AG2559">
            <v>1</v>
          </cell>
          <cell r="AH2559">
            <v>1</v>
          </cell>
          <cell r="AI2559">
            <v>1</v>
          </cell>
          <cell r="AJ2559">
            <v>1</v>
          </cell>
          <cell r="AL2559">
            <v>53</v>
          </cell>
          <cell r="AM2559">
            <v>163</v>
          </cell>
          <cell r="AO2559" t="str">
            <v>C-95-G-0761</v>
          </cell>
          <cell r="AP2559">
            <v>-683</v>
          </cell>
          <cell r="AQ2559" t="str">
            <v>NY</v>
          </cell>
          <cell r="AR2559" t="str">
            <v>The Brooklyn Union Gas Company</v>
          </cell>
          <cell r="AS2559" t="str">
            <v>NG.</v>
          </cell>
          <cell r="AT2559" t="str">
            <v>Natural Gas</v>
          </cell>
          <cell r="AU2559">
            <v>34939</v>
          </cell>
          <cell r="AV2559">
            <v>0</v>
          </cell>
          <cell r="AW2559" t="str">
            <v>NA</v>
          </cell>
          <cell r="AX2559" t="str">
            <v>NA</v>
          </cell>
          <cell r="AY2559" t="str">
            <v>NA</v>
          </cell>
          <cell r="AZ2559" t="str">
            <v>NA</v>
          </cell>
          <cell r="BA2559">
            <v>35335</v>
          </cell>
          <cell r="BB2559">
            <v>-3800</v>
          </cell>
          <cell r="BC2559" t="str">
            <v>NA</v>
          </cell>
          <cell r="BD2559" t="str">
            <v>NA</v>
          </cell>
          <cell r="BE2559" t="str">
            <v>NA</v>
          </cell>
          <cell r="BG2559" t="str">
            <v>NA</v>
          </cell>
          <cell r="BI2559" t="str">
            <v>Distribution</v>
          </cell>
          <cell r="BJ2559" t="str">
            <v>Settled</v>
          </cell>
          <cell r="BK2559" t="str">
            <v>Yes</v>
          </cell>
          <cell r="BL2559" t="str">
            <v>No</v>
          </cell>
        </row>
        <row r="2560">
          <cell r="AE2560">
            <v>255</v>
          </cell>
          <cell r="AF2560">
            <v>0</v>
          </cell>
          <cell r="AG2560">
            <v>1</v>
          </cell>
          <cell r="AH2560">
            <v>1</v>
          </cell>
          <cell r="AI2560">
            <v>1</v>
          </cell>
          <cell r="AJ2560">
            <v>0</v>
          </cell>
          <cell r="AL2560">
            <v>53</v>
          </cell>
          <cell r="AM2560">
            <v>164</v>
          </cell>
          <cell r="AO2560" t="str">
            <v>C-01-M-0075</v>
          </cell>
          <cell r="AP2560">
            <v>-670</v>
          </cell>
          <cell r="AQ2560" t="str">
            <v>NY</v>
          </cell>
          <cell r="AR2560" t="str">
            <v>Niagara Mohawk Power Corporation</v>
          </cell>
          <cell r="AS2560" t="str">
            <v>NG.</v>
          </cell>
          <cell r="AT2560" t="str">
            <v>Electric</v>
          </cell>
          <cell r="AU2560">
            <v>36908</v>
          </cell>
          <cell r="AV2560">
            <v>-132000</v>
          </cell>
          <cell r="AW2560" t="str">
            <v>NA</v>
          </cell>
          <cell r="AX2560" t="str">
            <v>NA</v>
          </cell>
          <cell r="AY2560" t="str">
            <v>NA</v>
          </cell>
          <cell r="AZ2560" t="str">
            <v>NA</v>
          </cell>
          <cell r="BA2560">
            <v>37223</v>
          </cell>
          <cell r="BB2560">
            <v>-151900</v>
          </cell>
          <cell r="BC2560" t="str">
            <v>NA</v>
          </cell>
          <cell r="BD2560">
            <v>10.6</v>
          </cell>
          <cell r="BE2560" t="str">
            <v>NA</v>
          </cell>
          <cell r="BG2560" t="str">
            <v>NA</v>
          </cell>
          <cell r="BI2560" t="str">
            <v>Vertically Integrated</v>
          </cell>
          <cell r="BJ2560" t="str">
            <v>Settled</v>
          </cell>
          <cell r="BK2560" t="str">
            <v>Yes</v>
          </cell>
          <cell r="BL2560" t="str">
            <v>No</v>
          </cell>
        </row>
        <row r="2561">
          <cell r="AE2561">
            <v>255</v>
          </cell>
          <cell r="AF2561">
            <v>0</v>
          </cell>
          <cell r="AG2561">
            <v>1</v>
          </cell>
          <cell r="AH2561">
            <v>1</v>
          </cell>
          <cell r="AI2561">
            <v>1</v>
          </cell>
          <cell r="AJ2561">
            <v>0</v>
          </cell>
          <cell r="AL2561">
            <v>53</v>
          </cell>
          <cell r="AM2561">
            <v>164</v>
          </cell>
          <cell r="AO2561" t="str">
            <v>C-01-E-0359</v>
          </cell>
          <cell r="AP2561">
            <v>-669</v>
          </cell>
          <cell r="AQ2561" t="str">
            <v>NY</v>
          </cell>
          <cell r="AR2561" t="str">
            <v>New York State Electric &amp; Gas Corporation</v>
          </cell>
          <cell r="AS2561" t="str">
            <v>IBE</v>
          </cell>
          <cell r="AT2561" t="str">
            <v>Electric</v>
          </cell>
          <cell r="AU2561">
            <v>36964</v>
          </cell>
          <cell r="AV2561">
            <v>0</v>
          </cell>
          <cell r="AW2561" t="str">
            <v>NA</v>
          </cell>
          <cell r="AX2561" t="str">
            <v>NA</v>
          </cell>
          <cell r="AY2561" t="str">
            <v>NA</v>
          </cell>
          <cell r="AZ2561" t="str">
            <v>NA</v>
          </cell>
          <cell r="BA2561">
            <v>37314</v>
          </cell>
          <cell r="BB2561">
            <v>-205000</v>
          </cell>
          <cell r="BC2561" t="str">
            <v>NA</v>
          </cell>
          <cell r="BD2561" t="str">
            <v>NA</v>
          </cell>
          <cell r="BE2561" t="str">
            <v>NA</v>
          </cell>
          <cell r="BG2561" t="str">
            <v>NA</v>
          </cell>
          <cell r="BI2561" t="str">
            <v>Distribution</v>
          </cell>
          <cell r="BJ2561" t="str">
            <v>Settled</v>
          </cell>
          <cell r="BK2561" t="str">
            <v>Yes</v>
          </cell>
          <cell r="BL2561" t="str">
            <v>No</v>
          </cell>
        </row>
        <row r="2562">
          <cell r="AE2562">
            <v>255</v>
          </cell>
          <cell r="AF2562">
            <v>0</v>
          </cell>
          <cell r="AG2562">
            <v>1</v>
          </cell>
          <cell r="AH2562">
            <v>1</v>
          </cell>
          <cell r="AI2562">
            <v>1</v>
          </cell>
          <cell r="AJ2562">
            <v>1</v>
          </cell>
          <cell r="AL2562">
            <v>53</v>
          </cell>
          <cell r="AM2562">
            <v>164</v>
          </cell>
          <cell r="AO2562" t="str">
            <v>C-95-G-1095</v>
          </cell>
          <cell r="AP2562">
            <v>-405</v>
          </cell>
          <cell r="AQ2562" t="str">
            <v>NY</v>
          </cell>
          <cell r="AR2562" t="str">
            <v>Niagara Mohawk Power Corporation</v>
          </cell>
          <cell r="AS2562" t="str">
            <v>NG.</v>
          </cell>
          <cell r="AT2562" t="str">
            <v>Natural Gas</v>
          </cell>
          <cell r="AU2562">
            <v>35030</v>
          </cell>
          <cell r="AV2562">
            <v>23600</v>
          </cell>
          <cell r="AW2562">
            <v>9.81</v>
          </cell>
          <cell r="AX2562">
            <v>12</v>
          </cell>
          <cell r="AY2562">
            <v>42.14</v>
          </cell>
          <cell r="AZ2562" t="str">
            <v>NA</v>
          </cell>
          <cell r="BA2562">
            <v>35418</v>
          </cell>
          <cell r="BB2562">
            <v>-10000</v>
          </cell>
          <cell r="BC2562" t="str">
            <v>NA</v>
          </cell>
          <cell r="BD2562" t="str">
            <v>NA</v>
          </cell>
          <cell r="BE2562" t="str">
            <v>NA</v>
          </cell>
          <cell r="BF2562">
            <v>35703</v>
          </cell>
          <cell r="BG2562" t="str">
            <v>NA</v>
          </cell>
          <cell r="BH2562" t="str">
            <v>Average</v>
          </cell>
          <cell r="BI2562" t="str">
            <v>Distribution</v>
          </cell>
          <cell r="BJ2562" t="str">
            <v>Settled</v>
          </cell>
          <cell r="BK2562" t="str">
            <v>Yes</v>
          </cell>
          <cell r="BL2562" t="str">
            <v>No</v>
          </cell>
        </row>
        <row r="2563">
          <cell r="AE2563">
            <v>255</v>
          </cell>
          <cell r="AF2563">
            <v>0</v>
          </cell>
          <cell r="AG2563">
            <v>1</v>
          </cell>
          <cell r="AH2563">
            <v>1</v>
          </cell>
          <cell r="AI2563">
            <v>1</v>
          </cell>
          <cell r="AJ2563">
            <v>1</v>
          </cell>
          <cell r="AL2563">
            <v>53</v>
          </cell>
          <cell r="AM2563">
            <v>164</v>
          </cell>
          <cell r="AO2563" t="str">
            <v>C-95-G-1034</v>
          </cell>
          <cell r="AP2563">
            <v>-404</v>
          </cell>
          <cell r="AQ2563" t="str">
            <v>NY</v>
          </cell>
          <cell r="AR2563" t="str">
            <v>Central Hudson Gas &amp; Electric Corporation</v>
          </cell>
          <cell r="AS2563" t="str">
            <v>FTS</v>
          </cell>
          <cell r="AT2563" t="str">
            <v>Natural Gas</v>
          </cell>
          <cell r="AU2563">
            <v>35014</v>
          </cell>
          <cell r="AV2563">
            <v>5900</v>
          </cell>
          <cell r="AW2563">
            <v>9.2200000000000006</v>
          </cell>
          <cell r="AX2563">
            <v>11.5</v>
          </cell>
          <cell r="AY2563">
            <v>50.75</v>
          </cell>
          <cell r="AZ2563">
            <v>119200</v>
          </cell>
          <cell r="BA2563">
            <v>35341</v>
          </cell>
          <cell r="BB2563">
            <v>0</v>
          </cell>
          <cell r="BC2563">
            <v>8.4499999999999993</v>
          </cell>
          <cell r="BD2563">
            <v>10</v>
          </cell>
          <cell r="BE2563">
            <v>50.75</v>
          </cell>
          <cell r="BF2563">
            <v>35734</v>
          </cell>
          <cell r="BG2563">
            <v>117900</v>
          </cell>
          <cell r="BH2563" t="str">
            <v>Average</v>
          </cell>
          <cell r="BI2563" t="str">
            <v>Distribution</v>
          </cell>
          <cell r="BJ2563" t="str">
            <v>Fully Litigated</v>
          </cell>
          <cell r="BK2563" t="str">
            <v>No</v>
          </cell>
          <cell r="BL2563" t="str">
            <v>No</v>
          </cell>
        </row>
        <row r="2564">
          <cell r="AE2564">
            <v>255</v>
          </cell>
          <cell r="AF2564">
            <v>0</v>
          </cell>
          <cell r="AG2564">
            <v>1</v>
          </cell>
          <cell r="AH2564">
            <v>1</v>
          </cell>
          <cell r="AI2564">
            <v>1</v>
          </cell>
          <cell r="AJ2564">
            <v>1</v>
          </cell>
          <cell r="AL2564">
            <v>53</v>
          </cell>
          <cell r="AM2564">
            <v>164</v>
          </cell>
          <cell r="AO2564" t="str">
            <v>C-95-G-1009</v>
          </cell>
          <cell r="AP2564">
            <v>-403</v>
          </cell>
          <cell r="AQ2564" t="str">
            <v>NY</v>
          </cell>
          <cell r="AR2564" t="str">
            <v>National Fuel Gas Distribution Corporation</v>
          </cell>
          <cell r="AS2564" t="str">
            <v>NFG</v>
          </cell>
          <cell r="AT2564" t="str">
            <v>Natural Gas</v>
          </cell>
          <cell r="AU2564">
            <v>35005</v>
          </cell>
          <cell r="AV2564">
            <v>28900</v>
          </cell>
          <cell r="AW2564">
            <v>9.56</v>
          </cell>
          <cell r="AX2564">
            <v>11.5</v>
          </cell>
          <cell r="AY2564">
            <v>51.7</v>
          </cell>
          <cell r="AZ2564" t="str">
            <v>NA</v>
          </cell>
          <cell r="BA2564">
            <v>35257</v>
          </cell>
          <cell r="BB2564">
            <v>14400</v>
          </cell>
          <cell r="BC2564" t="str">
            <v>NA</v>
          </cell>
          <cell r="BD2564" t="str">
            <v>NA</v>
          </cell>
          <cell r="BE2564" t="str">
            <v>NA</v>
          </cell>
          <cell r="BF2564">
            <v>35703</v>
          </cell>
          <cell r="BG2564" t="str">
            <v>NA</v>
          </cell>
          <cell r="BH2564" t="str">
            <v>Average</v>
          </cell>
          <cell r="BI2564" t="str">
            <v>Distribution</v>
          </cell>
          <cell r="BJ2564" t="str">
            <v>Settled</v>
          </cell>
          <cell r="BK2564" t="str">
            <v>Yes</v>
          </cell>
          <cell r="BL2564" t="str">
            <v>No</v>
          </cell>
        </row>
        <row r="2565">
          <cell r="AE2565">
            <v>255</v>
          </cell>
          <cell r="AF2565">
            <v>0</v>
          </cell>
          <cell r="AG2565">
            <v>1</v>
          </cell>
          <cell r="AH2565">
            <v>1</v>
          </cell>
          <cell r="AI2565">
            <v>1</v>
          </cell>
          <cell r="AJ2565">
            <v>0</v>
          </cell>
          <cell r="AL2565">
            <v>53</v>
          </cell>
          <cell r="AM2565">
            <v>165</v>
          </cell>
          <cell r="AO2565" t="str">
            <v>C-95-E-0673</v>
          </cell>
          <cell r="AP2565">
            <v>-402</v>
          </cell>
          <cell r="AQ2565" t="str">
            <v>NY</v>
          </cell>
          <cell r="AR2565" t="str">
            <v>Rochester Gas and Electric Corporation</v>
          </cell>
          <cell r="AS2565" t="str">
            <v>IBE</v>
          </cell>
          <cell r="AT2565" t="str">
            <v>Electric</v>
          </cell>
          <cell r="AU2565">
            <v>34908</v>
          </cell>
          <cell r="AV2565">
            <v>18600</v>
          </cell>
          <cell r="AW2565">
            <v>9.52</v>
          </cell>
          <cell r="AX2565">
            <v>11.75</v>
          </cell>
          <cell r="AY2565">
            <v>49.7</v>
          </cell>
          <cell r="AZ2565" t="str">
            <v>NA</v>
          </cell>
          <cell r="BA2565">
            <v>35243</v>
          </cell>
          <cell r="BB2565">
            <v>-14100</v>
          </cell>
          <cell r="BC2565" t="str">
            <v>NA</v>
          </cell>
          <cell r="BD2565">
            <v>11.2</v>
          </cell>
          <cell r="BE2565" t="str">
            <v>NA</v>
          </cell>
          <cell r="BF2565">
            <v>35611</v>
          </cell>
          <cell r="BG2565" t="str">
            <v>NA</v>
          </cell>
          <cell r="BH2565" t="str">
            <v>Average</v>
          </cell>
          <cell r="BI2565" t="str">
            <v>Vertically Integrated</v>
          </cell>
          <cell r="BJ2565" t="str">
            <v>Settled</v>
          </cell>
          <cell r="BK2565" t="str">
            <v>Yes</v>
          </cell>
          <cell r="BL2565" t="str">
            <v>No</v>
          </cell>
        </row>
        <row r="2566">
          <cell r="AE2566">
            <v>255</v>
          </cell>
          <cell r="AF2566">
            <v>0</v>
          </cell>
          <cell r="AG2566">
            <v>1</v>
          </cell>
          <cell r="AH2566">
            <v>1</v>
          </cell>
          <cell r="AI2566">
            <v>1</v>
          </cell>
          <cell r="AJ2566">
            <v>0</v>
          </cell>
          <cell r="AL2566">
            <v>53</v>
          </cell>
          <cell r="AM2566">
            <v>165</v>
          </cell>
          <cell r="AO2566" t="str">
            <v>C-95-E-0491,93-M-0849</v>
          </cell>
          <cell r="AP2566">
            <v>-401</v>
          </cell>
          <cell r="AQ2566" t="str">
            <v>NY</v>
          </cell>
          <cell r="AR2566" t="str">
            <v>Orange and Rockland Utilities, Inc.</v>
          </cell>
          <cell r="AS2566" t="str">
            <v>ED</v>
          </cell>
          <cell r="AT2566" t="str">
            <v>Electric</v>
          </cell>
          <cell r="AU2566">
            <v>34844</v>
          </cell>
          <cell r="AV2566">
            <v>-6100</v>
          </cell>
          <cell r="AW2566">
            <v>9.17</v>
          </cell>
          <cell r="AX2566">
            <v>11.2</v>
          </cell>
          <cell r="AY2566">
            <v>47.13</v>
          </cell>
          <cell r="AZ2566" t="str">
            <v>NA</v>
          </cell>
          <cell r="BA2566">
            <v>35289</v>
          </cell>
          <cell r="BB2566">
            <v>-13800</v>
          </cell>
          <cell r="BC2566">
            <v>8.7899999999999991</v>
          </cell>
          <cell r="BD2566">
            <v>10.4</v>
          </cell>
          <cell r="BE2566">
            <v>46.99</v>
          </cell>
          <cell r="BF2566">
            <v>35520</v>
          </cell>
          <cell r="BG2566" t="str">
            <v>NA</v>
          </cell>
          <cell r="BH2566" t="str">
            <v>Average</v>
          </cell>
          <cell r="BI2566" t="str">
            <v>Vertically Integrated</v>
          </cell>
          <cell r="BJ2566" t="str">
            <v>Settled</v>
          </cell>
          <cell r="BK2566" t="str">
            <v>No</v>
          </cell>
          <cell r="BL2566" t="str">
            <v>Yes</v>
          </cell>
        </row>
        <row r="2567">
          <cell r="AE2567">
            <v>255</v>
          </cell>
          <cell r="AF2567">
            <v>0</v>
          </cell>
          <cell r="AG2567">
            <v>1</v>
          </cell>
          <cell r="AH2567">
            <v>1</v>
          </cell>
          <cell r="AI2567">
            <v>1</v>
          </cell>
          <cell r="AJ2567">
            <v>1</v>
          </cell>
          <cell r="AL2567">
            <v>53</v>
          </cell>
          <cell r="AM2567">
            <v>165</v>
          </cell>
          <cell r="AO2567" t="str">
            <v>C-94-G-0604</v>
          </cell>
          <cell r="AP2567">
            <v>-397</v>
          </cell>
          <cell r="AQ2567" t="str">
            <v>NY</v>
          </cell>
          <cell r="AR2567" t="str">
            <v>National Fuel Gas Distribution Corporation</v>
          </cell>
          <cell r="AS2567" t="str">
            <v>NFG</v>
          </cell>
          <cell r="AT2567" t="str">
            <v>Natural Gas</v>
          </cell>
          <cell r="AU2567">
            <v>34628</v>
          </cell>
          <cell r="AV2567">
            <v>34000</v>
          </cell>
          <cell r="AW2567">
            <v>9.75</v>
          </cell>
          <cell r="AX2567">
            <v>11.37</v>
          </cell>
          <cell r="AY2567">
            <v>54.7</v>
          </cell>
          <cell r="AZ2567">
            <v>598000</v>
          </cell>
          <cell r="BA2567">
            <v>34957</v>
          </cell>
          <cell r="BB2567">
            <v>14200</v>
          </cell>
          <cell r="BC2567">
            <v>9.1</v>
          </cell>
          <cell r="BD2567">
            <v>10.4</v>
          </cell>
          <cell r="BE2567">
            <v>54.7</v>
          </cell>
          <cell r="BF2567">
            <v>35338</v>
          </cell>
          <cell r="BG2567">
            <v>574000</v>
          </cell>
          <cell r="BH2567" t="str">
            <v>Average</v>
          </cell>
          <cell r="BI2567" t="str">
            <v>Distribution</v>
          </cell>
          <cell r="BJ2567" t="str">
            <v>Fully Litigated</v>
          </cell>
          <cell r="BK2567" t="str">
            <v>No</v>
          </cell>
          <cell r="BL2567" t="str">
            <v>No</v>
          </cell>
        </row>
        <row r="2568">
          <cell r="AE2568">
            <v>255</v>
          </cell>
          <cell r="AF2568">
            <v>0</v>
          </cell>
          <cell r="AG2568">
            <v>1</v>
          </cell>
          <cell r="AH2568">
            <v>1</v>
          </cell>
          <cell r="AI2568">
            <v>1</v>
          </cell>
          <cell r="AJ2568">
            <v>0</v>
          </cell>
          <cell r="AL2568">
            <v>53</v>
          </cell>
          <cell r="AM2568">
            <v>165</v>
          </cell>
          <cell r="AO2568" t="str">
            <v>C-94-E-0344</v>
          </cell>
          <cell r="AP2568">
            <v>-396</v>
          </cell>
          <cell r="AQ2568" t="str">
            <v>NY</v>
          </cell>
          <cell r="AR2568" t="str">
            <v>Consolidated Edison Company of New York, Inc.</v>
          </cell>
          <cell r="AS2568" t="str">
            <v>ED</v>
          </cell>
          <cell r="AT2568" t="str">
            <v>Electric</v>
          </cell>
          <cell r="AU2568">
            <v>34453</v>
          </cell>
          <cell r="AV2568">
            <v>223400</v>
          </cell>
          <cell r="AW2568">
            <v>10.039999999999999</v>
          </cell>
          <cell r="AX2568">
            <v>12.75</v>
          </cell>
          <cell r="AY2568">
            <v>52</v>
          </cell>
          <cell r="AZ2568">
            <v>8705200</v>
          </cell>
          <cell r="BA2568">
            <v>34795</v>
          </cell>
          <cell r="BB2568">
            <v>0</v>
          </cell>
          <cell r="BC2568">
            <v>9.18</v>
          </cell>
          <cell r="BD2568">
            <v>11.1</v>
          </cell>
          <cell r="BE2568">
            <v>52</v>
          </cell>
          <cell r="BF2568">
            <v>35155</v>
          </cell>
          <cell r="BG2568">
            <v>8684700</v>
          </cell>
          <cell r="BH2568" t="str">
            <v>Average</v>
          </cell>
          <cell r="BI2568" t="str">
            <v>Vertically Integrated</v>
          </cell>
          <cell r="BJ2568" t="str">
            <v>Settled</v>
          </cell>
          <cell r="BK2568" t="str">
            <v>Yes</v>
          </cell>
          <cell r="BL2568" t="str">
            <v>No</v>
          </cell>
        </row>
        <row r="2569">
          <cell r="AE2569">
            <v>255</v>
          </cell>
          <cell r="AF2569">
            <v>0</v>
          </cell>
          <cell r="AG2569">
            <v>1</v>
          </cell>
          <cell r="AH2569">
            <v>1</v>
          </cell>
          <cell r="AI2569">
            <v>1</v>
          </cell>
          <cell r="AJ2569">
            <v>1</v>
          </cell>
          <cell r="AL2569">
            <v>53</v>
          </cell>
          <cell r="AM2569">
            <v>165</v>
          </cell>
          <cell r="AO2569" t="str">
            <v>C-94-G-0100</v>
          </cell>
          <cell r="AP2569">
            <v>-395</v>
          </cell>
          <cell r="AQ2569" t="str">
            <v>NY</v>
          </cell>
          <cell r="AR2569" t="str">
            <v>Niagara Mohawk Power Corporation</v>
          </cell>
          <cell r="AS2569" t="str">
            <v>NG.</v>
          </cell>
          <cell r="AT2569" t="str">
            <v>Natural Gas</v>
          </cell>
          <cell r="AU2569">
            <v>34369</v>
          </cell>
          <cell r="AV2569">
            <v>20600</v>
          </cell>
          <cell r="AW2569">
            <v>9.58</v>
          </cell>
          <cell r="AX2569">
            <v>11.49</v>
          </cell>
          <cell r="AY2569">
            <v>42.54</v>
          </cell>
          <cell r="AZ2569" t="str">
            <v>NA</v>
          </cell>
          <cell r="BA2569">
            <v>34808</v>
          </cell>
          <cell r="BB2569">
            <v>4900</v>
          </cell>
          <cell r="BC2569">
            <v>9.26</v>
          </cell>
          <cell r="BD2569">
            <v>11</v>
          </cell>
          <cell r="BE2569">
            <v>39.85</v>
          </cell>
          <cell r="BF2569">
            <v>35064</v>
          </cell>
          <cell r="BG2569" t="str">
            <v>NA</v>
          </cell>
          <cell r="BH2569" t="str">
            <v>Average</v>
          </cell>
          <cell r="BI2569" t="str">
            <v>Distribution</v>
          </cell>
          <cell r="BJ2569" t="str">
            <v>Fully Litigated</v>
          </cell>
          <cell r="BK2569" t="str">
            <v>No</v>
          </cell>
          <cell r="BL2569" t="str">
            <v>No</v>
          </cell>
        </row>
        <row r="2570">
          <cell r="AE2570">
            <v>255</v>
          </cell>
          <cell r="AF2570">
            <v>0</v>
          </cell>
          <cell r="AG2570">
            <v>1</v>
          </cell>
          <cell r="AH2570">
            <v>1</v>
          </cell>
          <cell r="AI2570">
            <v>1</v>
          </cell>
          <cell r="AJ2570">
            <v>0</v>
          </cell>
          <cell r="AL2570">
            <v>53</v>
          </cell>
          <cell r="AM2570">
            <v>165</v>
          </cell>
          <cell r="AO2570" t="str">
            <v>C-94-E-0098,9</v>
          </cell>
          <cell r="AP2570">
            <v>-394</v>
          </cell>
          <cell r="AQ2570" t="str">
            <v>NY</v>
          </cell>
          <cell r="AR2570" t="str">
            <v>Niagara Mohawk Power Corporation</v>
          </cell>
          <cell r="AS2570" t="str">
            <v>NG.</v>
          </cell>
          <cell r="AT2570" t="str">
            <v>Electric</v>
          </cell>
          <cell r="AU2570">
            <v>34369</v>
          </cell>
          <cell r="AV2570">
            <v>89000</v>
          </cell>
          <cell r="AW2570">
            <v>9.33</v>
          </cell>
          <cell r="AX2570">
            <v>11</v>
          </cell>
          <cell r="AY2570">
            <v>42.54</v>
          </cell>
          <cell r="AZ2570" t="str">
            <v>NA</v>
          </cell>
          <cell r="BA2570">
            <v>34808</v>
          </cell>
          <cell r="BB2570">
            <v>36600</v>
          </cell>
          <cell r="BC2570">
            <v>9.26</v>
          </cell>
          <cell r="BD2570">
            <v>11</v>
          </cell>
          <cell r="BE2570">
            <v>39.85</v>
          </cell>
          <cell r="BF2570">
            <v>35064</v>
          </cell>
          <cell r="BG2570" t="str">
            <v>NA</v>
          </cell>
          <cell r="BH2570" t="str">
            <v>Average</v>
          </cell>
          <cell r="BI2570" t="str">
            <v>Vertically Integrated</v>
          </cell>
          <cell r="BJ2570" t="str">
            <v>Fully Litigated</v>
          </cell>
          <cell r="BK2570" t="str">
            <v>No</v>
          </cell>
          <cell r="BL2570" t="str">
            <v>No</v>
          </cell>
        </row>
        <row r="2571">
          <cell r="AE2571">
            <v>255</v>
          </cell>
          <cell r="AF2571">
            <v>0</v>
          </cell>
          <cell r="AG2571">
            <v>1</v>
          </cell>
          <cell r="AH2571">
            <v>1</v>
          </cell>
          <cell r="AI2571">
            <v>1</v>
          </cell>
          <cell r="AJ2571">
            <v>1</v>
          </cell>
          <cell r="AL2571">
            <v>53</v>
          </cell>
          <cell r="AM2571">
            <v>165</v>
          </cell>
          <cell r="AO2571" t="str">
            <v>C-93-G-0996</v>
          </cell>
          <cell r="AP2571">
            <v>-388</v>
          </cell>
          <cell r="AQ2571" t="str">
            <v>NY</v>
          </cell>
          <cell r="AR2571" t="str">
            <v>Consolidated Edison Company of New York, Inc.</v>
          </cell>
          <cell r="AS2571" t="str">
            <v>ED</v>
          </cell>
          <cell r="AT2571" t="str">
            <v>Natural Gas</v>
          </cell>
          <cell r="AU2571">
            <v>34292</v>
          </cell>
          <cell r="AV2571">
            <v>19100</v>
          </cell>
          <cell r="AW2571">
            <v>9.4</v>
          </cell>
          <cell r="AX2571">
            <v>11.6</v>
          </cell>
          <cell r="AY2571">
            <v>52</v>
          </cell>
          <cell r="AZ2571">
            <v>1267400</v>
          </cell>
          <cell r="BA2571">
            <v>34606</v>
          </cell>
          <cell r="BB2571">
            <v>7700</v>
          </cell>
          <cell r="BC2571">
            <v>9.06</v>
          </cell>
          <cell r="BD2571">
            <v>10.9</v>
          </cell>
          <cell r="BE2571">
            <v>52</v>
          </cell>
          <cell r="BF2571">
            <v>34972</v>
          </cell>
          <cell r="BG2571">
            <v>1283200</v>
          </cell>
          <cell r="BH2571" t="str">
            <v>Average</v>
          </cell>
          <cell r="BI2571" t="str">
            <v>Distribution</v>
          </cell>
          <cell r="BJ2571" t="str">
            <v>Settled</v>
          </cell>
          <cell r="BK2571" t="str">
            <v>Yes</v>
          </cell>
          <cell r="BL2571" t="str">
            <v>No</v>
          </cell>
        </row>
        <row r="2572">
          <cell r="AE2572">
            <v>255</v>
          </cell>
          <cell r="AF2572">
            <v>0</v>
          </cell>
          <cell r="AG2572">
            <v>1</v>
          </cell>
          <cell r="AH2572">
            <v>1</v>
          </cell>
          <cell r="AI2572">
            <v>1</v>
          </cell>
          <cell r="AJ2572">
            <v>1</v>
          </cell>
          <cell r="AL2572">
            <v>53</v>
          </cell>
          <cell r="AM2572">
            <v>165</v>
          </cell>
          <cell r="AO2572" t="str">
            <v>C-93-G-0941</v>
          </cell>
          <cell r="AP2572">
            <v>-387</v>
          </cell>
          <cell r="AQ2572" t="str">
            <v>NY</v>
          </cell>
          <cell r="AR2572" t="str">
            <v>The Brooklyn Union Gas Company</v>
          </cell>
          <cell r="AS2572" t="str">
            <v>NG.</v>
          </cell>
          <cell r="AT2572" t="str">
            <v>Natural Gas</v>
          </cell>
          <cell r="AU2572">
            <v>34277</v>
          </cell>
          <cell r="AV2572">
            <v>26800</v>
          </cell>
          <cell r="AW2572">
            <v>9.1999999999999993</v>
          </cell>
          <cell r="AX2572">
            <v>11.4</v>
          </cell>
          <cell r="AY2572">
            <v>50.8</v>
          </cell>
          <cell r="AZ2572">
            <v>1317300</v>
          </cell>
          <cell r="BA2572">
            <v>34606</v>
          </cell>
          <cell r="BB2572">
            <v>1300</v>
          </cell>
          <cell r="BC2572">
            <v>8.99</v>
          </cell>
          <cell r="BD2572">
            <v>11</v>
          </cell>
          <cell r="BE2572">
            <v>49.59</v>
          </cell>
          <cell r="BF2572">
            <v>34972</v>
          </cell>
          <cell r="BG2572">
            <v>1306500</v>
          </cell>
          <cell r="BH2572" t="str">
            <v>Average</v>
          </cell>
          <cell r="BI2572" t="str">
            <v>Distribution</v>
          </cell>
          <cell r="BJ2572" t="str">
            <v>Settled</v>
          </cell>
          <cell r="BK2572" t="str">
            <v>Yes</v>
          </cell>
          <cell r="BL2572" t="str">
            <v>No</v>
          </cell>
        </row>
        <row r="2573">
          <cell r="AE2573">
            <v>255</v>
          </cell>
          <cell r="AF2573">
            <v>0</v>
          </cell>
          <cell r="AG2573">
            <v>1</v>
          </cell>
          <cell r="AH2573">
            <v>1</v>
          </cell>
          <cell r="AI2573">
            <v>1</v>
          </cell>
          <cell r="AJ2573">
            <v>1</v>
          </cell>
          <cell r="AL2573">
            <v>53</v>
          </cell>
          <cell r="AM2573">
            <v>165</v>
          </cell>
          <cell r="AO2573" t="str">
            <v>C-93-G-0756</v>
          </cell>
          <cell r="AP2573">
            <v>-386</v>
          </cell>
          <cell r="AQ2573" t="str">
            <v>NY</v>
          </cell>
          <cell r="AR2573" t="str">
            <v>National Fuel Gas Distribution Corporation</v>
          </cell>
          <cell r="AS2573" t="str">
            <v>NFG</v>
          </cell>
          <cell r="AT2573" t="str">
            <v>Natural Gas</v>
          </cell>
          <cell r="AU2573">
            <v>34208</v>
          </cell>
          <cell r="AV2573">
            <v>31100</v>
          </cell>
          <cell r="AW2573">
            <v>9.68</v>
          </cell>
          <cell r="AX2573">
            <v>12.02</v>
          </cell>
          <cell r="AY2573">
            <v>52.1</v>
          </cell>
          <cell r="AZ2573">
            <v>566800</v>
          </cell>
          <cell r="BA2573">
            <v>34534</v>
          </cell>
          <cell r="BB2573">
            <v>11100</v>
          </cell>
          <cell r="BC2573">
            <v>9.17</v>
          </cell>
          <cell r="BD2573">
            <v>10.7</v>
          </cell>
          <cell r="BE2573">
            <v>53.4</v>
          </cell>
          <cell r="BF2573">
            <v>34911</v>
          </cell>
          <cell r="BG2573">
            <v>536900</v>
          </cell>
          <cell r="BH2573" t="str">
            <v>Average</v>
          </cell>
          <cell r="BI2573" t="str">
            <v>Distribution</v>
          </cell>
          <cell r="BJ2573" t="str">
            <v>Fully Litigated</v>
          </cell>
          <cell r="BK2573" t="str">
            <v>No</v>
          </cell>
          <cell r="BL2573" t="str">
            <v>Yes</v>
          </cell>
        </row>
        <row r="2574">
          <cell r="AE2574">
            <v>255</v>
          </cell>
          <cell r="AF2574">
            <v>0</v>
          </cell>
          <cell r="AG2574">
            <v>1</v>
          </cell>
          <cell r="AH2574">
            <v>1</v>
          </cell>
          <cell r="AI2574">
            <v>1</v>
          </cell>
          <cell r="AJ2574">
            <v>1</v>
          </cell>
          <cell r="AL2574">
            <v>53</v>
          </cell>
          <cell r="AM2574">
            <v>165</v>
          </cell>
          <cell r="AO2574" t="str">
            <v>C-93-G-0162</v>
          </cell>
          <cell r="AP2574">
            <v>-385</v>
          </cell>
          <cell r="AQ2574" t="str">
            <v>NY</v>
          </cell>
          <cell r="AR2574" t="str">
            <v>Niagara Mohawk Power Corporation</v>
          </cell>
          <cell r="AS2574" t="str">
            <v>NG.</v>
          </cell>
          <cell r="AT2574" t="str">
            <v>Natural Gas</v>
          </cell>
          <cell r="AU2574">
            <v>34019</v>
          </cell>
          <cell r="AV2574">
            <v>23200</v>
          </cell>
          <cell r="AW2574">
            <v>9.77</v>
          </cell>
          <cell r="AX2574">
            <v>11.8</v>
          </cell>
          <cell r="AY2574">
            <v>39.479999999999997</v>
          </cell>
          <cell r="AZ2574" t="str">
            <v>NA</v>
          </cell>
          <cell r="BA2574">
            <v>34367</v>
          </cell>
          <cell r="BB2574">
            <v>10100</v>
          </cell>
          <cell r="BC2574">
            <v>9.17</v>
          </cell>
          <cell r="BD2574">
            <v>10.4</v>
          </cell>
          <cell r="BE2574">
            <v>40.26</v>
          </cell>
          <cell r="BF2574">
            <v>34699</v>
          </cell>
          <cell r="BG2574" t="str">
            <v>NA</v>
          </cell>
          <cell r="BH2574" t="str">
            <v>Average</v>
          </cell>
          <cell r="BI2574" t="str">
            <v>Distribution</v>
          </cell>
          <cell r="BJ2574" t="str">
            <v>Fully Litigated</v>
          </cell>
          <cell r="BK2574" t="str">
            <v>No</v>
          </cell>
          <cell r="BL2574" t="str">
            <v>No</v>
          </cell>
        </row>
        <row r="2575">
          <cell r="AE2575">
            <v>255</v>
          </cell>
          <cell r="AF2575">
            <v>0</v>
          </cell>
          <cell r="AG2575">
            <v>1</v>
          </cell>
          <cell r="AH2575">
            <v>1</v>
          </cell>
          <cell r="AI2575">
            <v>1</v>
          </cell>
          <cell r="AJ2575">
            <v>1</v>
          </cell>
          <cell r="AL2575">
            <v>53</v>
          </cell>
          <cell r="AM2575">
            <v>166</v>
          </cell>
          <cell r="AO2575" t="str">
            <v>C-93-G-0002</v>
          </cell>
          <cell r="AP2575">
            <v>-384</v>
          </cell>
          <cell r="AQ2575" t="str">
            <v>NY</v>
          </cell>
          <cell r="AR2575" t="str">
            <v>Long Island Lighting Co. Inc.</v>
          </cell>
          <cell r="AT2575" t="str">
            <v>Natural Gas</v>
          </cell>
          <cell r="AU2575">
            <v>33969</v>
          </cell>
          <cell r="AV2575">
            <v>31300</v>
          </cell>
          <cell r="AW2575">
            <v>9.7100000000000009</v>
          </cell>
          <cell r="AX2575">
            <v>11.2</v>
          </cell>
          <cell r="AY2575">
            <v>29.78</v>
          </cell>
          <cell r="AZ2575" t="str">
            <v>NA</v>
          </cell>
          <cell r="BA2575">
            <v>34326</v>
          </cell>
          <cell r="BB2575">
            <v>25600</v>
          </cell>
          <cell r="BC2575">
            <v>9.39</v>
          </cell>
          <cell r="BD2575">
            <v>10.1</v>
          </cell>
          <cell r="BE2575">
            <v>29.75</v>
          </cell>
          <cell r="BF2575">
            <v>34668</v>
          </cell>
          <cell r="BG2575" t="str">
            <v>NA</v>
          </cell>
          <cell r="BH2575" t="str">
            <v>Average</v>
          </cell>
          <cell r="BI2575" t="str">
            <v>Distribution</v>
          </cell>
          <cell r="BJ2575" t="str">
            <v>Settled</v>
          </cell>
          <cell r="BK2575" t="str">
            <v>Yes</v>
          </cell>
          <cell r="BL2575" t="str">
            <v>No</v>
          </cell>
        </row>
        <row r="2576">
          <cell r="AE2576">
            <v>255</v>
          </cell>
          <cell r="AF2576">
            <v>0</v>
          </cell>
          <cell r="AG2576">
            <v>1</v>
          </cell>
          <cell r="AH2576">
            <v>1</v>
          </cell>
          <cell r="AI2576">
            <v>1</v>
          </cell>
          <cell r="AJ2576">
            <v>0</v>
          </cell>
          <cell r="AL2576">
            <v>53</v>
          </cell>
          <cell r="AM2576">
            <v>166</v>
          </cell>
          <cell r="AO2576" t="str">
            <v>C-93-E-1123</v>
          </cell>
          <cell r="AP2576">
            <v>-383</v>
          </cell>
          <cell r="AQ2576" t="str">
            <v>NY</v>
          </cell>
          <cell r="AR2576" t="str">
            <v>Long Island Lighting Co. Inc.</v>
          </cell>
          <cell r="AT2576" t="str">
            <v>Electric</v>
          </cell>
          <cell r="AU2576">
            <v>34333</v>
          </cell>
          <cell r="AV2576">
            <v>0</v>
          </cell>
          <cell r="AW2576">
            <v>9.4499999999999993</v>
          </cell>
          <cell r="AX2576">
            <v>11</v>
          </cell>
          <cell r="AY2576">
            <v>30.22</v>
          </cell>
          <cell r="AZ2576">
            <v>6863200</v>
          </cell>
          <cell r="BA2576">
            <v>34796</v>
          </cell>
          <cell r="BB2576">
            <v>0</v>
          </cell>
          <cell r="BC2576">
            <v>9.4499999999999993</v>
          </cell>
          <cell r="BD2576">
            <v>11</v>
          </cell>
          <cell r="BE2576">
            <v>30.22</v>
          </cell>
          <cell r="BF2576">
            <v>35033</v>
          </cell>
          <cell r="BG2576">
            <v>6816200</v>
          </cell>
          <cell r="BH2576" t="str">
            <v>Average</v>
          </cell>
          <cell r="BI2576" t="str">
            <v>Vertically Integrated</v>
          </cell>
          <cell r="BJ2576" t="str">
            <v>Fully Litigated</v>
          </cell>
          <cell r="BK2576" t="str">
            <v>No</v>
          </cell>
          <cell r="BL2576" t="str">
            <v>No</v>
          </cell>
        </row>
        <row r="2577">
          <cell r="AE2577">
            <v>255</v>
          </cell>
          <cell r="AF2577">
            <v>0</v>
          </cell>
          <cell r="AG2577">
            <v>1</v>
          </cell>
          <cell r="AH2577">
            <v>1</v>
          </cell>
          <cell r="AI2577">
            <v>1</v>
          </cell>
          <cell r="AJ2577">
            <v>1</v>
          </cell>
          <cell r="AL2577">
            <v>53</v>
          </cell>
          <cell r="AM2577">
            <v>166</v>
          </cell>
          <cell r="AO2577" t="str">
            <v>C-92-G-0741</v>
          </cell>
          <cell r="AP2577">
            <v>-380</v>
          </cell>
          <cell r="AQ2577" t="str">
            <v>NY</v>
          </cell>
          <cell r="AR2577" t="str">
            <v>Rochester Gas and Electric Corporation</v>
          </cell>
          <cell r="AS2577" t="str">
            <v>IBE</v>
          </cell>
          <cell r="AT2577" t="str">
            <v>Natural Gas</v>
          </cell>
          <cell r="AU2577">
            <v>33816</v>
          </cell>
          <cell r="AV2577">
            <v>6700</v>
          </cell>
          <cell r="AW2577">
            <v>9.5500000000000007</v>
          </cell>
          <cell r="AX2577">
            <v>11.75</v>
          </cell>
          <cell r="AY2577">
            <v>42.06</v>
          </cell>
          <cell r="AZ2577" t="str">
            <v>NA</v>
          </cell>
          <cell r="BA2577">
            <v>34205</v>
          </cell>
          <cell r="BB2577">
            <v>2600</v>
          </cell>
          <cell r="BC2577">
            <v>9.4600000000000009</v>
          </cell>
          <cell r="BD2577">
            <v>11.5</v>
          </cell>
          <cell r="BE2577">
            <v>42.49</v>
          </cell>
          <cell r="BF2577">
            <v>34515</v>
          </cell>
          <cell r="BG2577" t="str">
            <v>NA</v>
          </cell>
          <cell r="BH2577" t="str">
            <v>Average</v>
          </cell>
          <cell r="BI2577" t="str">
            <v>Distribution</v>
          </cell>
          <cell r="BJ2577" t="str">
            <v>Settled</v>
          </cell>
          <cell r="BK2577" t="str">
            <v>Yes</v>
          </cell>
          <cell r="BL2577" t="str">
            <v>No</v>
          </cell>
        </row>
        <row r="2578">
          <cell r="AE2578">
            <v>255</v>
          </cell>
          <cell r="AF2578">
            <v>0</v>
          </cell>
          <cell r="AG2578">
            <v>1</v>
          </cell>
          <cell r="AH2578">
            <v>1</v>
          </cell>
          <cell r="AI2578">
            <v>1</v>
          </cell>
          <cell r="AJ2578">
            <v>1</v>
          </cell>
          <cell r="AL2578">
            <v>53</v>
          </cell>
          <cell r="AM2578">
            <v>166</v>
          </cell>
          <cell r="AO2578" t="str">
            <v>C-92-G-0500</v>
          </cell>
          <cell r="AP2578">
            <v>-378</v>
          </cell>
          <cell r="AQ2578" t="str">
            <v>NY</v>
          </cell>
          <cell r="AR2578" t="str">
            <v>Orange and Rockland Utilities, Inc.</v>
          </cell>
          <cell r="AS2578" t="str">
            <v>ED</v>
          </cell>
          <cell r="AT2578" t="str">
            <v>Natural Gas</v>
          </cell>
          <cell r="AU2578">
            <v>33619</v>
          </cell>
          <cell r="AV2578">
            <v>8000</v>
          </cell>
          <cell r="AW2578">
            <v>10.68</v>
          </cell>
          <cell r="AX2578">
            <v>12.75</v>
          </cell>
          <cell r="AY2578">
            <v>48.84</v>
          </cell>
          <cell r="AZ2578">
            <v>134000</v>
          </cell>
          <cell r="BA2578">
            <v>33900</v>
          </cell>
          <cell r="BB2578">
            <v>3800</v>
          </cell>
          <cell r="BC2578">
            <v>10.039999999999999</v>
          </cell>
          <cell r="BD2578">
            <v>11.65</v>
          </cell>
          <cell r="BE2578">
            <v>45.05</v>
          </cell>
          <cell r="BF2578">
            <v>34334</v>
          </cell>
          <cell r="BG2578">
            <v>135500</v>
          </cell>
          <cell r="BH2578" t="str">
            <v>Average</v>
          </cell>
          <cell r="BI2578" t="str">
            <v>Distribution</v>
          </cell>
          <cell r="BJ2578" t="str">
            <v>Settled</v>
          </cell>
          <cell r="BK2578" t="str">
            <v>Yes</v>
          </cell>
          <cell r="BL2578" t="str">
            <v>No</v>
          </cell>
        </row>
        <row r="2579">
          <cell r="AE2579">
            <v>255</v>
          </cell>
          <cell r="AF2579">
            <v>0</v>
          </cell>
          <cell r="AG2579">
            <v>1</v>
          </cell>
          <cell r="AH2579">
            <v>1</v>
          </cell>
          <cell r="AI2579">
            <v>1</v>
          </cell>
          <cell r="AJ2579">
            <v>1</v>
          </cell>
          <cell r="AL2579">
            <v>53</v>
          </cell>
          <cell r="AM2579">
            <v>166</v>
          </cell>
          <cell r="AO2579" t="str">
            <v>C-92-G-0110</v>
          </cell>
          <cell r="AP2579">
            <v>-377</v>
          </cell>
          <cell r="AQ2579" t="str">
            <v>NY</v>
          </cell>
          <cell r="AR2579" t="str">
            <v>Niagara Mohawk Power Corporation</v>
          </cell>
          <cell r="AS2579" t="str">
            <v>NG.</v>
          </cell>
          <cell r="AT2579" t="str">
            <v>Natural Gas</v>
          </cell>
          <cell r="AU2579">
            <v>33634</v>
          </cell>
          <cell r="AV2579">
            <v>26600</v>
          </cell>
          <cell r="AW2579">
            <v>10.07</v>
          </cell>
          <cell r="AX2579">
            <v>12</v>
          </cell>
          <cell r="AY2579">
            <v>36.119999999999997</v>
          </cell>
          <cell r="AZ2579" t="str">
            <v>NA</v>
          </cell>
          <cell r="BA2579">
            <v>34002</v>
          </cell>
          <cell r="BB2579">
            <v>10100</v>
          </cell>
          <cell r="BC2579" t="str">
            <v>NA</v>
          </cell>
          <cell r="BD2579">
            <v>11.4</v>
          </cell>
          <cell r="BE2579" t="str">
            <v>NA</v>
          </cell>
          <cell r="BF2579">
            <v>34334</v>
          </cell>
          <cell r="BG2579" t="str">
            <v>NA</v>
          </cell>
          <cell r="BH2579" t="str">
            <v>Average</v>
          </cell>
          <cell r="BI2579" t="str">
            <v>Distribution</v>
          </cell>
          <cell r="BJ2579" t="str">
            <v>Settled</v>
          </cell>
          <cell r="BK2579" t="str">
            <v>No</v>
          </cell>
          <cell r="BL2579" t="str">
            <v>No</v>
          </cell>
        </row>
        <row r="2580">
          <cell r="AE2580">
            <v>255</v>
          </cell>
          <cell r="AF2580">
            <v>0</v>
          </cell>
          <cell r="AG2580">
            <v>1</v>
          </cell>
          <cell r="AH2580">
            <v>1</v>
          </cell>
          <cell r="AI2580">
            <v>1</v>
          </cell>
          <cell r="AJ2580">
            <v>1</v>
          </cell>
          <cell r="AL2580">
            <v>53</v>
          </cell>
          <cell r="AM2580">
            <v>166</v>
          </cell>
          <cell r="AO2580" t="str">
            <v>C-92-G-1056</v>
          </cell>
          <cell r="AP2580">
            <v>-376</v>
          </cell>
          <cell r="AQ2580" t="str">
            <v>NY</v>
          </cell>
          <cell r="AR2580" t="str">
            <v>Central Hudson Gas &amp; Electric Corporation</v>
          </cell>
          <cell r="AS2580" t="str">
            <v>FTS</v>
          </cell>
          <cell r="AT2580" t="str">
            <v>Natural Gas</v>
          </cell>
          <cell r="AU2580">
            <v>33920</v>
          </cell>
          <cell r="AV2580">
            <v>1800</v>
          </cell>
          <cell r="AW2580">
            <v>9.15</v>
          </cell>
          <cell r="AX2580">
            <v>11.75</v>
          </cell>
          <cell r="AY2580">
            <v>44.28</v>
          </cell>
          <cell r="AZ2580" t="str">
            <v>NA</v>
          </cell>
          <cell r="BA2580">
            <v>34319</v>
          </cell>
          <cell r="BB2580">
            <v>0</v>
          </cell>
          <cell r="BC2580">
            <v>8.58</v>
          </cell>
          <cell r="BD2580">
            <v>10.6</v>
          </cell>
          <cell r="BE2580">
            <v>44.61</v>
          </cell>
          <cell r="BF2580">
            <v>34638</v>
          </cell>
          <cell r="BG2580">
            <v>104300</v>
          </cell>
          <cell r="BH2580" t="str">
            <v>Average</v>
          </cell>
          <cell r="BI2580" t="str">
            <v>Distribution</v>
          </cell>
          <cell r="BJ2580" t="str">
            <v>Fully Litigated</v>
          </cell>
          <cell r="BK2580" t="str">
            <v>No</v>
          </cell>
          <cell r="BL2580" t="str">
            <v>No</v>
          </cell>
        </row>
        <row r="2581">
          <cell r="AE2581">
            <v>255</v>
          </cell>
          <cell r="AF2581">
            <v>0</v>
          </cell>
          <cell r="AG2581">
            <v>1</v>
          </cell>
          <cell r="AH2581">
            <v>1</v>
          </cell>
          <cell r="AI2581">
            <v>1</v>
          </cell>
          <cell r="AJ2581">
            <v>0</v>
          </cell>
          <cell r="AL2581">
            <v>53</v>
          </cell>
          <cell r="AM2581">
            <v>166</v>
          </cell>
          <cell r="AO2581" t="str">
            <v>C-92-E-1055</v>
          </cell>
          <cell r="AP2581">
            <v>-375</v>
          </cell>
          <cell r="AQ2581" t="str">
            <v>NY</v>
          </cell>
          <cell r="AR2581" t="str">
            <v>Central Hudson Gas &amp; Electric Corporation</v>
          </cell>
          <cell r="AS2581" t="str">
            <v>FTS</v>
          </cell>
          <cell r="AT2581" t="str">
            <v>Electric</v>
          </cell>
          <cell r="AU2581">
            <v>33920</v>
          </cell>
          <cell r="AV2581">
            <v>30000</v>
          </cell>
          <cell r="AW2581">
            <v>9.15</v>
          </cell>
          <cell r="AX2581">
            <v>11.75</v>
          </cell>
          <cell r="AY2581">
            <v>44.28</v>
          </cell>
          <cell r="AZ2581">
            <v>798200</v>
          </cell>
          <cell r="BA2581">
            <v>34319</v>
          </cell>
          <cell r="BB2581">
            <v>5100</v>
          </cell>
          <cell r="BC2581">
            <v>8.58</v>
          </cell>
          <cell r="BD2581">
            <v>10.6</v>
          </cell>
          <cell r="BE2581">
            <v>44.61</v>
          </cell>
          <cell r="BF2581">
            <v>34638</v>
          </cell>
          <cell r="BG2581">
            <v>775300</v>
          </cell>
          <cell r="BH2581" t="str">
            <v>Average</v>
          </cell>
          <cell r="BI2581" t="str">
            <v>Vertically Integrated</v>
          </cell>
          <cell r="BJ2581" t="str">
            <v>Fully Litigated</v>
          </cell>
          <cell r="BK2581" t="str">
            <v>No</v>
          </cell>
          <cell r="BL2581" t="str">
            <v>No</v>
          </cell>
        </row>
        <row r="2582">
          <cell r="AE2582">
            <v>255</v>
          </cell>
          <cell r="AF2582">
            <v>0</v>
          </cell>
          <cell r="AG2582">
            <v>1</v>
          </cell>
          <cell r="AH2582">
            <v>1</v>
          </cell>
          <cell r="AI2582">
            <v>1</v>
          </cell>
          <cell r="AJ2582">
            <v>0</v>
          </cell>
          <cell r="AL2582">
            <v>53</v>
          </cell>
          <cell r="AM2582">
            <v>166</v>
          </cell>
          <cell r="AO2582" t="str">
            <v>C-92-E-0739,40</v>
          </cell>
          <cell r="AP2582">
            <v>-374</v>
          </cell>
          <cell r="AQ2582" t="str">
            <v>NY</v>
          </cell>
          <cell r="AR2582" t="str">
            <v>Rochester Gas and Electric Corporation</v>
          </cell>
          <cell r="AS2582" t="str">
            <v>IBE</v>
          </cell>
          <cell r="AT2582" t="str">
            <v>Electric</v>
          </cell>
          <cell r="AU2582">
            <v>33816</v>
          </cell>
          <cell r="AV2582">
            <v>29500</v>
          </cell>
          <cell r="AW2582">
            <v>9.5500000000000007</v>
          </cell>
          <cell r="AX2582">
            <v>11.75</v>
          </cell>
          <cell r="AY2582">
            <v>42.06</v>
          </cell>
          <cell r="AZ2582">
            <v>1286000</v>
          </cell>
          <cell r="BA2582">
            <v>34205</v>
          </cell>
          <cell r="BB2582">
            <v>18500</v>
          </cell>
          <cell r="BC2582">
            <v>9.4600000000000009</v>
          </cell>
          <cell r="BD2582">
            <v>11.5</v>
          </cell>
          <cell r="BE2582">
            <v>42.49</v>
          </cell>
          <cell r="BF2582">
            <v>34515</v>
          </cell>
          <cell r="BG2582">
            <v>1275700</v>
          </cell>
          <cell r="BH2582" t="str">
            <v>Average</v>
          </cell>
          <cell r="BI2582" t="str">
            <v>Vertically Integrated</v>
          </cell>
          <cell r="BJ2582" t="str">
            <v>Settled</v>
          </cell>
          <cell r="BK2582" t="str">
            <v>Yes</v>
          </cell>
          <cell r="BL2582" t="str">
            <v>No</v>
          </cell>
        </row>
        <row r="2583">
          <cell r="AE2583">
            <v>255</v>
          </cell>
          <cell r="AF2583">
            <v>0</v>
          </cell>
          <cell r="AG2583">
            <v>1</v>
          </cell>
          <cell r="AH2583">
            <v>1</v>
          </cell>
          <cell r="AI2583">
            <v>1</v>
          </cell>
          <cell r="AJ2583">
            <v>0</v>
          </cell>
          <cell r="AL2583">
            <v>53</v>
          </cell>
          <cell r="AM2583">
            <v>166</v>
          </cell>
          <cell r="AO2583" t="str">
            <v>C-92-E-0108,9</v>
          </cell>
          <cell r="AP2583">
            <v>-372</v>
          </cell>
          <cell r="AQ2583" t="str">
            <v>NY</v>
          </cell>
          <cell r="AR2583" t="str">
            <v>Niagara Mohawk Power Corporation</v>
          </cell>
          <cell r="AS2583" t="str">
            <v>NG.</v>
          </cell>
          <cell r="AT2583" t="str">
            <v>Electric</v>
          </cell>
          <cell r="AU2583">
            <v>33634</v>
          </cell>
          <cell r="AV2583">
            <v>137100</v>
          </cell>
          <cell r="AW2583">
            <v>10.07</v>
          </cell>
          <cell r="AX2583">
            <v>12</v>
          </cell>
          <cell r="AY2583">
            <v>36.119999999999997</v>
          </cell>
          <cell r="AZ2583" t="str">
            <v>NA</v>
          </cell>
          <cell r="BA2583">
            <v>34002</v>
          </cell>
          <cell r="BB2583">
            <v>98400</v>
          </cell>
          <cell r="BC2583" t="str">
            <v>NA</v>
          </cell>
          <cell r="BD2583">
            <v>11.4</v>
          </cell>
          <cell r="BE2583" t="str">
            <v>NA</v>
          </cell>
          <cell r="BF2583">
            <v>34334</v>
          </cell>
          <cell r="BG2583" t="str">
            <v>NA</v>
          </cell>
          <cell r="BH2583" t="str">
            <v>Average</v>
          </cell>
          <cell r="BI2583" t="str">
            <v>Vertically Integrated</v>
          </cell>
          <cell r="BJ2583" t="str">
            <v>Settled</v>
          </cell>
          <cell r="BK2583" t="str">
            <v>No</v>
          </cell>
          <cell r="BL2583" t="str">
            <v>No</v>
          </cell>
        </row>
        <row r="2584">
          <cell r="AE2584">
            <v>255</v>
          </cell>
          <cell r="AF2584">
            <v>0</v>
          </cell>
          <cell r="AG2584">
            <v>1</v>
          </cell>
          <cell r="AH2584">
            <v>1</v>
          </cell>
          <cell r="AI2584">
            <v>1</v>
          </cell>
          <cell r="AJ2584">
            <v>1</v>
          </cell>
          <cell r="AL2584">
            <v>53</v>
          </cell>
          <cell r="AM2584">
            <v>166</v>
          </cell>
          <cell r="AO2584" t="str">
            <v>C-91-G-767</v>
          </cell>
          <cell r="AP2584">
            <v>-367</v>
          </cell>
          <cell r="AQ2584" t="str">
            <v>NY</v>
          </cell>
          <cell r="AR2584" t="str">
            <v>Rochester Gas and Electric Corporation</v>
          </cell>
          <cell r="AS2584" t="str">
            <v>IBE</v>
          </cell>
          <cell r="AT2584" t="str">
            <v>Natural Gas</v>
          </cell>
          <cell r="AU2584">
            <v>33452</v>
          </cell>
          <cell r="AV2584">
            <v>15100</v>
          </cell>
          <cell r="AW2584">
            <v>10.01</v>
          </cell>
          <cell r="AX2584">
            <v>12.5</v>
          </cell>
          <cell r="AY2584">
            <v>42.27</v>
          </cell>
          <cell r="AZ2584" t="str">
            <v>NA</v>
          </cell>
          <cell r="BA2584">
            <v>33784</v>
          </cell>
          <cell r="BB2584">
            <v>12300</v>
          </cell>
          <cell r="BC2584">
            <v>9.31</v>
          </cell>
          <cell r="BD2584">
            <v>11</v>
          </cell>
          <cell r="BE2584">
            <v>42.79</v>
          </cell>
          <cell r="BF2584">
            <v>34150</v>
          </cell>
          <cell r="BG2584" t="str">
            <v>NA</v>
          </cell>
          <cell r="BH2584" t="str">
            <v>Average</v>
          </cell>
          <cell r="BI2584" t="str">
            <v>Distribution</v>
          </cell>
          <cell r="BJ2584" t="str">
            <v>Fully Litigated</v>
          </cell>
          <cell r="BK2584" t="str">
            <v>No</v>
          </cell>
          <cell r="BL2584" t="str">
            <v>No</v>
          </cell>
        </row>
        <row r="2585">
          <cell r="AE2585">
            <v>255</v>
          </cell>
          <cell r="AF2585">
            <v>0</v>
          </cell>
          <cell r="AG2585">
            <v>1</v>
          </cell>
          <cell r="AH2585">
            <v>1</v>
          </cell>
          <cell r="AI2585">
            <v>1</v>
          </cell>
          <cell r="AJ2585">
            <v>1</v>
          </cell>
          <cell r="AL2585">
            <v>53</v>
          </cell>
          <cell r="AM2585">
            <v>166</v>
          </cell>
          <cell r="AO2585" t="str">
            <v>C-91-G-1328</v>
          </cell>
          <cell r="AP2585">
            <v>-366</v>
          </cell>
          <cell r="AQ2585" t="str">
            <v>NY</v>
          </cell>
          <cell r="AR2585" t="str">
            <v>Long Island Lighting Co. Inc.</v>
          </cell>
          <cell r="AT2585" t="str">
            <v>Natural Gas</v>
          </cell>
          <cell r="AU2585">
            <v>33603</v>
          </cell>
          <cell r="AV2585">
            <v>53100</v>
          </cell>
          <cell r="AW2585">
            <v>10.49</v>
          </cell>
          <cell r="AX2585">
            <v>12</v>
          </cell>
          <cell r="AY2585">
            <v>27.23</v>
          </cell>
          <cell r="AZ2585">
            <v>696600</v>
          </cell>
          <cell r="BA2585">
            <v>33933</v>
          </cell>
          <cell r="BB2585">
            <v>46600</v>
          </cell>
          <cell r="BC2585">
            <v>9.9700000000000006</v>
          </cell>
          <cell r="BD2585">
            <v>11</v>
          </cell>
          <cell r="BE2585">
            <v>26.79</v>
          </cell>
          <cell r="BF2585">
            <v>34303</v>
          </cell>
          <cell r="BG2585">
            <v>700000</v>
          </cell>
          <cell r="BH2585" t="str">
            <v>Average</v>
          </cell>
          <cell r="BI2585" t="str">
            <v>Distribution</v>
          </cell>
          <cell r="BJ2585" t="str">
            <v>Fully Litigated</v>
          </cell>
          <cell r="BK2585" t="str">
            <v>No</v>
          </cell>
          <cell r="BL2585" t="str">
            <v>No</v>
          </cell>
        </row>
        <row r="2586">
          <cell r="AE2586">
            <v>255</v>
          </cell>
          <cell r="AF2586">
            <v>0</v>
          </cell>
          <cell r="AG2586">
            <v>1</v>
          </cell>
          <cell r="AH2586">
            <v>1</v>
          </cell>
          <cell r="AI2586">
            <v>1</v>
          </cell>
          <cell r="AJ2586">
            <v>1</v>
          </cell>
          <cell r="AL2586">
            <v>53</v>
          </cell>
          <cell r="AM2586">
            <v>166</v>
          </cell>
          <cell r="AO2586" t="str">
            <v>C-91-G-0865</v>
          </cell>
          <cell r="AP2586">
            <v>-365</v>
          </cell>
          <cell r="AQ2586" t="str">
            <v>NY</v>
          </cell>
          <cell r="AR2586" t="str">
            <v>New York State Electric &amp; Gas Corporation</v>
          </cell>
          <cell r="AS2586" t="str">
            <v>IBE</v>
          </cell>
          <cell r="AT2586" t="str">
            <v>Natural Gas</v>
          </cell>
          <cell r="AU2586">
            <v>33478</v>
          </cell>
          <cell r="AV2586">
            <v>15300</v>
          </cell>
          <cell r="AW2586">
            <v>10.17</v>
          </cell>
          <cell r="AX2586">
            <v>11.17</v>
          </cell>
          <cell r="AY2586">
            <v>44.6</v>
          </cell>
          <cell r="AZ2586" t="str">
            <v>NA</v>
          </cell>
          <cell r="BA2586">
            <v>33807</v>
          </cell>
          <cell r="BB2586">
            <v>10400</v>
          </cell>
          <cell r="BC2586">
            <v>9.74</v>
          </cell>
          <cell r="BD2586">
            <v>11.2</v>
          </cell>
          <cell r="BE2586">
            <v>45.02</v>
          </cell>
          <cell r="BF2586">
            <v>34181</v>
          </cell>
          <cell r="BG2586" t="str">
            <v>NA</v>
          </cell>
          <cell r="BH2586" t="str">
            <v>Average</v>
          </cell>
          <cell r="BI2586" t="str">
            <v>Distribution</v>
          </cell>
          <cell r="BJ2586" t="str">
            <v>Fully Litigated</v>
          </cell>
          <cell r="BK2586" t="str">
            <v>No</v>
          </cell>
          <cell r="BL2586" t="str">
            <v>No</v>
          </cell>
        </row>
        <row r="2587">
          <cell r="AE2587">
            <v>255</v>
          </cell>
          <cell r="AF2587">
            <v>0</v>
          </cell>
          <cell r="AG2587">
            <v>1</v>
          </cell>
          <cell r="AH2587">
            <v>1</v>
          </cell>
          <cell r="AI2587">
            <v>1</v>
          </cell>
          <cell r="AJ2587">
            <v>1</v>
          </cell>
          <cell r="AL2587">
            <v>53</v>
          </cell>
          <cell r="AM2587">
            <v>166</v>
          </cell>
          <cell r="AO2587" t="str">
            <v>C-91-G-0846</v>
          </cell>
          <cell r="AP2587">
            <v>-364</v>
          </cell>
          <cell r="AQ2587" t="str">
            <v>NY</v>
          </cell>
          <cell r="AR2587" t="str">
            <v>National Fuel Gas Distribution Corporation</v>
          </cell>
          <cell r="AS2587" t="str">
            <v>NFG</v>
          </cell>
          <cell r="AT2587" t="str">
            <v>Natural Gas</v>
          </cell>
          <cell r="AU2587">
            <v>33473</v>
          </cell>
          <cell r="AV2587">
            <v>37600</v>
          </cell>
          <cell r="AW2587">
            <v>11.02</v>
          </cell>
          <cell r="AX2587">
            <v>12.9</v>
          </cell>
          <cell r="AY2587">
            <v>50.7</v>
          </cell>
          <cell r="AZ2587" t="str">
            <v>NA</v>
          </cell>
          <cell r="BA2587">
            <v>33799</v>
          </cell>
          <cell r="BB2587">
            <v>11900</v>
          </cell>
          <cell r="BC2587">
            <v>10.09</v>
          </cell>
          <cell r="BD2587">
            <v>12</v>
          </cell>
          <cell r="BE2587">
            <v>50</v>
          </cell>
          <cell r="BF2587">
            <v>34181</v>
          </cell>
          <cell r="BG2587">
            <v>490900</v>
          </cell>
          <cell r="BH2587" t="str">
            <v>Average</v>
          </cell>
          <cell r="BI2587" t="str">
            <v>Distribution</v>
          </cell>
          <cell r="BJ2587" t="str">
            <v>Settled</v>
          </cell>
          <cell r="BK2587" t="str">
            <v>Yes</v>
          </cell>
          <cell r="BL2587" t="str">
            <v>No</v>
          </cell>
        </row>
        <row r="2588">
          <cell r="AE2588">
            <v>255</v>
          </cell>
          <cell r="AF2588">
            <v>0</v>
          </cell>
          <cell r="AG2588">
            <v>1</v>
          </cell>
          <cell r="AH2588">
            <v>1</v>
          </cell>
          <cell r="AI2588">
            <v>1</v>
          </cell>
          <cell r="AJ2588">
            <v>1</v>
          </cell>
          <cell r="AL2588">
            <v>53</v>
          </cell>
          <cell r="AM2588">
            <v>166</v>
          </cell>
          <cell r="AO2588" t="str">
            <v>C-91-G-0112</v>
          </cell>
          <cell r="AP2588">
            <v>-363</v>
          </cell>
          <cell r="AQ2588" t="str">
            <v>NY</v>
          </cell>
          <cell r="AR2588" t="str">
            <v>Long Island Lighting Co. Inc.</v>
          </cell>
          <cell r="AT2588" t="str">
            <v>Natural Gas</v>
          </cell>
          <cell r="AU2588">
            <v>33263</v>
          </cell>
          <cell r="AV2588">
            <v>35300</v>
          </cell>
          <cell r="AW2588">
            <v>10.96</v>
          </cell>
          <cell r="AX2588">
            <v>12.2</v>
          </cell>
          <cell r="AY2588">
            <v>28.7</v>
          </cell>
          <cell r="AZ2588" t="str">
            <v>NA</v>
          </cell>
          <cell r="BA2588">
            <v>33568</v>
          </cell>
          <cell r="BB2588">
            <v>18900</v>
          </cell>
          <cell r="BC2588">
            <v>10.59</v>
          </cell>
          <cell r="BD2588">
            <v>11.6</v>
          </cell>
          <cell r="BE2588">
            <v>28.4</v>
          </cell>
          <cell r="BF2588">
            <v>33938</v>
          </cell>
          <cell r="BG2588">
            <v>511800</v>
          </cell>
          <cell r="BH2588" t="str">
            <v>Average</v>
          </cell>
          <cell r="BI2588" t="str">
            <v>Distribution</v>
          </cell>
          <cell r="BJ2588" t="str">
            <v>Fully Litigated</v>
          </cell>
          <cell r="BK2588" t="str">
            <v>No</v>
          </cell>
          <cell r="BL2588" t="str">
            <v>No</v>
          </cell>
        </row>
        <row r="2589">
          <cell r="AE2589">
            <v>255</v>
          </cell>
          <cell r="AF2589">
            <v>0</v>
          </cell>
          <cell r="AG2589">
            <v>1</v>
          </cell>
          <cell r="AH2589">
            <v>1</v>
          </cell>
          <cell r="AI2589">
            <v>1</v>
          </cell>
          <cell r="AJ2589">
            <v>0</v>
          </cell>
          <cell r="AL2589">
            <v>53</v>
          </cell>
          <cell r="AM2589">
            <v>166</v>
          </cell>
          <cell r="AO2589" t="str">
            <v>C-91-E-765,6</v>
          </cell>
          <cell r="AP2589">
            <v>-362</v>
          </cell>
          <cell r="AQ2589" t="str">
            <v>NY</v>
          </cell>
          <cell r="AR2589" t="str">
            <v>Rochester Gas and Electric Corporation</v>
          </cell>
          <cell r="AS2589" t="str">
            <v>IBE</v>
          </cell>
          <cell r="AT2589" t="str">
            <v>Electric</v>
          </cell>
          <cell r="AU2589">
            <v>33452</v>
          </cell>
          <cell r="AV2589">
            <v>38200</v>
          </cell>
          <cell r="AW2589">
            <v>10.01</v>
          </cell>
          <cell r="AX2589">
            <v>12.5</v>
          </cell>
          <cell r="AY2589">
            <v>42.27</v>
          </cell>
          <cell r="AZ2589">
            <v>1253400</v>
          </cell>
          <cell r="BA2589">
            <v>33784</v>
          </cell>
          <cell r="BB2589">
            <v>32200</v>
          </cell>
          <cell r="BC2589">
            <v>9.31</v>
          </cell>
          <cell r="BD2589">
            <v>11</v>
          </cell>
          <cell r="BE2589">
            <v>42.79</v>
          </cell>
          <cell r="BF2589">
            <v>34150</v>
          </cell>
          <cell r="BG2589">
            <v>1239300</v>
          </cell>
          <cell r="BH2589" t="str">
            <v>Average</v>
          </cell>
          <cell r="BI2589" t="str">
            <v>Vertically Integrated</v>
          </cell>
          <cell r="BJ2589" t="str">
            <v>Fully Litigated</v>
          </cell>
          <cell r="BK2589" t="str">
            <v>No</v>
          </cell>
          <cell r="BL2589" t="str">
            <v>No</v>
          </cell>
        </row>
        <row r="2590">
          <cell r="AE2590">
            <v>255</v>
          </cell>
          <cell r="AF2590">
            <v>0</v>
          </cell>
          <cell r="AG2590">
            <v>1</v>
          </cell>
          <cell r="AH2590">
            <v>1</v>
          </cell>
          <cell r="AI2590">
            <v>1</v>
          </cell>
          <cell r="AJ2590">
            <v>0</v>
          </cell>
          <cell r="AL2590">
            <v>53</v>
          </cell>
          <cell r="AM2590">
            <v>166</v>
          </cell>
          <cell r="AO2590" t="str">
            <v>C-91-E-0863,4</v>
          </cell>
          <cell r="AP2590">
            <v>-361</v>
          </cell>
          <cell r="AQ2590" t="str">
            <v>NY</v>
          </cell>
          <cell r="AR2590" t="str">
            <v>New York State Electric &amp; Gas Corporation</v>
          </cell>
          <cell r="AS2590" t="str">
            <v>IBE</v>
          </cell>
          <cell r="AT2590" t="str">
            <v>Electric</v>
          </cell>
          <cell r="AU2590">
            <v>33478</v>
          </cell>
          <cell r="AV2590">
            <v>99100</v>
          </cell>
          <cell r="AW2590">
            <v>10.17</v>
          </cell>
          <cell r="AX2590">
            <v>11.17</v>
          </cell>
          <cell r="AY2590">
            <v>44.6</v>
          </cell>
          <cell r="AZ2590">
            <v>3167800</v>
          </cell>
          <cell r="BA2590">
            <v>33807</v>
          </cell>
          <cell r="BB2590">
            <v>48000</v>
          </cell>
          <cell r="BC2590">
            <v>9.74</v>
          </cell>
          <cell r="BD2590">
            <v>11.2</v>
          </cell>
          <cell r="BE2590">
            <v>45.02</v>
          </cell>
          <cell r="BF2590">
            <v>34181</v>
          </cell>
          <cell r="BG2590">
            <v>3130100</v>
          </cell>
          <cell r="BH2590" t="str">
            <v>Average</v>
          </cell>
          <cell r="BI2590" t="str">
            <v>Vertically Integrated</v>
          </cell>
          <cell r="BJ2590" t="str">
            <v>Fully Litigated</v>
          </cell>
          <cell r="BK2590" t="str">
            <v>No</v>
          </cell>
          <cell r="BL2590" t="str">
            <v>No</v>
          </cell>
        </row>
        <row r="2591">
          <cell r="AE2591">
            <v>255</v>
          </cell>
          <cell r="AF2591">
            <v>0</v>
          </cell>
          <cell r="AG2591">
            <v>1</v>
          </cell>
          <cell r="AH2591">
            <v>1</v>
          </cell>
          <cell r="AI2591">
            <v>1</v>
          </cell>
          <cell r="AJ2591">
            <v>0</v>
          </cell>
          <cell r="AL2591">
            <v>53</v>
          </cell>
          <cell r="AM2591">
            <v>166</v>
          </cell>
          <cell r="AO2591" t="str">
            <v>C-91-E-0462</v>
          </cell>
          <cell r="AP2591">
            <v>-360</v>
          </cell>
          <cell r="AQ2591" t="str">
            <v>NY</v>
          </cell>
          <cell r="AR2591" t="str">
            <v>Consolidated Edison Company of New York, Inc.</v>
          </cell>
          <cell r="AS2591" t="str">
            <v>ED</v>
          </cell>
          <cell r="AT2591" t="str">
            <v>Electric</v>
          </cell>
          <cell r="AU2591">
            <v>33361</v>
          </cell>
          <cell r="AV2591">
            <v>392500</v>
          </cell>
          <cell r="AW2591">
            <v>10.25</v>
          </cell>
          <cell r="AX2591">
            <v>13</v>
          </cell>
          <cell r="AY2591">
            <v>50</v>
          </cell>
          <cell r="AZ2591">
            <v>7802400</v>
          </cell>
          <cell r="BA2591">
            <v>33708</v>
          </cell>
          <cell r="BB2591">
            <v>250500</v>
          </cell>
          <cell r="BC2591">
            <v>9.4700000000000006</v>
          </cell>
          <cell r="BD2591">
            <v>11.5</v>
          </cell>
          <cell r="BE2591">
            <v>52.09</v>
          </cell>
          <cell r="BF2591">
            <v>34059</v>
          </cell>
          <cell r="BG2591">
            <v>7781000</v>
          </cell>
          <cell r="BH2591" t="str">
            <v>Average</v>
          </cell>
          <cell r="BI2591" t="str">
            <v>Vertically Integrated</v>
          </cell>
          <cell r="BJ2591" t="str">
            <v>Settled</v>
          </cell>
          <cell r="BK2591" t="str">
            <v>Yes</v>
          </cell>
          <cell r="BL2591" t="str">
            <v>No</v>
          </cell>
        </row>
        <row r="2592">
          <cell r="AE2592">
            <v>255</v>
          </cell>
          <cell r="AF2592">
            <v>0</v>
          </cell>
          <cell r="AG2592">
            <v>1</v>
          </cell>
          <cell r="AH2592">
            <v>1</v>
          </cell>
          <cell r="AI2592">
            <v>1</v>
          </cell>
          <cell r="AJ2592">
            <v>1</v>
          </cell>
          <cell r="AL2592">
            <v>53</v>
          </cell>
          <cell r="AM2592">
            <v>166</v>
          </cell>
          <cell r="AO2592" t="str">
            <v>C-90-G-649</v>
          </cell>
          <cell r="AP2592">
            <v>-353</v>
          </cell>
          <cell r="AQ2592" t="str">
            <v>NY</v>
          </cell>
          <cell r="AR2592" t="str">
            <v>Rochester Gas and Electric Corporation</v>
          </cell>
          <cell r="AS2592" t="str">
            <v>IBE</v>
          </cell>
          <cell r="AT2592" t="str">
            <v>Natural Gas</v>
          </cell>
          <cell r="AU2592">
            <v>33088</v>
          </cell>
          <cell r="AV2592">
            <v>5700</v>
          </cell>
          <cell r="AW2592">
            <v>10.26</v>
          </cell>
          <cell r="AX2592">
            <v>12.75</v>
          </cell>
          <cell r="AY2592">
            <v>41.01</v>
          </cell>
          <cell r="AZ2592" t="str">
            <v>NA</v>
          </cell>
          <cell r="BA2592">
            <v>33414</v>
          </cell>
          <cell r="BB2592">
            <v>1200</v>
          </cell>
          <cell r="BC2592">
            <v>9.66</v>
          </cell>
          <cell r="BD2592">
            <v>11.7</v>
          </cell>
          <cell r="BE2592">
            <v>41.79</v>
          </cell>
          <cell r="BF2592">
            <v>33785</v>
          </cell>
          <cell r="BG2592" t="str">
            <v>NA</v>
          </cell>
          <cell r="BH2592" t="str">
            <v>Average</v>
          </cell>
          <cell r="BI2592" t="str">
            <v>Distribution</v>
          </cell>
          <cell r="BJ2592" t="str">
            <v>Fully Litigated</v>
          </cell>
          <cell r="BK2592" t="str">
            <v>No</v>
          </cell>
          <cell r="BL2592" t="str">
            <v>No</v>
          </cell>
        </row>
        <row r="2593">
          <cell r="AE2593">
            <v>255</v>
          </cell>
          <cell r="AF2593">
            <v>0</v>
          </cell>
          <cell r="AG2593">
            <v>1</v>
          </cell>
          <cell r="AH2593">
            <v>1</v>
          </cell>
          <cell r="AI2593">
            <v>1</v>
          </cell>
          <cell r="AJ2593">
            <v>1</v>
          </cell>
          <cell r="AL2593">
            <v>53</v>
          </cell>
          <cell r="AM2593">
            <v>166</v>
          </cell>
          <cell r="AO2593" t="str">
            <v>C-90-G-1001</v>
          </cell>
          <cell r="AP2593">
            <v>-352</v>
          </cell>
          <cell r="AQ2593" t="str">
            <v>NY</v>
          </cell>
          <cell r="AR2593" t="str">
            <v>Consolidated Edison Company of New York, Inc.</v>
          </cell>
          <cell r="AS2593" t="str">
            <v>ED</v>
          </cell>
          <cell r="AT2593" t="str">
            <v>Natural Gas</v>
          </cell>
          <cell r="AU2593">
            <v>33197</v>
          </cell>
          <cell r="AV2593">
            <v>41300</v>
          </cell>
          <cell r="AW2593">
            <v>10.18</v>
          </cell>
          <cell r="AX2593">
            <v>13</v>
          </cell>
          <cell r="AY2593">
            <v>50</v>
          </cell>
          <cell r="AZ2593">
            <v>1022700</v>
          </cell>
          <cell r="BA2593">
            <v>33514</v>
          </cell>
          <cell r="BB2593">
            <v>21400</v>
          </cell>
          <cell r="BC2593">
            <v>9.33</v>
          </cell>
          <cell r="BD2593">
            <v>11.3</v>
          </cell>
          <cell r="BE2593">
            <v>50</v>
          </cell>
          <cell r="BF2593">
            <v>33877</v>
          </cell>
          <cell r="BG2593">
            <v>1024300</v>
          </cell>
          <cell r="BH2593" t="str">
            <v>Average</v>
          </cell>
          <cell r="BI2593" t="str">
            <v>Distribution</v>
          </cell>
          <cell r="BJ2593" t="str">
            <v>Fully Litigated</v>
          </cell>
          <cell r="BK2593" t="str">
            <v>No</v>
          </cell>
          <cell r="BL2593" t="str">
            <v>No</v>
          </cell>
        </row>
        <row r="2594">
          <cell r="AE2594">
            <v>255</v>
          </cell>
          <cell r="AF2594">
            <v>0</v>
          </cell>
          <cell r="AG2594">
            <v>1</v>
          </cell>
          <cell r="AH2594">
            <v>1</v>
          </cell>
          <cell r="AI2594">
            <v>1</v>
          </cell>
          <cell r="AJ2594">
            <v>1</v>
          </cell>
          <cell r="AL2594">
            <v>53</v>
          </cell>
          <cell r="AM2594">
            <v>166</v>
          </cell>
          <cell r="AO2594" t="str">
            <v>C-90-G-0981</v>
          </cell>
          <cell r="AP2594">
            <v>-351</v>
          </cell>
          <cell r="AQ2594" t="str">
            <v>NY</v>
          </cell>
          <cell r="AR2594" t="str">
            <v>The Brooklyn Union Gas Company</v>
          </cell>
          <cell r="AS2594" t="str">
            <v>NG.</v>
          </cell>
          <cell r="AT2594" t="str">
            <v>Natural Gas</v>
          </cell>
          <cell r="AU2594">
            <v>33191</v>
          </cell>
          <cell r="AV2594">
            <v>76900</v>
          </cell>
          <cell r="AW2594">
            <v>10.68</v>
          </cell>
          <cell r="AX2594">
            <v>13.4</v>
          </cell>
          <cell r="AY2594">
            <v>52.52</v>
          </cell>
          <cell r="AZ2594" t="str">
            <v>NA</v>
          </cell>
          <cell r="BA2594">
            <v>33520</v>
          </cell>
          <cell r="BB2594">
            <v>49700</v>
          </cell>
          <cell r="BC2594">
            <v>9.7100000000000009</v>
          </cell>
          <cell r="BD2594">
            <v>11.7</v>
          </cell>
          <cell r="BE2594">
            <v>50.99</v>
          </cell>
          <cell r="BF2594">
            <v>33877</v>
          </cell>
          <cell r="BG2594">
            <v>1102900</v>
          </cell>
          <cell r="BH2594" t="str">
            <v>Average</v>
          </cell>
          <cell r="BI2594" t="str">
            <v>Distribution</v>
          </cell>
          <cell r="BJ2594" t="str">
            <v>Settled</v>
          </cell>
          <cell r="BK2594" t="str">
            <v>Yes</v>
          </cell>
          <cell r="BL2594" t="str">
            <v>No</v>
          </cell>
        </row>
        <row r="2595">
          <cell r="AE2595">
            <v>255</v>
          </cell>
          <cell r="AF2595">
            <v>0</v>
          </cell>
          <cell r="AG2595">
            <v>1</v>
          </cell>
          <cell r="AH2595">
            <v>1</v>
          </cell>
          <cell r="AI2595">
            <v>1</v>
          </cell>
          <cell r="AJ2595">
            <v>1</v>
          </cell>
          <cell r="AL2595">
            <v>53</v>
          </cell>
          <cell r="AM2595">
            <v>166</v>
          </cell>
          <cell r="AO2595" t="str">
            <v>C-90-G-0734</v>
          </cell>
          <cell r="AP2595">
            <v>-350</v>
          </cell>
          <cell r="AQ2595" t="str">
            <v>NY</v>
          </cell>
          <cell r="AR2595" t="str">
            <v>National Fuel Gas Distribution Corporation</v>
          </cell>
          <cell r="AS2595" t="str">
            <v>NFG</v>
          </cell>
          <cell r="AT2595" t="str">
            <v>Natural Gas</v>
          </cell>
          <cell r="AU2595">
            <v>33112</v>
          </cell>
          <cell r="AV2595">
            <v>36500</v>
          </cell>
          <cell r="AW2595">
            <v>11.41</v>
          </cell>
          <cell r="AX2595">
            <v>13.4</v>
          </cell>
          <cell r="AY2595">
            <v>50.6</v>
          </cell>
          <cell r="AZ2595">
            <v>483400</v>
          </cell>
          <cell r="BA2595">
            <v>33438</v>
          </cell>
          <cell r="BB2595">
            <v>16700</v>
          </cell>
          <cell r="BC2595">
            <v>10.48</v>
          </cell>
          <cell r="BD2595">
            <v>12.3</v>
          </cell>
          <cell r="BE2595">
            <v>49.36</v>
          </cell>
          <cell r="BF2595">
            <v>33816</v>
          </cell>
          <cell r="BG2595">
            <v>472800</v>
          </cell>
          <cell r="BH2595" t="str">
            <v>Average</v>
          </cell>
          <cell r="BI2595" t="str">
            <v>Distribution</v>
          </cell>
          <cell r="BJ2595" t="str">
            <v>Fully Litigated</v>
          </cell>
          <cell r="BK2595" t="str">
            <v>No</v>
          </cell>
          <cell r="BL2595" t="str">
            <v>No</v>
          </cell>
        </row>
        <row r="2596">
          <cell r="AE2596">
            <v>255</v>
          </cell>
          <cell r="AF2596">
            <v>0</v>
          </cell>
          <cell r="AG2596">
            <v>1</v>
          </cell>
          <cell r="AH2596">
            <v>1</v>
          </cell>
          <cell r="AI2596">
            <v>1</v>
          </cell>
          <cell r="AJ2596">
            <v>1</v>
          </cell>
          <cell r="AL2596">
            <v>53</v>
          </cell>
          <cell r="AM2596">
            <v>166</v>
          </cell>
          <cell r="AO2596" t="str">
            <v>C-90-G-0673</v>
          </cell>
          <cell r="AP2596">
            <v>-349</v>
          </cell>
          <cell r="AQ2596" t="str">
            <v>NY</v>
          </cell>
          <cell r="AR2596" t="str">
            <v>Central Hudson Gas &amp; Electric Corporation</v>
          </cell>
          <cell r="AS2596" t="str">
            <v>FTS</v>
          </cell>
          <cell r="AT2596" t="str">
            <v>Natural Gas</v>
          </cell>
          <cell r="AU2596">
            <v>33095</v>
          </cell>
          <cell r="AV2596">
            <v>5900</v>
          </cell>
          <cell r="AW2596">
            <v>10.26</v>
          </cell>
          <cell r="AX2596">
            <v>13</v>
          </cell>
          <cell r="AY2596">
            <v>41</v>
          </cell>
          <cell r="AZ2596" t="str">
            <v>NA</v>
          </cell>
          <cell r="BA2596">
            <v>33420</v>
          </cell>
          <cell r="BB2596">
            <v>4900</v>
          </cell>
          <cell r="BC2596">
            <v>9.4499999999999993</v>
          </cell>
          <cell r="BD2596">
            <v>11.7</v>
          </cell>
          <cell r="BE2596">
            <v>41.48</v>
          </cell>
          <cell r="BF2596">
            <v>33816</v>
          </cell>
          <cell r="BG2596" t="str">
            <v>NA</v>
          </cell>
          <cell r="BH2596" t="str">
            <v>Average</v>
          </cell>
          <cell r="BI2596" t="str">
            <v>Distribution</v>
          </cell>
          <cell r="BJ2596" t="str">
            <v>Fully Litigated</v>
          </cell>
          <cell r="BK2596" t="str">
            <v>No</v>
          </cell>
          <cell r="BL2596" t="str">
            <v>No</v>
          </cell>
        </row>
        <row r="2597">
          <cell r="AE2597">
            <v>255</v>
          </cell>
          <cell r="AF2597">
            <v>0</v>
          </cell>
          <cell r="AG2597">
            <v>1</v>
          </cell>
          <cell r="AH2597">
            <v>1</v>
          </cell>
          <cell r="AI2597">
            <v>1</v>
          </cell>
          <cell r="AJ2597">
            <v>1</v>
          </cell>
          <cell r="AL2597">
            <v>53</v>
          </cell>
          <cell r="AM2597">
            <v>166</v>
          </cell>
          <cell r="AO2597" t="str">
            <v>C-90-G-0140</v>
          </cell>
          <cell r="AP2597">
            <v>-348</v>
          </cell>
          <cell r="AQ2597" t="str">
            <v>NY</v>
          </cell>
          <cell r="AR2597" t="str">
            <v>New York State Electric &amp; Gas Corporation</v>
          </cell>
          <cell r="AS2597" t="str">
            <v>IBE</v>
          </cell>
          <cell r="AT2597" t="str">
            <v>Natural Gas</v>
          </cell>
          <cell r="AU2597">
            <v>32931</v>
          </cell>
          <cell r="AV2597">
            <v>4500</v>
          </cell>
          <cell r="AW2597">
            <v>10.73</v>
          </cell>
          <cell r="AX2597">
            <v>13</v>
          </cell>
          <cell r="AY2597">
            <v>41.63</v>
          </cell>
          <cell r="AZ2597" t="str">
            <v>NA</v>
          </cell>
          <cell r="BA2597">
            <v>33263</v>
          </cell>
          <cell r="BB2597">
            <v>4500</v>
          </cell>
          <cell r="BC2597">
            <v>10.17</v>
          </cell>
          <cell r="BD2597">
            <v>11.7</v>
          </cell>
          <cell r="BE2597">
            <v>41.96</v>
          </cell>
          <cell r="BF2597">
            <v>33603</v>
          </cell>
          <cell r="BG2597" t="str">
            <v>NA</v>
          </cell>
          <cell r="BH2597" t="str">
            <v>Average</v>
          </cell>
          <cell r="BI2597" t="str">
            <v>Distribution</v>
          </cell>
          <cell r="BJ2597" t="str">
            <v>Fully Litigated</v>
          </cell>
          <cell r="BK2597" t="str">
            <v>No</v>
          </cell>
          <cell r="BL2597" t="str">
            <v>No</v>
          </cell>
        </row>
        <row r="2598">
          <cell r="AE2598">
            <v>255</v>
          </cell>
          <cell r="AF2598">
            <v>0</v>
          </cell>
          <cell r="AG2598">
            <v>1</v>
          </cell>
          <cell r="AH2598">
            <v>1</v>
          </cell>
          <cell r="AI2598">
            <v>1</v>
          </cell>
          <cell r="AJ2598">
            <v>0</v>
          </cell>
          <cell r="AL2598">
            <v>53</v>
          </cell>
          <cell r="AM2598">
            <v>166</v>
          </cell>
          <cell r="AO2598" t="str">
            <v>C-90-E-647,8</v>
          </cell>
          <cell r="AP2598">
            <v>-347</v>
          </cell>
          <cell r="AQ2598" t="str">
            <v>NY</v>
          </cell>
          <cell r="AR2598" t="str">
            <v>Rochester Gas and Electric Corporation</v>
          </cell>
          <cell r="AS2598" t="str">
            <v>IBE</v>
          </cell>
          <cell r="AT2598" t="str">
            <v>Electric</v>
          </cell>
          <cell r="AU2598">
            <v>33088</v>
          </cell>
          <cell r="AV2598">
            <v>39800</v>
          </cell>
          <cell r="AW2598">
            <v>10.26</v>
          </cell>
          <cell r="AX2598">
            <v>12.75</v>
          </cell>
          <cell r="AY2598">
            <v>41.01</v>
          </cell>
          <cell r="AZ2598">
            <v>1193600</v>
          </cell>
          <cell r="BA2598">
            <v>33414</v>
          </cell>
          <cell r="BB2598">
            <v>33100</v>
          </cell>
          <cell r="BC2598">
            <v>9.66</v>
          </cell>
          <cell r="BD2598">
            <v>11.7</v>
          </cell>
          <cell r="BE2598">
            <v>41.79</v>
          </cell>
          <cell r="BF2598">
            <v>33785</v>
          </cell>
          <cell r="BG2598">
            <v>1184800</v>
          </cell>
          <cell r="BH2598" t="str">
            <v>Average</v>
          </cell>
          <cell r="BI2598" t="str">
            <v>Vertically Integrated</v>
          </cell>
          <cell r="BJ2598" t="str">
            <v>Fully Litigated</v>
          </cell>
          <cell r="BK2598" t="str">
            <v>No</v>
          </cell>
          <cell r="BL2598" t="str">
            <v>No</v>
          </cell>
        </row>
        <row r="2599">
          <cell r="AE2599">
            <v>255</v>
          </cell>
          <cell r="AF2599">
            <v>0</v>
          </cell>
          <cell r="AG2599">
            <v>1</v>
          </cell>
          <cell r="AH2599">
            <v>1</v>
          </cell>
          <cell r="AI2599">
            <v>1</v>
          </cell>
          <cell r="AJ2599">
            <v>0</v>
          </cell>
          <cell r="AL2599">
            <v>53</v>
          </cell>
          <cell r="AM2599">
            <v>166</v>
          </cell>
          <cell r="AO2599" t="str">
            <v>C-90-E-1185</v>
          </cell>
          <cell r="AP2599">
            <v>-346</v>
          </cell>
          <cell r="AQ2599" t="str">
            <v>NY</v>
          </cell>
          <cell r="AR2599" t="str">
            <v>Long Island Lighting Co. Inc.</v>
          </cell>
          <cell r="AT2599" t="str">
            <v>Electric</v>
          </cell>
          <cell r="AU2599">
            <v>33235</v>
          </cell>
          <cell r="AV2599">
            <v>73400</v>
          </cell>
          <cell r="AW2599">
            <v>10.96</v>
          </cell>
          <cell r="AX2599">
            <v>12.2</v>
          </cell>
          <cell r="AY2599">
            <v>28.7</v>
          </cell>
          <cell r="AZ2599" t="str">
            <v>NA</v>
          </cell>
          <cell r="BA2599">
            <v>33568</v>
          </cell>
          <cell r="BB2599">
            <v>73400</v>
          </cell>
          <cell r="BC2599">
            <v>10.59</v>
          </cell>
          <cell r="BD2599">
            <v>11.6</v>
          </cell>
          <cell r="BE2599">
            <v>28.4</v>
          </cell>
          <cell r="BF2599">
            <v>33938</v>
          </cell>
          <cell r="BG2599">
            <v>6586500</v>
          </cell>
          <cell r="BH2599" t="str">
            <v>Average</v>
          </cell>
          <cell r="BI2599" t="str">
            <v>Vertically Integrated</v>
          </cell>
          <cell r="BJ2599" t="str">
            <v>Fully Litigated</v>
          </cell>
          <cell r="BK2599" t="str">
            <v>Yes</v>
          </cell>
          <cell r="BL2599" t="str">
            <v>No</v>
          </cell>
        </row>
        <row r="2600">
          <cell r="AE2600">
            <v>255</v>
          </cell>
          <cell r="AF2600">
            <v>0</v>
          </cell>
          <cell r="AG2600">
            <v>1</v>
          </cell>
          <cell r="AH2600">
            <v>1</v>
          </cell>
          <cell r="AI2600">
            <v>1</v>
          </cell>
          <cell r="AJ2600">
            <v>0</v>
          </cell>
          <cell r="AL2600">
            <v>53</v>
          </cell>
          <cell r="AM2600">
            <v>166</v>
          </cell>
          <cell r="AO2600" t="str">
            <v>C-91-E-0506</v>
          </cell>
          <cell r="AP2600">
            <v>-345</v>
          </cell>
          <cell r="AQ2600" t="str">
            <v>NY</v>
          </cell>
          <cell r="AR2600" t="str">
            <v>Central Hudson Gas &amp; Electric Corporation</v>
          </cell>
          <cell r="AS2600" t="str">
            <v>FTS</v>
          </cell>
          <cell r="AT2600" t="str">
            <v>Electric</v>
          </cell>
          <cell r="AU2600">
            <v>33375</v>
          </cell>
          <cell r="AV2600">
            <v>30300</v>
          </cell>
          <cell r="AW2600">
            <v>9.9</v>
          </cell>
          <cell r="AX2600">
            <v>12.5</v>
          </cell>
          <cell r="AY2600">
            <v>41.48</v>
          </cell>
          <cell r="AZ2600">
            <v>801900</v>
          </cell>
          <cell r="BA2600">
            <v>33703</v>
          </cell>
          <cell r="BB2600">
            <v>18300</v>
          </cell>
          <cell r="BC2600">
            <v>9.08</v>
          </cell>
          <cell r="BD2600">
            <v>11.45</v>
          </cell>
          <cell r="BE2600">
            <v>41.48</v>
          </cell>
          <cell r="BF2600">
            <v>34089</v>
          </cell>
          <cell r="BG2600">
            <v>764500</v>
          </cell>
          <cell r="BH2600" t="str">
            <v>Average</v>
          </cell>
          <cell r="BI2600" t="str">
            <v>Vertically Integrated</v>
          </cell>
          <cell r="BJ2600" t="str">
            <v>Fully Litigated</v>
          </cell>
          <cell r="BK2600" t="str">
            <v>No</v>
          </cell>
          <cell r="BL2600" t="str">
            <v>No</v>
          </cell>
        </row>
        <row r="2601">
          <cell r="AE2601">
            <v>255</v>
          </cell>
          <cell r="AF2601">
            <v>0</v>
          </cell>
          <cell r="AG2601">
            <v>1</v>
          </cell>
          <cell r="AH2601">
            <v>1</v>
          </cell>
          <cell r="AI2601">
            <v>1</v>
          </cell>
          <cell r="AJ2601">
            <v>0</v>
          </cell>
          <cell r="AL2601">
            <v>53</v>
          </cell>
          <cell r="AM2601">
            <v>166</v>
          </cell>
          <cell r="AO2601" t="str">
            <v>C-90-E-0138,9</v>
          </cell>
          <cell r="AP2601">
            <v>-344</v>
          </cell>
          <cell r="AQ2601" t="str">
            <v>NY</v>
          </cell>
          <cell r="AR2601" t="str">
            <v>New York State Electric &amp; Gas Corporation</v>
          </cell>
          <cell r="AS2601" t="str">
            <v>IBE</v>
          </cell>
          <cell r="AT2601" t="str">
            <v>Electric</v>
          </cell>
          <cell r="AU2601">
            <v>32931</v>
          </cell>
          <cell r="AV2601">
            <v>79000</v>
          </cell>
          <cell r="AW2601">
            <v>10.73</v>
          </cell>
          <cell r="AX2601">
            <v>13</v>
          </cell>
          <cell r="AY2601">
            <v>41.63</v>
          </cell>
          <cell r="AZ2601">
            <v>3065500</v>
          </cell>
          <cell r="BA2601">
            <v>33263</v>
          </cell>
          <cell r="BB2601">
            <v>50300</v>
          </cell>
          <cell r="BC2601">
            <v>10.17</v>
          </cell>
          <cell r="BD2601">
            <v>11.7</v>
          </cell>
          <cell r="BE2601">
            <v>41.96</v>
          </cell>
          <cell r="BF2601">
            <v>33603</v>
          </cell>
          <cell r="BG2601">
            <v>3061300</v>
          </cell>
          <cell r="BH2601" t="str">
            <v>Average</v>
          </cell>
          <cell r="BI2601" t="str">
            <v>Vertically Integrated</v>
          </cell>
          <cell r="BJ2601" t="str">
            <v>Fully Litigated</v>
          </cell>
          <cell r="BK2601" t="str">
            <v>No</v>
          </cell>
          <cell r="BL2601" t="str">
            <v>No</v>
          </cell>
        </row>
        <row r="2602">
          <cell r="AE2602">
            <v>255</v>
          </cell>
          <cell r="AF2602">
            <v>0</v>
          </cell>
          <cell r="AG2602">
            <v>1</v>
          </cell>
          <cell r="AH2602">
            <v>1</v>
          </cell>
          <cell r="AI2602">
            <v>1</v>
          </cell>
          <cell r="AJ2602">
            <v>1</v>
          </cell>
          <cell r="AL2602">
            <v>53</v>
          </cell>
          <cell r="AM2602">
            <v>166</v>
          </cell>
          <cell r="AO2602" t="str">
            <v>C-89-G-179</v>
          </cell>
          <cell r="AP2602">
            <v>-340</v>
          </cell>
          <cell r="AQ2602" t="str">
            <v>NY</v>
          </cell>
          <cell r="AR2602" t="str">
            <v>National Fuel Gas Distribution Corporation</v>
          </cell>
          <cell r="AS2602" t="str">
            <v>NFG</v>
          </cell>
          <cell r="AT2602" t="str">
            <v>Natural Gas</v>
          </cell>
          <cell r="AU2602">
            <v>32749</v>
          </cell>
          <cell r="AV2602">
            <v>30000</v>
          </cell>
          <cell r="AW2602">
            <v>11.36</v>
          </cell>
          <cell r="AX2602">
            <v>13.5</v>
          </cell>
          <cell r="AY2602">
            <v>47.1</v>
          </cell>
          <cell r="AZ2602">
            <v>439100</v>
          </cell>
          <cell r="BA2602">
            <v>33073</v>
          </cell>
          <cell r="BB2602">
            <v>12000</v>
          </cell>
          <cell r="BC2602">
            <v>10.62</v>
          </cell>
          <cell r="BD2602">
            <v>11.7</v>
          </cell>
          <cell r="BE2602">
            <v>52.8</v>
          </cell>
          <cell r="BF2602">
            <v>33450</v>
          </cell>
          <cell r="BG2602">
            <v>435100</v>
          </cell>
          <cell r="BH2602" t="str">
            <v>Average</v>
          </cell>
          <cell r="BI2602" t="str">
            <v>Distribution</v>
          </cell>
          <cell r="BJ2602" t="str">
            <v>Fully Litigated</v>
          </cell>
          <cell r="BK2602" t="str">
            <v>No</v>
          </cell>
          <cell r="BL2602" t="str">
            <v>No</v>
          </cell>
        </row>
        <row r="2603">
          <cell r="AE2603">
            <v>255</v>
          </cell>
          <cell r="AF2603">
            <v>0</v>
          </cell>
          <cell r="AG2603">
            <v>1</v>
          </cell>
          <cell r="AH2603">
            <v>1</v>
          </cell>
          <cell r="AI2603">
            <v>1</v>
          </cell>
          <cell r="AJ2603">
            <v>1</v>
          </cell>
          <cell r="AL2603">
            <v>53</v>
          </cell>
          <cell r="AM2603">
            <v>166</v>
          </cell>
          <cell r="AO2603" t="str">
            <v>C-89-G-168</v>
          </cell>
          <cell r="AP2603">
            <v>-339</v>
          </cell>
          <cell r="AQ2603" t="str">
            <v>NY</v>
          </cell>
          <cell r="AR2603" t="str">
            <v>Rochester Gas and Electric Corporation</v>
          </cell>
          <cell r="AS2603" t="str">
            <v>IBE</v>
          </cell>
          <cell r="AT2603" t="str">
            <v>Natural Gas</v>
          </cell>
          <cell r="AU2603">
            <v>32735</v>
          </cell>
          <cell r="AV2603">
            <v>1900</v>
          </cell>
          <cell r="AW2603">
            <v>10.28</v>
          </cell>
          <cell r="AX2603">
            <v>13</v>
          </cell>
          <cell r="AY2603">
            <v>40.72</v>
          </cell>
          <cell r="AZ2603" t="str">
            <v>NA</v>
          </cell>
          <cell r="BA2603">
            <v>33060</v>
          </cell>
          <cell r="BB2603">
            <v>4300</v>
          </cell>
          <cell r="BC2603">
            <v>9.91</v>
          </cell>
          <cell r="BD2603">
            <v>12.1</v>
          </cell>
          <cell r="BE2603">
            <v>40.479999999999997</v>
          </cell>
          <cell r="BF2603">
            <v>33419</v>
          </cell>
          <cell r="BG2603" t="str">
            <v>NA</v>
          </cell>
          <cell r="BH2603" t="str">
            <v>Average</v>
          </cell>
          <cell r="BI2603" t="str">
            <v>Distribution</v>
          </cell>
          <cell r="BJ2603" t="str">
            <v>Fully Litigated</v>
          </cell>
          <cell r="BK2603" t="str">
            <v>No</v>
          </cell>
          <cell r="BL2603" t="str">
            <v>No</v>
          </cell>
        </row>
        <row r="2604">
          <cell r="AE2604">
            <v>255</v>
          </cell>
          <cell r="AF2604">
            <v>0</v>
          </cell>
          <cell r="AG2604">
            <v>1</v>
          </cell>
          <cell r="AH2604">
            <v>1</v>
          </cell>
          <cell r="AI2604">
            <v>1</v>
          </cell>
          <cell r="AJ2604">
            <v>1</v>
          </cell>
          <cell r="AL2604">
            <v>53</v>
          </cell>
          <cell r="AM2604">
            <v>166</v>
          </cell>
          <cell r="AO2604" t="str">
            <v>C-89-G-154</v>
          </cell>
          <cell r="AP2604">
            <v>-338</v>
          </cell>
          <cell r="AQ2604" t="str">
            <v>NY</v>
          </cell>
          <cell r="AR2604" t="str">
            <v>Niagara Mohawk Power Corporation</v>
          </cell>
          <cell r="AS2604" t="str">
            <v>NG.</v>
          </cell>
          <cell r="AT2604" t="str">
            <v>Natural Gas</v>
          </cell>
          <cell r="AU2604">
            <v>32724</v>
          </cell>
          <cell r="AV2604">
            <v>27500</v>
          </cell>
          <cell r="AW2604">
            <v>10.96</v>
          </cell>
          <cell r="AX2604">
            <v>14.2</v>
          </cell>
          <cell r="AY2604">
            <v>34.799999999999997</v>
          </cell>
          <cell r="AZ2604" t="str">
            <v>NA</v>
          </cell>
          <cell r="BA2604">
            <v>33417</v>
          </cell>
          <cell r="BB2604">
            <v>32700</v>
          </cell>
          <cell r="BC2604" t="str">
            <v>NA</v>
          </cell>
          <cell r="BD2604">
            <v>12.5</v>
          </cell>
          <cell r="BE2604">
            <v>33.619999999999997</v>
          </cell>
          <cell r="BF2604">
            <v>33785</v>
          </cell>
          <cell r="BG2604" t="str">
            <v>NA</v>
          </cell>
          <cell r="BH2604" t="str">
            <v>Average</v>
          </cell>
          <cell r="BI2604" t="str">
            <v>Distribution</v>
          </cell>
          <cell r="BJ2604" t="str">
            <v>Settled</v>
          </cell>
          <cell r="BK2604" t="str">
            <v>Yes</v>
          </cell>
          <cell r="BL2604" t="str">
            <v>Yes</v>
          </cell>
        </row>
        <row r="2605">
          <cell r="AE2605">
            <v>255</v>
          </cell>
          <cell r="AF2605">
            <v>0</v>
          </cell>
          <cell r="AG2605">
            <v>1</v>
          </cell>
          <cell r="AH2605">
            <v>1</v>
          </cell>
          <cell r="AI2605">
            <v>1</v>
          </cell>
          <cell r="AJ2605">
            <v>1</v>
          </cell>
          <cell r="AL2605">
            <v>53</v>
          </cell>
          <cell r="AM2605">
            <v>166</v>
          </cell>
          <cell r="AO2605" t="str">
            <v>C-89-G-1050</v>
          </cell>
          <cell r="AP2605">
            <v>-337</v>
          </cell>
          <cell r="AQ2605" t="str">
            <v>NY</v>
          </cell>
          <cell r="AR2605" t="str">
            <v>The Brooklyn Union Gas Company</v>
          </cell>
          <cell r="AS2605" t="str">
            <v>NG.</v>
          </cell>
          <cell r="AT2605" t="str">
            <v>Natural Gas</v>
          </cell>
          <cell r="AU2605">
            <v>32834</v>
          </cell>
          <cell r="AV2605">
            <v>45400</v>
          </cell>
          <cell r="AW2605">
            <v>10.44</v>
          </cell>
          <cell r="AX2605">
            <v>13.2</v>
          </cell>
          <cell r="AY2605">
            <v>48.76</v>
          </cell>
          <cell r="AZ2605">
            <v>1013100</v>
          </cell>
          <cell r="BA2605">
            <v>33163</v>
          </cell>
          <cell r="BB2605">
            <v>32400</v>
          </cell>
          <cell r="BC2605">
            <v>9.82</v>
          </cell>
          <cell r="BD2605">
            <v>11.9</v>
          </cell>
          <cell r="BE2605">
            <v>48.68</v>
          </cell>
          <cell r="BF2605">
            <v>33511</v>
          </cell>
          <cell r="BG2605">
            <v>1013100</v>
          </cell>
          <cell r="BH2605" t="str">
            <v>Average</v>
          </cell>
          <cell r="BI2605" t="str">
            <v>Distribution</v>
          </cell>
          <cell r="BJ2605" t="str">
            <v>Settled</v>
          </cell>
          <cell r="BK2605" t="str">
            <v>No</v>
          </cell>
          <cell r="BL2605" t="str">
            <v>No</v>
          </cell>
        </row>
        <row r="2606">
          <cell r="AE2606">
            <v>255</v>
          </cell>
          <cell r="AF2606">
            <v>0</v>
          </cell>
          <cell r="AG2606">
            <v>1</v>
          </cell>
          <cell r="AH2606">
            <v>1</v>
          </cell>
          <cell r="AI2606">
            <v>1</v>
          </cell>
          <cell r="AJ2606">
            <v>1</v>
          </cell>
          <cell r="AL2606">
            <v>53</v>
          </cell>
          <cell r="AM2606">
            <v>166</v>
          </cell>
          <cell r="AO2606" t="str">
            <v>C-89-G-030</v>
          </cell>
          <cell r="AP2606">
            <v>-336</v>
          </cell>
          <cell r="AQ2606" t="str">
            <v>NY</v>
          </cell>
          <cell r="AR2606" t="str">
            <v>Long Island Lighting Co. Inc.</v>
          </cell>
          <cell r="AT2606" t="str">
            <v>Natural Gas</v>
          </cell>
          <cell r="AU2606">
            <v>32566</v>
          </cell>
          <cell r="AV2606">
            <v>17200</v>
          </cell>
          <cell r="AW2606">
            <v>11.74</v>
          </cell>
          <cell r="AX2606">
            <v>13.5</v>
          </cell>
          <cell r="AY2606">
            <v>29.67</v>
          </cell>
          <cell r="AZ2606">
            <v>440300</v>
          </cell>
          <cell r="BA2606">
            <v>32899</v>
          </cell>
          <cell r="BB2606">
            <v>5500</v>
          </cell>
          <cell r="BC2606">
            <v>11.32</v>
          </cell>
          <cell r="BD2606">
            <v>12.1</v>
          </cell>
          <cell r="BE2606">
            <v>29.67</v>
          </cell>
          <cell r="BF2606">
            <v>33146</v>
          </cell>
          <cell r="BG2606">
            <v>423000</v>
          </cell>
          <cell r="BH2606" t="str">
            <v>Average</v>
          </cell>
          <cell r="BI2606" t="str">
            <v>Distribution</v>
          </cell>
          <cell r="BJ2606" t="str">
            <v>Fully Litigated</v>
          </cell>
          <cell r="BK2606" t="str">
            <v>No</v>
          </cell>
          <cell r="BL2606" t="str">
            <v>No</v>
          </cell>
        </row>
        <row r="2607">
          <cell r="AE2607">
            <v>255</v>
          </cell>
          <cell r="AF2607">
            <v>0</v>
          </cell>
          <cell r="AG2607">
            <v>1</v>
          </cell>
          <cell r="AH2607">
            <v>1</v>
          </cell>
          <cell r="AI2607">
            <v>1</v>
          </cell>
          <cell r="AJ2607">
            <v>0</v>
          </cell>
          <cell r="AL2607">
            <v>53</v>
          </cell>
          <cell r="AM2607">
            <v>166</v>
          </cell>
          <cell r="AO2607" t="str">
            <v>C-89-E-175</v>
          </cell>
          <cell r="AP2607">
            <v>-335</v>
          </cell>
          <cell r="AQ2607" t="str">
            <v>NY</v>
          </cell>
          <cell r="AR2607" t="str">
            <v>Orange and Rockland Utilities, Inc.</v>
          </cell>
          <cell r="AS2607" t="str">
            <v>ED</v>
          </cell>
          <cell r="AT2607" t="str">
            <v>Electric</v>
          </cell>
          <cell r="AU2607">
            <v>32744</v>
          </cell>
          <cell r="AV2607">
            <v>16600</v>
          </cell>
          <cell r="AW2607">
            <v>11.17</v>
          </cell>
          <cell r="AX2607">
            <v>13.96</v>
          </cell>
          <cell r="AY2607">
            <v>47.08</v>
          </cell>
          <cell r="AZ2607">
            <v>513600</v>
          </cell>
          <cell r="BA2607">
            <v>33142</v>
          </cell>
          <cell r="BB2607">
            <v>10500</v>
          </cell>
          <cell r="BC2607">
            <v>9.8699999999999992</v>
          </cell>
          <cell r="BD2607">
            <v>11.45</v>
          </cell>
          <cell r="BE2607">
            <v>43.28</v>
          </cell>
          <cell r="BF2607">
            <v>33450</v>
          </cell>
          <cell r="BG2607">
            <v>515100</v>
          </cell>
          <cell r="BH2607" t="str">
            <v>Average</v>
          </cell>
          <cell r="BI2607" t="str">
            <v>Vertically Integrated</v>
          </cell>
          <cell r="BJ2607" t="str">
            <v>Settled</v>
          </cell>
          <cell r="BK2607" t="str">
            <v>No</v>
          </cell>
          <cell r="BL2607" t="str">
            <v>No</v>
          </cell>
        </row>
        <row r="2608">
          <cell r="AE2608">
            <v>255</v>
          </cell>
          <cell r="AF2608">
            <v>0</v>
          </cell>
          <cell r="AG2608">
            <v>1</v>
          </cell>
          <cell r="AH2608">
            <v>1</v>
          </cell>
          <cell r="AI2608">
            <v>1</v>
          </cell>
          <cell r="AJ2608">
            <v>0</v>
          </cell>
          <cell r="AL2608">
            <v>53</v>
          </cell>
          <cell r="AM2608">
            <v>166</v>
          </cell>
          <cell r="AO2608" t="str">
            <v>C-89-E-166,67</v>
          </cell>
          <cell r="AP2608">
            <v>-334</v>
          </cell>
          <cell r="AQ2608" t="str">
            <v>NY</v>
          </cell>
          <cell r="AR2608" t="str">
            <v>Rochester Gas and Electric Corporation</v>
          </cell>
          <cell r="AS2608" t="str">
            <v>IBE</v>
          </cell>
          <cell r="AT2608" t="str">
            <v>Electric</v>
          </cell>
          <cell r="AU2608">
            <v>32735</v>
          </cell>
          <cell r="AV2608">
            <v>40000</v>
          </cell>
          <cell r="AW2608">
            <v>10.28</v>
          </cell>
          <cell r="AX2608">
            <v>13</v>
          </cell>
          <cell r="AY2608">
            <v>40.72</v>
          </cell>
          <cell r="AZ2608">
            <v>1161200</v>
          </cell>
          <cell r="BA2608">
            <v>33060</v>
          </cell>
          <cell r="BB2608">
            <v>36100</v>
          </cell>
          <cell r="BC2608">
            <v>9.91</v>
          </cell>
          <cell r="BD2608">
            <v>12.1</v>
          </cell>
          <cell r="BE2608">
            <v>40.479999999999997</v>
          </cell>
          <cell r="BF2608">
            <v>33419</v>
          </cell>
          <cell r="BG2608">
            <v>1161800</v>
          </cell>
          <cell r="BH2608" t="str">
            <v>Average</v>
          </cell>
          <cell r="BI2608" t="str">
            <v>Vertically Integrated</v>
          </cell>
          <cell r="BJ2608" t="str">
            <v>Fully Litigated</v>
          </cell>
          <cell r="BK2608" t="str">
            <v>No</v>
          </cell>
          <cell r="BL2608" t="str">
            <v>No</v>
          </cell>
        </row>
        <row r="2609">
          <cell r="AE2609">
            <v>255</v>
          </cell>
          <cell r="AF2609">
            <v>0</v>
          </cell>
          <cell r="AG2609">
            <v>1</v>
          </cell>
          <cell r="AH2609">
            <v>1</v>
          </cell>
          <cell r="AI2609">
            <v>1</v>
          </cell>
          <cell r="AJ2609">
            <v>0</v>
          </cell>
          <cell r="AL2609">
            <v>53</v>
          </cell>
          <cell r="AM2609">
            <v>166</v>
          </cell>
          <cell r="AO2609" t="str">
            <v>C-89-E-152,3</v>
          </cell>
          <cell r="AP2609">
            <v>-333</v>
          </cell>
          <cell r="AQ2609" t="str">
            <v>NY</v>
          </cell>
          <cell r="AR2609" t="str">
            <v>Niagara Mohawk Power Corporation</v>
          </cell>
          <cell r="AS2609" t="str">
            <v>NG.</v>
          </cell>
          <cell r="AT2609" t="str">
            <v>Electric</v>
          </cell>
          <cell r="AU2609">
            <v>32724</v>
          </cell>
          <cell r="AV2609">
            <v>317000</v>
          </cell>
          <cell r="AW2609">
            <v>10.96</v>
          </cell>
          <cell r="AX2609">
            <v>14.2</v>
          </cell>
          <cell r="AY2609">
            <v>34.799999999999997</v>
          </cell>
          <cell r="AZ2609" t="str">
            <v>NA</v>
          </cell>
          <cell r="BA2609">
            <v>33417</v>
          </cell>
          <cell r="BB2609">
            <v>293900</v>
          </cell>
          <cell r="BC2609" t="str">
            <v>NA</v>
          </cell>
          <cell r="BD2609">
            <v>12.5</v>
          </cell>
          <cell r="BE2609">
            <v>33.619999999999997</v>
          </cell>
          <cell r="BF2609">
            <v>33785</v>
          </cell>
          <cell r="BG2609" t="str">
            <v>NA</v>
          </cell>
          <cell r="BH2609" t="str">
            <v>Average</v>
          </cell>
          <cell r="BI2609" t="str">
            <v>Vertically Integrated</v>
          </cell>
          <cell r="BJ2609" t="str">
            <v>Settled</v>
          </cell>
          <cell r="BK2609" t="str">
            <v>Yes</v>
          </cell>
          <cell r="BL2609" t="str">
            <v>Yes</v>
          </cell>
        </row>
        <row r="2610">
          <cell r="AE2610">
            <v>255</v>
          </cell>
          <cell r="AF2610">
            <v>0</v>
          </cell>
          <cell r="AG2610">
            <v>1</v>
          </cell>
          <cell r="AH2610">
            <v>1</v>
          </cell>
          <cell r="AI2610">
            <v>1</v>
          </cell>
          <cell r="AJ2610">
            <v>0</v>
          </cell>
          <cell r="AL2610">
            <v>53</v>
          </cell>
          <cell r="AM2610">
            <v>166</v>
          </cell>
          <cell r="AO2610" t="str">
            <v>C-89-E-107</v>
          </cell>
          <cell r="AP2610">
            <v>-332</v>
          </cell>
          <cell r="AQ2610" t="str">
            <v>NY</v>
          </cell>
          <cell r="AR2610" t="str">
            <v>Central Hudson Gas &amp; Electric Corporation</v>
          </cell>
          <cell r="AS2610" t="str">
            <v>FTS</v>
          </cell>
          <cell r="AT2610" t="str">
            <v>Electric</v>
          </cell>
          <cell r="AU2610">
            <v>32654</v>
          </cell>
          <cell r="AV2610">
            <v>15000</v>
          </cell>
          <cell r="AW2610">
            <v>10.31</v>
          </cell>
          <cell r="AX2610">
            <v>12.75</v>
          </cell>
          <cell r="AY2610">
            <v>38.9</v>
          </cell>
          <cell r="AZ2610">
            <v>756400</v>
          </cell>
          <cell r="BA2610">
            <v>33014</v>
          </cell>
          <cell r="BB2610">
            <v>13800</v>
          </cell>
          <cell r="BC2610">
            <v>10.15</v>
          </cell>
          <cell r="BD2610">
            <v>12.1</v>
          </cell>
          <cell r="BE2610">
            <v>38.9</v>
          </cell>
          <cell r="BF2610">
            <v>33358</v>
          </cell>
          <cell r="BG2610">
            <v>735900</v>
          </cell>
          <cell r="BH2610" t="str">
            <v>Average</v>
          </cell>
          <cell r="BI2610" t="str">
            <v>Vertically Integrated</v>
          </cell>
          <cell r="BJ2610" t="str">
            <v>Fully Litigated</v>
          </cell>
          <cell r="BK2610" t="str">
            <v>No</v>
          </cell>
          <cell r="BL2610" t="str">
            <v>No</v>
          </cell>
        </row>
        <row r="2611">
          <cell r="AE2611">
            <v>255</v>
          </cell>
          <cell r="AF2611">
            <v>0</v>
          </cell>
          <cell r="AG2611">
            <v>1</v>
          </cell>
          <cell r="AH2611">
            <v>1</v>
          </cell>
          <cell r="AI2611">
            <v>1</v>
          </cell>
          <cell r="AJ2611">
            <v>1</v>
          </cell>
          <cell r="AL2611">
            <v>53</v>
          </cell>
          <cell r="AM2611">
            <v>166</v>
          </cell>
          <cell r="AO2611" t="str">
            <v>C-04-G-1047</v>
          </cell>
          <cell r="AP2611">
            <v>-313</v>
          </cell>
          <cell r="AQ2611" t="str">
            <v>NY</v>
          </cell>
          <cell r="AR2611" t="str">
            <v>National Fuel Gas Distribution Corporation</v>
          </cell>
          <cell r="AS2611" t="str">
            <v>NFG</v>
          </cell>
          <cell r="AT2611" t="str">
            <v>Natural Gas</v>
          </cell>
          <cell r="AU2611">
            <v>38226</v>
          </cell>
          <cell r="AV2611">
            <v>60900</v>
          </cell>
          <cell r="AW2611">
            <v>9.1</v>
          </cell>
          <cell r="AX2611">
            <v>11.88</v>
          </cell>
          <cell r="AY2611">
            <v>51.09</v>
          </cell>
          <cell r="AZ2611">
            <v>686100</v>
          </cell>
          <cell r="BA2611">
            <v>38555</v>
          </cell>
          <cell r="BB2611">
            <v>21000</v>
          </cell>
          <cell r="BC2611" t="str">
            <v>NA</v>
          </cell>
          <cell r="BD2611" t="str">
            <v>NA</v>
          </cell>
          <cell r="BE2611" t="str">
            <v>NA</v>
          </cell>
          <cell r="BF2611">
            <v>38929</v>
          </cell>
          <cell r="BG2611" t="str">
            <v>NA</v>
          </cell>
          <cell r="BH2611" t="str">
            <v>Average</v>
          </cell>
          <cell r="BI2611" t="str">
            <v>Distribution</v>
          </cell>
          <cell r="BJ2611" t="str">
            <v>Settled</v>
          </cell>
          <cell r="BK2611" t="str">
            <v>Yes</v>
          </cell>
          <cell r="BL2611" t="str">
            <v>No</v>
          </cell>
        </row>
        <row r="2612">
          <cell r="AE2612">
            <v>255</v>
          </cell>
          <cell r="AF2612">
            <v>0</v>
          </cell>
          <cell r="AG2612">
            <v>1</v>
          </cell>
          <cell r="AH2612">
            <v>1</v>
          </cell>
          <cell r="AI2612">
            <v>1</v>
          </cell>
          <cell r="AJ2612">
            <v>0</v>
          </cell>
          <cell r="AL2612">
            <v>53</v>
          </cell>
          <cell r="AM2612">
            <v>166</v>
          </cell>
          <cell r="AO2612" t="str">
            <v>C-04-E-0572</v>
          </cell>
          <cell r="AP2612">
            <v>-312</v>
          </cell>
          <cell r="AQ2612" t="str">
            <v>NY</v>
          </cell>
          <cell r="AR2612" t="str">
            <v>Consolidated Edison Company of New York, Inc.</v>
          </cell>
          <cell r="AS2612" t="str">
            <v>ED</v>
          </cell>
          <cell r="AT2612" t="str">
            <v>Electric</v>
          </cell>
          <cell r="AU2612">
            <v>38107</v>
          </cell>
          <cell r="AV2612">
            <v>471700</v>
          </cell>
          <cell r="AW2612">
            <v>8.9</v>
          </cell>
          <cell r="AX2612">
            <v>12</v>
          </cell>
          <cell r="AY2612">
            <v>49</v>
          </cell>
          <cell r="AZ2612">
            <v>9368000</v>
          </cell>
          <cell r="BA2612">
            <v>38435</v>
          </cell>
          <cell r="BB2612">
            <v>104600</v>
          </cell>
          <cell r="BC2612">
            <v>8.08</v>
          </cell>
          <cell r="BD2612">
            <v>10.3</v>
          </cell>
          <cell r="BE2612">
            <v>48</v>
          </cell>
          <cell r="BF2612">
            <v>38807</v>
          </cell>
          <cell r="BG2612">
            <v>9280700</v>
          </cell>
          <cell r="BH2612" t="str">
            <v>Average</v>
          </cell>
          <cell r="BI2612" t="str">
            <v>Distribution</v>
          </cell>
          <cell r="BJ2612" t="str">
            <v>Settled</v>
          </cell>
          <cell r="BK2612" t="str">
            <v>Yes</v>
          </cell>
          <cell r="BL2612" t="str">
            <v>No</v>
          </cell>
        </row>
        <row r="2613">
          <cell r="AE2613">
            <v>255</v>
          </cell>
          <cell r="AF2613">
            <v>0</v>
          </cell>
          <cell r="AG2613">
            <v>1</v>
          </cell>
          <cell r="AH2613">
            <v>1</v>
          </cell>
          <cell r="AI2613">
            <v>1</v>
          </cell>
          <cell r="AJ2613">
            <v>1</v>
          </cell>
          <cell r="AL2613">
            <v>53</v>
          </cell>
          <cell r="AM2613">
            <v>166</v>
          </cell>
          <cell r="AO2613" t="str">
            <v>C-03-G-1671</v>
          </cell>
          <cell r="AP2613">
            <v>-310</v>
          </cell>
          <cell r="AQ2613" t="str">
            <v>NY</v>
          </cell>
          <cell r="AR2613" t="str">
            <v>Consolidated Edison Company of New York, Inc.</v>
          </cell>
          <cell r="AS2613" t="str">
            <v>ED</v>
          </cell>
          <cell r="AT2613" t="str">
            <v>Natural Gas</v>
          </cell>
          <cell r="AU2613">
            <v>37946</v>
          </cell>
          <cell r="AV2613">
            <v>107500</v>
          </cell>
          <cell r="AW2613">
            <v>9.02</v>
          </cell>
          <cell r="AX2613">
            <v>12</v>
          </cell>
          <cell r="AY2613">
            <v>49.3</v>
          </cell>
          <cell r="AZ2613">
            <v>1953800</v>
          </cell>
          <cell r="BA2613">
            <v>38257</v>
          </cell>
          <cell r="BB2613">
            <v>46800</v>
          </cell>
          <cell r="BC2613">
            <v>8.06</v>
          </cell>
          <cell r="BD2613">
            <v>10.3</v>
          </cell>
          <cell r="BE2613">
            <v>48</v>
          </cell>
          <cell r="BF2613">
            <v>38625</v>
          </cell>
          <cell r="BG2613">
            <v>1952300</v>
          </cell>
          <cell r="BH2613" t="str">
            <v>Average</v>
          </cell>
          <cell r="BI2613" t="str">
            <v>Distribution</v>
          </cell>
          <cell r="BJ2613" t="str">
            <v>Settled</v>
          </cell>
          <cell r="BK2613" t="str">
            <v>Yes</v>
          </cell>
          <cell r="BL2613" t="str">
            <v>No</v>
          </cell>
        </row>
        <row r="2614">
          <cell r="AE2614">
            <v>255</v>
          </cell>
          <cell r="AF2614">
            <v>0</v>
          </cell>
          <cell r="AG2614">
            <v>1</v>
          </cell>
          <cell r="AH2614">
            <v>1</v>
          </cell>
          <cell r="AI2614">
            <v>1</v>
          </cell>
          <cell r="AJ2614">
            <v>1</v>
          </cell>
          <cell r="AL2614">
            <v>53</v>
          </cell>
          <cell r="AM2614">
            <v>166</v>
          </cell>
          <cell r="AO2614" t="str">
            <v>C-03-G-0766</v>
          </cell>
          <cell r="AP2614">
            <v>-309</v>
          </cell>
          <cell r="AQ2614" t="str">
            <v>NY</v>
          </cell>
          <cell r="AR2614" t="str">
            <v>Rochester Gas and Electric Corporation</v>
          </cell>
          <cell r="AS2614" t="str">
            <v>IBE</v>
          </cell>
          <cell r="AT2614" t="str">
            <v>Natural Gas</v>
          </cell>
          <cell r="AU2614">
            <v>37757</v>
          </cell>
          <cell r="AV2614">
            <v>20400</v>
          </cell>
          <cell r="AW2614">
            <v>8.5299999999999994</v>
          </cell>
          <cell r="AX2614">
            <v>11.25</v>
          </cell>
          <cell r="AY2614">
            <v>46.41</v>
          </cell>
          <cell r="AZ2614" t="str">
            <v>NA</v>
          </cell>
          <cell r="BA2614">
            <v>38127</v>
          </cell>
          <cell r="BB2614">
            <v>7200</v>
          </cell>
          <cell r="BC2614" t="str">
            <v>NA</v>
          </cell>
          <cell r="BD2614" t="str">
            <v>NA</v>
          </cell>
          <cell r="BE2614" t="str">
            <v>NA</v>
          </cell>
          <cell r="BF2614">
            <v>38472</v>
          </cell>
          <cell r="BG2614" t="str">
            <v>NA</v>
          </cell>
          <cell r="BH2614" t="str">
            <v>Average</v>
          </cell>
          <cell r="BI2614" t="str">
            <v>Distribution</v>
          </cell>
          <cell r="BJ2614" t="str">
            <v>Settled</v>
          </cell>
          <cell r="BK2614" t="str">
            <v>Yes</v>
          </cell>
          <cell r="BL2614" t="str">
            <v>No</v>
          </cell>
        </row>
        <row r="2615">
          <cell r="AE2615">
            <v>255</v>
          </cell>
          <cell r="AF2615">
            <v>0</v>
          </cell>
          <cell r="AG2615">
            <v>1</v>
          </cell>
          <cell r="AH2615">
            <v>1</v>
          </cell>
          <cell r="AI2615">
            <v>1</v>
          </cell>
          <cell r="AJ2615">
            <v>0</v>
          </cell>
          <cell r="AL2615">
            <v>53</v>
          </cell>
          <cell r="AM2615">
            <v>166</v>
          </cell>
          <cell r="AO2615" t="str">
            <v>C-03-E-0765</v>
          </cell>
          <cell r="AP2615">
            <v>-308</v>
          </cell>
          <cell r="AQ2615" t="str">
            <v>NY</v>
          </cell>
          <cell r="AR2615" t="str">
            <v>Rochester Gas and Electric Corporation</v>
          </cell>
          <cell r="AS2615" t="str">
            <v>IBE</v>
          </cell>
          <cell r="AT2615" t="str">
            <v>Electric</v>
          </cell>
          <cell r="AU2615">
            <v>37757</v>
          </cell>
          <cell r="AV2615">
            <v>80300</v>
          </cell>
          <cell r="AW2615">
            <v>8.5299999999999994</v>
          </cell>
          <cell r="AX2615">
            <v>11.25</v>
          </cell>
          <cell r="AY2615">
            <v>46.41</v>
          </cell>
          <cell r="AZ2615">
            <v>1106300</v>
          </cell>
          <cell r="BA2615">
            <v>38127</v>
          </cell>
          <cell r="BB2615">
            <v>7400</v>
          </cell>
          <cell r="BC2615" t="str">
            <v>NA</v>
          </cell>
          <cell r="BD2615" t="str">
            <v>NA</v>
          </cell>
          <cell r="BE2615" t="str">
            <v>NA</v>
          </cell>
          <cell r="BF2615">
            <v>38472</v>
          </cell>
          <cell r="BG2615" t="str">
            <v>NA</v>
          </cell>
          <cell r="BH2615" t="str">
            <v>Average</v>
          </cell>
          <cell r="BI2615" t="str">
            <v>Distribution</v>
          </cell>
          <cell r="BJ2615" t="str">
            <v>Settled</v>
          </cell>
          <cell r="BK2615" t="str">
            <v>Yes</v>
          </cell>
          <cell r="BL2615" t="str">
            <v>No</v>
          </cell>
        </row>
        <row r="2616">
          <cell r="AE2616">
            <v>255</v>
          </cell>
          <cell r="AF2616">
            <v>0</v>
          </cell>
          <cell r="AG2616">
            <v>1</v>
          </cell>
          <cell r="AH2616">
            <v>1</v>
          </cell>
          <cell r="AI2616">
            <v>1</v>
          </cell>
          <cell r="AJ2616">
            <v>1</v>
          </cell>
          <cell r="AL2616">
            <v>53</v>
          </cell>
          <cell r="AM2616">
            <v>166</v>
          </cell>
          <cell r="AO2616" t="str">
            <v>C-02-G-1553</v>
          </cell>
          <cell r="AP2616">
            <v>-307</v>
          </cell>
          <cell r="AQ2616" t="str">
            <v>NY</v>
          </cell>
          <cell r="AR2616" t="str">
            <v>Orange and Rockland Utilities, Inc.</v>
          </cell>
          <cell r="AS2616" t="str">
            <v>ED</v>
          </cell>
          <cell r="AT2616" t="str">
            <v>Natural Gas</v>
          </cell>
          <cell r="AU2616">
            <v>37587</v>
          </cell>
          <cell r="AV2616">
            <v>29300</v>
          </cell>
          <cell r="AW2616">
            <v>9.41</v>
          </cell>
          <cell r="AX2616">
            <v>12</v>
          </cell>
          <cell r="AY2616">
            <v>50.87</v>
          </cell>
          <cell r="AZ2616" t="str">
            <v>NA</v>
          </cell>
          <cell r="BA2616">
            <v>37916</v>
          </cell>
          <cell r="BB2616">
            <v>23600</v>
          </cell>
          <cell r="BC2616" t="str">
            <v>NA</v>
          </cell>
          <cell r="BD2616" t="str">
            <v>NA</v>
          </cell>
          <cell r="BE2616" t="str">
            <v>NA</v>
          </cell>
          <cell r="BF2616">
            <v>38291</v>
          </cell>
          <cell r="BG2616" t="str">
            <v>NA</v>
          </cell>
          <cell r="BH2616" t="str">
            <v>Average</v>
          </cell>
          <cell r="BI2616" t="str">
            <v>Distribution</v>
          </cell>
          <cell r="BJ2616" t="str">
            <v>Settled</v>
          </cell>
          <cell r="BK2616" t="str">
            <v>Yes</v>
          </cell>
          <cell r="BL2616" t="str">
            <v>No</v>
          </cell>
        </row>
        <row r="2617">
          <cell r="AE2617">
            <v>255</v>
          </cell>
          <cell r="AF2617">
            <v>0</v>
          </cell>
          <cell r="AG2617">
            <v>1</v>
          </cell>
          <cell r="AH2617">
            <v>1</v>
          </cell>
          <cell r="AI2617">
            <v>1</v>
          </cell>
          <cell r="AJ2617">
            <v>1</v>
          </cell>
          <cell r="AL2617">
            <v>53</v>
          </cell>
          <cell r="AM2617">
            <v>166</v>
          </cell>
          <cell r="AO2617" t="str">
            <v>C-02-G-0199</v>
          </cell>
          <cell r="AP2617">
            <v>-306</v>
          </cell>
          <cell r="AQ2617" t="str">
            <v>NY</v>
          </cell>
          <cell r="AR2617" t="str">
            <v>Rochester Gas and Electric Corporation</v>
          </cell>
          <cell r="AS2617" t="str">
            <v>IBE</v>
          </cell>
          <cell r="AT2617" t="str">
            <v>Natural Gas</v>
          </cell>
          <cell r="AU2617">
            <v>37302</v>
          </cell>
          <cell r="AV2617">
            <v>19300</v>
          </cell>
          <cell r="AW2617">
            <v>9.09</v>
          </cell>
          <cell r="AX2617">
            <v>12.01</v>
          </cell>
          <cell r="AY2617">
            <v>44.08</v>
          </cell>
          <cell r="AZ2617" t="str">
            <v>NA</v>
          </cell>
          <cell r="BA2617">
            <v>37687</v>
          </cell>
          <cell r="BB2617">
            <v>5500</v>
          </cell>
          <cell r="BC2617">
            <v>8.11</v>
          </cell>
          <cell r="BD2617">
            <v>9.9600000000000009</v>
          </cell>
          <cell r="BE2617">
            <v>41.4</v>
          </cell>
          <cell r="BF2617">
            <v>37802</v>
          </cell>
          <cell r="BG2617" t="str">
            <v>NA</v>
          </cell>
          <cell r="BH2617" t="str">
            <v>Average</v>
          </cell>
          <cell r="BI2617" t="str">
            <v>Distribution</v>
          </cell>
          <cell r="BJ2617" t="str">
            <v>Fully Litigated</v>
          </cell>
          <cell r="BK2617" t="str">
            <v>No</v>
          </cell>
          <cell r="BL2617" t="str">
            <v>No</v>
          </cell>
        </row>
        <row r="2618">
          <cell r="AE2618">
            <v>255</v>
          </cell>
          <cell r="AF2618">
            <v>0</v>
          </cell>
          <cell r="AG2618">
            <v>1</v>
          </cell>
          <cell r="AH2618">
            <v>1</v>
          </cell>
          <cell r="AI2618">
            <v>1</v>
          </cell>
          <cell r="AJ2618">
            <v>0</v>
          </cell>
          <cell r="AL2618">
            <v>53</v>
          </cell>
          <cell r="AM2618">
            <v>166</v>
          </cell>
          <cell r="AO2618" t="str">
            <v>C-02-E-0198</v>
          </cell>
          <cell r="AP2618">
            <v>-305</v>
          </cell>
          <cell r="AQ2618" t="str">
            <v>NY</v>
          </cell>
          <cell r="AR2618" t="str">
            <v>Rochester Gas and Electric Corporation</v>
          </cell>
          <cell r="AS2618" t="str">
            <v>IBE</v>
          </cell>
          <cell r="AT2618" t="str">
            <v>Electric</v>
          </cell>
          <cell r="AU2618">
            <v>37302</v>
          </cell>
          <cell r="AV2618">
            <v>40200</v>
          </cell>
          <cell r="AW2618">
            <v>9.09</v>
          </cell>
          <cell r="AX2618">
            <v>12.01</v>
          </cell>
          <cell r="AY2618">
            <v>44.08</v>
          </cell>
          <cell r="AZ2618">
            <v>1182900</v>
          </cell>
          <cell r="BA2618">
            <v>37687</v>
          </cell>
          <cell r="BB2618">
            <v>-15600</v>
          </cell>
          <cell r="BC2618">
            <v>8.11</v>
          </cell>
          <cell r="BD2618">
            <v>9.9600000000000009</v>
          </cell>
          <cell r="BE2618">
            <v>41.4</v>
          </cell>
          <cell r="BF2618">
            <v>37802</v>
          </cell>
          <cell r="BG2618">
            <v>1130000</v>
          </cell>
          <cell r="BH2618" t="str">
            <v>Average</v>
          </cell>
          <cell r="BI2618" t="str">
            <v>Distribution</v>
          </cell>
          <cell r="BJ2618" t="str">
            <v>Fully Litigated</v>
          </cell>
          <cell r="BK2618" t="str">
            <v>No</v>
          </cell>
          <cell r="BL2618" t="str">
            <v>No</v>
          </cell>
        </row>
        <row r="2619">
          <cell r="AE2619">
            <v>255</v>
          </cell>
          <cell r="AF2619">
            <v>0</v>
          </cell>
          <cell r="AG2619">
            <v>1</v>
          </cell>
          <cell r="AH2619">
            <v>1</v>
          </cell>
          <cell r="AI2619">
            <v>1</v>
          </cell>
          <cell r="AJ2619">
            <v>1</v>
          </cell>
          <cell r="AL2619">
            <v>53</v>
          </cell>
          <cell r="AM2619">
            <v>166</v>
          </cell>
          <cell r="AO2619" t="str">
            <v>C-01-G-1668</v>
          </cell>
          <cell r="AP2619">
            <v>-304</v>
          </cell>
          <cell r="AQ2619" t="str">
            <v>NY</v>
          </cell>
          <cell r="AR2619" t="str">
            <v>New York State Electric &amp; Gas Corporation</v>
          </cell>
          <cell r="AS2619" t="str">
            <v>IBE</v>
          </cell>
          <cell r="AT2619" t="str">
            <v>Natural Gas</v>
          </cell>
          <cell r="AU2619">
            <v>37183</v>
          </cell>
          <cell r="AV2619">
            <v>22800</v>
          </cell>
          <cell r="AW2619">
            <v>8.9499999999999993</v>
          </cell>
          <cell r="AX2619">
            <v>11.5</v>
          </cell>
          <cell r="AY2619">
            <v>48</v>
          </cell>
          <cell r="AZ2619" t="str">
            <v>NA</v>
          </cell>
          <cell r="BA2619">
            <v>37580</v>
          </cell>
          <cell r="BB2619">
            <v>0</v>
          </cell>
          <cell r="BC2619" t="str">
            <v>NA</v>
          </cell>
          <cell r="BD2619">
            <v>10.5</v>
          </cell>
          <cell r="BE2619" t="str">
            <v>NA</v>
          </cell>
          <cell r="BF2619">
            <v>37894</v>
          </cell>
          <cell r="BG2619" t="str">
            <v>NA</v>
          </cell>
          <cell r="BH2619" t="str">
            <v>Average</v>
          </cell>
          <cell r="BI2619" t="str">
            <v>Distribution</v>
          </cell>
          <cell r="BJ2619" t="str">
            <v>Settled</v>
          </cell>
          <cell r="BK2619" t="str">
            <v>Yes</v>
          </cell>
          <cell r="BL2619" t="str">
            <v>No</v>
          </cell>
        </row>
        <row r="2620">
          <cell r="AE2620">
            <v>255</v>
          </cell>
          <cell r="AF2620">
            <v>0</v>
          </cell>
          <cell r="AG2620">
            <v>1</v>
          </cell>
          <cell r="AH2620">
            <v>1</v>
          </cell>
          <cell r="AI2620">
            <v>1</v>
          </cell>
          <cell r="AJ2620">
            <v>1</v>
          </cell>
          <cell r="AL2620">
            <v>53</v>
          </cell>
          <cell r="AM2620">
            <v>166</v>
          </cell>
          <cell r="AO2620" t="str">
            <v>C-00-G-1456</v>
          </cell>
          <cell r="AP2620">
            <v>-301</v>
          </cell>
          <cell r="AQ2620" t="str">
            <v>NY</v>
          </cell>
          <cell r="AR2620" t="str">
            <v>Consolidated Edison Company of New York, Inc.</v>
          </cell>
          <cell r="AS2620" t="str">
            <v>ED</v>
          </cell>
          <cell r="AT2620" t="str">
            <v>Natural Gas</v>
          </cell>
          <cell r="AU2620">
            <v>37316</v>
          </cell>
          <cell r="AV2620">
            <v>-25000</v>
          </cell>
          <cell r="AW2620" t="str">
            <v>NA</v>
          </cell>
          <cell r="AX2620">
            <v>11.5</v>
          </cell>
          <cell r="AY2620" t="str">
            <v>NA</v>
          </cell>
          <cell r="AZ2620" t="str">
            <v>NA</v>
          </cell>
          <cell r="BA2620">
            <v>37363</v>
          </cell>
          <cell r="BB2620">
            <v>-25000</v>
          </cell>
          <cell r="BC2620" t="str">
            <v>NA</v>
          </cell>
          <cell r="BD2620">
            <v>11.5</v>
          </cell>
          <cell r="BE2620" t="str">
            <v>NA</v>
          </cell>
          <cell r="BF2620">
            <v>38260</v>
          </cell>
          <cell r="BG2620" t="str">
            <v>NA</v>
          </cell>
          <cell r="BH2620" t="str">
            <v>Average</v>
          </cell>
          <cell r="BI2620" t="str">
            <v>Distribution</v>
          </cell>
          <cell r="BJ2620" t="str">
            <v>Settled</v>
          </cell>
          <cell r="BK2620" t="str">
            <v>Yes</v>
          </cell>
          <cell r="BL2620" t="str">
            <v>No</v>
          </cell>
        </row>
        <row r="2621">
          <cell r="AE2621">
            <v>255</v>
          </cell>
          <cell r="AF2621">
            <v>0</v>
          </cell>
          <cell r="AG2621">
            <v>1</v>
          </cell>
          <cell r="AH2621">
            <v>1</v>
          </cell>
          <cell r="AI2621">
            <v>1</v>
          </cell>
          <cell r="AJ2621">
            <v>1</v>
          </cell>
          <cell r="AL2621">
            <v>53</v>
          </cell>
          <cell r="AM2621">
            <v>166</v>
          </cell>
          <cell r="AO2621" t="str">
            <v>C-00-G-1274</v>
          </cell>
          <cell r="AP2621">
            <v>-300</v>
          </cell>
          <cell r="AQ2621" t="str">
            <v>NY</v>
          </cell>
          <cell r="AR2621" t="str">
            <v>Central Hudson Gas &amp; Electric Corporation</v>
          </cell>
          <cell r="AS2621" t="str">
            <v>FTS</v>
          </cell>
          <cell r="AT2621" t="str">
            <v>Natural Gas</v>
          </cell>
          <cell r="AU2621">
            <v>36739</v>
          </cell>
          <cell r="AV2621">
            <v>3400</v>
          </cell>
          <cell r="AW2621">
            <v>9.0299999999999994</v>
          </cell>
          <cell r="AX2621">
            <v>11.5</v>
          </cell>
          <cell r="AY2621">
            <v>50.59</v>
          </cell>
          <cell r="AZ2621" t="str">
            <v>NA</v>
          </cell>
          <cell r="BA2621">
            <v>37188</v>
          </cell>
          <cell r="BB2621">
            <v>0</v>
          </cell>
          <cell r="BC2621">
            <v>7.53</v>
          </cell>
          <cell r="BD2621">
            <v>10.3</v>
          </cell>
          <cell r="BE2621">
            <v>47</v>
          </cell>
          <cell r="BF2621">
            <v>37437</v>
          </cell>
          <cell r="BG2621" t="str">
            <v>NA</v>
          </cell>
          <cell r="BH2621" t="str">
            <v>Average</v>
          </cell>
          <cell r="BI2621" t="str">
            <v>Distribution</v>
          </cell>
          <cell r="BJ2621" t="str">
            <v>Settled</v>
          </cell>
          <cell r="BK2621" t="str">
            <v>Yes</v>
          </cell>
          <cell r="BL2621" t="str">
            <v>No</v>
          </cell>
        </row>
        <row r="2622">
          <cell r="AE2622">
            <v>255</v>
          </cell>
          <cell r="AF2622">
            <v>0</v>
          </cell>
          <cell r="AG2622">
            <v>1</v>
          </cell>
          <cell r="AH2622">
            <v>1</v>
          </cell>
          <cell r="AI2622">
            <v>1</v>
          </cell>
          <cell r="AJ2622">
            <v>0</v>
          </cell>
          <cell r="AL2622">
            <v>53</v>
          </cell>
          <cell r="AM2622">
            <v>166</v>
          </cell>
          <cell r="AO2622" t="str">
            <v>C-00-E-1273</v>
          </cell>
          <cell r="AP2622">
            <v>-299</v>
          </cell>
          <cell r="AQ2622" t="str">
            <v>NY</v>
          </cell>
          <cell r="AR2622" t="str">
            <v>Central Hudson Gas &amp; Electric Corporation</v>
          </cell>
          <cell r="AS2622" t="str">
            <v>FTS</v>
          </cell>
          <cell r="AT2622" t="str">
            <v>Electric</v>
          </cell>
          <cell r="AU2622">
            <v>36739</v>
          </cell>
          <cell r="AV2622">
            <v>13600</v>
          </cell>
          <cell r="AW2622">
            <v>9.0299999999999994</v>
          </cell>
          <cell r="AX2622">
            <v>11.5</v>
          </cell>
          <cell r="AY2622">
            <v>50.59</v>
          </cell>
          <cell r="AZ2622" t="str">
            <v>NA</v>
          </cell>
          <cell r="BA2622">
            <v>37188</v>
          </cell>
          <cell r="BB2622">
            <v>-2000</v>
          </cell>
          <cell r="BC2622">
            <v>7.53</v>
          </cell>
          <cell r="BD2622">
            <v>10.3</v>
          </cell>
          <cell r="BE2622">
            <v>47</v>
          </cell>
          <cell r="BF2622">
            <v>37437</v>
          </cell>
          <cell r="BG2622">
            <v>380200</v>
          </cell>
          <cell r="BH2622" t="str">
            <v>Average</v>
          </cell>
          <cell r="BI2622" t="str">
            <v>Distribution</v>
          </cell>
          <cell r="BJ2622" t="str">
            <v>Settled</v>
          </cell>
          <cell r="BK2622" t="str">
            <v>Yes</v>
          </cell>
          <cell r="BL2622" t="str">
            <v>No</v>
          </cell>
        </row>
        <row r="2623">
          <cell r="AE2623">
            <v>255</v>
          </cell>
          <cell r="AF2623">
            <v>0</v>
          </cell>
          <cell r="AG2623">
            <v>1</v>
          </cell>
          <cell r="AH2623">
            <v>1</v>
          </cell>
          <cell r="AI2623">
            <v>1</v>
          </cell>
          <cell r="AJ2623">
            <v>1</v>
          </cell>
          <cell r="AL2623">
            <v>53</v>
          </cell>
          <cell r="AM2623">
            <v>166</v>
          </cell>
          <cell r="AO2623" t="str">
            <v>C-07-G-0141</v>
          </cell>
          <cell r="AP2623">
            <v>53</v>
          </cell>
          <cell r="AQ2623" t="str">
            <v>NY</v>
          </cell>
          <cell r="AR2623" t="str">
            <v>National Fuel Gas Distribution Corporation</v>
          </cell>
          <cell r="AS2623" t="str">
            <v>NFG</v>
          </cell>
          <cell r="AT2623" t="str">
            <v>Natural Gas</v>
          </cell>
          <cell r="AU2623">
            <v>39111</v>
          </cell>
          <cell r="AV2623">
            <v>52000</v>
          </cell>
          <cell r="AW2623">
            <v>9.0299999999999994</v>
          </cell>
          <cell r="AX2623">
            <v>11.65</v>
          </cell>
          <cell r="AY2623">
            <v>51.09</v>
          </cell>
          <cell r="AZ2623">
            <v>710962</v>
          </cell>
          <cell r="BA2623">
            <v>39437</v>
          </cell>
          <cell r="BB2623">
            <v>1800</v>
          </cell>
          <cell r="BC2623">
            <v>7.61</v>
          </cell>
          <cell r="BD2623">
            <v>9.1</v>
          </cell>
          <cell r="BE2623">
            <v>44.35</v>
          </cell>
          <cell r="BF2623">
            <v>39813</v>
          </cell>
          <cell r="BG2623">
            <v>698940</v>
          </cell>
          <cell r="BH2623" t="str">
            <v>Average</v>
          </cell>
          <cell r="BI2623" t="str">
            <v>Distribution</v>
          </cell>
          <cell r="BJ2623" t="str">
            <v>Fully Litigated</v>
          </cell>
          <cell r="BK2623" t="str">
            <v>No</v>
          </cell>
          <cell r="BL2623" t="str">
            <v>No</v>
          </cell>
        </row>
        <row r="2624">
          <cell r="AE2624">
            <v>255</v>
          </cell>
          <cell r="AF2624">
            <v>0</v>
          </cell>
          <cell r="AG2624">
            <v>1</v>
          </cell>
          <cell r="AH2624">
            <v>1</v>
          </cell>
          <cell r="AI2624">
            <v>1</v>
          </cell>
          <cell r="AJ2624">
            <v>0</v>
          </cell>
          <cell r="AL2624">
            <v>53</v>
          </cell>
          <cell r="AM2624">
            <v>166</v>
          </cell>
          <cell r="AO2624" t="str">
            <v>C-07-E-0523</v>
          </cell>
          <cell r="AP2624">
            <v>99</v>
          </cell>
          <cell r="AQ2624" t="str">
            <v>NY</v>
          </cell>
          <cell r="AR2624" t="str">
            <v>Consolidated Edison Company of New York, Inc.</v>
          </cell>
          <cell r="AS2624" t="str">
            <v>ED</v>
          </cell>
          <cell r="AT2624" t="str">
            <v>Electric</v>
          </cell>
          <cell r="AU2624">
            <v>39206</v>
          </cell>
          <cell r="AV2624">
            <v>1201457</v>
          </cell>
          <cell r="AW2624">
            <v>8.58</v>
          </cell>
          <cell r="AX2624">
            <v>11.5</v>
          </cell>
          <cell r="AY2624">
            <v>48.45</v>
          </cell>
          <cell r="AZ2624">
            <v>13275161</v>
          </cell>
          <cell r="BA2624">
            <v>39532</v>
          </cell>
          <cell r="BB2624">
            <v>425289</v>
          </cell>
          <cell r="BC2624">
            <v>7.34</v>
          </cell>
          <cell r="BD2624">
            <v>9.1</v>
          </cell>
          <cell r="BE2624">
            <v>47.98</v>
          </cell>
          <cell r="BF2624">
            <v>39903</v>
          </cell>
          <cell r="BG2624">
            <v>12586862</v>
          </cell>
          <cell r="BH2624" t="str">
            <v>Average</v>
          </cell>
          <cell r="BI2624" t="str">
            <v>Distribution</v>
          </cell>
          <cell r="BJ2624" t="str">
            <v>Fully Litigated</v>
          </cell>
          <cell r="BK2624" t="str">
            <v>No</v>
          </cell>
          <cell r="BL2624" t="str">
            <v>No</v>
          </cell>
        </row>
        <row r="2625">
          <cell r="AE2625">
            <v>255</v>
          </cell>
          <cell r="AF2625">
            <v>0</v>
          </cell>
          <cell r="AG2625">
            <v>1</v>
          </cell>
          <cell r="AH2625">
            <v>1</v>
          </cell>
          <cell r="AI2625">
            <v>1</v>
          </cell>
          <cell r="AJ2625">
            <v>0</v>
          </cell>
          <cell r="AL2625">
            <v>53</v>
          </cell>
          <cell r="AM2625">
            <v>166</v>
          </cell>
          <cell r="AO2625" t="str">
            <v>C-07-E-0949</v>
          </cell>
          <cell r="AP2625">
            <v>154</v>
          </cell>
          <cell r="AQ2625" t="str">
            <v>NY</v>
          </cell>
          <cell r="AR2625" t="str">
            <v>Orange and Rockland Utilities, Inc.</v>
          </cell>
          <cell r="AS2625" t="str">
            <v>ED</v>
          </cell>
          <cell r="AT2625" t="str">
            <v>Electric</v>
          </cell>
          <cell r="AU2625">
            <v>39304</v>
          </cell>
          <cell r="AV2625">
            <v>47800</v>
          </cell>
          <cell r="AW2625">
            <v>8.8000000000000007</v>
          </cell>
          <cell r="AX2625">
            <v>11.5</v>
          </cell>
          <cell r="AY2625">
            <v>48.6</v>
          </cell>
          <cell r="AZ2625">
            <v>528615</v>
          </cell>
          <cell r="BA2625">
            <v>39645</v>
          </cell>
          <cell r="BB2625">
            <v>15591</v>
          </cell>
          <cell r="BC2625">
            <v>7.69</v>
          </cell>
          <cell r="BD2625">
            <v>9.4</v>
          </cell>
          <cell r="BE2625">
            <v>48</v>
          </cell>
          <cell r="BF2625">
            <v>39994</v>
          </cell>
          <cell r="BG2625">
            <v>504002</v>
          </cell>
          <cell r="BH2625" t="str">
            <v>Average</v>
          </cell>
          <cell r="BI2625" t="str">
            <v>Distribution</v>
          </cell>
          <cell r="BJ2625" t="str">
            <v>Settled</v>
          </cell>
          <cell r="BK2625" t="str">
            <v>Yes</v>
          </cell>
          <cell r="BL2625" t="str">
            <v>No</v>
          </cell>
        </row>
        <row r="2626">
          <cell r="AE2626">
            <v>255</v>
          </cell>
          <cell r="AF2626">
            <v>0</v>
          </cell>
          <cell r="AG2626">
            <v>1</v>
          </cell>
          <cell r="AH2626">
            <v>1</v>
          </cell>
          <cell r="AI2626">
            <v>1</v>
          </cell>
          <cell r="AJ2626">
            <v>0</v>
          </cell>
          <cell r="AL2626">
            <v>53</v>
          </cell>
          <cell r="AM2626">
            <v>166</v>
          </cell>
          <cell r="AO2626" t="str">
            <v>C-06-E-1433</v>
          </cell>
          <cell r="AP2626">
            <v>220</v>
          </cell>
          <cell r="AQ2626" t="str">
            <v>NY</v>
          </cell>
          <cell r="AR2626" t="str">
            <v>Orange and Rockland Utilities, Inc.</v>
          </cell>
          <cell r="AS2626" t="str">
            <v>ED</v>
          </cell>
          <cell r="AT2626" t="str">
            <v>Electric</v>
          </cell>
          <cell r="AU2626">
            <v>39066</v>
          </cell>
          <cell r="AV2626">
            <v>0</v>
          </cell>
          <cell r="AW2626" t="str">
            <v>NA</v>
          </cell>
          <cell r="AX2626" t="str">
            <v>NA</v>
          </cell>
          <cell r="AY2626" t="str">
            <v>NA</v>
          </cell>
          <cell r="AZ2626" t="str">
            <v>NA</v>
          </cell>
          <cell r="BA2626">
            <v>39372</v>
          </cell>
          <cell r="BB2626">
            <v>0</v>
          </cell>
          <cell r="BC2626">
            <v>7.56</v>
          </cell>
          <cell r="BD2626">
            <v>9.1</v>
          </cell>
          <cell r="BE2626">
            <v>47.54</v>
          </cell>
          <cell r="BF2626">
            <v>39629</v>
          </cell>
          <cell r="BG2626">
            <v>436671</v>
          </cell>
          <cell r="BH2626" t="str">
            <v>Average</v>
          </cell>
          <cell r="BI2626" t="str">
            <v>Distribution</v>
          </cell>
          <cell r="BJ2626" t="str">
            <v>Fully Litigated</v>
          </cell>
          <cell r="BK2626" t="str">
            <v>No</v>
          </cell>
          <cell r="BL2626" t="str">
            <v>No</v>
          </cell>
        </row>
        <row r="2627">
          <cell r="AE2627">
            <v>255</v>
          </cell>
          <cell r="AF2627">
            <v>0</v>
          </cell>
          <cell r="AG2627">
            <v>1</v>
          </cell>
          <cell r="AH2627">
            <v>1</v>
          </cell>
          <cell r="AI2627">
            <v>1</v>
          </cell>
          <cell r="AJ2627">
            <v>0</v>
          </cell>
          <cell r="AL2627">
            <v>53</v>
          </cell>
          <cell r="AM2627">
            <v>166</v>
          </cell>
          <cell r="AO2627" t="str">
            <v>C-92-E-1084,5</v>
          </cell>
          <cell r="AP2627">
            <v>243</v>
          </cell>
          <cell r="AQ2627" t="str">
            <v>NY</v>
          </cell>
          <cell r="AR2627" t="str">
            <v>New York State Electric &amp; Gas Corporation</v>
          </cell>
          <cell r="AS2627" t="str">
            <v>IBE</v>
          </cell>
          <cell r="AT2627" t="str">
            <v>Electric</v>
          </cell>
          <cell r="AU2627">
            <v>33928</v>
          </cell>
          <cell r="AV2627">
            <v>56500</v>
          </cell>
          <cell r="AW2627">
            <v>9.61</v>
          </cell>
          <cell r="AX2627">
            <v>11.4</v>
          </cell>
          <cell r="AY2627">
            <v>44.28</v>
          </cell>
          <cell r="AZ2627">
            <v>3183100</v>
          </cell>
          <cell r="BA2627">
            <v>34275</v>
          </cell>
          <cell r="BB2627">
            <v>65500</v>
          </cell>
          <cell r="BC2627">
            <v>9.34</v>
          </cell>
          <cell r="BD2627">
            <v>10.8</v>
          </cell>
          <cell r="BE2627">
            <v>44.28</v>
          </cell>
          <cell r="BF2627">
            <v>34546</v>
          </cell>
          <cell r="BG2627">
            <v>3182200</v>
          </cell>
          <cell r="BH2627" t="str">
            <v>Average</v>
          </cell>
          <cell r="BI2627" t="str">
            <v>Vertically Integrated</v>
          </cell>
          <cell r="BJ2627" t="str">
            <v>Settled</v>
          </cell>
          <cell r="BK2627" t="str">
            <v>Yes</v>
          </cell>
          <cell r="BL2627" t="str">
            <v>No</v>
          </cell>
        </row>
        <row r="2628">
          <cell r="AE2628">
            <v>255</v>
          </cell>
          <cell r="AF2628">
            <v>0</v>
          </cell>
          <cell r="AG2628">
            <v>1</v>
          </cell>
          <cell r="AH2628">
            <v>1</v>
          </cell>
          <cell r="AI2628">
            <v>1</v>
          </cell>
          <cell r="AJ2628">
            <v>0</v>
          </cell>
          <cell r="AL2628">
            <v>53</v>
          </cell>
          <cell r="AM2628">
            <v>166</v>
          </cell>
          <cell r="AO2628" t="str">
            <v>C-07-S-1315</v>
          </cell>
          <cell r="AP2628">
            <v>264</v>
          </cell>
          <cell r="AQ2628" t="str">
            <v>NY</v>
          </cell>
          <cell r="AR2628" t="str">
            <v>Consolidated Edison Company of New York, Inc.</v>
          </cell>
          <cell r="AS2628" t="str">
            <v>ED</v>
          </cell>
          <cell r="AT2628" t="str">
            <v>Steam</v>
          </cell>
          <cell r="AU2628">
            <v>39388</v>
          </cell>
          <cell r="AV2628">
            <v>126600</v>
          </cell>
          <cell r="AW2628">
            <v>8.58</v>
          </cell>
          <cell r="AX2628">
            <v>11.5</v>
          </cell>
          <cell r="AY2628">
            <v>48.45</v>
          </cell>
          <cell r="AZ2628">
            <v>1387000</v>
          </cell>
          <cell r="BA2628">
            <v>39708</v>
          </cell>
          <cell r="BB2628">
            <v>43700</v>
          </cell>
          <cell r="BC2628">
            <v>7.5</v>
          </cell>
          <cell r="BD2628">
            <v>9.3000000000000007</v>
          </cell>
          <cell r="BE2628">
            <v>48</v>
          </cell>
          <cell r="BF2628">
            <v>40086</v>
          </cell>
          <cell r="BG2628">
            <v>1333842</v>
          </cell>
          <cell r="BH2628" t="str">
            <v>Average</v>
          </cell>
          <cell r="BI2628" t="str">
            <v>Vertically Integrated</v>
          </cell>
          <cell r="BJ2628" t="str">
            <v>Settled</v>
          </cell>
          <cell r="BK2628" t="str">
            <v>Yes</v>
          </cell>
          <cell r="BL2628" t="str">
            <v>No</v>
          </cell>
        </row>
        <row r="2629">
          <cell r="AE2629">
            <v>255</v>
          </cell>
          <cell r="AF2629">
            <v>0</v>
          </cell>
          <cell r="AG2629">
            <v>1</v>
          </cell>
          <cell r="AH2629">
            <v>1</v>
          </cell>
          <cell r="AI2629">
            <v>1</v>
          </cell>
          <cell r="AJ2629">
            <v>1</v>
          </cell>
          <cell r="AL2629">
            <v>53</v>
          </cell>
          <cell r="AM2629">
            <v>166</v>
          </cell>
          <cell r="AO2629" t="str">
            <v>C-06-G-1185</v>
          </cell>
          <cell r="AP2629">
            <v>285</v>
          </cell>
          <cell r="AQ2629" t="str">
            <v>NY</v>
          </cell>
          <cell r="AR2629" t="str">
            <v>The Brooklyn Union Gas Company</v>
          </cell>
          <cell r="AS2629" t="str">
            <v>NG.</v>
          </cell>
          <cell r="AT2629" t="str">
            <v>Natural Gas</v>
          </cell>
          <cell r="AU2629">
            <v>38919</v>
          </cell>
          <cell r="AV2629">
            <v>180700</v>
          </cell>
          <cell r="AW2629" t="str">
            <v>NA</v>
          </cell>
          <cell r="AX2629">
            <v>11</v>
          </cell>
          <cell r="AY2629" t="str">
            <v>NA</v>
          </cell>
          <cell r="AZ2629" t="str">
            <v>NA</v>
          </cell>
          <cell r="BA2629">
            <v>39435</v>
          </cell>
          <cell r="BB2629">
            <v>46900</v>
          </cell>
          <cell r="BC2629" t="str">
            <v>NA</v>
          </cell>
          <cell r="BD2629">
            <v>9.8000000000000007</v>
          </cell>
          <cell r="BE2629" t="str">
            <v>NA</v>
          </cell>
          <cell r="BF2629">
            <v>39813</v>
          </cell>
          <cell r="BG2629">
            <v>1900000</v>
          </cell>
          <cell r="BI2629" t="str">
            <v>Distribution</v>
          </cell>
          <cell r="BJ2629" t="str">
            <v>Settled</v>
          </cell>
          <cell r="BK2629" t="str">
            <v>Yes</v>
          </cell>
          <cell r="BL2629" t="str">
            <v>No</v>
          </cell>
        </row>
        <row r="2630">
          <cell r="AE2630">
            <v>255</v>
          </cell>
          <cell r="AF2630">
            <v>0</v>
          </cell>
          <cell r="AG2630">
            <v>1</v>
          </cell>
          <cell r="AH2630">
            <v>1</v>
          </cell>
          <cell r="AI2630">
            <v>1</v>
          </cell>
          <cell r="AJ2630">
            <v>1</v>
          </cell>
          <cell r="AL2630">
            <v>53</v>
          </cell>
          <cell r="AM2630">
            <v>167</v>
          </cell>
          <cell r="AO2630" t="str">
            <v>C-06-G-1186</v>
          </cell>
          <cell r="AP2630">
            <v>288</v>
          </cell>
          <cell r="AQ2630" t="str">
            <v>NY</v>
          </cell>
          <cell r="AR2630" t="str">
            <v>KeySpan Gas East Corporation</v>
          </cell>
          <cell r="AS2630" t="str">
            <v>NG.</v>
          </cell>
          <cell r="AT2630" t="str">
            <v>Natural Gas</v>
          </cell>
          <cell r="AU2630">
            <v>38919</v>
          </cell>
          <cell r="AV2630">
            <v>145000</v>
          </cell>
          <cell r="AW2630" t="str">
            <v>NA</v>
          </cell>
          <cell r="AX2630">
            <v>11</v>
          </cell>
          <cell r="AY2630" t="str">
            <v>NA</v>
          </cell>
          <cell r="AZ2630" t="str">
            <v>NA</v>
          </cell>
          <cell r="BA2630">
            <v>39435</v>
          </cell>
          <cell r="BB2630">
            <v>82400</v>
          </cell>
          <cell r="BC2630" t="str">
            <v>NA</v>
          </cell>
          <cell r="BD2630">
            <v>9.8000000000000007</v>
          </cell>
          <cell r="BE2630" t="str">
            <v>NA</v>
          </cell>
          <cell r="BF2630">
            <v>39813</v>
          </cell>
          <cell r="BG2630">
            <v>1600000</v>
          </cell>
          <cell r="BI2630" t="str">
            <v>Distribution</v>
          </cell>
          <cell r="BJ2630" t="str">
            <v>Settled</v>
          </cell>
          <cell r="BK2630" t="str">
            <v>Yes</v>
          </cell>
          <cell r="BL2630" t="str">
            <v>No</v>
          </cell>
        </row>
        <row r="2631">
          <cell r="AE2631">
            <v>255</v>
          </cell>
          <cell r="AF2631">
            <v>0</v>
          </cell>
          <cell r="AG2631">
            <v>1</v>
          </cell>
          <cell r="AH2631">
            <v>1</v>
          </cell>
          <cell r="AI2631">
            <v>1</v>
          </cell>
          <cell r="AJ2631">
            <v>0</v>
          </cell>
          <cell r="AL2631">
            <v>53</v>
          </cell>
          <cell r="AM2631">
            <v>167</v>
          </cell>
          <cell r="AO2631" t="str">
            <v>C-08-E-0539</v>
          </cell>
          <cell r="AP2631">
            <v>330</v>
          </cell>
          <cell r="AQ2631" t="str">
            <v>NY</v>
          </cell>
          <cell r="AR2631" t="str">
            <v>Consolidated Edison Company of New York, Inc.</v>
          </cell>
          <cell r="AS2631" t="str">
            <v>ED</v>
          </cell>
          <cell r="AT2631" t="str">
            <v>Electric</v>
          </cell>
          <cell r="AU2631">
            <v>39577</v>
          </cell>
          <cell r="AV2631">
            <v>819024</v>
          </cell>
          <cell r="AW2631">
            <v>7.97</v>
          </cell>
          <cell r="AX2631">
            <v>10</v>
          </cell>
          <cell r="AY2631">
            <v>48.47</v>
          </cell>
          <cell r="AZ2631">
            <v>14483004</v>
          </cell>
          <cell r="BA2631">
            <v>39927</v>
          </cell>
          <cell r="BB2631">
            <v>523405</v>
          </cell>
          <cell r="BC2631">
            <v>7.79</v>
          </cell>
          <cell r="BD2631">
            <v>10</v>
          </cell>
          <cell r="BE2631">
            <v>48</v>
          </cell>
          <cell r="BF2631">
            <v>40268</v>
          </cell>
          <cell r="BG2631">
            <v>14097323</v>
          </cell>
          <cell r="BH2631" t="str">
            <v>Average</v>
          </cell>
          <cell r="BI2631" t="str">
            <v>Distribution</v>
          </cell>
          <cell r="BJ2631" t="str">
            <v>Fully Litigated</v>
          </cell>
          <cell r="BK2631" t="str">
            <v>No</v>
          </cell>
          <cell r="BL2631" t="str">
            <v>No</v>
          </cell>
        </row>
        <row r="2632">
          <cell r="AE2632">
            <v>255</v>
          </cell>
          <cell r="AF2632">
            <v>0</v>
          </cell>
          <cell r="AG2632">
            <v>1</v>
          </cell>
          <cell r="AH2632">
            <v>1</v>
          </cell>
          <cell r="AI2632">
            <v>1</v>
          </cell>
          <cell r="AJ2632">
            <v>1</v>
          </cell>
          <cell r="AL2632">
            <v>53</v>
          </cell>
          <cell r="AM2632">
            <v>167</v>
          </cell>
          <cell r="AO2632" t="str">
            <v>C-08-G-0609</v>
          </cell>
          <cell r="AP2632">
            <v>345</v>
          </cell>
          <cell r="AQ2632" t="str">
            <v>NY</v>
          </cell>
          <cell r="AR2632" t="str">
            <v>Niagara Mohawk Power Corporation</v>
          </cell>
          <cell r="AS2632" t="str">
            <v>NG.</v>
          </cell>
          <cell r="AT2632" t="str">
            <v>Natural Gas</v>
          </cell>
          <cell r="AU2632">
            <v>39591</v>
          </cell>
          <cell r="AV2632">
            <v>81900</v>
          </cell>
          <cell r="AW2632">
            <v>8.31</v>
          </cell>
          <cell r="AX2632">
            <v>11</v>
          </cell>
          <cell r="AY2632">
            <v>50</v>
          </cell>
          <cell r="AZ2632">
            <v>1077000</v>
          </cell>
          <cell r="BA2632">
            <v>39948</v>
          </cell>
          <cell r="BB2632">
            <v>39428</v>
          </cell>
          <cell r="BC2632">
            <v>7.7</v>
          </cell>
          <cell r="BD2632">
            <v>10.199999999999999</v>
          </cell>
          <cell r="BE2632">
            <v>43.7</v>
          </cell>
          <cell r="BF2632">
            <v>40268</v>
          </cell>
          <cell r="BG2632">
            <v>1029252</v>
          </cell>
          <cell r="BH2632" t="str">
            <v>Average</v>
          </cell>
          <cell r="BI2632" t="str">
            <v>Distribution</v>
          </cell>
          <cell r="BJ2632" t="str">
            <v>Settled</v>
          </cell>
          <cell r="BK2632" t="str">
            <v>Yes</v>
          </cell>
          <cell r="BL2632" t="str">
            <v>No</v>
          </cell>
        </row>
        <row r="2633">
          <cell r="AE2633">
            <v>255</v>
          </cell>
          <cell r="AF2633">
            <v>0</v>
          </cell>
          <cell r="AG2633">
            <v>1</v>
          </cell>
          <cell r="AH2633">
            <v>1</v>
          </cell>
          <cell r="AI2633">
            <v>1</v>
          </cell>
          <cell r="AJ2633">
            <v>0</v>
          </cell>
          <cell r="AL2633">
            <v>53</v>
          </cell>
          <cell r="AM2633">
            <v>167</v>
          </cell>
          <cell r="AO2633" t="str">
            <v>C-08-E-0887</v>
          </cell>
          <cell r="AP2633">
            <v>382</v>
          </cell>
          <cell r="AQ2633" t="str">
            <v>NY</v>
          </cell>
          <cell r="AR2633" t="str">
            <v>Central Hudson Gas &amp; Electric Corporation</v>
          </cell>
          <cell r="AS2633" t="str">
            <v>FTS</v>
          </cell>
          <cell r="AT2633" t="str">
            <v>Electric</v>
          </cell>
          <cell r="AU2633">
            <v>39660</v>
          </cell>
          <cell r="AV2633">
            <v>66121</v>
          </cell>
          <cell r="AW2633">
            <v>7.34</v>
          </cell>
          <cell r="AX2633">
            <v>10.050000000000001</v>
          </cell>
          <cell r="AY2633">
            <v>48</v>
          </cell>
          <cell r="AZ2633">
            <v>678043</v>
          </cell>
          <cell r="BA2633">
            <v>39986</v>
          </cell>
          <cell r="BB2633">
            <v>39597</v>
          </cell>
          <cell r="BC2633">
            <v>7.28</v>
          </cell>
          <cell r="BD2633">
            <v>10</v>
          </cell>
          <cell r="BE2633">
            <v>47</v>
          </cell>
          <cell r="BF2633">
            <v>40359</v>
          </cell>
          <cell r="BG2633">
            <v>674360</v>
          </cell>
          <cell r="BH2633" t="str">
            <v>Average</v>
          </cell>
          <cell r="BI2633" t="str">
            <v>Distribution</v>
          </cell>
          <cell r="BJ2633" t="str">
            <v>Fully Litigated</v>
          </cell>
          <cell r="BK2633" t="str">
            <v>No</v>
          </cell>
          <cell r="BL2633" t="str">
            <v>No</v>
          </cell>
        </row>
        <row r="2634">
          <cell r="AE2634">
            <v>255</v>
          </cell>
          <cell r="AF2634">
            <v>0</v>
          </cell>
          <cell r="AG2634">
            <v>1</v>
          </cell>
          <cell r="AH2634">
            <v>1</v>
          </cell>
          <cell r="AI2634">
            <v>1</v>
          </cell>
          <cell r="AJ2634">
            <v>1</v>
          </cell>
          <cell r="AL2634">
            <v>53</v>
          </cell>
          <cell r="AM2634">
            <v>167</v>
          </cell>
          <cell r="AO2634" t="str">
            <v>C-08-G-0888</v>
          </cell>
          <cell r="AP2634">
            <v>383</v>
          </cell>
          <cell r="AQ2634" t="str">
            <v>NY</v>
          </cell>
          <cell r="AR2634" t="str">
            <v>Central Hudson Gas &amp; Electric Corporation</v>
          </cell>
          <cell r="AS2634" t="str">
            <v>FTS</v>
          </cell>
          <cell r="AT2634" t="str">
            <v>Natural Gas</v>
          </cell>
          <cell r="AU2634">
            <v>39660</v>
          </cell>
          <cell r="AV2634">
            <v>20202</v>
          </cell>
          <cell r="AW2634">
            <v>7.34</v>
          </cell>
          <cell r="AX2634">
            <v>10.050000000000001</v>
          </cell>
          <cell r="AY2634">
            <v>48</v>
          </cell>
          <cell r="AZ2634">
            <v>183883</v>
          </cell>
          <cell r="BA2634">
            <v>39986</v>
          </cell>
          <cell r="BB2634">
            <v>13828</v>
          </cell>
          <cell r="BC2634">
            <v>7.28</v>
          </cell>
          <cell r="BD2634">
            <v>10</v>
          </cell>
          <cell r="BE2634">
            <v>47</v>
          </cell>
          <cell r="BF2634">
            <v>40359</v>
          </cell>
          <cell r="BG2634">
            <v>183206</v>
          </cell>
          <cell r="BH2634" t="str">
            <v>Average</v>
          </cell>
          <cell r="BI2634" t="str">
            <v>Distribution</v>
          </cell>
          <cell r="BJ2634" t="str">
            <v>Fully Litigated</v>
          </cell>
          <cell r="BK2634" t="str">
            <v>No</v>
          </cell>
          <cell r="BL2634" t="str">
            <v>No</v>
          </cell>
        </row>
        <row r="2635">
          <cell r="AE2635">
            <v>255</v>
          </cell>
          <cell r="AF2635">
            <v>0</v>
          </cell>
          <cell r="AG2635">
            <v>1</v>
          </cell>
          <cell r="AH2635">
            <v>1</v>
          </cell>
          <cell r="AI2635">
            <v>1</v>
          </cell>
          <cell r="AJ2635">
            <v>1</v>
          </cell>
          <cell r="AL2635">
            <v>53</v>
          </cell>
          <cell r="AM2635">
            <v>167</v>
          </cell>
          <cell r="AO2635" t="str">
            <v>C-08-G-1398</v>
          </cell>
          <cell r="AP2635">
            <v>421</v>
          </cell>
          <cell r="AQ2635" t="str">
            <v>NY</v>
          </cell>
          <cell r="AR2635" t="str">
            <v>Orange and Rockland Utilities, Inc.</v>
          </cell>
          <cell r="AS2635" t="str">
            <v>ED</v>
          </cell>
          <cell r="AT2635" t="str">
            <v>Natural Gas</v>
          </cell>
          <cell r="AU2635">
            <v>39778</v>
          </cell>
          <cell r="AV2635">
            <v>23206</v>
          </cell>
          <cell r="AW2635">
            <v>9.48</v>
          </cell>
          <cell r="AX2635">
            <v>11.6</v>
          </cell>
          <cell r="AY2635">
            <v>48</v>
          </cell>
          <cell r="AZ2635">
            <v>284611</v>
          </cell>
          <cell r="BA2635">
            <v>40102</v>
          </cell>
          <cell r="BB2635">
            <v>8964</v>
          </cell>
          <cell r="BC2635">
            <v>8.49</v>
          </cell>
          <cell r="BD2635">
            <v>10.4</v>
          </cell>
          <cell r="BE2635">
            <v>48</v>
          </cell>
          <cell r="BF2635">
            <v>40482</v>
          </cell>
          <cell r="BG2635">
            <v>279799</v>
          </cell>
          <cell r="BH2635" t="str">
            <v>Average</v>
          </cell>
          <cell r="BI2635" t="str">
            <v>Distribution</v>
          </cell>
          <cell r="BJ2635" t="str">
            <v>Settled</v>
          </cell>
          <cell r="BK2635" t="str">
            <v>Yes</v>
          </cell>
          <cell r="BL2635" t="str">
            <v>No</v>
          </cell>
        </row>
        <row r="2636">
          <cell r="AE2636">
            <v>255</v>
          </cell>
          <cell r="AF2636">
            <v>0</v>
          </cell>
          <cell r="AG2636">
            <v>1</v>
          </cell>
          <cell r="AH2636">
            <v>1</v>
          </cell>
          <cell r="AI2636">
            <v>1</v>
          </cell>
          <cell r="AJ2636">
            <v>0</v>
          </cell>
          <cell r="AL2636">
            <v>53</v>
          </cell>
          <cell r="AM2636">
            <v>167</v>
          </cell>
          <cell r="AO2636" t="str">
            <v>C-09-E-0428</v>
          </cell>
          <cell r="AP2636">
            <v>467</v>
          </cell>
          <cell r="AQ2636" t="str">
            <v>NY</v>
          </cell>
          <cell r="AR2636" t="str">
            <v>Consolidated Edison Company of New York, Inc.</v>
          </cell>
          <cell r="AS2636" t="str">
            <v>ED</v>
          </cell>
          <cell r="AT2636" t="str">
            <v>Electric</v>
          </cell>
          <cell r="AU2636">
            <v>39941</v>
          </cell>
          <cell r="AV2636">
            <v>853000</v>
          </cell>
          <cell r="AW2636">
            <v>8.2899999999999991</v>
          </cell>
          <cell r="AX2636">
            <v>10.9</v>
          </cell>
          <cell r="AY2636">
            <v>48</v>
          </cell>
          <cell r="AZ2636">
            <v>15107000</v>
          </cell>
          <cell r="BA2636">
            <v>40262</v>
          </cell>
          <cell r="BB2636">
            <v>540817</v>
          </cell>
          <cell r="BC2636">
            <v>7.76</v>
          </cell>
          <cell r="BD2636">
            <v>10.15</v>
          </cell>
          <cell r="BE2636">
            <v>48</v>
          </cell>
          <cell r="BF2636">
            <v>40633</v>
          </cell>
          <cell r="BG2636">
            <v>14887000</v>
          </cell>
          <cell r="BH2636" t="str">
            <v>Average</v>
          </cell>
          <cell r="BI2636" t="str">
            <v>Distribution</v>
          </cell>
          <cell r="BJ2636" t="str">
            <v>Settled</v>
          </cell>
          <cell r="BK2636" t="str">
            <v>Yes</v>
          </cell>
          <cell r="BL2636" t="str">
            <v>No</v>
          </cell>
        </row>
        <row r="2637">
          <cell r="AE2637">
            <v>255</v>
          </cell>
          <cell r="AF2637">
            <v>0</v>
          </cell>
          <cell r="AG2637">
            <v>1</v>
          </cell>
          <cell r="AH2637">
            <v>1</v>
          </cell>
          <cell r="AI2637">
            <v>1</v>
          </cell>
          <cell r="AJ2637">
            <v>0</v>
          </cell>
          <cell r="AL2637">
            <v>53</v>
          </cell>
          <cell r="AM2637">
            <v>167</v>
          </cell>
          <cell r="AO2637" t="str">
            <v>C-03-S-1672</v>
          </cell>
          <cell r="AP2637">
            <v>497</v>
          </cell>
          <cell r="AQ2637" t="str">
            <v>NY</v>
          </cell>
          <cell r="AR2637" t="str">
            <v>Consolidated Edison Company of New York, Inc.</v>
          </cell>
          <cell r="AS2637" t="str">
            <v>ED</v>
          </cell>
          <cell r="AT2637" t="str">
            <v>Steam</v>
          </cell>
          <cell r="AU2637">
            <v>37946</v>
          </cell>
          <cell r="AV2637">
            <v>128900</v>
          </cell>
          <cell r="AW2637">
            <v>9.02</v>
          </cell>
          <cell r="AX2637">
            <v>12</v>
          </cell>
          <cell r="AY2637">
            <v>49.3</v>
          </cell>
          <cell r="AZ2637">
            <v>1120500</v>
          </cell>
          <cell r="BA2637">
            <v>38257</v>
          </cell>
          <cell r="BB2637">
            <v>77000</v>
          </cell>
          <cell r="BC2637">
            <v>8.06</v>
          </cell>
          <cell r="BD2637">
            <v>10.3</v>
          </cell>
          <cell r="BE2637">
            <v>48</v>
          </cell>
          <cell r="BF2637">
            <v>38625</v>
          </cell>
          <cell r="BG2637">
            <v>600700</v>
          </cell>
          <cell r="BH2637" t="str">
            <v>Average</v>
          </cell>
          <cell r="BI2637" t="str">
            <v>Vertically Integrated</v>
          </cell>
          <cell r="BJ2637" t="str">
            <v>Settled</v>
          </cell>
          <cell r="BK2637" t="str">
            <v>Yes</v>
          </cell>
          <cell r="BL2637" t="str">
            <v>No</v>
          </cell>
        </row>
        <row r="2638">
          <cell r="AE2638">
            <v>255</v>
          </cell>
          <cell r="AF2638">
            <v>0</v>
          </cell>
          <cell r="AG2638">
            <v>1</v>
          </cell>
          <cell r="AH2638">
            <v>1</v>
          </cell>
          <cell r="AI2638">
            <v>1</v>
          </cell>
          <cell r="AJ2638">
            <v>0</v>
          </cell>
          <cell r="AL2638">
            <v>53</v>
          </cell>
          <cell r="AM2638">
            <v>167</v>
          </cell>
          <cell r="AO2638" t="str">
            <v>C-09-E-0588</v>
          </cell>
          <cell r="AP2638">
            <v>517</v>
          </cell>
          <cell r="AQ2638" t="str">
            <v>NY</v>
          </cell>
          <cell r="AR2638" t="str">
            <v>Central Hudson Gas &amp; Electric Corporation</v>
          </cell>
          <cell r="AS2638" t="str">
            <v>FTS</v>
          </cell>
          <cell r="AT2638" t="str">
            <v>Electric</v>
          </cell>
          <cell r="AU2638">
            <v>40025</v>
          </cell>
          <cell r="AV2638">
            <v>26300</v>
          </cell>
          <cell r="AW2638">
            <v>7.44</v>
          </cell>
          <cell r="AX2638">
            <v>10</v>
          </cell>
          <cell r="AY2638">
            <v>48</v>
          </cell>
          <cell r="AZ2638">
            <v>694121</v>
          </cell>
          <cell r="BA2638">
            <v>40345</v>
          </cell>
          <cell r="BB2638">
            <v>11815</v>
          </cell>
          <cell r="BC2638">
            <v>7.43</v>
          </cell>
          <cell r="BD2638">
            <v>10</v>
          </cell>
          <cell r="BE2638">
            <v>48</v>
          </cell>
          <cell r="BF2638">
            <v>40724</v>
          </cell>
          <cell r="BG2638">
            <v>692906</v>
          </cell>
          <cell r="BH2638" t="str">
            <v>Average</v>
          </cell>
          <cell r="BI2638" t="str">
            <v>Distribution</v>
          </cell>
          <cell r="BJ2638" t="str">
            <v>Settled</v>
          </cell>
          <cell r="BK2638" t="str">
            <v>Yes</v>
          </cell>
          <cell r="BL2638" t="str">
            <v>No</v>
          </cell>
        </row>
        <row r="2639">
          <cell r="AE2639">
            <v>255</v>
          </cell>
          <cell r="AF2639">
            <v>0</v>
          </cell>
          <cell r="AG2639">
            <v>1</v>
          </cell>
          <cell r="AH2639">
            <v>1</v>
          </cell>
          <cell r="AI2639">
            <v>1</v>
          </cell>
          <cell r="AJ2639">
            <v>1</v>
          </cell>
          <cell r="AL2639">
            <v>53</v>
          </cell>
          <cell r="AM2639">
            <v>167</v>
          </cell>
          <cell r="AO2639" t="str">
            <v>C-09-G-0589</v>
          </cell>
          <cell r="AP2639">
            <v>518</v>
          </cell>
          <cell r="AQ2639" t="str">
            <v>NY</v>
          </cell>
          <cell r="AR2639" t="str">
            <v>Central Hudson Gas &amp; Electric Corporation</v>
          </cell>
          <cell r="AS2639" t="str">
            <v>FTS</v>
          </cell>
          <cell r="AT2639" t="str">
            <v>Natural Gas</v>
          </cell>
          <cell r="AU2639">
            <v>40025</v>
          </cell>
          <cell r="AV2639">
            <v>7800</v>
          </cell>
          <cell r="AW2639">
            <v>7.44</v>
          </cell>
          <cell r="AX2639">
            <v>10</v>
          </cell>
          <cell r="AY2639">
            <v>48</v>
          </cell>
          <cell r="AZ2639">
            <v>190035</v>
          </cell>
          <cell r="BA2639">
            <v>40345</v>
          </cell>
          <cell r="BB2639">
            <v>5709</v>
          </cell>
          <cell r="BC2639">
            <v>7.43</v>
          </cell>
          <cell r="BD2639">
            <v>10</v>
          </cell>
          <cell r="BE2639">
            <v>48</v>
          </cell>
          <cell r="BF2639">
            <v>40724</v>
          </cell>
          <cell r="BG2639">
            <v>190124</v>
          </cell>
          <cell r="BH2639" t="str">
            <v>Average</v>
          </cell>
          <cell r="BI2639" t="str">
            <v>Distribution</v>
          </cell>
          <cell r="BJ2639" t="str">
            <v>Settled</v>
          </cell>
          <cell r="BK2639" t="str">
            <v>Yes</v>
          </cell>
          <cell r="BL2639" t="str">
            <v>No</v>
          </cell>
        </row>
        <row r="2640">
          <cell r="AE2640">
            <v>255</v>
          </cell>
          <cell r="AF2640">
            <v>0</v>
          </cell>
          <cell r="AG2640">
            <v>1</v>
          </cell>
          <cell r="AH2640">
            <v>1</v>
          </cell>
          <cell r="AI2640">
            <v>1</v>
          </cell>
          <cell r="AJ2640">
            <v>0</v>
          </cell>
          <cell r="AL2640">
            <v>53</v>
          </cell>
          <cell r="AM2640">
            <v>167</v>
          </cell>
          <cell r="AO2640" t="str">
            <v>C-09-E-0715</v>
          </cell>
          <cell r="AP2640">
            <v>537</v>
          </cell>
          <cell r="AQ2640" t="str">
            <v>NY</v>
          </cell>
          <cell r="AR2640" t="str">
            <v>New York State Electric &amp; Gas Corporation</v>
          </cell>
          <cell r="AS2640" t="str">
            <v>IBE</v>
          </cell>
          <cell r="AT2640" t="str">
            <v>Electric</v>
          </cell>
          <cell r="AU2640">
            <v>40073</v>
          </cell>
          <cell r="AV2640">
            <v>160609</v>
          </cell>
          <cell r="AW2640">
            <v>8.66</v>
          </cell>
          <cell r="AX2640">
            <v>11.43</v>
          </cell>
          <cell r="AY2640">
            <v>48</v>
          </cell>
          <cell r="AZ2640">
            <v>1589014</v>
          </cell>
          <cell r="BA2640">
            <v>40437</v>
          </cell>
          <cell r="BB2640">
            <v>66750</v>
          </cell>
          <cell r="BC2640">
            <v>7.48</v>
          </cell>
          <cell r="BD2640">
            <v>10</v>
          </cell>
          <cell r="BE2640">
            <v>48</v>
          </cell>
          <cell r="BF2640">
            <v>40786</v>
          </cell>
          <cell r="BG2640">
            <v>1565817</v>
          </cell>
          <cell r="BH2640" t="str">
            <v>Average</v>
          </cell>
          <cell r="BI2640" t="str">
            <v>Distribution</v>
          </cell>
          <cell r="BJ2640" t="str">
            <v>Settled</v>
          </cell>
          <cell r="BK2640" t="str">
            <v>Yes</v>
          </cell>
          <cell r="BL2640" t="str">
            <v>No</v>
          </cell>
        </row>
        <row r="2641">
          <cell r="AE2641">
            <v>255</v>
          </cell>
          <cell r="AF2641">
            <v>0</v>
          </cell>
          <cell r="AG2641">
            <v>1</v>
          </cell>
          <cell r="AH2641">
            <v>1</v>
          </cell>
          <cell r="AI2641">
            <v>1</v>
          </cell>
          <cell r="AJ2641">
            <v>1</v>
          </cell>
          <cell r="AL2641">
            <v>53</v>
          </cell>
          <cell r="AM2641">
            <v>167</v>
          </cell>
          <cell r="AO2641" t="str">
            <v>C-09-G-0716</v>
          </cell>
          <cell r="AP2641">
            <v>538</v>
          </cell>
          <cell r="AQ2641" t="str">
            <v>NY</v>
          </cell>
          <cell r="AR2641" t="str">
            <v>New York State Electric &amp; Gas Corporation</v>
          </cell>
          <cell r="AS2641" t="str">
            <v>IBE</v>
          </cell>
          <cell r="AT2641" t="str">
            <v>Natural Gas</v>
          </cell>
          <cell r="AU2641">
            <v>40073</v>
          </cell>
          <cell r="AV2641">
            <v>54928</v>
          </cell>
          <cell r="AW2641">
            <v>8.66</v>
          </cell>
          <cell r="AX2641">
            <v>11.43</v>
          </cell>
          <cell r="AY2641">
            <v>48</v>
          </cell>
          <cell r="AZ2641">
            <v>495294</v>
          </cell>
          <cell r="BA2641">
            <v>40437</v>
          </cell>
          <cell r="BB2641">
            <v>30141</v>
          </cell>
          <cell r="BC2641">
            <v>7.48</v>
          </cell>
          <cell r="BD2641">
            <v>10</v>
          </cell>
          <cell r="BE2641">
            <v>48</v>
          </cell>
          <cell r="BF2641">
            <v>40786</v>
          </cell>
          <cell r="BG2641">
            <v>486897</v>
          </cell>
          <cell r="BH2641" t="str">
            <v>Average</v>
          </cell>
          <cell r="BI2641" t="str">
            <v>Distribution</v>
          </cell>
          <cell r="BJ2641" t="str">
            <v>Settled</v>
          </cell>
          <cell r="BK2641" t="str">
            <v>Yes</v>
          </cell>
          <cell r="BL2641" t="str">
            <v>No</v>
          </cell>
        </row>
        <row r="2642">
          <cell r="AE2642">
            <v>255</v>
          </cell>
          <cell r="AF2642">
            <v>0</v>
          </cell>
          <cell r="AG2642">
            <v>1</v>
          </cell>
          <cell r="AH2642">
            <v>1</v>
          </cell>
          <cell r="AI2642">
            <v>1</v>
          </cell>
          <cell r="AJ2642">
            <v>0</v>
          </cell>
          <cell r="AL2642">
            <v>53</v>
          </cell>
          <cell r="AM2642">
            <v>167</v>
          </cell>
          <cell r="AO2642" t="str">
            <v>C-09-E-0717</v>
          </cell>
          <cell r="AP2642">
            <v>539</v>
          </cell>
          <cell r="AQ2642" t="str">
            <v>NY</v>
          </cell>
          <cell r="AR2642" t="str">
            <v>Rochester Gas and Electric Corporation</v>
          </cell>
          <cell r="AS2642" t="str">
            <v>IBE</v>
          </cell>
          <cell r="AT2642" t="str">
            <v>Electric</v>
          </cell>
          <cell r="AU2642">
            <v>40073</v>
          </cell>
          <cell r="AV2642">
            <v>82108</v>
          </cell>
          <cell r="AW2642">
            <v>9.41</v>
          </cell>
          <cell r="AX2642">
            <v>11.43</v>
          </cell>
          <cell r="AY2642">
            <v>48</v>
          </cell>
          <cell r="AZ2642">
            <v>968541</v>
          </cell>
          <cell r="BA2642">
            <v>40437</v>
          </cell>
          <cell r="BB2642">
            <v>33048</v>
          </cell>
          <cell r="BC2642">
            <v>8.4700000000000006</v>
          </cell>
          <cell r="BD2642">
            <v>10</v>
          </cell>
          <cell r="BE2642">
            <v>48</v>
          </cell>
          <cell r="BF2642">
            <v>40786</v>
          </cell>
          <cell r="BG2642">
            <v>922875</v>
          </cell>
          <cell r="BH2642" t="str">
            <v>Average</v>
          </cell>
          <cell r="BI2642" t="str">
            <v>Distribution</v>
          </cell>
          <cell r="BJ2642" t="str">
            <v>Settled</v>
          </cell>
          <cell r="BK2642" t="str">
            <v>Yes</v>
          </cell>
          <cell r="BL2642" t="str">
            <v>No</v>
          </cell>
        </row>
        <row r="2643">
          <cell r="AE2643">
            <v>255</v>
          </cell>
          <cell r="AF2643">
            <v>0</v>
          </cell>
          <cell r="AG2643">
            <v>1</v>
          </cell>
          <cell r="AH2643">
            <v>1</v>
          </cell>
          <cell r="AI2643">
            <v>1</v>
          </cell>
          <cell r="AJ2643">
            <v>1</v>
          </cell>
          <cell r="AL2643">
            <v>53</v>
          </cell>
          <cell r="AM2643">
            <v>167</v>
          </cell>
          <cell r="AO2643" t="str">
            <v>C-09-G-0718</v>
          </cell>
          <cell r="AP2643">
            <v>540</v>
          </cell>
          <cell r="AQ2643" t="str">
            <v>NY</v>
          </cell>
          <cell r="AR2643" t="str">
            <v>Rochester Gas and Electric Corporation</v>
          </cell>
          <cell r="AS2643" t="str">
            <v>IBE</v>
          </cell>
          <cell r="AT2643" t="str">
            <v>Natural Gas</v>
          </cell>
          <cell r="AU2643">
            <v>40073</v>
          </cell>
          <cell r="AV2643">
            <v>59010</v>
          </cell>
          <cell r="AW2643">
            <v>9.41</v>
          </cell>
          <cell r="AX2643">
            <v>11.43</v>
          </cell>
          <cell r="AY2643">
            <v>48</v>
          </cell>
          <cell r="AZ2643">
            <v>425863</v>
          </cell>
          <cell r="BA2643">
            <v>40437</v>
          </cell>
          <cell r="BB2643">
            <v>28107</v>
          </cell>
          <cell r="BC2643">
            <v>8.4700000000000006</v>
          </cell>
          <cell r="BD2643">
            <v>10</v>
          </cell>
          <cell r="BE2643">
            <v>48</v>
          </cell>
          <cell r="BF2643">
            <v>40786</v>
          </cell>
          <cell r="BG2643">
            <v>406049</v>
          </cell>
          <cell r="BH2643" t="str">
            <v>Average</v>
          </cell>
          <cell r="BI2643" t="str">
            <v>Distribution</v>
          </cell>
          <cell r="BJ2643" t="str">
            <v>Settled</v>
          </cell>
          <cell r="BK2643" t="str">
            <v>Yes</v>
          </cell>
          <cell r="BL2643" t="str">
            <v>No</v>
          </cell>
        </row>
        <row r="2644">
          <cell r="AE2644">
            <v>255</v>
          </cell>
          <cell r="AF2644">
            <v>0</v>
          </cell>
          <cell r="AG2644">
            <v>1</v>
          </cell>
          <cell r="AH2644">
            <v>1</v>
          </cell>
          <cell r="AI2644">
            <v>1</v>
          </cell>
          <cell r="AJ2644">
            <v>1</v>
          </cell>
          <cell r="AL2644">
            <v>53</v>
          </cell>
          <cell r="AM2644">
            <v>167</v>
          </cell>
          <cell r="AO2644" t="str">
            <v>C-09-G-0795</v>
          </cell>
          <cell r="AP2644">
            <v>553</v>
          </cell>
          <cell r="AQ2644" t="str">
            <v>NY</v>
          </cell>
          <cell r="AR2644" t="str">
            <v>Consolidated Edison Company of New York, Inc.</v>
          </cell>
          <cell r="AS2644" t="str">
            <v>ED</v>
          </cell>
          <cell r="AT2644" t="str">
            <v>Natural Gas</v>
          </cell>
          <cell r="AU2644">
            <v>40123</v>
          </cell>
          <cell r="AV2644">
            <v>160800</v>
          </cell>
          <cell r="AW2644">
            <v>8.1300000000000008</v>
          </cell>
          <cell r="AX2644">
            <v>10.8</v>
          </cell>
          <cell r="AY2644">
            <v>48.15</v>
          </cell>
          <cell r="AZ2644">
            <v>3093338</v>
          </cell>
          <cell r="BA2644">
            <v>40437</v>
          </cell>
          <cell r="BB2644">
            <v>47138</v>
          </cell>
          <cell r="BC2644">
            <v>7.46</v>
          </cell>
          <cell r="BD2644">
            <v>9.6</v>
          </cell>
          <cell r="BE2644">
            <v>48</v>
          </cell>
          <cell r="BF2644">
            <v>40816</v>
          </cell>
          <cell r="BG2644">
            <v>3027173</v>
          </cell>
          <cell r="BH2644" t="str">
            <v>Average</v>
          </cell>
          <cell r="BI2644" t="str">
            <v>Distribution</v>
          </cell>
          <cell r="BJ2644" t="str">
            <v>Settled</v>
          </cell>
          <cell r="BK2644" t="str">
            <v>Yes</v>
          </cell>
          <cell r="BL2644" t="str">
            <v>No</v>
          </cell>
        </row>
        <row r="2645">
          <cell r="AE2645">
            <v>255</v>
          </cell>
          <cell r="AF2645">
            <v>0</v>
          </cell>
          <cell r="AG2645">
            <v>1</v>
          </cell>
          <cell r="AH2645">
            <v>1</v>
          </cell>
          <cell r="AI2645">
            <v>1</v>
          </cell>
          <cell r="AJ2645">
            <v>0</v>
          </cell>
          <cell r="AL2645">
            <v>53</v>
          </cell>
          <cell r="AM2645">
            <v>167</v>
          </cell>
          <cell r="AO2645" t="str">
            <v>C-09-S-0794</v>
          </cell>
          <cell r="AP2645">
            <v>555</v>
          </cell>
          <cell r="AQ2645" t="str">
            <v>NY</v>
          </cell>
          <cell r="AR2645" t="str">
            <v>Consolidated Edison Company of New York, Inc.</v>
          </cell>
          <cell r="AS2645" t="str">
            <v>ED</v>
          </cell>
          <cell r="AT2645" t="str">
            <v>Steam</v>
          </cell>
          <cell r="AU2645">
            <v>40123</v>
          </cell>
          <cell r="AV2645">
            <v>128800</v>
          </cell>
          <cell r="AW2645">
            <v>8.1300000000000008</v>
          </cell>
          <cell r="AX2645">
            <v>10.8</v>
          </cell>
          <cell r="AY2645">
            <v>48.15</v>
          </cell>
          <cell r="AZ2645">
            <v>1642471</v>
          </cell>
          <cell r="BA2645">
            <v>40437</v>
          </cell>
          <cell r="BB2645">
            <v>84083</v>
          </cell>
          <cell r="BC2645">
            <v>7.46</v>
          </cell>
          <cell r="BD2645">
            <v>9.6</v>
          </cell>
          <cell r="BE2645">
            <v>48</v>
          </cell>
          <cell r="BF2645">
            <v>40816</v>
          </cell>
          <cell r="BG2645">
            <v>1589362</v>
          </cell>
          <cell r="BH2645" t="str">
            <v>Average</v>
          </cell>
          <cell r="BI2645" t="str">
            <v>Vertically Integrated</v>
          </cell>
          <cell r="BJ2645" t="str">
            <v>Settled</v>
          </cell>
          <cell r="BK2645" t="str">
            <v>Yes</v>
          </cell>
          <cell r="BL2645" t="str">
            <v>No</v>
          </cell>
        </row>
        <row r="2646">
          <cell r="AE2646">
            <v>255</v>
          </cell>
          <cell r="AF2646">
            <v>0</v>
          </cell>
          <cell r="AG2646">
            <v>1</v>
          </cell>
          <cell r="AH2646">
            <v>1</v>
          </cell>
          <cell r="AI2646">
            <v>1</v>
          </cell>
          <cell r="AJ2646">
            <v>0</v>
          </cell>
          <cell r="AL2646">
            <v>53</v>
          </cell>
          <cell r="AM2646">
            <v>167</v>
          </cell>
          <cell r="AO2646" t="str">
            <v>C-10-E-0050</v>
          </cell>
          <cell r="AP2646">
            <v>595</v>
          </cell>
          <cell r="AQ2646" t="str">
            <v>NY</v>
          </cell>
          <cell r="AR2646" t="str">
            <v>Niagara Mohawk Power Corporation</v>
          </cell>
          <cell r="AS2646" t="str">
            <v>NG.</v>
          </cell>
          <cell r="AT2646" t="str">
            <v>Electric</v>
          </cell>
          <cell r="AU2646">
            <v>40207</v>
          </cell>
          <cell r="AV2646">
            <v>361200</v>
          </cell>
          <cell r="AW2646">
            <v>7.85</v>
          </cell>
          <cell r="AX2646">
            <v>10.85</v>
          </cell>
          <cell r="AY2646">
            <v>50.01</v>
          </cell>
          <cell r="AZ2646">
            <v>4019300</v>
          </cell>
          <cell r="BA2646">
            <v>40563</v>
          </cell>
          <cell r="BB2646">
            <v>119300</v>
          </cell>
          <cell r="BC2646">
            <v>6.51</v>
          </cell>
          <cell r="BD2646">
            <v>9.3000000000000007</v>
          </cell>
          <cell r="BE2646">
            <v>48</v>
          </cell>
          <cell r="BF2646">
            <v>40908</v>
          </cell>
          <cell r="BG2646">
            <v>3999500</v>
          </cell>
          <cell r="BH2646" t="str">
            <v>Average</v>
          </cell>
          <cell r="BI2646" t="str">
            <v>Distribution</v>
          </cell>
          <cell r="BJ2646" t="str">
            <v>Fully Litigated</v>
          </cell>
          <cell r="BK2646" t="str">
            <v>No</v>
          </cell>
          <cell r="BL2646" t="str">
            <v>No</v>
          </cell>
        </row>
        <row r="2647">
          <cell r="AE2647">
            <v>255</v>
          </cell>
          <cell r="AF2647">
            <v>0</v>
          </cell>
          <cell r="AG2647">
            <v>1</v>
          </cell>
          <cell r="AH2647">
            <v>1</v>
          </cell>
          <cell r="AI2647">
            <v>1</v>
          </cell>
          <cell r="AJ2647">
            <v>0</v>
          </cell>
          <cell r="AL2647">
            <v>53</v>
          </cell>
          <cell r="AM2647">
            <v>167</v>
          </cell>
          <cell r="AO2647" t="str">
            <v>C-10-E-0362</v>
          </cell>
          <cell r="AP2647">
            <v>656</v>
          </cell>
          <cell r="AQ2647" t="str">
            <v>NY</v>
          </cell>
          <cell r="AR2647" t="str">
            <v>Orange and Rockland Utilities, Inc.</v>
          </cell>
          <cell r="AS2647" t="str">
            <v>ED</v>
          </cell>
          <cell r="AT2647" t="str">
            <v>Electric</v>
          </cell>
          <cell r="AU2647">
            <v>40389</v>
          </cell>
          <cell r="AV2647">
            <v>64436</v>
          </cell>
          <cell r="AW2647">
            <v>8.23</v>
          </cell>
          <cell r="AX2647">
            <v>11</v>
          </cell>
          <cell r="AY2647">
            <v>50.2</v>
          </cell>
          <cell r="AZ2647">
            <v>672231</v>
          </cell>
          <cell r="BA2647">
            <v>40710</v>
          </cell>
          <cell r="BB2647">
            <v>26587</v>
          </cell>
          <cell r="BC2647">
            <v>7.22</v>
          </cell>
          <cell r="BD2647">
            <v>9.1999999999999993</v>
          </cell>
          <cell r="BE2647">
            <v>48</v>
          </cell>
          <cell r="BF2647">
            <v>41090</v>
          </cell>
          <cell r="BG2647">
            <v>629882</v>
          </cell>
          <cell r="BH2647" t="str">
            <v>Average</v>
          </cell>
          <cell r="BI2647" t="str">
            <v>Distribution</v>
          </cell>
          <cell r="BJ2647" t="str">
            <v>Fully Litigated</v>
          </cell>
          <cell r="BK2647" t="str">
            <v>No</v>
          </cell>
          <cell r="BL2647" t="str">
            <v>No</v>
          </cell>
        </row>
        <row r="2648">
          <cell r="AE2648">
            <v>255</v>
          </cell>
          <cell r="AF2648">
            <v>0</v>
          </cell>
          <cell r="AG2648">
            <v>1</v>
          </cell>
          <cell r="AH2648">
            <v>1</v>
          </cell>
          <cell r="AI2648">
            <v>1</v>
          </cell>
          <cell r="AJ2648">
            <v>0</v>
          </cell>
          <cell r="AL2648">
            <v>53</v>
          </cell>
          <cell r="AM2648">
            <v>167</v>
          </cell>
          <cell r="AO2648" t="str">
            <v>C-27826</v>
          </cell>
          <cell r="AP2648">
            <v>1348</v>
          </cell>
          <cell r="AQ2648" t="str">
            <v>NY</v>
          </cell>
          <cell r="AR2648" t="str">
            <v>Central Hudson Gas &amp; Electric Corporation</v>
          </cell>
          <cell r="AS2648" t="str">
            <v>FTS</v>
          </cell>
          <cell r="AT2648" t="str">
            <v>Electric</v>
          </cell>
          <cell r="AU2648">
            <v>29454</v>
          </cell>
          <cell r="AV2648">
            <v>35700</v>
          </cell>
          <cell r="AW2648">
            <v>12.13</v>
          </cell>
          <cell r="AX2648">
            <v>17</v>
          </cell>
          <cell r="AY2648">
            <v>38.229999999999997</v>
          </cell>
          <cell r="AZ2648" t="str">
            <v>NA</v>
          </cell>
          <cell r="BA2648">
            <v>29781</v>
          </cell>
          <cell r="BB2648">
            <v>31700</v>
          </cell>
          <cell r="BC2648">
            <v>12.24</v>
          </cell>
          <cell r="BD2648">
            <v>16.899999999999999</v>
          </cell>
          <cell r="BE2648">
            <v>38.04</v>
          </cell>
          <cell r="BF2648">
            <v>30163</v>
          </cell>
          <cell r="BG2648">
            <v>365900</v>
          </cell>
          <cell r="BH2648" t="str">
            <v>Average</v>
          </cell>
          <cell r="BI2648" t="str">
            <v>Vertically Integrated</v>
          </cell>
          <cell r="BJ2648" t="str">
            <v>Fully Litigated</v>
          </cell>
          <cell r="BK2648" t="str">
            <v>No</v>
          </cell>
          <cell r="BL2648" t="str">
            <v>No</v>
          </cell>
        </row>
        <row r="2649">
          <cell r="AE2649">
            <v>255</v>
          </cell>
          <cell r="AF2649">
            <v>0</v>
          </cell>
          <cell r="AG2649">
            <v>1</v>
          </cell>
          <cell r="AH2649">
            <v>1</v>
          </cell>
          <cell r="AI2649">
            <v>1</v>
          </cell>
          <cell r="AJ2649">
            <v>1</v>
          </cell>
          <cell r="AL2649">
            <v>53</v>
          </cell>
          <cell r="AM2649">
            <v>167</v>
          </cell>
          <cell r="AO2649" t="str">
            <v>C-27827</v>
          </cell>
          <cell r="AP2649">
            <v>1351</v>
          </cell>
          <cell r="AQ2649" t="str">
            <v>NY</v>
          </cell>
          <cell r="AR2649" t="str">
            <v>Central Hudson Gas &amp; Electric Corporation</v>
          </cell>
          <cell r="AS2649" t="str">
            <v>FTS</v>
          </cell>
          <cell r="AT2649" t="str">
            <v>Natural Gas</v>
          </cell>
          <cell r="AU2649">
            <v>29454</v>
          </cell>
          <cell r="AV2649">
            <v>3200</v>
          </cell>
          <cell r="AW2649">
            <v>12.13</v>
          </cell>
          <cell r="AX2649">
            <v>17</v>
          </cell>
          <cell r="AY2649">
            <v>38.229999999999997</v>
          </cell>
          <cell r="AZ2649" t="str">
            <v>NA</v>
          </cell>
          <cell r="BA2649">
            <v>29781</v>
          </cell>
          <cell r="BB2649">
            <v>2700</v>
          </cell>
          <cell r="BC2649">
            <v>12.24</v>
          </cell>
          <cell r="BD2649">
            <v>16.899999999999999</v>
          </cell>
          <cell r="BE2649">
            <v>38.04</v>
          </cell>
          <cell r="BF2649">
            <v>30163</v>
          </cell>
          <cell r="BG2649" t="str">
            <v>NA</v>
          </cell>
          <cell r="BH2649" t="str">
            <v>Average</v>
          </cell>
          <cell r="BI2649" t="str">
            <v>Distribution</v>
          </cell>
          <cell r="BJ2649" t="str">
            <v>Fully Litigated</v>
          </cell>
          <cell r="BK2649" t="str">
            <v>No</v>
          </cell>
          <cell r="BL2649" t="str">
            <v>No</v>
          </cell>
        </row>
        <row r="2650">
          <cell r="AE2650">
            <v>255</v>
          </cell>
          <cell r="AF2650">
            <v>0</v>
          </cell>
          <cell r="AG2650">
            <v>1</v>
          </cell>
          <cell r="AH2650">
            <v>1</v>
          </cell>
          <cell r="AI2650">
            <v>1</v>
          </cell>
          <cell r="AJ2650">
            <v>0</v>
          </cell>
          <cell r="AL2650">
            <v>53</v>
          </cell>
          <cell r="AM2650">
            <v>167</v>
          </cell>
          <cell r="AO2650" t="str">
            <v>C-28105</v>
          </cell>
          <cell r="AP2650">
            <v>1353</v>
          </cell>
          <cell r="AQ2650" t="str">
            <v>NY</v>
          </cell>
          <cell r="AR2650" t="str">
            <v>Central Hudson Gas &amp; Electric Corporation</v>
          </cell>
          <cell r="AS2650" t="str">
            <v>FTS</v>
          </cell>
          <cell r="AT2650" t="str">
            <v>Electric</v>
          </cell>
          <cell r="AU2650">
            <v>29913</v>
          </cell>
          <cell r="AV2650">
            <v>33000</v>
          </cell>
          <cell r="AW2650">
            <v>13.75</v>
          </cell>
          <cell r="AX2650">
            <v>18.5</v>
          </cell>
          <cell r="AY2650">
            <v>40.380000000000003</v>
          </cell>
          <cell r="AZ2650">
            <v>369500</v>
          </cell>
          <cell r="BA2650">
            <v>30239</v>
          </cell>
          <cell r="BB2650">
            <v>18400</v>
          </cell>
          <cell r="BC2650">
            <v>12.49</v>
          </cell>
          <cell r="BD2650">
            <v>15.9</v>
          </cell>
          <cell r="BE2650">
            <v>40.46</v>
          </cell>
          <cell r="BF2650">
            <v>30620</v>
          </cell>
          <cell r="BG2650">
            <v>422100</v>
          </cell>
          <cell r="BH2650" t="str">
            <v>Average</v>
          </cell>
          <cell r="BI2650" t="str">
            <v>Vertically Integrated</v>
          </cell>
          <cell r="BJ2650" t="str">
            <v>Fully Litigated</v>
          </cell>
          <cell r="BK2650" t="str">
            <v>No</v>
          </cell>
          <cell r="BL2650" t="str">
            <v>No</v>
          </cell>
        </row>
        <row r="2651">
          <cell r="AE2651">
            <v>255</v>
          </cell>
          <cell r="AF2651">
            <v>0</v>
          </cell>
          <cell r="AG2651">
            <v>1</v>
          </cell>
          <cell r="AH2651">
            <v>1</v>
          </cell>
          <cell r="AI2651">
            <v>1</v>
          </cell>
          <cell r="AJ2651">
            <v>1</v>
          </cell>
          <cell r="AL2651">
            <v>53</v>
          </cell>
          <cell r="AM2651">
            <v>167</v>
          </cell>
          <cell r="AO2651" t="str">
            <v>C-28106</v>
          </cell>
          <cell r="AP2651">
            <v>1355</v>
          </cell>
          <cell r="AQ2651" t="str">
            <v>NY</v>
          </cell>
          <cell r="AR2651" t="str">
            <v>Central Hudson Gas &amp; Electric Corporation</v>
          </cell>
          <cell r="AS2651" t="str">
            <v>FTS</v>
          </cell>
          <cell r="AT2651" t="str">
            <v>Natural Gas</v>
          </cell>
          <cell r="AU2651">
            <v>29913</v>
          </cell>
          <cell r="AV2651">
            <v>2600</v>
          </cell>
          <cell r="AW2651">
            <v>13.75</v>
          </cell>
          <cell r="AX2651">
            <v>18.5</v>
          </cell>
          <cell r="AY2651">
            <v>40.380000000000003</v>
          </cell>
          <cell r="AZ2651" t="str">
            <v>NA</v>
          </cell>
          <cell r="BA2651">
            <v>30239</v>
          </cell>
          <cell r="BB2651">
            <v>2300</v>
          </cell>
          <cell r="BC2651">
            <v>12.49</v>
          </cell>
          <cell r="BD2651">
            <v>15.9</v>
          </cell>
          <cell r="BE2651">
            <v>40.46</v>
          </cell>
          <cell r="BF2651">
            <v>30620</v>
          </cell>
          <cell r="BG2651" t="str">
            <v>NA</v>
          </cell>
          <cell r="BH2651" t="str">
            <v>Average</v>
          </cell>
          <cell r="BI2651" t="str">
            <v>Distribution</v>
          </cell>
          <cell r="BJ2651" t="str">
            <v>Fully Litigated</v>
          </cell>
          <cell r="BK2651" t="str">
            <v>No</v>
          </cell>
          <cell r="BL2651" t="str">
            <v>No</v>
          </cell>
        </row>
        <row r="2652">
          <cell r="AE2652">
            <v>255</v>
          </cell>
          <cell r="AF2652">
            <v>0</v>
          </cell>
          <cell r="AG2652">
            <v>1</v>
          </cell>
          <cell r="AH2652">
            <v>1</v>
          </cell>
          <cell r="AI2652">
            <v>1</v>
          </cell>
          <cell r="AJ2652">
            <v>0</v>
          </cell>
          <cell r="AL2652">
            <v>53</v>
          </cell>
          <cell r="AM2652">
            <v>167</v>
          </cell>
          <cell r="AO2652" t="str">
            <v>C-28470</v>
          </cell>
          <cell r="AP2652">
            <v>1356</v>
          </cell>
          <cell r="AQ2652" t="str">
            <v>NY</v>
          </cell>
          <cell r="AR2652" t="str">
            <v>Central Hudson Gas &amp; Electric Corporation</v>
          </cell>
          <cell r="AS2652" t="str">
            <v>FTS</v>
          </cell>
          <cell r="AT2652" t="str">
            <v>Electric</v>
          </cell>
          <cell r="AU2652">
            <v>30363</v>
          </cell>
          <cell r="AV2652">
            <v>16700</v>
          </cell>
          <cell r="AW2652">
            <v>12.92</v>
          </cell>
          <cell r="AX2652">
            <v>16.8</v>
          </cell>
          <cell r="AY2652">
            <v>40.96</v>
          </cell>
          <cell r="AZ2652">
            <v>425800</v>
          </cell>
          <cell r="BA2652">
            <v>30691</v>
          </cell>
          <cell r="BB2652">
            <v>11700</v>
          </cell>
          <cell r="BC2652">
            <v>12.57</v>
          </cell>
          <cell r="BD2652">
            <v>15.9</v>
          </cell>
          <cell r="BE2652">
            <v>40.96</v>
          </cell>
          <cell r="BF2652">
            <v>31047</v>
          </cell>
          <cell r="BG2652">
            <v>425800</v>
          </cell>
          <cell r="BH2652" t="str">
            <v>Average</v>
          </cell>
          <cell r="BI2652" t="str">
            <v>Vertically Integrated</v>
          </cell>
          <cell r="BJ2652" t="str">
            <v>Fully Litigated</v>
          </cell>
          <cell r="BK2652" t="str">
            <v>No</v>
          </cell>
          <cell r="BL2652" t="str">
            <v>No</v>
          </cell>
        </row>
        <row r="2653">
          <cell r="AE2653">
            <v>255</v>
          </cell>
          <cell r="AF2653">
            <v>0</v>
          </cell>
          <cell r="AG2653">
            <v>1</v>
          </cell>
          <cell r="AH2653">
            <v>1</v>
          </cell>
          <cell r="AI2653">
            <v>1</v>
          </cell>
          <cell r="AJ2653">
            <v>1</v>
          </cell>
          <cell r="AL2653">
            <v>53</v>
          </cell>
          <cell r="AM2653">
            <v>167</v>
          </cell>
          <cell r="AO2653" t="str">
            <v>C-28471</v>
          </cell>
          <cell r="AP2653">
            <v>1359</v>
          </cell>
          <cell r="AQ2653" t="str">
            <v>NY</v>
          </cell>
          <cell r="AR2653" t="str">
            <v>Central Hudson Gas &amp; Electric Corporation</v>
          </cell>
          <cell r="AS2653" t="str">
            <v>FTS</v>
          </cell>
          <cell r="AT2653" t="str">
            <v>Natural Gas</v>
          </cell>
          <cell r="AU2653">
            <v>30363</v>
          </cell>
          <cell r="AV2653">
            <v>3200</v>
          </cell>
          <cell r="AW2653">
            <v>12.92</v>
          </cell>
          <cell r="AX2653">
            <v>16.8</v>
          </cell>
          <cell r="AY2653">
            <v>40.96</v>
          </cell>
          <cell r="AZ2653" t="str">
            <v>NA</v>
          </cell>
          <cell r="BA2653">
            <v>30691</v>
          </cell>
          <cell r="BB2653">
            <v>3100</v>
          </cell>
          <cell r="BC2653">
            <v>12.57</v>
          </cell>
          <cell r="BD2653">
            <v>15.9</v>
          </cell>
          <cell r="BE2653">
            <v>40.96</v>
          </cell>
          <cell r="BF2653">
            <v>31047</v>
          </cell>
          <cell r="BG2653" t="str">
            <v>NA</v>
          </cell>
          <cell r="BH2653" t="str">
            <v>Average</v>
          </cell>
          <cell r="BI2653" t="str">
            <v>Distribution</v>
          </cell>
          <cell r="BJ2653" t="str">
            <v>Fully Litigated</v>
          </cell>
          <cell r="BK2653" t="str">
            <v>No</v>
          </cell>
          <cell r="BL2653" t="str">
            <v>No</v>
          </cell>
        </row>
        <row r="2654">
          <cell r="AE2654">
            <v>255</v>
          </cell>
          <cell r="AF2654">
            <v>0</v>
          </cell>
          <cell r="AG2654">
            <v>1</v>
          </cell>
          <cell r="AH2654">
            <v>1</v>
          </cell>
          <cell r="AI2654">
            <v>1</v>
          </cell>
          <cell r="AJ2654">
            <v>0</v>
          </cell>
          <cell r="AL2654">
            <v>53</v>
          </cell>
          <cell r="AM2654">
            <v>167</v>
          </cell>
          <cell r="AO2654" t="str">
            <v>C-28838</v>
          </cell>
          <cell r="AP2654">
            <v>1361</v>
          </cell>
          <cell r="AQ2654" t="str">
            <v>NY</v>
          </cell>
          <cell r="AR2654" t="str">
            <v>Central Hudson Gas &amp; Electric Corporation</v>
          </cell>
          <cell r="AS2654" t="str">
            <v>FTS</v>
          </cell>
          <cell r="AT2654" t="str">
            <v>Electric</v>
          </cell>
          <cell r="AU2654">
            <v>30825</v>
          </cell>
          <cell r="AV2654">
            <v>27200</v>
          </cell>
          <cell r="AW2654">
            <v>13.95</v>
          </cell>
          <cell r="AX2654">
            <v>18.3</v>
          </cell>
          <cell r="AY2654">
            <v>42.09</v>
          </cell>
          <cell r="AZ2654">
            <v>471300</v>
          </cell>
          <cell r="BA2654">
            <v>31153</v>
          </cell>
          <cell r="BB2654">
            <v>16100</v>
          </cell>
          <cell r="BC2654">
            <v>12.84</v>
          </cell>
          <cell r="BD2654">
            <v>15.7</v>
          </cell>
          <cell r="BE2654">
            <v>42.09</v>
          </cell>
          <cell r="BF2654">
            <v>31532</v>
          </cell>
          <cell r="BG2654">
            <v>520600</v>
          </cell>
          <cell r="BH2654" t="str">
            <v>Average</v>
          </cell>
          <cell r="BI2654" t="str">
            <v>Vertically Integrated</v>
          </cell>
          <cell r="BJ2654" t="str">
            <v>Fully Litigated</v>
          </cell>
          <cell r="BK2654" t="str">
            <v>No</v>
          </cell>
          <cell r="BL2654" t="str">
            <v>No</v>
          </cell>
        </row>
        <row r="2655">
          <cell r="AE2655">
            <v>255</v>
          </cell>
          <cell r="AF2655">
            <v>0</v>
          </cell>
          <cell r="AG2655">
            <v>1</v>
          </cell>
          <cell r="AH2655">
            <v>1</v>
          </cell>
          <cell r="AI2655">
            <v>1</v>
          </cell>
          <cell r="AJ2655">
            <v>1</v>
          </cell>
          <cell r="AL2655">
            <v>53</v>
          </cell>
          <cell r="AM2655">
            <v>167</v>
          </cell>
          <cell r="AO2655" t="str">
            <v>C-28839</v>
          </cell>
          <cell r="AP2655">
            <v>1364</v>
          </cell>
          <cell r="AQ2655" t="str">
            <v>NY</v>
          </cell>
          <cell r="AR2655" t="str">
            <v>Central Hudson Gas &amp; Electric Corporation</v>
          </cell>
          <cell r="AS2655" t="str">
            <v>FTS</v>
          </cell>
          <cell r="AT2655" t="str">
            <v>Natural Gas</v>
          </cell>
          <cell r="AU2655">
            <v>30825</v>
          </cell>
          <cell r="AV2655">
            <v>2700</v>
          </cell>
          <cell r="AW2655">
            <v>13.95</v>
          </cell>
          <cell r="AX2655">
            <v>18.3</v>
          </cell>
          <cell r="AY2655">
            <v>42.09</v>
          </cell>
          <cell r="AZ2655" t="str">
            <v>NA</v>
          </cell>
          <cell r="BA2655">
            <v>31153</v>
          </cell>
          <cell r="BB2655">
            <v>-100</v>
          </cell>
          <cell r="BC2655">
            <v>12.84</v>
          </cell>
          <cell r="BD2655">
            <v>15.7</v>
          </cell>
          <cell r="BE2655">
            <v>42.09</v>
          </cell>
          <cell r="BF2655">
            <v>31532</v>
          </cell>
          <cell r="BG2655" t="str">
            <v>NA</v>
          </cell>
          <cell r="BH2655" t="str">
            <v>Average</v>
          </cell>
          <cell r="BI2655" t="str">
            <v>Distribution</v>
          </cell>
          <cell r="BJ2655" t="str">
            <v>Fully Litigated</v>
          </cell>
          <cell r="BK2655" t="str">
            <v>No</v>
          </cell>
          <cell r="BL2655" t="str">
            <v>No</v>
          </cell>
        </row>
        <row r="2656">
          <cell r="AE2656">
            <v>255</v>
          </cell>
          <cell r="AF2656">
            <v>0</v>
          </cell>
          <cell r="AG2656">
            <v>1</v>
          </cell>
          <cell r="AH2656">
            <v>1</v>
          </cell>
          <cell r="AI2656">
            <v>1</v>
          </cell>
          <cell r="AJ2656">
            <v>0</v>
          </cell>
          <cell r="AL2656">
            <v>53</v>
          </cell>
          <cell r="AM2656">
            <v>167</v>
          </cell>
          <cell r="AO2656" t="str">
            <v>C-29195</v>
          </cell>
          <cell r="AP2656">
            <v>1376</v>
          </cell>
          <cell r="AQ2656" t="str">
            <v>NY</v>
          </cell>
          <cell r="AR2656" t="str">
            <v>Central Hudson Gas &amp; Electric Corporation</v>
          </cell>
          <cell r="AS2656" t="str">
            <v>FTS</v>
          </cell>
          <cell r="AT2656" t="str">
            <v>Electric</v>
          </cell>
          <cell r="AU2656">
            <v>31287</v>
          </cell>
          <cell r="AV2656">
            <v>38300</v>
          </cell>
          <cell r="AW2656">
            <v>12.12</v>
          </cell>
          <cell r="AX2656">
            <v>15.45</v>
          </cell>
          <cell r="AY2656">
            <v>41.39</v>
          </cell>
          <cell r="AZ2656">
            <v>672500</v>
          </cell>
          <cell r="BA2656">
            <v>31610</v>
          </cell>
          <cell r="BB2656">
            <v>13300</v>
          </cell>
          <cell r="BC2656">
            <v>10.66</v>
          </cell>
          <cell r="BD2656">
            <v>12.4</v>
          </cell>
          <cell r="BE2656">
            <v>44.4</v>
          </cell>
          <cell r="BF2656">
            <v>31989</v>
          </cell>
          <cell r="BG2656">
            <v>649400</v>
          </cell>
          <cell r="BH2656" t="str">
            <v>Average</v>
          </cell>
          <cell r="BI2656" t="str">
            <v>Vertically Integrated</v>
          </cell>
          <cell r="BJ2656" t="str">
            <v>Fully Litigated</v>
          </cell>
          <cell r="BK2656" t="str">
            <v>No</v>
          </cell>
          <cell r="BL2656" t="str">
            <v>No</v>
          </cell>
        </row>
        <row r="2657">
          <cell r="AE2657">
            <v>255</v>
          </cell>
          <cell r="AF2657">
            <v>0</v>
          </cell>
          <cell r="AG2657">
            <v>1</v>
          </cell>
          <cell r="AH2657">
            <v>1</v>
          </cell>
          <cell r="AI2657">
            <v>1</v>
          </cell>
          <cell r="AJ2657">
            <v>0</v>
          </cell>
          <cell r="AL2657">
            <v>53</v>
          </cell>
          <cell r="AM2657">
            <v>167</v>
          </cell>
          <cell r="AO2657" t="str">
            <v>C-29433</v>
          </cell>
          <cell r="AP2657">
            <v>1377</v>
          </cell>
          <cell r="AQ2657" t="str">
            <v>NY</v>
          </cell>
          <cell r="AR2657" t="str">
            <v>Central Hudson Gas &amp; Electric Corporation</v>
          </cell>
          <cell r="AS2657" t="str">
            <v>FTS</v>
          </cell>
          <cell r="AT2657" t="str">
            <v>Electric</v>
          </cell>
          <cell r="AU2657">
            <v>31652</v>
          </cell>
          <cell r="AV2657">
            <v>5900</v>
          </cell>
          <cell r="AW2657">
            <v>11.02</v>
          </cell>
          <cell r="AX2657">
            <v>13.75</v>
          </cell>
          <cell r="AY2657">
            <v>46.13</v>
          </cell>
          <cell r="AZ2657">
            <v>857600</v>
          </cell>
          <cell r="BA2657">
            <v>31985</v>
          </cell>
          <cell r="BB2657">
            <v>700</v>
          </cell>
          <cell r="BC2657">
            <v>10.36</v>
          </cell>
          <cell r="BD2657">
            <v>13.4</v>
          </cell>
          <cell r="BE2657">
            <v>36.5</v>
          </cell>
          <cell r="BF2657">
            <v>32355</v>
          </cell>
          <cell r="BG2657">
            <v>764400</v>
          </cell>
          <cell r="BH2657" t="str">
            <v>Average</v>
          </cell>
          <cell r="BI2657" t="str">
            <v>Vertically Integrated</v>
          </cell>
          <cell r="BJ2657" t="str">
            <v>Fully Litigated</v>
          </cell>
          <cell r="BK2657" t="str">
            <v>No</v>
          </cell>
          <cell r="BL2657" t="str">
            <v>No</v>
          </cell>
        </row>
        <row r="2658">
          <cell r="AE2658">
            <v>255</v>
          </cell>
          <cell r="AF2658">
            <v>0</v>
          </cell>
          <cell r="AG2658">
            <v>1</v>
          </cell>
          <cell r="AH2658">
            <v>1</v>
          </cell>
          <cell r="AI2658">
            <v>1</v>
          </cell>
          <cell r="AJ2658">
            <v>0</v>
          </cell>
          <cell r="AL2658">
            <v>53</v>
          </cell>
          <cell r="AM2658">
            <v>167</v>
          </cell>
          <cell r="AO2658" t="str">
            <v>C-88-E-077</v>
          </cell>
          <cell r="AP2658">
            <v>1378</v>
          </cell>
          <cell r="AQ2658" t="str">
            <v>NY</v>
          </cell>
          <cell r="AR2658" t="str">
            <v>Central Hudson Gas &amp; Electric Corporation</v>
          </cell>
          <cell r="AS2658" t="str">
            <v>FTS</v>
          </cell>
          <cell r="AT2658" t="str">
            <v>Electric</v>
          </cell>
          <cell r="AU2658">
            <v>32248</v>
          </cell>
          <cell r="AV2658">
            <v>-3000</v>
          </cell>
          <cell r="AW2658">
            <v>10.63</v>
          </cell>
          <cell r="AX2658">
            <v>13.8</v>
          </cell>
          <cell r="AY2658">
            <v>37.25</v>
          </cell>
          <cell r="AZ2658" t="str">
            <v>NA</v>
          </cell>
          <cell r="BA2658">
            <v>32616</v>
          </cell>
          <cell r="BB2658">
            <v>-2700</v>
          </cell>
          <cell r="BC2658">
            <v>10.49</v>
          </cell>
          <cell r="BD2658">
            <v>13</v>
          </cell>
          <cell r="BE2658">
            <v>36.799999999999997</v>
          </cell>
          <cell r="BF2658">
            <v>32720</v>
          </cell>
          <cell r="BG2658">
            <v>743400</v>
          </cell>
          <cell r="BH2658" t="str">
            <v>Average</v>
          </cell>
          <cell r="BI2658" t="str">
            <v>Vertically Integrated</v>
          </cell>
          <cell r="BJ2658" t="str">
            <v>Fully Litigated</v>
          </cell>
          <cell r="BK2658" t="str">
            <v>No</v>
          </cell>
          <cell r="BL2658" t="str">
            <v>No</v>
          </cell>
        </row>
        <row r="2659">
          <cell r="AE2659">
            <v>255</v>
          </cell>
          <cell r="AF2659">
            <v>0</v>
          </cell>
          <cell r="AG2659">
            <v>1</v>
          </cell>
          <cell r="AH2659">
            <v>1</v>
          </cell>
          <cell r="AI2659">
            <v>1</v>
          </cell>
          <cell r="AJ2659">
            <v>1</v>
          </cell>
          <cell r="AL2659">
            <v>53</v>
          </cell>
          <cell r="AM2659">
            <v>167</v>
          </cell>
          <cell r="AO2659" t="str">
            <v>C-27544</v>
          </cell>
          <cell r="AP2659">
            <v>1379</v>
          </cell>
          <cell r="AQ2659" t="str">
            <v>NY</v>
          </cell>
          <cell r="AR2659" t="str">
            <v>Consolidated Edison Company of New York, Inc.</v>
          </cell>
          <cell r="AS2659" t="str">
            <v>ED</v>
          </cell>
          <cell r="AT2659" t="str">
            <v>Natural Gas</v>
          </cell>
          <cell r="AU2659">
            <v>28956</v>
          </cell>
          <cell r="AV2659">
            <v>38700</v>
          </cell>
          <cell r="AW2659">
            <v>9.52</v>
          </cell>
          <cell r="AX2659">
            <v>13.5</v>
          </cell>
          <cell r="AY2659">
            <v>45.2</v>
          </cell>
          <cell r="AZ2659" t="str">
            <v>NA</v>
          </cell>
          <cell r="BA2659">
            <v>29287</v>
          </cell>
          <cell r="BB2659">
            <v>28800</v>
          </cell>
          <cell r="BC2659">
            <v>9.4700000000000006</v>
          </cell>
          <cell r="BD2659">
            <v>13.5</v>
          </cell>
          <cell r="BE2659">
            <v>44.69</v>
          </cell>
          <cell r="BF2659">
            <v>29676</v>
          </cell>
          <cell r="BG2659" t="str">
            <v>NA</v>
          </cell>
          <cell r="BH2659" t="str">
            <v>Average</v>
          </cell>
          <cell r="BI2659" t="str">
            <v>Distribution</v>
          </cell>
          <cell r="BJ2659" t="str">
            <v>Fully Litigated</v>
          </cell>
          <cell r="BK2659" t="str">
            <v>No</v>
          </cell>
          <cell r="BL2659" t="str">
            <v>No</v>
          </cell>
        </row>
        <row r="2660">
          <cell r="AE2660">
            <v>255</v>
          </cell>
          <cell r="AF2660">
            <v>0</v>
          </cell>
          <cell r="AG2660">
            <v>1</v>
          </cell>
          <cell r="AH2660">
            <v>1</v>
          </cell>
          <cell r="AI2660">
            <v>1</v>
          </cell>
          <cell r="AJ2660">
            <v>0</v>
          </cell>
          <cell r="AL2660">
            <v>53</v>
          </cell>
          <cell r="AM2660">
            <v>167</v>
          </cell>
          <cell r="AO2660" t="str">
            <v>C-27744</v>
          </cell>
          <cell r="AP2660">
            <v>1380</v>
          </cell>
          <cell r="AQ2660" t="str">
            <v>NY</v>
          </cell>
          <cell r="AR2660" t="str">
            <v>Consolidated Edison Company of New York, Inc.</v>
          </cell>
          <cell r="AS2660" t="str">
            <v>ED</v>
          </cell>
          <cell r="AT2660" t="str">
            <v>Electric</v>
          </cell>
          <cell r="AU2660">
            <v>29329</v>
          </cell>
          <cell r="AV2660">
            <v>505000</v>
          </cell>
          <cell r="AW2660">
            <v>10.210000000000001</v>
          </cell>
          <cell r="AX2660">
            <v>14.7</v>
          </cell>
          <cell r="AY2660">
            <v>46.56</v>
          </cell>
          <cell r="AZ2660" t="str">
            <v>NA</v>
          </cell>
          <cell r="BA2660">
            <v>29657</v>
          </cell>
          <cell r="BB2660">
            <v>449500</v>
          </cell>
          <cell r="BC2660">
            <v>10.119999999999999</v>
          </cell>
          <cell r="BD2660">
            <v>14.51</v>
          </cell>
          <cell r="BE2660">
            <v>46.56</v>
          </cell>
          <cell r="BF2660">
            <v>30041</v>
          </cell>
          <cell r="BG2660">
            <v>5546100</v>
          </cell>
          <cell r="BH2660" t="str">
            <v>Average</v>
          </cell>
          <cell r="BI2660" t="str">
            <v>Vertically Integrated</v>
          </cell>
          <cell r="BJ2660" t="str">
            <v>Fully Litigated</v>
          </cell>
          <cell r="BK2660" t="str">
            <v>No</v>
          </cell>
          <cell r="BL2660" t="str">
            <v>No</v>
          </cell>
        </row>
        <row r="2661">
          <cell r="AE2661">
            <v>255</v>
          </cell>
          <cell r="AF2661">
            <v>0</v>
          </cell>
          <cell r="AG2661">
            <v>1</v>
          </cell>
          <cell r="AH2661">
            <v>1</v>
          </cell>
          <cell r="AI2661">
            <v>1</v>
          </cell>
          <cell r="AJ2661">
            <v>1</v>
          </cell>
          <cell r="AL2661">
            <v>53</v>
          </cell>
          <cell r="AM2661">
            <v>167</v>
          </cell>
          <cell r="AO2661" t="str">
            <v>C-28036</v>
          </cell>
          <cell r="AP2661">
            <v>1381</v>
          </cell>
          <cell r="AQ2661" t="str">
            <v>NY</v>
          </cell>
          <cell r="AR2661" t="str">
            <v>Consolidated Edison Company of New York, Inc.</v>
          </cell>
          <cell r="AS2661" t="str">
            <v>ED</v>
          </cell>
          <cell r="AT2661" t="str">
            <v>Natural Gas</v>
          </cell>
          <cell r="AU2661">
            <v>29774</v>
          </cell>
          <cell r="AV2661">
            <v>76600</v>
          </cell>
          <cell r="AW2661">
            <v>12.16</v>
          </cell>
          <cell r="AX2661">
            <v>17.5</v>
          </cell>
          <cell r="AY2661">
            <v>48.03</v>
          </cell>
          <cell r="AZ2661">
            <v>623900</v>
          </cell>
          <cell r="BA2661">
            <v>30109</v>
          </cell>
          <cell r="BB2661">
            <v>52400</v>
          </cell>
          <cell r="BC2661">
            <v>11.44</v>
          </cell>
          <cell r="BD2661">
            <v>16</v>
          </cell>
          <cell r="BE2661">
            <v>48.03</v>
          </cell>
          <cell r="BF2661">
            <v>30497</v>
          </cell>
          <cell r="BG2661">
            <v>623800</v>
          </cell>
          <cell r="BH2661" t="str">
            <v>Average</v>
          </cell>
          <cell r="BI2661" t="str">
            <v>Distribution</v>
          </cell>
          <cell r="BJ2661" t="str">
            <v>Fully Litigated</v>
          </cell>
          <cell r="BK2661" t="str">
            <v>No</v>
          </cell>
          <cell r="BL2661" t="str">
            <v>No</v>
          </cell>
        </row>
        <row r="2662">
          <cell r="AE2662">
            <v>255</v>
          </cell>
          <cell r="AF2662">
            <v>0</v>
          </cell>
          <cell r="AG2662">
            <v>1</v>
          </cell>
          <cell r="AH2662">
            <v>1</v>
          </cell>
          <cell r="AI2662">
            <v>1</v>
          </cell>
          <cell r="AJ2662">
            <v>0</v>
          </cell>
          <cell r="AL2662">
            <v>53</v>
          </cell>
          <cell r="AM2662">
            <v>167</v>
          </cell>
          <cell r="AO2662" t="str">
            <v>C-28211</v>
          </cell>
          <cell r="AP2662">
            <v>1382</v>
          </cell>
          <cell r="AQ2662" t="str">
            <v>NY</v>
          </cell>
          <cell r="AR2662" t="str">
            <v>Consolidated Edison Company of New York, Inc.</v>
          </cell>
          <cell r="AS2662" t="str">
            <v>ED</v>
          </cell>
          <cell r="AT2662" t="str">
            <v>Electric</v>
          </cell>
          <cell r="AU2662">
            <v>30057</v>
          </cell>
          <cell r="AV2662">
            <v>491700</v>
          </cell>
          <cell r="AW2662">
            <v>12.12</v>
          </cell>
          <cell r="AX2662">
            <v>17.25</v>
          </cell>
          <cell r="AY2662">
            <v>50.9</v>
          </cell>
          <cell r="AZ2662">
            <v>5746100</v>
          </cell>
          <cell r="BA2662">
            <v>30384</v>
          </cell>
          <cell r="BB2662">
            <v>267000</v>
          </cell>
          <cell r="BC2662">
            <v>10.92</v>
          </cell>
          <cell r="BD2662">
            <v>15.2</v>
          </cell>
          <cell r="BE2662">
            <v>49.5</v>
          </cell>
          <cell r="BF2662">
            <v>30772</v>
          </cell>
          <cell r="BG2662">
            <v>5737200</v>
          </cell>
          <cell r="BH2662" t="str">
            <v>Average</v>
          </cell>
          <cell r="BI2662" t="str">
            <v>Vertically Integrated</v>
          </cell>
          <cell r="BJ2662" t="str">
            <v>Fully Litigated</v>
          </cell>
          <cell r="BK2662" t="str">
            <v>No</v>
          </cell>
          <cell r="BL2662" t="str">
            <v>No</v>
          </cell>
        </row>
        <row r="2663">
          <cell r="AE2663">
            <v>255</v>
          </cell>
          <cell r="AF2663">
            <v>0</v>
          </cell>
          <cell r="AG2663">
            <v>1</v>
          </cell>
          <cell r="AH2663">
            <v>1</v>
          </cell>
          <cell r="AI2663">
            <v>1</v>
          </cell>
          <cell r="AJ2663">
            <v>1</v>
          </cell>
          <cell r="AL2663">
            <v>53</v>
          </cell>
          <cell r="AM2663">
            <v>167</v>
          </cell>
          <cell r="AO2663" t="str">
            <v>C-28954</v>
          </cell>
          <cell r="AP2663">
            <v>1383</v>
          </cell>
          <cell r="AQ2663" t="str">
            <v>NY</v>
          </cell>
          <cell r="AR2663" t="str">
            <v>Consolidated Edison Company of New York, Inc.</v>
          </cell>
          <cell r="AS2663" t="str">
            <v>ED</v>
          </cell>
          <cell r="AT2663" t="str">
            <v>Natural Gas</v>
          </cell>
          <cell r="AU2663">
            <v>30995</v>
          </cell>
          <cell r="AV2663">
            <v>48000</v>
          </cell>
          <cell r="AW2663">
            <v>11.66</v>
          </cell>
          <cell r="AX2663">
            <v>16</v>
          </cell>
          <cell r="AY2663">
            <v>53.11</v>
          </cell>
          <cell r="AZ2663">
            <v>698200</v>
          </cell>
          <cell r="BA2663">
            <v>31376</v>
          </cell>
          <cell r="BB2663">
            <v>13300</v>
          </cell>
          <cell r="BC2663">
            <v>10.11</v>
          </cell>
          <cell r="BD2663">
            <v>13.3</v>
          </cell>
          <cell r="BE2663">
            <v>50</v>
          </cell>
          <cell r="BF2663">
            <v>31685</v>
          </cell>
          <cell r="BG2663">
            <v>687600</v>
          </cell>
          <cell r="BH2663" t="str">
            <v>Average</v>
          </cell>
          <cell r="BI2663" t="str">
            <v>Distribution</v>
          </cell>
          <cell r="BJ2663" t="str">
            <v>Fully Litigated</v>
          </cell>
          <cell r="BK2663" t="str">
            <v>No</v>
          </cell>
          <cell r="BL2663" t="str">
            <v>No</v>
          </cell>
        </row>
        <row r="2664">
          <cell r="AE2664">
            <v>255</v>
          </cell>
          <cell r="AF2664">
            <v>0</v>
          </cell>
          <cell r="AG2664">
            <v>1</v>
          </cell>
          <cell r="AH2664">
            <v>1</v>
          </cell>
          <cell r="AI2664">
            <v>1</v>
          </cell>
          <cell r="AJ2664">
            <v>1</v>
          </cell>
          <cell r="AL2664">
            <v>53</v>
          </cell>
          <cell r="AM2664">
            <v>167</v>
          </cell>
          <cell r="AO2664" t="str">
            <v>C-88-G-229</v>
          </cell>
          <cell r="AP2664">
            <v>1384</v>
          </cell>
          <cell r="AQ2664" t="str">
            <v>NY</v>
          </cell>
          <cell r="AR2664" t="str">
            <v>Consolidated Edison Company of New York, Inc.</v>
          </cell>
          <cell r="AS2664" t="str">
            <v>ED</v>
          </cell>
          <cell r="AT2664" t="str">
            <v>Natural Gas</v>
          </cell>
          <cell r="AU2664">
            <v>32465</v>
          </cell>
          <cell r="AV2664">
            <v>46700</v>
          </cell>
          <cell r="AW2664">
            <v>10.24</v>
          </cell>
          <cell r="AX2664">
            <v>13.5</v>
          </cell>
          <cell r="AY2664">
            <v>50</v>
          </cell>
          <cell r="AZ2664" t="str">
            <v>NA</v>
          </cell>
          <cell r="BA2664">
            <v>32772</v>
          </cell>
          <cell r="BB2664">
            <v>20400</v>
          </cell>
          <cell r="BC2664" t="str">
            <v>NA</v>
          </cell>
          <cell r="BD2664" t="str">
            <v>NA</v>
          </cell>
          <cell r="BE2664" t="str">
            <v>NA</v>
          </cell>
          <cell r="BF2664">
            <v>33146</v>
          </cell>
          <cell r="BG2664" t="str">
            <v>NA</v>
          </cell>
          <cell r="BH2664" t="str">
            <v>Average</v>
          </cell>
          <cell r="BI2664" t="str">
            <v>Distribution</v>
          </cell>
          <cell r="BJ2664" t="str">
            <v>Settled</v>
          </cell>
          <cell r="BK2664" t="str">
            <v>No</v>
          </cell>
          <cell r="BL2664" t="str">
            <v>No</v>
          </cell>
        </row>
        <row r="2665">
          <cell r="AE2665">
            <v>255</v>
          </cell>
          <cell r="AF2665">
            <v>0</v>
          </cell>
          <cell r="AG2665">
            <v>1</v>
          </cell>
          <cell r="AH2665">
            <v>1</v>
          </cell>
          <cell r="AI2665">
            <v>1</v>
          </cell>
          <cell r="AJ2665">
            <v>0</v>
          </cell>
          <cell r="AL2665">
            <v>53</v>
          </cell>
          <cell r="AM2665">
            <v>167</v>
          </cell>
          <cell r="AO2665" t="str">
            <v>C-27622</v>
          </cell>
          <cell r="AP2665">
            <v>1386</v>
          </cell>
          <cell r="AQ2665" t="str">
            <v>NY</v>
          </cell>
          <cell r="AR2665" t="str">
            <v>Long Island Lighting Co. Inc.</v>
          </cell>
          <cell r="AT2665" t="str">
            <v>Electric</v>
          </cell>
          <cell r="AU2665">
            <v>29119</v>
          </cell>
          <cell r="AV2665">
            <v>25600</v>
          </cell>
          <cell r="AW2665" t="str">
            <v>NA</v>
          </cell>
          <cell r="AX2665">
            <v>13.7</v>
          </cell>
          <cell r="AY2665" t="str">
            <v>NA</v>
          </cell>
          <cell r="AZ2665" t="str">
            <v>NA</v>
          </cell>
          <cell r="BA2665">
            <v>29347</v>
          </cell>
          <cell r="BB2665">
            <v>25100</v>
          </cell>
          <cell r="BC2665" t="str">
            <v>NA</v>
          </cell>
          <cell r="BD2665">
            <v>13.7</v>
          </cell>
          <cell r="BE2665" t="str">
            <v>NA</v>
          </cell>
          <cell r="BF2665">
            <v>29706</v>
          </cell>
          <cell r="BG2665" t="str">
            <v>NA</v>
          </cell>
          <cell r="BH2665" t="str">
            <v>Average</v>
          </cell>
          <cell r="BI2665" t="str">
            <v>Vertically Integrated</v>
          </cell>
          <cell r="BJ2665" t="str">
            <v>Fully Litigated</v>
          </cell>
          <cell r="BK2665" t="str">
            <v>No</v>
          </cell>
          <cell r="BL2665" t="str">
            <v>No</v>
          </cell>
        </row>
        <row r="2666">
          <cell r="AE2666">
            <v>255</v>
          </cell>
          <cell r="AF2666">
            <v>0</v>
          </cell>
          <cell r="AG2666">
            <v>1</v>
          </cell>
          <cell r="AH2666">
            <v>1</v>
          </cell>
          <cell r="AI2666">
            <v>1</v>
          </cell>
          <cell r="AJ2666">
            <v>0</v>
          </cell>
          <cell r="AL2666">
            <v>53</v>
          </cell>
          <cell r="AM2666">
            <v>167</v>
          </cell>
          <cell r="AO2666" t="str">
            <v>C-27774</v>
          </cell>
          <cell r="AP2666">
            <v>1388</v>
          </cell>
          <cell r="AQ2666" t="str">
            <v>NY</v>
          </cell>
          <cell r="AR2666" t="str">
            <v>Long Island Lighting Co. Inc.</v>
          </cell>
          <cell r="AT2666" t="str">
            <v>Electric</v>
          </cell>
          <cell r="AU2666">
            <v>29370</v>
          </cell>
          <cell r="AV2666">
            <v>228000</v>
          </cell>
          <cell r="AW2666">
            <v>11.97</v>
          </cell>
          <cell r="AX2666">
            <v>15.5</v>
          </cell>
          <cell r="AY2666">
            <v>42.64</v>
          </cell>
          <cell r="AZ2666" t="str">
            <v>NA</v>
          </cell>
          <cell r="BA2666">
            <v>29726</v>
          </cell>
          <cell r="BB2666">
            <v>183100</v>
          </cell>
          <cell r="BC2666">
            <v>12.21</v>
          </cell>
          <cell r="BD2666">
            <v>16</v>
          </cell>
          <cell r="BE2666">
            <v>42.72</v>
          </cell>
          <cell r="BF2666">
            <v>30071</v>
          </cell>
          <cell r="BG2666">
            <v>1847400</v>
          </cell>
          <cell r="BH2666" t="str">
            <v>Average</v>
          </cell>
          <cell r="BI2666" t="str">
            <v>Vertically Integrated</v>
          </cell>
          <cell r="BJ2666" t="str">
            <v>Fully Litigated</v>
          </cell>
          <cell r="BK2666" t="str">
            <v>No</v>
          </cell>
          <cell r="BL2666" t="str">
            <v>No</v>
          </cell>
        </row>
        <row r="2667">
          <cell r="AE2667">
            <v>255</v>
          </cell>
          <cell r="AF2667">
            <v>0</v>
          </cell>
          <cell r="AG2667">
            <v>1</v>
          </cell>
          <cell r="AH2667">
            <v>1</v>
          </cell>
          <cell r="AI2667">
            <v>1</v>
          </cell>
          <cell r="AJ2667">
            <v>1</v>
          </cell>
          <cell r="AL2667">
            <v>53</v>
          </cell>
          <cell r="AM2667">
            <v>167</v>
          </cell>
          <cell r="AO2667" t="str">
            <v>C-28006</v>
          </cell>
          <cell r="AP2667">
            <v>1389</v>
          </cell>
          <cell r="AQ2667" t="str">
            <v>NY</v>
          </cell>
          <cell r="AR2667" t="str">
            <v>Long Island Lighting Co. Inc.</v>
          </cell>
          <cell r="AT2667" t="str">
            <v>Natural Gas</v>
          </cell>
          <cell r="AU2667">
            <v>29740</v>
          </cell>
          <cell r="AV2667">
            <v>9200</v>
          </cell>
          <cell r="AW2667" t="str">
            <v>NA</v>
          </cell>
          <cell r="AX2667" t="str">
            <v>NA</v>
          </cell>
          <cell r="AY2667" t="str">
            <v>NA</v>
          </cell>
          <cell r="AZ2667" t="str">
            <v>NA</v>
          </cell>
          <cell r="BA2667">
            <v>29886</v>
          </cell>
          <cell r="BB2667">
            <v>8600</v>
          </cell>
          <cell r="BC2667" t="str">
            <v>NA</v>
          </cell>
          <cell r="BD2667" t="str">
            <v>NA</v>
          </cell>
          <cell r="BE2667" t="str">
            <v>NA</v>
          </cell>
          <cell r="BF2667">
            <v>30255</v>
          </cell>
          <cell r="BG2667" t="str">
            <v>NA</v>
          </cell>
          <cell r="BH2667" t="str">
            <v>Average</v>
          </cell>
          <cell r="BI2667" t="str">
            <v>Distribution</v>
          </cell>
          <cell r="BJ2667" t="str">
            <v>Fully Litigated</v>
          </cell>
          <cell r="BK2667" t="str">
            <v>No</v>
          </cell>
          <cell r="BL2667" t="str">
            <v>No</v>
          </cell>
        </row>
        <row r="2668">
          <cell r="AE2668">
            <v>255</v>
          </cell>
          <cell r="AF2668">
            <v>0</v>
          </cell>
          <cell r="AG2668">
            <v>1</v>
          </cell>
          <cell r="AH2668">
            <v>1</v>
          </cell>
          <cell r="AI2668">
            <v>1</v>
          </cell>
          <cell r="AJ2668">
            <v>0</v>
          </cell>
          <cell r="AL2668">
            <v>53</v>
          </cell>
          <cell r="AM2668">
            <v>167</v>
          </cell>
          <cell r="AO2668" t="str">
            <v>C-28176</v>
          </cell>
          <cell r="AP2668">
            <v>1390</v>
          </cell>
          <cell r="AQ2668" t="str">
            <v>NY</v>
          </cell>
          <cell r="AR2668" t="str">
            <v>Long Island Lighting Co. Inc.</v>
          </cell>
          <cell r="AT2668" t="str">
            <v>Electric</v>
          </cell>
          <cell r="AU2668">
            <v>30008</v>
          </cell>
          <cell r="AV2668">
            <v>109000</v>
          </cell>
          <cell r="AW2668">
            <v>14.17</v>
          </cell>
          <cell r="AX2668">
            <v>18.2</v>
          </cell>
          <cell r="AY2668">
            <v>44.59</v>
          </cell>
          <cell r="AZ2668">
            <v>1899100</v>
          </cell>
          <cell r="BA2668">
            <v>30340</v>
          </cell>
          <cell r="BB2668">
            <v>16800</v>
          </cell>
          <cell r="BC2668">
            <v>12.79</v>
          </cell>
          <cell r="BD2668">
            <v>15.5</v>
          </cell>
          <cell r="BE2668">
            <v>44.59</v>
          </cell>
          <cell r="BF2668">
            <v>30681</v>
          </cell>
          <cell r="BG2668">
            <v>1818300</v>
          </cell>
          <cell r="BH2668" t="str">
            <v>Average</v>
          </cell>
          <cell r="BI2668" t="str">
            <v>Vertically Integrated</v>
          </cell>
          <cell r="BJ2668" t="str">
            <v>Fully Litigated</v>
          </cell>
          <cell r="BK2668" t="str">
            <v>No</v>
          </cell>
          <cell r="BL2668" t="str">
            <v>No</v>
          </cell>
        </row>
        <row r="2669">
          <cell r="AE2669">
            <v>255</v>
          </cell>
          <cell r="AF2669">
            <v>0</v>
          </cell>
          <cell r="AG2669">
            <v>1</v>
          </cell>
          <cell r="AH2669">
            <v>1</v>
          </cell>
          <cell r="AI2669">
            <v>1</v>
          </cell>
          <cell r="AJ2669">
            <v>1</v>
          </cell>
          <cell r="AL2669">
            <v>53</v>
          </cell>
          <cell r="AM2669">
            <v>167</v>
          </cell>
          <cell r="AO2669" t="str">
            <v>C-28177</v>
          </cell>
          <cell r="AP2669">
            <v>1392</v>
          </cell>
          <cell r="AQ2669" t="str">
            <v>NY</v>
          </cell>
          <cell r="AR2669" t="str">
            <v>Long Island Lighting Co. Inc.</v>
          </cell>
          <cell r="AT2669" t="str">
            <v>Natural Gas</v>
          </cell>
          <cell r="AU2669">
            <v>30008</v>
          </cell>
          <cell r="AV2669">
            <v>35100</v>
          </cell>
          <cell r="AW2669">
            <v>14.21</v>
          </cell>
          <cell r="AX2669">
            <v>18.3</v>
          </cell>
          <cell r="AY2669">
            <v>44.59</v>
          </cell>
          <cell r="AZ2669" t="str">
            <v>NA</v>
          </cell>
          <cell r="BA2669">
            <v>30340</v>
          </cell>
          <cell r="BB2669">
            <v>24700</v>
          </cell>
          <cell r="BC2669">
            <v>12.79</v>
          </cell>
          <cell r="BD2669">
            <v>15.5</v>
          </cell>
          <cell r="BE2669">
            <v>44.59</v>
          </cell>
          <cell r="BF2669">
            <v>30681</v>
          </cell>
          <cell r="BG2669" t="str">
            <v>NA</v>
          </cell>
          <cell r="BH2669" t="str">
            <v>Average</v>
          </cell>
          <cell r="BI2669" t="str">
            <v>Distribution</v>
          </cell>
          <cell r="BJ2669" t="str">
            <v>Fully Litigated</v>
          </cell>
          <cell r="BK2669" t="str">
            <v>No</v>
          </cell>
          <cell r="BL2669" t="str">
            <v>No</v>
          </cell>
        </row>
        <row r="2670">
          <cell r="AE2670">
            <v>255</v>
          </cell>
          <cell r="AF2670">
            <v>0</v>
          </cell>
          <cell r="AG2670">
            <v>1</v>
          </cell>
          <cell r="AH2670">
            <v>1</v>
          </cell>
          <cell r="AI2670">
            <v>1</v>
          </cell>
          <cell r="AJ2670">
            <v>0</v>
          </cell>
          <cell r="AL2670">
            <v>53</v>
          </cell>
          <cell r="AM2670">
            <v>167</v>
          </cell>
          <cell r="AO2670" t="str">
            <v>C-28553</v>
          </cell>
          <cell r="AP2670">
            <v>1394</v>
          </cell>
          <cell r="AQ2670" t="str">
            <v>NY</v>
          </cell>
          <cell r="AR2670" t="str">
            <v>Long Island Lighting Co. Inc.</v>
          </cell>
          <cell r="AT2670" t="str">
            <v>Electric</v>
          </cell>
          <cell r="AU2670">
            <v>30463</v>
          </cell>
          <cell r="AV2670">
            <v>281100</v>
          </cell>
          <cell r="AW2670">
            <v>13.75</v>
          </cell>
          <cell r="AX2670">
            <v>16.3</v>
          </cell>
          <cell r="AY2670">
            <v>43.31</v>
          </cell>
          <cell r="AZ2670">
            <v>1827700</v>
          </cell>
          <cell r="BA2670">
            <v>30921</v>
          </cell>
          <cell r="BB2670">
            <v>245000</v>
          </cell>
          <cell r="BC2670">
            <v>13.75</v>
          </cell>
          <cell r="BD2670">
            <v>16.3</v>
          </cell>
          <cell r="BE2670">
            <v>43.31</v>
          </cell>
          <cell r="BF2670">
            <v>31320</v>
          </cell>
          <cell r="BG2670">
            <v>1709500</v>
          </cell>
          <cell r="BH2670" t="str">
            <v>Average</v>
          </cell>
          <cell r="BI2670" t="str">
            <v>Vertically Integrated</v>
          </cell>
          <cell r="BJ2670" t="str">
            <v>Fully Litigated</v>
          </cell>
          <cell r="BK2670" t="str">
            <v>No</v>
          </cell>
          <cell r="BL2670" t="str">
            <v>Yes</v>
          </cell>
        </row>
        <row r="2671">
          <cell r="AE2671">
            <v>255</v>
          </cell>
          <cell r="AF2671">
            <v>0</v>
          </cell>
          <cell r="AG2671">
            <v>1</v>
          </cell>
          <cell r="AH2671">
            <v>1</v>
          </cell>
          <cell r="AI2671">
            <v>1</v>
          </cell>
          <cell r="AJ2671">
            <v>1</v>
          </cell>
          <cell r="AL2671">
            <v>53</v>
          </cell>
          <cell r="AM2671">
            <v>167</v>
          </cell>
          <cell r="AO2671" t="str">
            <v>C-28554</v>
          </cell>
          <cell r="AP2671">
            <v>1396</v>
          </cell>
          <cell r="AQ2671" t="str">
            <v>NY</v>
          </cell>
          <cell r="AR2671" t="str">
            <v>Long Island Lighting Co. Inc.</v>
          </cell>
          <cell r="AT2671" t="str">
            <v>Natural Gas</v>
          </cell>
          <cell r="AU2671">
            <v>30463</v>
          </cell>
          <cell r="AV2671">
            <v>12400</v>
          </cell>
          <cell r="AW2671">
            <v>13.25</v>
          </cell>
          <cell r="AX2671">
            <v>15.9</v>
          </cell>
          <cell r="AY2671">
            <v>43.8</v>
          </cell>
          <cell r="AZ2671" t="str">
            <v>NA</v>
          </cell>
          <cell r="BA2671">
            <v>30659</v>
          </cell>
          <cell r="BB2671">
            <v>5600</v>
          </cell>
          <cell r="BC2671">
            <v>12.99</v>
          </cell>
          <cell r="BD2671">
            <v>15.3</v>
          </cell>
          <cell r="BE2671">
            <v>43.8</v>
          </cell>
          <cell r="BF2671">
            <v>31137</v>
          </cell>
          <cell r="BG2671" t="str">
            <v>NA</v>
          </cell>
          <cell r="BH2671" t="str">
            <v>Average</v>
          </cell>
          <cell r="BI2671" t="str">
            <v>Distribution</v>
          </cell>
          <cell r="BJ2671" t="str">
            <v>Settled</v>
          </cell>
          <cell r="BK2671" t="str">
            <v>No</v>
          </cell>
          <cell r="BL2671" t="str">
            <v>No</v>
          </cell>
        </row>
        <row r="2672">
          <cell r="AE2672">
            <v>255</v>
          </cell>
          <cell r="AF2672">
            <v>0</v>
          </cell>
          <cell r="AG2672">
            <v>1</v>
          </cell>
          <cell r="AH2672">
            <v>1</v>
          </cell>
          <cell r="AI2672">
            <v>1</v>
          </cell>
          <cell r="AJ2672">
            <v>0</v>
          </cell>
          <cell r="AL2672">
            <v>53</v>
          </cell>
          <cell r="AM2672">
            <v>167</v>
          </cell>
          <cell r="AO2672" t="str">
            <v>C-29029</v>
          </cell>
          <cell r="AP2672">
            <v>1399</v>
          </cell>
          <cell r="AQ2672" t="str">
            <v>NY</v>
          </cell>
          <cell r="AR2672" t="str">
            <v>Long Island Lighting Co. Inc.</v>
          </cell>
          <cell r="AT2672" t="str">
            <v>Electric</v>
          </cell>
          <cell r="AU2672">
            <v>31105</v>
          </cell>
          <cell r="AV2672">
            <v>68700</v>
          </cell>
          <cell r="AW2672">
            <v>13.92</v>
          </cell>
          <cell r="AX2672">
            <v>15.5</v>
          </cell>
          <cell r="AY2672">
            <v>50.19</v>
          </cell>
          <cell r="AZ2672" t="str">
            <v>NA</v>
          </cell>
          <cell r="BA2672">
            <v>31436</v>
          </cell>
          <cell r="BB2672">
            <v>68700</v>
          </cell>
          <cell r="BC2672">
            <v>13.33</v>
          </cell>
          <cell r="BD2672">
            <v>15.4</v>
          </cell>
          <cell r="BE2672">
            <v>41.5</v>
          </cell>
          <cell r="BF2672">
            <v>31777</v>
          </cell>
          <cell r="BG2672">
            <v>1629300</v>
          </cell>
          <cell r="BH2672" t="str">
            <v>Average</v>
          </cell>
          <cell r="BI2672" t="str">
            <v>Vertically Integrated</v>
          </cell>
          <cell r="BJ2672" t="str">
            <v>Fully Litigated</v>
          </cell>
          <cell r="BK2672" t="str">
            <v>No</v>
          </cell>
          <cell r="BL2672" t="str">
            <v>No</v>
          </cell>
        </row>
        <row r="2673">
          <cell r="AE2673">
            <v>255</v>
          </cell>
          <cell r="AF2673">
            <v>0</v>
          </cell>
          <cell r="AG2673">
            <v>1</v>
          </cell>
          <cell r="AH2673">
            <v>1</v>
          </cell>
          <cell r="AI2673">
            <v>1</v>
          </cell>
          <cell r="AJ2673">
            <v>0</v>
          </cell>
          <cell r="AL2673">
            <v>53</v>
          </cell>
          <cell r="AM2673">
            <v>167</v>
          </cell>
          <cell r="AO2673" t="str">
            <v>C-29484</v>
          </cell>
          <cell r="AP2673">
            <v>1400</v>
          </cell>
          <cell r="AQ2673" t="str">
            <v>NY</v>
          </cell>
          <cell r="AR2673" t="str">
            <v>Long Island Lighting Co. Inc.</v>
          </cell>
          <cell r="AT2673" t="str">
            <v>Electric</v>
          </cell>
          <cell r="AU2673">
            <v>31742</v>
          </cell>
          <cell r="AV2673">
            <v>83000</v>
          </cell>
          <cell r="AW2673">
            <v>12.03</v>
          </cell>
          <cell r="AX2673">
            <v>14.25</v>
          </cell>
          <cell r="AY2673">
            <v>31.33</v>
          </cell>
          <cell r="AZ2673">
            <v>1860900</v>
          </cell>
          <cell r="BA2673">
            <v>32114</v>
          </cell>
          <cell r="BB2673">
            <v>0</v>
          </cell>
          <cell r="BC2673">
            <v>11.25</v>
          </cell>
          <cell r="BD2673">
            <v>14.2</v>
          </cell>
          <cell r="BE2673">
            <v>29.91</v>
          </cell>
          <cell r="BF2673">
            <v>32416</v>
          </cell>
          <cell r="BG2673">
            <v>1765700</v>
          </cell>
          <cell r="BH2673" t="str">
            <v>Average</v>
          </cell>
          <cell r="BI2673" t="str">
            <v>Vertically Integrated</v>
          </cell>
          <cell r="BJ2673" t="str">
            <v>Fully Litigated</v>
          </cell>
          <cell r="BK2673" t="str">
            <v>No</v>
          </cell>
          <cell r="BL2673" t="str">
            <v>No</v>
          </cell>
        </row>
        <row r="2674">
          <cell r="AE2674">
            <v>255</v>
          </cell>
          <cell r="AF2674">
            <v>0</v>
          </cell>
          <cell r="AG2674">
            <v>1</v>
          </cell>
          <cell r="AH2674">
            <v>1</v>
          </cell>
          <cell r="AI2674">
            <v>1</v>
          </cell>
          <cell r="AJ2674">
            <v>0</v>
          </cell>
          <cell r="AL2674">
            <v>53</v>
          </cell>
          <cell r="AM2674">
            <v>167</v>
          </cell>
          <cell r="AO2674" t="str">
            <v>C-88-E-084</v>
          </cell>
          <cell r="AP2674">
            <v>1402</v>
          </cell>
          <cell r="AQ2674" t="str">
            <v>NY</v>
          </cell>
          <cell r="AR2674" t="str">
            <v>Long Island Lighting Co. Inc.</v>
          </cell>
          <cell r="AT2674" t="str">
            <v>Electric</v>
          </cell>
          <cell r="AU2674">
            <v>32479</v>
          </cell>
          <cell r="AV2674">
            <v>97700</v>
          </cell>
          <cell r="AW2674" t="str">
            <v>NA</v>
          </cell>
          <cell r="AX2674" t="str">
            <v>NA</v>
          </cell>
          <cell r="AY2674" t="str">
            <v>NA</v>
          </cell>
          <cell r="AZ2674" t="str">
            <v>NA</v>
          </cell>
          <cell r="BA2674">
            <v>32603</v>
          </cell>
          <cell r="BB2674">
            <v>97700</v>
          </cell>
          <cell r="BC2674" t="str">
            <v>NA</v>
          </cell>
          <cell r="BD2674">
            <v>14.2</v>
          </cell>
          <cell r="BE2674" t="str">
            <v>NA</v>
          </cell>
          <cell r="BG2674" t="str">
            <v>NA</v>
          </cell>
          <cell r="BI2674" t="str">
            <v>Vertically Integrated</v>
          </cell>
          <cell r="BJ2674" t="str">
            <v>Settled</v>
          </cell>
          <cell r="BK2674" t="str">
            <v>Yes</v>
          </cell>
          <cell r="BL2674" t="str">
            <v>Yes</v>
          </cell>
        </row>
        <row r="2675">
          <cell r="AE2675">
            <v>255</v>
          </cell>
          <cell r="AF2675">
            <v>0</v>
          </cell>
          <cell r="AG2675">
            <v>1</v>
          </cell>
          <cell r="AH2675">
            <v>1</v>
          </cell>
          <cell r="AI2675">
            <v>1</v>
          </cell>
          <cell r="AJ2675">
            <v>0</v>
          </cell>
          <cell r="AL2675">
            <v>53</v>
          </cell>
          <cell r="AM2675">
            <v>167</v>
          </cell>
          <cell r="AO2675" t="str">
            <v>C-27609</v>
          </cell>
          <cell r="AP2675">
            <v>1404</v>
          </cell>
          <cell r="AQ2675" t="str">
            <v>NY</v>
          </cell>
          <cell r="AR2675" t="str">
            <v>New York State Electric &amp; Gas Corporation</v>
          </cell>
          <cell r="AS2675" t="str">
            <v>IBE</v>
          </cell>
          <cell r="AT2675" t="str">
            <v>Electric</v>
          </cell>
          <cell r="AU2675">
            <v>29095</v>
          </cell>
          <cell r="AV2675">
            <v>85900</v>
          </cell>
          <cell r="AW2675">
            <v>10.75</v>
          </cell>
          <cell r="AX2675">
            <v>14.8</v>
          </cell>
          <cell r="AY2675">
            <v>39.4</v>
          </cell>
          <cell r="AZ2675" t="str">
            <v>NA</v>
          </cell>
          <cell r="BA2675">
            <v>29424</v>
          </cell>
          <cell r="BB2675">
            <v>35500</v>
          </cell>
          <cell r="BC2675">
            <v>10.58</v>
          </cell>
          <cell r="BD2675">
            <v>14.1</v>
          </cell>
          <cell r="BE2675">
            <v>39.9</v>
          </cell>
          <cell r="BF2675">
            <v>29798</v>
          </cell>
          <cell r="BG2675" t="str">
            <v>NA</v>
          </cell>
          <cell r="BH2675" t="str">
            <v>Average</v>
          </cell>
          <cell r="BI2675" t="str">
            <v>Vertically Integrated</v>
          </cell>
          <cell r="BJ2675" t="str">
            <v>Fully Litigated</v>
          </cell>
          <cell r="BK2675" t="str">
            <v>No</v>
          </cell>
          <cell r="BL2675" t="str">
            <v>No</v>
          </cell>
        </row>
        <row r="2676">
          <cell r="AE2676">
            <v>255</v>
          </cell>
          <cell r="AF2676">
            <v>0</v>
          </cell>
          <cell r="AG2676">
            <v>1</v>
          </cell>
          <cell r="AH2676">
            <v>1</v>
          </cell>
          <cell r="AI2676">
            <v>1</v>
          </cell>
          <cell r="AJ2676">
            <v>1</v>
          </cell>
          <cell r="AL2676">
            <v>53</v>
          </cell>
          <cell r="AM2676">
            <v>167</v>
          </cell>
          <cell r="AO2676" t="str">
            <v>C-27610</v>
          </cell>
          <cell r="AP2676">
            <v>1406</v>
          </cell>
          <cell r="AQ2676" t="str">
            <v>NY</v>
          </cell>
          <cell r="AR2676" t="str">
            <v>New York State Electric &amp; Gas Corporation</v>
          </cell>
          <cell r="AS2676" t="str">
            <v>IBE</v>
          </cell>
          <cell r="AT2676" t="str">
            <v>Natural Gas</v>
          </cell>
          <cell r="AU2676">
            <v>29095</v>
          </cell>
          <cell r="AV2676">
            <v>8400</v>
          </cell>
          <cell r="AW2676">
            <v>10.75</v>
          </cell>
          <cell r="AX2676">
            <v>14.8</v>
          </cell>
          <cell r="AY2676">
            <v>39.4</v>
          </cell>
          <cell r="AZ2676" t="str">
            <v>NA</v>
          </cell>
          <cell r="BA2676">
            <v>29424</v>
          </cell>
          <cell r="BB2676">
            <v>4000</v>
          </cell>
          <cell r="BC2676">
            <v>10.58</v>
          </cell>
          <cell r="BD2676">
            <v>14.1</v>
          </cell>
          <cell r="BE2676">
            <v>39.9</v>
          </cell>
          <cell r="BF2676">
            <v>29798</v>
          </cell>
          <cell r="BG2676" t="str">
            <v>NA</v>
          </cell>
          <cell r="BH2676" t="str">
            <v>Average</v>
          </cell>
          <cell r="BI2676" t="str">
            <v>Distribution</v>
          </cell>
          <cell r="BJ2676" t="str">
            <v>Fully Litigated</v>
          </cell>
          <cell r="BK2676" t="str">
            <v>No</v>
          </cell>
          <cell r="BL2676" t="str">
            <v>No</v>
          </cell>
        </row>
        <row r="2677">
          <cell r="AE2677">
            <v>255</v>
          </cell>
          <cell r="AF2677">
            <v>0</v>
          </cell>
          <cell r="AG2677">
            <v>1</v>
          </cell>
          <cell r="AH2677">
            <v>1</v>
          </cell>
          <cell r="AI2677">
            <v>1</v>
          </cell>
          <cell r="AJ2677">
            <v>0</v>
          </cell>
          <cell r="AL2677">
            <v>53</v>
          </cell>
          <cell r="AM2677">
            <v>167</v>
          </cell>
          <cell r="AO2677" t="str">
            <v>C-27882,83</v>
          </cell>
          <cell r="AP2677">
            <v>1408</v>
          </cell>
          <cell r="AQ2677" t="str">
            <v>NY</v>
          </cell>
          <cell r="AR2677" t="str">
            <v>New York State Electric &amp; Gas Corporation</v>
          </cell>
          <cell r="AS2677" t="str">
            <v>IBE</v>
          </cell>
          <cell r="AT2677" t="str">
            <v>Electric</v>
          </cell>
          <cell r="AU2677">
            <v>29551</v>
          </cell>
          <cell r="AV2677">
            <v>142900</v>
          </cell>
          <cell r="AW2677">
            <v>12.11</v>
          </cell>
          <cell r="AX2677">
            <v>15.8</v>
          </cell>
          <cell r="AY2677">
            <v>38.43</v>
          </cell>
          <cell r="AZ2677" t="str">
            <v>NA</v>
          </cell>
          <cell r="BA2677">
            <v>29879</v>
          </cell>
          <cell r="BB2677">
            <v>124500</v>
          </cell>
          <cell r="BC2677">
            <v>12.78</v>
          </cell>
          <cell r="BD2677">
            <v>17</v>
          </cell>
          <cell r="BE2677">
            <v>39.659999999999997</v>
          </cell>
          <cell r="BF2677">
            <v>30255</v>
          </cell>
          <cell r="BG2677">
            <v>1378200</v>
          </cell>
          <cell r="BH2677" t="str">
            <v>Average</v>
          </cell>
          <cell r="BI2677" t="str">
            <v>Vertically Integrated</v>
          </cell>
          <cell r="BJ2677" t="str">
            <v>Fully Litigated</v>
          </cell>
          <cell r="BK2677" t="str">
            <v>No</v>
          </cell>
          <cell r="BL2677" t="str">
            <v>Yes</v>
          </cell>
        </row>
        <row r="2678">
          <cell r="AE2678">
            <v>255</v>
          </cell>
          <cell r="AF2678">
            <v>0</v>
          </cell>
          <cell r="AG2678">
            <v>1</v>
          </cell>
          <cell r="AH2678">
            <v>1</v>
          </cell>
          <cell r="AI2678">
            <v>1</v>
          </cell>
          <cell r="AJ2678">
            <v>1</v>
          </cell>
          <cell r="AL2678">
            <v>53</v>
          </cell>
          <cell r="AM2678">
            <v>167</v>
          </cell>
          <cell r="AO2678" t="str">
            <v>C-27884</v>
          </cell>
          <cell r="AP2678">
            <v>1410</v>
          </cell>
          <cell r="AQ2678" t="str">
            <v>NY</v>
          </cell>
          <cell r="AR2678" t="str">
            <v>New York State Electric &amp; Gas Corporation</v>
          </cell>
          <cell r="AS2678" t="str">
            <v>IBE</v>
          </cell>
          <cell r="AT2678" t="str">
            <v>Natural Gas</v>
          </cell>
          <cell r="AU2678">
            <v>29551</v>
          </cell>
          <cell r="AV2678">
            <v>10200</v>
          </cell>
          <cell r="AW2678">
            <v>12.11</v>
          </cell>
          <cell r="AX2678">
            <v>15.8</v>
          </cell>
          <cell r="AY2678">
            <v>38.43</v>
          </cell>
          <cell r="AZ2678" t="str">
            <v>NA</v>
          </cell>
          <cell r="BA2678">
            <v>29879</v>
          </cell>
          <cell r="BB2678">
            <v>8800</v>
          </cell>
          <cell r="BC2678">
            <v>12.78</v>
          </cell>
          <cell r="BD2678">
            <v>17</v>
          </cell>
          <cell r="BE2678">
            <v>39.659999999999997</v>
          </cell>
          <cell r="BF2678">
            <v>30255</v>
          </cell>
          <cell r="BG2678" t="str">
            <v>NA</v>
          </cell>
          <cell r="BH2678" t="str">
            <v>Average</v>
          </cell>
          <cell r="BI2678" t="str">
            <v>Distribution</v>
          </cell>
          <cell r="BJ2678" t="str">
            <v>Fully Litigated</v>
          </cell>
          <cell r="BK2678" t="str">
            <v>No</v>
          </cell>
          <cell r="BL2678" t="str">
            <v>Yes</v>
          </cell>
        </row>
        <row r="2679">
          <cell r="AE2679">
            <v>255</v>
          </cell>
          <cell r="AF2679">
            <v>0</v>
          </cell>
          <cell r="AG2679">
            <v>1</v>
          </cell>
          <cell r="AH2679">
            <v>1</v>
          </cell>
          <cell r="AI2679">
            <v>1</v>
          </cell>
          <cell r="AJ2679">
            <v>0</v>
          </cell>
          <cell r="AL2679">
            <v>53</v>
          </cell>
          <cell r="AM2679">
            <v>167</v>
          </cell>
          <cell r="AO2679" t="str">
            <v>C-28167,68</v>
          </cell>
          <cell r="AP2679">
            <v>1412</v>
          </cell>
          <cell r="AQ2679" t="str">
            <v>NY</v>
          </cell>
          <cell r="AR2679" t="str">
            <v>New York State Electric &amp; Gas Corporation</v>
          </cell>
          <cell r="AS2679" t="str">
            <v>IBE</v>
          </cell>
          <cell r="AT2679" t="str">
            <v>Electric</v>
          </cell>
          <cell r="AU2679">
            <v>30000</v>
          </cell>
          <cell r="AV2679">
            <v>110800</v>
          </cell>
          <cell r="AW2679">
            <v>13.88</v>
          </cell>
          <cell r="AX2679">
            <v>17.5</v>
          </cell>
          <cell r="AY2679" t="str">
            <v>NA</v>
          </cell>
          <cell r="AZ2679">
            <v>1770000</v>
          </cell>
          <cell r="BA2679">
            <v>30327</v>
          </cell>
          <cell r="BB2679">
            <v>33500</v>
          </cell>
          <cell r="BC2679">
            <v>13.05</v>
          </cell>
          <cell r="BD2679">
            <v>15.9</v>
          </cell>
          <cell r="BE2679" t="str">
            <v>NA</v>
          </cell>
          <cell r="BF2679">
            <v>30681</v>
          </cell>
          <cell r="BG2679">
            <v>1417300</v>
          </cell>
          <cell r="BH2679" t="str">
            <v>Average</v>
          </cell>
          <cell r="BI2679" t="str">
            <v>Vertically Integrated</v>
          </cell>
          <cell r="BJ2679" t="str">
            <v>Fully Litigated</v>
          </cell>
          <cell r="BK2679" t="str">
            <v>No</v>
          </cell>
          <cell r="BL2679" t="str">
            <v>No</v>
          </cell>
        </row>
        <row r="2680">
          <cell r="AE2680">
            <v>255</v>
          </cell>
          <cell r="AF2680">
            <v>0</v>
          </cell>
          <cell r="AG2680">
            <v>1</v>
          </cell>
          <cell r="AH2680">
            <v>1</v>
          </cell>
          <cell r="AI2680">
            <v>1</v>
          </cell>
          <cell r="AJ2680">
            <v>1</v>
          </cell>
          <cell r="AL2680">
            <v>53</v>
          </cell>
          <cell r="AM2680">
            <v>167</v>
          </cell>
          <cell r="AO2680" t="str">
            <v>C-28169</v>
          </cell>
          <cell r="AP2680">
            <v>1414</v>
          </cell>
          <cell r="AQ2680" t="str">
            <v>NY</v>
          </cell>
          <cell r="AR2680" t="str">
            <v>New York State Electric &amp; Gas Corporation</v>
          </cell>
          <cell r="AS2680" t="str">
            <v>IBE</v>
          </cell>
          <cell r="AT2680" t="str">
            <v>Natural Gas</v>
          </cell>
          <cell r="AU2680">
            <v>30000</v>
          </cell>
          <cell r="AV2680">
            <v>5600</v>
          </cell>
          <cell r="AW2680">
            <v>13.88</v>
          </cell>
          <cell r="AX2680">
            <v>17.5</v>
          </cell>
          <cell r="AY2680">
            <v>39.200000000000003</v>
          </cell>
          <cell r="AZ2680" t="str">
            <v>NA</v>
          </cell>
          <cell r="BA2680">
            <v>30327</v>
          </cell>
          <cell r="BB2680">
            <v>9100</v>
          </cell>
          <cell r="BC2680">
            <v>13.05</v>
          </cell>
          <cell r="BD2680">
            <v>15.9</v>
          </cell>
          <cell r="BE2680">
            <v>40.69</v>
          </cell>
          <cell r="BF2680">
            <v>30681</v>
          </cell>
          <cell r="BG2680" t="str">
            <v>NA</v>
          </cell>
          <cell r="BH2680" t="str">
            <v>Average</v>
          </cell>
          <cell r="BI2680" t="str">
            <v>Distribution</v>
          </cell>
          <cell r="BJ2680" t="str">
            <v>Fully Litigated</v>
          </cell>
          <cell r="BK2680" t="str">
            <v>No</v>
          </cell>
          <cell r="BL2680" t="str">
            <v>No</v>
          </cell>
        </row>
        <row r="2681">
          <cell r="AE2681">
            <v>255</v>
          </cell>
          <cell r="AF2681">
            <v>0</v>
          </cell>
          <cell r="AG2681">
            <v>1</v>
          </cell>
          <cell r="AH2681">
            <v>1</v>
          </cell>
          <cell r="AI2681">
            <v>1</v>
          </cell>
          <cell r="AJ2681">
            <v>0</v>
          </cell>
          <cell r="AL2681">
            <v>53</v>
          </cell>
          <cell r="AM2681">
            <v>167</v>
          </cell>
          <cell r="AO2681" t="str">
            <v>C-28550,51</v>
          </cell>
          <cell r="AP2681">
            <v>1416</v>
          </cell>
          <cell r="AQ2681" t="str">
            <v>NY</v>
          </cell>
          <cell r="AR2681" t="str">
            <v>New York State Electric &amp; Gas Corporation</v>
          </cell>
          <cell r="AS2681" t="str">
            <v>IBE</v>
          </cell>
          <cell r="AT2681" t="str">
            <v>Electric</v>
          </cell>
          <cell r="AU2681">
            <v>30463</v>
          </cell>
          <cell r="AV2681">
            <v>154400</v>
          </cell>
          <cell r="AW2681">
            <v>12.93</v>
          </cell>
          <cell r="AX2681">
            <v>16.16</v>
          </cell>
          <cell r="AY2681">
            <v>39.24</v>
          </cell>
          <cell r="AZ2681">
            <v>1806200</v>
          </cell>
          <cell r="BA2681">
            <v>30790</v>
          </cell>
          <cell r="BB2681">
            <v>84600</v>
          </cell>
          <cell r="BC2681">
            <v>13.07</v>
          </cell>
          <cell r="BD2681">
            <v>16.2</v>
          </cell>
          <cell r="BE2681">
            <v>41.42</v>
          </cell>
          <cell r="BF2681">
            <v>31167</v>
          </cell>
          <cell r="BG2681">
            <v>1642000</v>
          </cell>
          <cell r="BH2681" t="str">
            <v>Average</v>
          </cell>
          <cell r="BI2681" t="str">
            <v>Vertically Integrated</v>
          </cell>
          <cell r="BJ2681" t="str">
            <v>Fully Litigated</v>
          </cell>
          <cell r="BK2681" t="str">
            <v>No</v>
          </cell>
          <cell r="BL2681" t="str">
            <v>No</v>
          </cell>
        </row>
        <row r="2682">
          <cell r="AE2682">
            <v>255</v>
          </cell>
          <cell r="AF2682">
            <v>0</v>
          </cell>
          <cell r="AG2682">
            <v>1</v>
          </cell>
          <cell r="AH2682">
            <v>1</v>
          </cell>
          <cell r="AI2682">
            <v>1</v>
          </cell>
          <cell r="AJ2682">
            <v>1</v>
          </cell>
          <cell r="AL2682">
            <v>53</v>
          </cell>
          <cell r="AM2682">
            <v>167</v>
          </cell>
          <cell r="AO2682" t="str">
            <v>C-28552</v>
          </cell>
          <cell r="AP2682">
            <v>1420</v>
          </cell>
          <cell r="AQ2682" t="str">
            <v>NY</v>
          </cell>
          <cell r="AR2682" t="str">
            <v>New York State Electric &amp; Gas Corporation</v>
          </cell>
          <cell r="AS2682" t="str">
            <v>IBE</v>
          </cell>
          <cell r="AT2682" t="str">
            <v>Natural Gas</v>
          </cell>
          <cell r="AU2682">
            <v>30463</v>
          </cell>
          <cell r="AV2682">
            <v>8900</v>
          </cell>
          <cell r="AW2682">
            <v>12.93</v>
          </cell>
          <cell r="AX2682">
            <v>16.16</v>
          </cell>
          <cell r="AY2682">
            <v>39.24</v>
          </cell>
          <cell r="AZ2682" t="str">
            <v>NA</v>
          </cell>
          <cell r="BA2682">
            <v>30790</v>
          </cell>
          <cell r="BB2682">
            <v>7400</v>
          </cell>
          <cell r="BC2682">
            <v>13.07</v>
          </cell>
          <cell r="BD2682">
            <v>16.2</v>
          </cell>
          <cell r="BE2682">
            <v>41.42</v>
          </cell>
          <cell r="BF2682">
            <v>31167</v>
          </cell>
          <cell r="BG2682" t="str">
            <v>NA</v>
          </cell>
          <cell r="BH2682" t="str">
            <v>Average</v>
          </cell>
          <cell r="BI2682" t="str">
            <v>Distribution</v>
          </cell>
          <cell r="BJ2682" t="str">
            <v>Fully Litigated</v>
          </cell>
          <cell r="BK2682" t="str">
            <v>No</v>
          </cell>
          <cell r="BL2682" t="str">
            <v>No</v>
          </cell>
        </row>
        <row r="2683">
          <cell r="AE2683">
            <v>255</v>
          </cell>
          <cell r="AF2683">
            <v>0</v>
          </cell>
          <cell r="AG2683">
            <v>1</v>
          </cell>
          <cell r="AH2683">
            <v>1</v>
          </cell>
          <cell r="AI2683">
            <v>1</v>
          </cell>
          <cell r="AJ2683">
            <v>0</v>
          </cell>
          <cell r="AL2683">
            <v>53</v>
          </cell>
          <cell r="AM2683">
            <v>167</v>
          </cell>
          <cell r="AO2683" t="str">
            <v>C-28824,25</v>
          </cell>
          <cell r="AP2683">
            <v>1423</v>
          </cell>
          <cell r="AQ2683" t="str">
            <v>NY</v>
          </cell>
          <cell r="AR2683" t="str">
            <v>New York State Electric &amp; Gas Corporation</v>
          </cell>
          <cell r="AS2683" t="str">
            <v>IBE</v>
          </cell>
          <cell r="AT2683" t="str">
            <v>Electric</v>
          </cell>
          <cell r="AU2683">
            <v>30820</v>
          </cell>
          <cell r="AV2683">
            <v>134000</v>
          </cell>
          <cell r="AW2683">
            <v>13.9</v>
          </cell>
          <cell r="AX2683">
            <v>17.2</v>
          </cell>
          <cell r="AY2683">
            <v>39.85</v>
          </cell>
          <cell r="AZ2683">
            <v>1975900</v>
          </cell>
          <cell r="BA2683">
            <v>31146</v>
          </cell>
          <cell r="BB2683">
            <v>78500</v>
          </cell>
          <cell r="BC2683">
            <v>13.12</v>
          </cell>
          <cell r="BD2683">
            <v>15.5</v>
          </cell>
          <cell r="BE2683">
            <v>40.97</v>
          </cell>
          <cell r="BF2683">
            <v>31532</v>
          </cell>
          <cell r="BG2683">
            <v>1965000</v>
          </cell>
          <cell r="BH2683" t="str">
            <v>Average</v>
          </cell>
          <cell r="BI2683" t="str">
            <v>Vertically Integrated</v>
          </cell>
          <cell r="BJ2683" t="str">
            <v>Fully Litigated</v>
          </cell>
          <cell r="BK2683" t="str">
            <v>No</v>
          </cell>
          <cell r="BL2683" t="str">
            <v>No</v>
          </cell>
        </row>
        <row r="2684">
          <cell r="AE2684">
            <v>255</v>
          </cell>
          <cell r="AF2684">
            <v>0</v>
          </cell>
          <cell r="AG2684">
            <v>1</v>
          </cell>
          <cell r="AH2684">
            <v>1</v>
          </cell>
          <cell r="AI2684">
            <v>1</v>
          </cell>
          <cell r="AJ2684">
            <v>1</v>
          </cell>
          <cell r="AL2684">
            <v>53</v>
          </cell>
          <cell r="AM2684">
            <v>167</v>
          </cell>
          <cell r="AO2684" t="str">
            <v>C-28826</v>
          </cell>
          <cell r="AP2684">
            <v>1425</v>
          </cell>
          <cell r="AQ2684" t="str">
            <v>NY</v>
          </cell>
          <cell r="AR2684" t="str">
            <v>New York State Electric &amp; Gas Corporation</v>
          </cell>
          <cell r="AS2684" t="str">
            <v>IBE</v>
          </cell>
          <cell r="AT2684" t="str">
            <v>Natural Gas</v>
          </cell>
          <cell r="AU2684">
            <v>30820</v>
          </cell>
          <cell r="AV2684">
            <v>3200</v>
          </cell>
          <cell r="AW2684">
            <v>13.9</v>
          </cell>
          <cell r="AX2684">
            <v>17.2</v>
          </cell>
          <cell r="AY2684">
            <v>39.85</v>
          </cell>
          <cell r="AZ2684" t="str">
            <v>NA</v>
          </cell>
          <cell r="BA2684">
            <v>31146</v>
          </cell>
          <cell r="BB2684">
            <v>2200</v>
          </cell>
          <cell r="BC2684">
            <v>13.12</v>
          </cell>
          <cell r="BD2684">
            <v>15.5</v>
          </cell>
          <cell r="BE2684">
            <v>40.97</v>
          </cell>
          <cell r="BF2684">
            <v>31532</v>
          </cell>
          <cell r="BG2684" t="str">
            <v>NA</v>
          </cell>
          <cell r="BH2684" t="str">
            <v>Average</v>
          </cell>
          <cell r="BI2684" t="str">
            <v>Distribution</v>
          </cell>
          <cell r="BJ2684" t="str">
            <v>Fully Litigated</v>
          </cell>
          <cell r="BK2684" t="str">
            <v>No</v>
          </cell>
          <cell r="BL2684" t="str">
            <v>No</v>
          </cell>
        </row>
        <row r="2685">
          <cell r="AE2685">
            <v>255</v>
          </cell>
          <cell r="AF2685">
            <v>0</v>
          </cell>
          <cell r="AG2685">
            <v>1</v>
          </cell>
          <cell r="AH2685">
            <v>1</v>
          </cell>
          <cell r="AI2685">
            <v>1</v>
          </cell>
          <cell r="AJ2685">
            <v>0</v>
          </cell>
          <cell r="AL2685">
            <v>53</v>
          </cell>
          <cell r="AM2685">
            <v>167</v>
          </cell>
          <cell r="AO2685" t="str">
            <v>C-29541,42</v>
          </cell>
          <cell r="AP2685">
            <v>1427</v>
          </cell>
          <cell r="AQ2685" t="str">
            <v>NY</v>
          </cell>
          <cell r="AR2685" t="str">
            <v>New York State Electric &amp; Gas Corporation</v>
          </cell>
          <cell r="AS2685" t="str">
            <v>IBE</v>
          </cell>
          <cell r="AT2685" t="str">
            <v>Electric</v>
          </cell>
          <cell r="AU2685">
            <v>31831</v>
          </cell>
          <cell r="AV2685">
            <v>37200</v>
          </cell>
          <cell r="AW2685">
            <v>11.11</v>
          </cell>
          <cell r="AX2685">
            <v>13.7</v>
          </cell>
          <cell r="AY2685">
            <v>35.630000000000003</v>
          </cell>
          <cell r="AZ2685">
            <v>3032000</v>
          </cell>
          <cell r="BA2685">
            <v>32162</v>
          </cell>
          <cell r="BB2685">
            <v>0</v>
          </cell>
          <cell r="BC2685">
            <v>11.15</v>
          </cell>
          <cell r="BD2685">
            <v>13.8</v>
          </cell>
          <cell r="BE2685">
            <v>35.630000000000003</v>
          </cell>
          <cell r="BF2685">
            <v>32508</v>
          </cell>
          <cell r="BG2685">
            <v>2951900</v>
          </cell>
          <cell r="BH2685" t="str">
            <v>Average</v>
          </cell>
          <cell r="BI2685" t="str">
            <v>Vertically Integrated</v>
          </cell>
          <cell r="BJ2685" t="str">
            <v>Fully Litigated</v>
          </cell>
          <cell r="BK2685" t="str">
            <v>No</v>
          </cell>
          <cell r="BL2685" t="str">
            <v>No</v>
          </cell>
        </row>
        <row r="2686">
          <cell r="AE2686">
            <v>255</v>
          </cell>
          <cell r="AF2686">
            <v>0</v>
          </cell>
          <cell r="AG2686">
            <v>1</v>
          </cell>
          <cell r="AH2686">
            <v>1</v>
          </cell>
          <cell r="AI2686">
            <v>1</v>
          </cell>
          <cell r="AJ2686">
            <v>0</v>
          </cell>
          <cell r="AL2686">
            <v>53</v>
          </cell>
          <cell r="AM2686">
            <v>167</v>
          </cell>
          <cell r="AO2686" t="str">
            <v>C-88-E-075</v>
          </cell>
          <cell r="AP2686">
            <v>1429</v>
          </cell>
          <cell r="AQ2686" t="str">
            <v>NY</v>
          </cell>
          <cell r="AR2686" t="str">
            <v>New York State Electric &amp; Gas Corporation</v>
          </cell>
          <cell r="AS2686" t="str">
            <v>IBE</v>
          </cell>
          <cell r="AT2686" t="str">
            <v>Electric</v>
          </cell>
          <cell r="AU2686">
            <v>32244</v>
          </cell>
          <cell r="AV2686">
            <v>0</v>
          </cell>
          <cell r="AW2686" t="str">
            <v>NA</v>
          </cell>
          <cell r="AX2686" t="str">
            <v>NA</v>
          </cell>
          <cell r="AY2686" t="str">
            <v>NA</v>
          </cell>
          <cell r="AZ2686" t="str">
            <v>NA</v>
          </cell>
          <cell r="BA2686">
            <v>32575</v>
          </cell>
          <cell r="BB2686">
            <v>0</v>
          </cell>
          <cell r="BC2686">
            <v>10.77</v>
          </cell>
          <cell r="BD2686">
            <v>13</v>
          </cell>
          <cell r="BE2686">
            <v>38.28</v>
          </cell>
          <cell r="BF2686">
            <v>32873</v>
          </cell>
          <cell r="BG2686">
            <v>2932900</v>
          </cell>
          <cell r="BH2686" t="str">
            <v>Average</v>
          </cell>
          <cell r="BI2686" t="str">
            <v>Vertically Integrated</v>
          </cell>
          <cell r="BJ2686" t="str">
            <v>Settled</v>
          </cell>
          <cell r="BK2686" t="str">
            <v>No</v>
          </cell>
          <cell r="BL2686" t="str">
            <v>No</v>
          </cell>
        </row>
        <row r="2687">
          <cell r="AE2687">
            <v>255</v>
          </cell>
          <cell r="AF2687">
            <v>0</v>
          </cell>
          <cell r="AG2687">
            <v>1</v>
          </cell>
          <cell r="AH2687">
            <v>1</v>
          </cell>
          <cell r="AI2687">
            <v>1</v>
          </cell>
          <cell r="AJ2687">
            <v>1</v>
          </cell>
          <cell r="AL2687">
            <v>53</v>
          </cell>
          <cell r="AM2687">
            <v>167</v>
          </cell>
          <cell r="AO2687" t="str">
            <v>C-88-G-076</v>
          </cell>
          <cell r="AP2687">
            <v>1430</v>
          </cell>
          <cell r="AQ2687" t="str">
            <v>NY</v>
          </cell>
          <cell r="AR2687" t="str">
            <v>New York State Electric &amp; Gas Corporation</v>
          </cell>
          <cell r="AS2687" t="str">
            <v>IBE</v>
          </cell>
          <cell r="AT2687" t="str">
            <v>Natural Gas</v>
          </cell>
          <cell r="AU2687">
            <v>32244</v>
          </cell>
          <cell r="AV2687">
            <v>0</v>
          </cell>
          <cell r="AW2687" t="str">
            <v>NA</v>
          </cell>
          <cell r="AX2687" t="str">
            <v>NA</v>
          </cell>
          <cell r="AY2687" t="str">
            <v>NA</v>
          </cell>
          <cell r="AZ2687" t="str">
            <v>NA</v>
          </cell>
          <cell r="BA2687">
            <v>32575</v>
          </cell>
          <cell r="BB2687">
            <v>0</v>
          </cell>
          <cell r="BC2687">
            <v>10.77</v>
          </cell>
          <cell r="BD2687">
            <v>13</v>
          </cell>
          <cell r="BE2687">
            <v>38.28</v>
          </cell>
          <cell r="BF2687">
            <v>32873</v>
          </cell>
          <cell r="BG2687">
            <v>2932900</v>
          </cell>
          <cell r="BH2687" t="str">
            <v>Average</v>
          </cell>
          <cell r="BI2687" t="str">
            <v>Distribution</v>
          </cell>
          <cell r="BJ2687" t="str">
            <v>Settled</v>
          </cell>
          <cell r="BK2687" t="str">
            <v>No</v>
          </cell>
          <cell r="BL2687" t="str">
            <v>No</v>
          </cell>
        </row>
        <row r="2688">
          <cell r="AE2688">
            <v>255</v>
          </cell>
          <cell r="AF2688">
            <v>0</v>
          </cell>
          <cell r="AG2688">
            <v>1</v>
          </cell>
          <cell r="AH2688">
            <v>1</v>
          </cell>
          <cell r="AI2688">
            <v>1</v>
          </cell>
          <cell r="AJ2688">
            <v>0</v>
          </cell>
          <cell r="AL2688">
            <v>53</v>
          </cell>
          <cell r="AM2688">
            <v>167</v>
          </cell>
          <cell r="AO2688" t="str">
            <v>C-27538,39</v>
          </cell>
          <cell r="AP2688">
            <v>1432</v>
          </cell>
          <cell r="AQ2688" t="str">
            <v>NY</v>
          </cell>
          <cell r="AR2688" t="str">
            <v>Niagara Mohawk Power Corporation</v>
          </cell>
          <cell r="AS2688" t="str">
            <v>NG.</v>
          </cell>
          <cell r="AT2688" t="str">
            <v>Electric</v>
          </cell>
          <cell r="AU2688">
            <v>28951</v>
          </cell>
          <cell r="AV2688">
            <v>135500</v>
          </cell>
          <cell r="AW2688">
            <v>10.14</v>
          </cell>
          <cell r="AX2688">
            <v>14</v>
          </cell>
          <cell r="AY2688">
            <v>38.24</v>
          </cell>
          <cell r="AZ2688" t="str">
            <v>NA</v>
          </cell>
          <cell r="BA2688">
            <v>29280</v>
          </cell>
          <cell r="BB2688">
            <v>122600</v>
          </cell>
          <cell r="BC2688">
            <v>10.220000000000001</v>
          </cell>
          <cell r="BD2688">
            <v>14</v>
          </cell>
          <cell r="BE2688">
            <v>38.5</v>
          </cell>
          <cell r="BF2688">
            <v>29676</v>
          </cell>
          <cell r="BG2688" t="str">
            <v>NA</v>
          </cell>
          <cell r="BH2688" t="str">
            <v>Average</v>
          </cell>
          <cell r="BI2688" t="str">
            <v>Vertically Integrated</v>
          </cell>
          <cell r="BJ2688" t="str">
            <v>Fully Litigated</v>
          </cell>
          <cell r="BK2688" t="str">
            <v>No</v>
          </cell>
          <cell r="BL2688" t="str">
            <v>No</v>
          </cell>
        </row>
        <row r="2689">
          <cell r="AE2689">
            <v>255</v>
          </cell>
          <cell r="AF2689">
            <v>0</v>
          </cell>
          <cell r="AG2689">
            <v>1</v>
          </cell>
          <cell r="AH2689">
            <v>1</v>
          </cell>
          <cell r="AI2689">
            <v>1</v>
          </cell>
          <cell r="AJ2689">
            <v>1</v>
          </cell>
          <cell r="AL2689">
            <v>53</v>
          </cell>
          <cell r="AM2689">
            <v>167</v>
          </cell>
          <cell r="AO2689" t="str">
            <v>C-27540</v>
          </cell>
          <cell r="AP2689">
            <v>1434</v>
          </cell>
          <cell r="AQ2689" t="str">
            <v>NY</v>
          </cell>
          <cell r="AR2689" t="str">
            <v>Niagara Mohawk Power Corporation</v>
          </cell>
          <cell r="AS2689" t="str">
            <v>NG.</v>
          </cell>
          <cell r="AT2689" t="str">
            <v>Natural Gas</v>
          </cell>
          <cell r="AU2689">
            <v>28951</v>
          </cell>
          <cell r="AV2689">
            <v>14300</v>
          </cell>
          <cell r="AW2689">
            <v>10.14</v>
          </cell>
          <cell r="AX2689">
            <v>14</v>
          </cell>
          <cell r="AY2689">
            <v>38.24</v>
          </cell>
          <cell r="AZ2689" t="str">
            <v>NA</v>
          </cell>
          <cell r="BA2689">
            <v>29280</v>
          </cell>
          <cell r="BB2689">
            <v>3300</v>
          </cell>
          <cell r="BC2689">
            <v>10.220000000000001</v>
          </cell>
          <cell r="BD2689">
            <v>14</v>
          </cell>
          <cell r="BE2689">
            <v>38.5</v>
          </cell>
          <cell r="BF2689">
            <v>29676</v>
          </cell>
          <cell r="BG2689" t="str">
            <v>NA</v>
          </cell>
          <cell r="BH2689" t="str">
            <v>Average</v>
          </cell>
          <cell r="BI2689" t="str">
            <v>Distribution</v>
          </cell>
          <cell r="BJ2689" t="str">
            <v>Fully Litigated</v>
          </cell>
          <cell r="BK2689" t="str">
            <v>No</v>
          </cell>
          <cell r="BL2689" t="str">
            <v>No</v>
          </cell>
        </row>
        <row r="2690">
          <cell r="AE2690">
            <v>255</v>
          </cell>
          <cell r="AF2690">
            <v>0</v>
          </cell>
          <cell r="AG2690">
            <v>1</v>
          </cell>
          <cell r="AH2690">
            <v>1</v>
          </cell>
          <cell r="AI2690">
            <v>1</v>
          </cell>
          <cell r="AJ2690">
            <v>0</v>
          </cell>
          <cell r="AL2690">
            <v>53</v>
          </cell>
          <cell r="AM2690">
            <v>167</v>
          </cell>
          <cell r="AO2690" t="str">
            <v>C-27741,42</v>
          </cell>
          <cell r="AP2690">
            <v>1435</v>
          </cell>
          <cell r="AQ2690" t="str">
            <v>NY</v>
          </cell>
          <cell r="AR2690" t="str">
            <v>Niagara Mohawk Power Corporation</v>
          </cell>
          <cell r="AS2690" t="str">
            <v>NG.</v>
          </cell>
          <cell r="AT2690" t="str">
            <v>Electric</v>
          </cell>
          <cell r="AU2690">
            <v>29329</v>
          </cell>
          <cell r="AV2690">
            <v>240000</v>
          </cell>
          <cell r="AW2690">
            <v>11.62</v>
          </cell>
          <cell r="AX2690">
            <v>16.3</v>
          </cell>
          <cell r="AY2690">
            <v>40.159999999999997</v>
          </cell>
          <cell r="AZ2690" t="str">
            <v>NA</v>
          </cell>
          <cell r="BA2690">
            <v>29657</v>
          </cell>
          <cell r="BB2690">
            <v>161300</v>
          </cell>
          <cell r="BC2690">
            <v>11.51</v>
          </cell>
          <cell r="BD2690">
            <v>16</v>
          </cell>
          <cell r="BE2690">
            <v>39.5</v>
          </cell>
          <cell r="BF2690">
            <v>30041</v>
          </cell>
          <cell r="BG2690" t="str">
            <v>NA</v>
          </cell>
          <cell r="BH2690" t="str">
            <v>Average</v>
          </cell>
          <cell r="BI2690" t="str">
            <v>Vertically Integrated</v>
          </cell>
          <cell r="BJ2690" t="str">
            <v>Fully Litigated</v>
          </cell>
          <cell r="BK2690" t="str">
            <v>No</v>
          </cell>
          <cell r="BL2690" t="str">
            <v>No</v>
          </cell>
        </row>
        <row r="2691">
          <cell r="AE2691">
            <v>255</v>
          </cell>
          <cell r="AF2691">
            <v>0</v>
          </cell>
          <cell r="AG2691">
            <v>1</v>
          </cell>
          <cell r="AH2691">
            <v>1</v>
          </cell>
          <cell r="AI2691">
            <v>1</v>
          </cell>
          <cell r="AJ2691">
            <v>1</v>
          </cell>
          <cell r="AL2691">
            <v>53</v>
          </cell>
          <cell r="AM2691">
            <v>167</v>
          </cell>
          <cell r="AO2691" t="str">
            <v>C-27743</v>
          </cell>
          <cell r="AP2691">
            <v>1437</v>
          </cell>
          <cell r="AQ2691" t="str">
            <v>NY</v>
          </cell>
          <cell r="AR2691" t="str">
            <v>Niagara Mohawk Power Corporation</v>
          </cell>
          <cell r="AS2691" t="str">
            <v>NG.</v>
          </cell>
          <cell r="AT2691" t="str">
            <v>Natural Gas</v>
          </cell>
          <cell r="AU2691">
            <v>29329</v>
          </cell>
          <cell r="AV2691">
            <v>17000</v>
          </cell>
          <cell r="AW2691">
            <v>11.62</v>
          </cell>
          <cell r="AX2691">
            <v>16.3</v>
          </cell>
          <cell r="AY2691">
            <v>40.159999999999997</v>
          </cell>
          <cell r="AZ2691" t="str">
            <v>NA</v>
          </cell>
          <cell r="BA2691">
            <v>29657</v>
          </cell>
          <cell r="BB2691">
            <v>16900</v>
          </cell>
          <cell r="BC2691">
            <v>11.37</v>
          </cell>
          <cell r="BD2691">
            <v>15.65</v>
          </cell>
          <cell r="BE2691">
            <v>39.5</v>
          </cell>
          <cell r="BF2691">
            <v>30041</v>
          </cell>
          <cell r="BG2691" t="str">
            <v>NA</v>
          </cell>
          <cell r="BH2691" t="str">
            <v>Average</v>
          </cell>
          <cell r="BI2691" t="str">
            <v>Distribution</v>
          </cell>
          <cell r="BJ2691" t="str">
            <v>Fully Litigated</v>
          </cell>
          <cell r="BK2691" t="str">
            <v>No</v>
          </cell>
          <cell r="BL2691" t="str">
            <v>No</v>
          </cell>
        </row>
        <row r="2692">
          <cell r="AE2692">
            <v>255</v>
          </cell>
          <cell r="AF2692">
            <v>0</v>
          </cell>
          <cell r="AG2692">
            <v>1</v>
          </cell>
          <cell r="AH2692">
            <v>1</v>
          </cell>
          <cell r="AI2692">
            <v>1</v>
          </cell>
          <cell r="AJ2692">
            <v>0</v>
          </cell>
          <cell r="AL2692">
            <v>53</v>
          </cell>
          <cell r="AM2692">
            <v>167</v>
          </cell>
          <cell r="AO2692" t="str">
            <v>C-27984,85</v>
          </cell>
          <cell r="AP2692">
            <v>1439</v>
          </cell>
          <cell r="AQ2692" t="str">
            <v>NY</v>
          </cell>
          <cell r="AR2692" t="str">
            <v>Niagara Mohawk Power Corporation</v>
          </cell>
          <cell r="AS2692" t="str">
            <v>NG.</v>
          </cell>
          <cell r="AT2692" t="str">
            <v>Electric</v>
          </cell>
          <cell r="AU2692">
            <v>29692</v>
          </cell>
          <cell r="AV2692">
            <v>250800</v>
          </cell>
          <cell r="AW2692">
            <v>12.68</v>
          </cell>
          <cell r="AX2692">
            <v>17.600000000000001</v>
          </cell>
          <cell r="AY2692">
            <v>41.62</v>
          </cell>
          <cell r="AZ2692" t="str">
            <v>NA</v>
          </cell>
          <cell r="BA2692">
            <v>30018</v>
          </cell>
          <cell r="BB2692">
            <v>142500</v>
          </cell>
          <cell r="BC2692">
            <v>12.47</v>
          </cell>
          <cell r="BD2692">
            <v>17.100000000000001</v>
          </cell>
          <cell r="BE2692">
            <v>41.48</v>
          </cell>
          <cell r="BF2692">
            <v>30406</v>
          </cell>
          <cell r="BG2692" t="str">
            <v>NA</v>
          </cell>
          <cell r="BH2692" t="str">
            <v>Average</v>
          </cell>
          <cell r="BI2692" t="str">
            <v>Vertically Integrated</v>
          </cell>
          <cell r="BJ2692" t="str">
            <v>Fully Litigated</v>
          </cell>
          <cell r="BK2692" t="str">
            <v>No</v>
          </cell>
          <cell r="BL2692" t="str">
            <v>No</v>
          </cell>
        </row>
        <row r="2693">
          <cell r="AE2693">
            <v>255</v>
          </cell>
          <cell r="AF2693">
            <v>0</v>
          </cell>
          <cell r="AG2693">
            <v>1</v>
          </cell>
          <cell r="AH2693">
            <v>1</v>
          </cell>
          <cell r="AI2693">
            <v>1</v>
          </cell>
          <cell r="AJ2693">
            <v>1</v>
          </cell>
          <cell r="AL2693">
            <v>53</v>
          </cell>
          <cell r="AM2693">
            <v>167</v>
          </cell>
          <cell r="AO2693" t="str">
            <v>C-27986</v>
          </cell>
          <cell r="AP2693">
            <v>1441</v>
          </cell>
          <cell r="AQ2693" t="str">
            <v>NY</v>
          </cell>
          <cell r="AR2693" t="str">
            <v>Niagara Mohawk Power Corporation</v>
          </cell>
          <cell r="AS2693" t="str">
            <v>NG.</v>
          </cell>
          <cell r="AT2693" t="str">
            <v>Natural Gas</v>
          </cell>
          <cell r="AU2693">
            <v>29692</v>
          </cell>
          <cell r="AV2693">
            <v>32500</v>
          </cell>
          <cell r="AW2693">
            <v>12.68</v>
          </cell>
          <cell r="AX2693">
            <v>17.600000000000001</v>
          </cell>
          <cell r="AY2693">
            <v>41.62</v>
          </cell>
          <cell r="AZ2693" t="str">
            <v>NA</v>
          </cell>
          <cell r="BA2693">
            <v>30018</v>
          </cell>
          <cell r="BB2693">
            <v>17100</v>
          </cell>
          <cell r="BC2693">
            <v>12.47</v>
          </cell>
          <cell r="BD2693">
            <v>17.100000000000001</v>
          </cell>
          <cell r="BE2693">
            <v>41.48</v>
          </cell>
          <cell r="BF2693">
            <v>30406</v>
          </cell>
          <cell r="BG2693" t="str">
            <v>NA</v>
          </cell>
          <cell r="BH2693" t="str">
            <v>Average</v>
          </cell>
          <cell r="BI2693" t="str">
            <v>Distribution</v>
          </cell>
          <cell r="BJ2693" t="str">
            <v>Fully Litigated</v>
          </cell>
          <cell r="BK2693" t="str">
            <v>No</v>
          </cell>
          <cell r="BL2693" t="str">
            <v>No</v>
          </cell>
        </row>
        <row r="2694">
          <cell r="AE2694">
            <v>255</v>
          </cell>
          <cell r="AF2694">
            <v>0</v>
          </cell>
          <cell r="AG2694">
            <v>1</v>
          </cell>
          <cell r="AH2694">
            <v>1</v>
          </cell>
          <cell r="AI2694">
            <v>1</v>
          </cell>
          <cell r="AJ2694">
            <v>0</v>
          </cell>
          <cell r="AL2694">
            <v>53</v>
          </cell>
          <cell r="AM2694">
            <v>167</v>
          </cell>
          <cell r="AO2694" t="str">
            <v>C-28225,26</v>
          </cell>
          <cell r="AP2694">
            <v>1442</v>
          </cell>
          <cell r="AQ2694" t="str">
            <v>NY</v>
          </cell>
          <cell r="AR2694" t="str">
            <v>Niagara Mohawk Power Corporation</v>
          </cell>
          <cell r="AS2694" t="str">
            <v>NG.</v>
          </cell>
          <cell r="AT2694" t="str">
            <v>Electric</v>
          </cell>
          <cell r="AU2694">
            <v>30071</v>
          </cell>
          <cell r="AV2694">
            <v>159800</v>
          </cell>
          <cell r="AW2694">
            <v>12.9</v>
          </cell>
          <cell r="AX2694">
            <v>17</v>
          </cell>
          <cell r="AY2694">
            <v>41.97</v>
          </cell>
          <cell r="AZ2694">
            <v>2682800</v>
          </cell>
          <cell r="BA2694">
            <v>30398</v>
          </cell>
          <cell r="BB2694">
            <v>56400</v>
          </cell>
          <cell r="BC2694">
            <v>11.97</v>
          </cell>
          <cell r="BD2694">
            <v>15.4</v>
          </cell>
          <cell r="BE2694">
            <v>41.97</v>
          </cell>
          <cell r="BF2694">
            <v>30772</v>
          </cell>
          <cell r="BG2694">
            <v>2643300</v>
          </cell>
          <cell r="BH2694" t="str">
            <v>Average</v>
          </cell>
          <cell r="BI2694" t="str">
            <v>Vertically Integrated</v>
          </cell>
          <cell r="BJ2694" t="str">
            <v>Fully Litigated</v>
          </cell>
          <cell r="BK2694" t="str">
            <v>No</v>
          </cell>
          <cell r="BL2694" t="str">
            <v>No</v>
          </cell>
        </row>
        <row r="2695">
          <cell r="AE2695">
            <v>255</v>
          </cell>
          <cell r="AF2695">
            <v>0</v>
          </cell>
          <cell r="AG2695">
            <v>1</v>
          </cell>
          <cell r="AH2695">
            <v>1</v>
          </cell>
          <cell r="AI2695">
            <v>1</v>
          </cell>
          <cell r="AJ2695">
            <v>1</v>
          </cell>
          <cell r="AL2695">
            <v>53</v>
          </cell>
          <cell r="AM2695">
            <v>167</v>
          </cell>
          <cell r="AO2695" t="str">
            <v>C-28227</v>
          </cell>
          <cell r="AP2695">
            <v>1444</v>
          </cell>
          <cell r="AQ2695" t="str">
            <v>NY</v>
          </cell>
          <cell r="AR2695" t="str">
            <v>Niagara Mohawk Power Corporation</v>
          </cell>
          <cell r="AS2695" t="str">
            <v>NG.</v>
          </cell>
          <cell r="AT2695" t="str">
            <v>Natural Gas</v>
          </cell>
          <cell r="AU2695">
            <v>30071</v>
          </cell>
          <cell r="AV2695">
            <v>19900</v>
          </cell>
          <cell r="AW2695">
            <v>12.9</v>
          </cell>
          <cell r="AX2695">
            <v>17</v>
          </cell>
          <cell r="AY2695">
            <v>41.97</v>
          </cell>
          <cell r="AZ2695" t="str">
            <v>NA</v>
          </cell>
          <cell r="BA2695">
            <v>30398</v>
          </cell>
          <cell r="BB2695">
            <v>11000</v>
          </cell>
          <cell r="BC2695">
            <v>11.97</v>
          </cell>
          <cell r="BD2695">
            <v>15.4</v>
          </cell>
          <cell r="BE2695">
            <v>41.97</v>
          </cell>
          <cell r="BF2695">
            <v>30772</v>
          </cell>
          <cell r="BG2695">
            <v>331900</v>
          </cell>
          <cell r="BH2695" t="str">
            <v>Average</v>
          </cell>
          <cell r="BI2695" t="str">
            <v>Distribution</v>
          </cell>
          <cell r="BJ2695" t="str">
            <v>Fully Litigated</v>
          </cell>
          <cell r="BK2695" t="str">
            <v>No</v>
          </cell>
          <cell r="BL2695" t="str">
            <v>No</v>
          </cell>
        </row>
        <row r="2696">
          <cell r="AE2696">
            <v>255</v>
          </cell>
          <cell r="AF2696">
            <v>0</v>
          </cell>
          <cell r="AG2696">
            <v>1</v>
          </cell>
          <cell r="AH2696">
            <v>1</v>
          </cell>
          <cell r="AI2696">
            <v>1</v>
          </cell>
          <cell r="AJ2696">
            <v>0</v>
          </cell>
          <cell r="AL2696">
            <v>53</v>
          </cell>
          <cell r="AM2696">
            <v>167</v>
          </cell>
          <cell r="AO2696" t="str">
            <v>C-28525,26</v>
          </cell>
          <cell r="AP2696">
            <v>1446</v>
          </cell>
          <cell r="AQ2696" t="str">
            <v>NY</v>
          </cell>
          <cell r="AR2696" t="str">
            <v>Niagara Mohawk Power Corporation</v>
          </cell>
          <cell r="AS2696" t="str">
            <v>NG.</v>
          </cell>
          <cell r="AT2696" t="str">
            <v>Electric</v>
          </cell>
          <cell r="AU2696">
            <v>30435</v>
          </cell>
          <cell r="AV2696">
            <v>145000</v>
          </cell>
          <cell r="AW2696">
            <v>12.71</v>
          </cell>
          <cell r="AX2696">
            <v>16.5</v>
          </cell>
          <cell r="AY2696">
            <v>42.73</v>
          </cell>
          <cell r="AZ2696">
            <v>2804200</v>
          </cell>
          <cell r="BA2696">
            <v>30761</v>
          </cell>
          <cell r="BB2696">
            <v>86400</v>
          </cell>
          <cell r="BC2696">
            <v>12.42</v>
          </cell>
          <cell r="BD2696">
            <v>16</v>
          </cell>
          <cell r="BE2696">
            <v>43.13</v>
          </cell>
          <cell r="BF2696">
            <v>31137</v>
          </cell>
          <cell r="BG2696">
            <v>2802200</v>
          </cell>
          <cell r="BH2696" t="str">
            <v>Average</v>
          </cell>
          <cell r="BI2696" t="str">
            <v>Vertically Integrated</v>
          </cell>
          <cell r="BJ2696" t="str">
            <v>Fully Litigated</v>
          </cell>
          <cell r="BK2696" t="str">
            <v>No</v>
          </cell>
          <cell r="BL2696" t="str">
            <v>No</v>
          </cell>
        </row>
        <row r="2697">
          <cell r="AE2697">
            <v>255</v>
          </cell>
          <cell r="AF2697">
            <v>0</v>
          </cell>
          <cell r="AG2697">
            <v>1</v>
          </cell>
          <cell r="AH2697">
            <v>1</v>
          </cell>
          <cell r="AI2697">
            <v>1</v>
          </cell>
          <cell r="AJ2697">
            <v>1</v>
          </cell>
          <cell r="AL2697">
            <v>53</v>
          </cell>
          <cell r="AM2697">
            <v>167</v>
          </cell>
          <cell r="AO2697" t="str">
            <v>C-28527</v>
          </cell>
          <cell r="AP2697">
            <v>1448</v>
          </cell>
          <cell r="AQ2697" t="str">
            <v>NY</v>
          </cell>
          <cell r="AR2697" t="str">
            <v>Niagara Mohawk Power Corporation</v>
          </cell>
          <cell r="AS2697" t="str">
            <v>NG.</v>
          </cell>
          <cell r="AT2697" t="str">
            <v>Natural Gas</v>
          </cell>
          <cell r="AU2697">
            <v>30435</v>
          </cell>
          <cell r="AV2697">
            <v>17100</v>
          </cell>
          <cell r="AW2697">
            <v>12.71</v>
          </cell>
          <cell r="AX2697">
            <v>16.5</v>
          </cell>
          <cell r="AY2697">
            <v>42.73</v>
          </cell>
          <cell r="AZ2697">
            <v>345400</v>
          </cell>
          <cell r="BA2697">
            <v>30761</v>
          </cell>
          <cell r="BB2697">
            <v>9100</v>
          </cell>
          <cell r="BC2697">
            <v>12.42</v>
          </cell>
          <cell r="BD2697">
            <v>16</v>
          </cell>
          <cell r="BE2697">
            <v>43.13</v>
          </cell>
          <cell r="BF2697">
            <v>31137</v>
          </cell>
          <cell r="BG2697">
            <v>345600</v>
          </cell>
          <cell r="BH2697" t="str">
            <v>Average</v>
          </cell>
          <cell r="BI2697" t="str">
            <v>Distribution</v>
          </cell>
          <cell r="BJ2697" t="str">
            <v>Fully Litigated</v>
          </cell>
          <cell r="BK2697" t="str">
            <v>No</v>
          </cell>
          <cell r="BL2697" t="str">
            <v>No</v>
          </cell>
        </row>
        <row r="2698">
          <cell r="AE2698">
            <v>255</v>
          </cell>
          <cell r="AF2698">
            <v>0</v>
          </cell>
          <cell r="AG2698">
            <v>1</v>
          </cell>
          <cell r="AH2698">
            <v>1</v>
          </cell>
          <cell r="AI2698">
            <v>1</v>
          </cell>
          <cell r="AJ2698">
            <v>0</v>
          </cell>
          <cell r="AL2698">
            <v>53</v>
          </cell>
          <cell r="AM2698">
            <v>167</v>
          </cell>
          <cell r="AO2698" t="str">
            <v>C-28798,99</v>
          </cell>
          <cell r="AP2698">
            <v>1450</v>
          </cell>
          <cell r="AQ2698" t="str">
            <v>NY</v>
          </cell>
          <cell r="AR2698" t="str">
            <v>Niagara Mohawk Power Corporation</v>
          </cell>
          <cell r="AS2698" t="str">
            <v>NG.</v>
          </cell>
          <cell r="AT2698" t="str">
            <v>Electric</v>
          </cell>
          <cell r="AU2698">
            <v>30792</v>
          </cell>
          <cell r="AV2698">
            <v>104500</v>
          </cell>
          <cell r="AW2698">
            <v>13.12</v>
          </cell>
          <cell r="AX2698">
            <v>16.8</v>
          </cell>
          <cell r="AY2698">
            <v>43.61</v>
          </cell>
          <cell r="AZ2698">
            <v>2998000</v>
          </cell>
          <cell r="BA2698">
            <v>31120</v>
          </cell>
          <cell r="BB2698">
            <v>49300</v>
          </cell>
          <cell r="BC2698">
            <v>12.42</v>
          </cell>
          <cell r="BD2698">
            <v>15.5</v>
          </cell>
          <cell r="BE2698">
            <v>43.35</v>
          </cell>
          <cell r="BF2698">
            <v>31502</v>
          </cell>
          <cell r="BG2698">
            <v>3090500</v>
          </cell>
          <cell r="BH2698" t="str">
            <v>Average</v>
          </cell>
          <cell r="BI2698" t="str">
            <v>Vertically Integrated</v>
          </cell>
          <cell r="BJ2698" t="str">
            <v>Fully Litigated</v>
          </cell>
          <cell r="BK2698" t="str">
            <v>No</v>
          </cell>
          <cell r="BL2698" t="str">
            <v>No</v>
          </cell>
        </row>
        <row r="2699">
          <cell r="AE2699">
            <v>255</v>
          </cell>
          <cell r="AF2699">
            <v>0</v>
          </cell>
          <cell r="AG2699">
            <v>1</v>
          </cell>
          <cell r="AH2699">
            <v>1</v>
          </cell>
          <cell r="AI2699">
            <v>1</v>
          </cell>
          <cell r="AJ2699">
            <v>1</v>
          </cell>
          <cell r="AL2699">
            <v>53</v>
          </cell>
          <cell r="AM2699">
            <v>167</v>
          </cell>
          <cell r="AO2699" t="str">
            <v>C-28800</v>
          </cell>
          <cell r="AP2699">
            <v>1451</v>
          </cell>
          <cell r="AQ2699" t="str">
            <v>NY</v>
          </cell>
          <cell r="AR2699" t="str">
            <v>Niagara Mohawk Power Corporation</v>
          </cell>
          <cell r="AS2699" t="str">
            <v>NG.</v>
          </cell>
          <cell r="AT2699" t="str">
            <v>Natural Gas</v>
          </cell>
          <cell r="AU2699">
            <v>30792</v>
          </cell>
          <cell r="AV2699">
            <v>19300</v>
          </cell>
          <cell r="AW2699">
            <v>13.12</v>
          </cell>
          <cell r="AX2699">
            <v>16.8</v>
          </cell>
          <cell r="AY2699">
            <v>43.16</v>
          </cell>
          <cell r="AZ2699">
            <v>355000</v>
          </cell>
          <cell r="BA2699">
            <v>31120</v>
          </cell>
          <cell r="BB2699">
            <v>8800</v>
          </cell>
          <cell r="BC2699">
            <v>12.42</v>
          </cell>
          <cell r="BD2699">
            <v>15.5</v>
          </cell>
          <cell r="BE2699">
            <v>43.35</v>
          </cell>
          <cell r="BF2699">
            <v>31502</v>
          </cell>
          <cell r="BG2699">
            <v>355600</v>
          </cell>
          <cell r="BH2699" t="str">
            <v>Average</v>
          </cell>
          <cell r="BI2699" t="str">
            <v>Distribution</v>
          </cell>
          <cell r="BJ2699" t="str">
            <v>Fully Litigated</v>
          </cell>
          <cell r="BK2699" t="str">
            <v>No</v>
          </cell>
          <cell r="BL2699" t="str">
            <v>No</v>
          </cell>
        </row>
        <row r="2700">
          <cell r="AE2700">
            <v>255</v>
          </cell>
          <cell r="AF2700">
            <v>0</v>
          </cell>
          <cell r="AG2700">
            <v>1</v>
          </cell>
          <cell r="AH2700">
            <v>1</v>
          </cell>
          <cell r="AI2700">
            <v>1</v>
          </cell>
          <cell r="AJ2700">
            <v>0</v>
          </cell>
          <cell r="AL2700">
            <v>53</v>
          </cell>
          <cell r="AM2700">
            <v>167</v>
          </cell>
          <cell r="AO2700" t="str">
            <v>C-29069,70</v>
          </cell>
          <cell r="AP2700">
            <v>1452</v>
          </cell>
          <cell r="AQ2700" t="str">
            <v>NY</v>
          </cell>
          <cell r="AR2700" t="str">
            <v>Niagara Mohawk Power Corporation</v>
          </cell>
          <cell r="AS2700" t="str">
            <v>NG.</v>
          </cell>
          <cell r="AT2700" t="str">
            <v>Electric</v>
          </cell>
          <cell r="AU2700">
            <v>31156</v>
          </cell>
          <cell r="AV2700">
            <v>153100</v>
          </cell>
          <cell r="AW2700">
            <v>12.65</v>
          </cell>
          <cell r="AX2700">
            <v>15.8</v>
          </cell>
          <cell r="AY2700">
            <v>44.68</v>
          </cell>
          <cell r="AZ2700">
            <v>3655400</v>
          </cell>
          <cell r="BA2700">
            <v>31483</v>
          </cell>
          <cell r="BB2700">
            <v>40000</v>
          </cell>
          <cell r="BC2700">
            <v>11.42</v>
          </cell>
          <cell r="BD2700">
            <v>13.5</v>
          </cell>
          <cell r="BE2700">
            <v>44.48</v>
          </cell>
          <cell r="BF2700">
            <v>31867</v>
          </cell>
          <cell r="BG2700">
            <v>3568900</v>
          </cell>
          <cell r="BH2700" t="str">
            <v>Average</v>
          </cell>
          <cell r="BI2700" t="str">
            <v>Vertically Integrated</v>
          </cell>
          <cell r="BJ2700" t="str">
            <v>Fully Litigated</v>
          </cell>
          <cell r="BK2700" t="str">
            <v>No</v>
          </cell>
          <cell r="BL2700" t="str">
            <v>No</v>
          </cell>
        </row>
        <row r="2701">
          <cell r="AE2701">
            <v>255</v>
          </cell>
          <cell r="AF2701">
            <v>0</v>
          </cell>
          <cell r="AG2701">
            <v>1</v>
          </cell>
          <cell r="AH2701">
            <v>1</v>
          </cell>
          <cell r="AI2701">
            <v>1</v>
          </cell>
          <cell r="AJ2701">
            <v>0</v>
          </cell>
          <cell r="AL2701">
            <v>53</v>
          </cell>
          <cell r="AM2701">
            <v>167</v>
          </cell>
          <cell r="AO2701" t="str">
            <v>C-29327, 28</v>
          </cell>
          <cell r="AP2701">
            <v>1458</v>
          </cell>
          <cell r="AQ2701" t="str">
            <v>NY</v>
          </cell>
          <cell r="AR2701" t="str">
            <v>Niagara Mohawk Power Corporation</v>
          </cell>
          <cell r="AS2701" t="str">
            <v>NG.</v>
          </cell>
          <cell r="AT2701" t="str">
            <v>Electric</v>
          </cell>
          <cell r="AU2701">
            <v>31520</v>
          </cell>
          <cell r="AV2701">
            <v>181700</v>
          </cell>
          <cell r="AW2701">
            <v>11.38</v>
          </cell>
          <cell r="AX2701">
            <v>14</v>
          </cell>
          <cell r="AY2701">
            <v>43.71</v>
          </cell>
          <cell r="AZ2701">
            <v>4516600</v>
          </cell>
          <cell r="BA2701">
            <v>31849</v>
          </cell>
          <cell r="BB2701">
            <v>75100</v>
          </cell>
          <cell r="BC2701">
            <v>10.45</v>
          </cell>
          <cell r="BD2701">
            <v>13</v>
          </cell>
          <cell r="BE2701">
            <v>37.04</v>
          </cell>
          <cell r="BF2701">
            <v>32233</v>
          </cell>
          <cell r="BG2701">
            <v>4526900</v>
          </cell>
          <cell r="BH2701" t="str">
            <v>Average</v>
          </cell>
          <cell r="BI2701" t="str">
            <v>Vertically Integrated</v>
          </cell>
          <cell r="BJ2701" t="str">
            <v>Fully Litigated</v>
          </cell>
          <cell r="BK2701" t="str">
            <v>No</v>
          </cell>
          <cell r="BL2701" t="str">
            <v>No</v>
          </cell>
        </row>
        <row r="2702">
          <cell r="AE2702">
            <v>255</v>
          </cell>
          <cell r="AF2702">
            <v>0</v>
          </cell>
          <cell r="AG2702">
            <v>1</v>
          </cell>
          <cell r="AH2702">
            <v>1</v>
          </cell>
          <cell r="AI2702">
            <v>1</v>
          </cell>
          <cell r="AJ2702">
            <v>0</v>
          </cell>
          <cell r="AL2702">
            <v>53</v>
          </cell>
          <cell r="AM2702">
            <v>167</v>
          </cell>
          <cell r="AO2702" t="str">
            <v>C-29670,71</v>
          </cell>
          <cell r="AP2702">
            <v>1461</v>
          </cell>
          <cell r="AQ2702" t="str">
            <v>NY</v>
          </cell>
          <cell r="AR2702" t="str">
            <v>Niagara Mohawk Power Corporation</v>
          </cell>
          <cell r="AS2702" t="str">
            <v>NG.</v>
          </cell>
          <cell r="AT2702" t="str">
            <v>Electric</v>
          </cell>
          <cell r="AU2702">
            <v>32000</v>
          </cell>
          <cell r="AV2702">
            <v>119500</v>
          </cell>
          <cell r="AW2702">
            <v>11.08</v>
          </cell>
          <cell r="AX2702">
            <v>14.25</v>
          </cell>
          <cell r="AY2702">
            <v>35.86</v>
          </cell>
          <cell r="AZ2702" t="str">
            <v>NA</v>
          </cell>
          <cell r="BA2702">
            <v>32385</v>
          </cell>
          <cell r="BB2702">
            <v>0</v>
          </cell>
          <cell r="BC2702">
            <v>10.74</v>
          </cell>
          <cell r="BD2702">
            <v>13.5</v>
          </cell>
          <cell r="BE2702">
            <v>34.380000000000003</v>
          </cell>
          <cell r="BF2702">
            <v>32689</v>
          </cell>
          <cell r="BG2702" t="str">
            <v>NA</v>
          </cell>
          <cell r="BH2702" t="str">
            <v>Average</v>
          </cell>
          <cell r="BI2702" t="str">
            <v>Vertically Integrated</v>
          </cell>
          <cell r="BJ2702" t="str">
            <v>Settled</v>
          </cell>
          <cell r="BK2702" t="str">
            <v>No</v>
          </cell>
          <cell r="BL2702" t="str">
            <v>No</v>
          </cell>
        </row>
        <row r="2703">
          <cell r="AE2703">
            <v>255</v>
          </cell>
          <cell r="AF2703">
            <v>0</v>
          </cell>
          <cell r="AG2703">
            <v>1</v>
          </cell>
          <cell r="AH2703">
            <v>1</v>
          </cell>
          <cell r="AI2703">
            <v>1</v>
          </cell>
          <cell r="AJ2703">
            <v>0</v>
          </cell>
          <cell r="AL2703">
            <v>53</v>
          </cell>
          <cell r="AM2703">
            <v>167</v>
          </cell>
          <cell r="AO2703" t="str">
            <v>C-27553</v>
          </cell>
          <cell r="AP2703">
            <v>1464</v>
          </cell>
          <cell r="AQ2703" t="str">
            <v>NY</v>
          </cell>
          <cell r="AR2703" t="str">
            <v>Orange and Rockland Utilities, Inc.</v>
          </cell>
          <cell r="AS2703" t="str">
            <v>ED</v>
          </cell>
          <cell r="AT2703" t="str">
            <v>Electric</v>
          </cell>
          <cell r="AU2703">
            <v>28976</v>
          </cell>
          <cell r="AV2703">
            <v>11600</v>
          </cell>
          <cell r="AW2703">
            <v>9.92</v>
          </cell>
          <cell r="AX2703">
            <v>13.75</v>
          </cell>
          <cell r="AY2703">
            <v>39.299999999999997</v>
          </cell>
          <cell r="AZ2703" t="str">
            <v>NA</v>
          </cell>
          <cell r="BA2703">
            <v>29307</v>
          </cell>
          <cell r="BB2703">
            <v>11600</v>
          </cell>
          <cell r="BC2703">
            <v>10.119999999999999</v>
          </cell>
          <cell r="BD2703">
            <v>14.24</v>
          </cell>
          <cell r="BE2703">
            <v>39.25</v>
          </cell>
          <cell r="BF2703">
            <v>29676</v>
          </cell>
          <cell r="BG2703" t="str">
            <v>NA</v>
          </cell>
          <cell r="BH2703" t="str">
            <v>Average</v>
          </cell>
          <cell r="BI2703" t="str">
            <v>Vertically Integrated</v>
          </cell>
          <cell r="BJ2703" t="str">
            <v>Fully Litigated</v>
          </cell>
          <cell r="BK2703" t="str">
            <v>No</v>
          </cell>
          <cell r="BL2703" t="str">
            <v>No</v>
          </cell>
        </row>
        <row r="2704">
          <cell r="AE2704">
            <v>255</v>
          </cell>
          <cell r="AF2704">
            <v>0</v>
          </cell>
          <cell r="AG2704">
            <v>1</v>
          </cell>
          <cell r="AH2704">
            <v>1</v>
          </cell>
          <cell r="AI2704">
            <v>1</v>
          </cell>
          <cell r="AJ2704">
            <v>1</v>
          </cell>
          <cell r="AL2704">
            <v>53</v>
          </cell>
          <cell r="AM2704">
            <v>167</v>
          </cell>
          <cell r="AO2704" t="str">
            <v>C-27554</v>
          </cell>
          <cell r="AP2704">
            <v>1465</v>
          </cell>
          <cell r="AQ2704" t="str">
            <v>NY</v>
          </cell>
          <cell r="AR2704" t="str">
            <v>Orange and Rockland Utilities, Inc.</v>
          </cell>
          <cell r="AS2704" t="str">
            <v>ED</v>
          </cell>
          <cell r="AT2704" t="str">
            <v>Natural Gas</v>
          </cell>
          <cell r="AU2704">
            <v>28976</v>
          </cell>
          <cell r="AV2704">
            <v>4800</v>
          </cell>
          <cell r="AW2704">
            <v>9.92</v>
          </cell>
          <cell r="AX2704">
            <v>13.75</v>
          </cell>
          <cell r="AY2704">
            <v>39.299999999999997</v>
          </cell>
          <cell r="AZ2704" t="str">
            <v>NA</v>
          </cell>
          <cell r="BA2704">
            <v>29307</v>
          </cell>
          <cell r="BB2704">
            <v>4800</v>
          </cell>
          <cell r="BC2704">
            <v>9.51</v>
          </cell>
          <cell r="BD2704">
            <v>12.69</v>
          </cell>
          <cell r="BE2704">
            <v>39.25</v>
          </cell>
          <cell r="BF2704">
            <v>29676</v>
          </cell>
          <cell r="BG2704" t="str">
            <v>NA</v>
          </cell>
          <cell r="BH2704" t="str">
            <v>Average</v>
          </cell>
          <cell r="BI2704" t="str">
            <v>Distribution</v>
          </cell>
          <cell r="BJ2704" t="str">
            <v>Fully Litigated</v>
          </cell>
          <cell r="BK2704" t="str">
            <v>No</v>
          </cell>
          <cell r="BL2704" t="str">
            <v>No</v>
          </cell>
        </row>
        <row r="2705">
          <cell r="AE2705">
            <v>255</v>
          </cell>
          <cell r="AF2705">
            <v>0</v>
          </cell>
          <cell r="AG2705">
            <v>1</v>
          </cell>
          <cell r="AH2705">
            <v>1</v>
          </cell>
          <cell r="AI2705">
            <v>1</v>
          </cell>
          <cell r="AJ2705">
            <v>0</v>
          </cell>
          <cell r="AL2705">
            <v>53</v>
          </cell>
          <cell r="AM2705">
            <v>167</v>
          </cell>
          <cell r="AO2705" t="str">
            <v>C-27909</v>
          </cell>
          <cell r="AP2705">
            <v>1467</v>
          </cell>
          <cell r="AQ2705" t="str">
            <v>NY</v>
          </cell>
          <cell r="AR2705" t="str">
            <v>Orange and Rockland Utilities, Inc.</v>
          </cell>
          <cell r="AS2705" t="str">
            <v>ED</v>
          </cell>
          <cell r="AT2705" t="str">
            <v>Electric</v>
          </cell>
          <cell r="AU2705">
            <v>29591</v>
          </cell>
          <cell r="AV2705">
            <v>31900</v>
          </cell>
          <cell r="AW2705">
            <v>11.08</v>
          </cell>
          <cell r="AX2705">
            <v>16</v>
          </cell>
          <cell r="AY2705">
            <v>43.11</v>
          </cell>
          <cell r="AZ2705" t="str">
            <v>NA</v>
          </cell>
          <cell r="BA2705">
            <v>29921</v>
          </cell>
          <cell r="BB2705">
            <v>20300</v>
          </cell>
          <cell r="BC2705">
            <v>11.08</v>
          </cell>
          <cell r="BD2705">
            <v>16</v>
          </cell>
          <cell r="BE2705">
            <v>43.11</v>
          </cell>
          <cell r="BF2705">
            <v>30285</v>
          </cell>
          <cell r="BG2705">
            <v>343100</v>
          </cell>
          <cell r="BH2705" t="str">
            <v>Average</v>
          </cell>
          <cell r="BI2705" t="str">
            <v>Vertically Integrated</v>
          </cell>
          <cell r="BJ2705" t="str">
            <v>Fully Litigated</v>
          </cell>
          <cell r="BK2705" t="str">
            <v>No</v>
          </cell>
          <cell r="BL2705" t="str">
            <v>No</v>
          </cell>
        </row>
        <row r="2706">
          <cell r="AE2706">
            <v>255</v>
          </cell>
          <cell r="AF2706">
            <v>0</v>
          </cell>
          <cell r="AG2706">
            <v>1</v>
          </cell>
          <cell r="AH2706">
            <v>1</v>
          </cell>
          <cell r="AI2706">
            <v>1</v>
          </cell>
          <cell r="AJ2706">
            <v>1</v>
          </cell>
          <cell r="AL2706">
            <v>53</v>
          </cell>
          <cell r="AM2706">
            <v>167</v>
          </cell>
          <cell r="AO2706" t="str">
            <v>C-27910</v>
          </cell>
          <cell r="AP2706">
            <v>1469</v>
          </cell>
          <cell r="AQ2706" t="str">
            <v>NY</v>
          </cell>
          <cell r="AR2706" t="str">
            <v>Orange and Rockland Utilities, Inc.</v>
          </cell>
          <cell r="AS2706" t="str">
            <v>ED</v>
          </cell>
          <cell r="AT2706" t="str">
            <v>Natural Gas</v>
          </cell>
          <cell r="AU2706">
            <v>29591</v>
          </cell>
          <cell r="AV2706">
            <v>7600</v>
          </cell>
          <cell r="AW2706">
            <v>10.66</v>
          </cell>
          <cell r="AX2706">
            <v>15</v>
          </cell>
          <cell r="AY2706">
            <v>43.11</v>
          </cell>
          <cell r="AZ2706" t="str">
            <v>NA</v>
          </cell>
          <cell r="BA2706">
            <v>29921</v>
          </cell>
          <cell r="BB2706">
            <v>5400</v>
          </cell>
          <cell r="BC2706">
            <v>11.08</v>
          </cell>
          <cell r="BD2706">
            <v>16</v>
          </cell>
          <cell r="BE2706">
            <v>43.11</v>
          </cell>
          <cell r="BF2706">
            <v>30285</v>
          </cell>
          <cell r="BG2706" t="str">
            <v>NA</v>
          </cell>
          <cell r="BH2706" t="str">
            <v>Average</v>
          </cell>
          <cell r="BI2706" t="str">
            <v>Distribution</v>
          </cell>
          <cell r="BJ2706" t="str">
            <v>Fully Litigated</v>
          </cell>
          <cell r="BK2706" t="str">
            <v>No</v>
          </cell>
          <cell r="BL2706" t="str">
            <v>No</v>
          </cell>
        </row>
        <row r="2707">
          <cell r="AE2707">
            <v>255</v>
          </cell>
          <cell r="AF2707">
            <v>0</v>
          </cell>
          <cell r="AG2707">
            <v>1</v>
          </cell>
          <cell r="AH2707">
            <v>1</v>
          </cell>
          <cell r="AI2707">
            <v>1</v>
          </cell>
          <cell r="AJ2707">
            <v>0</v>
          </cell>
          <cell r="AL2707">
            <v>53</v>
          </cell>
          <cell r="AM2707">
            <v>167</v>
          </cell>
          <cell r="AO2707" t="str">
            <v>C-28278</v>
          </cell>
          <cell r="AP2707">
            <v>1472</v>
          </cell>
          <cell r="AQ2707" t="str">
            <v>NY</v>
          </cell>
          <cell r="AR2707" t="str">
            <v>Orange and Rockland Utilities, Inc.</v>
          </cell>
          <cell r="AS2707" t="str">
            <v>ED</v>
          </cell>
          <cell r="AT2707" t="str">
            <v>Electric</v>
          </cell>
          <cell r="AU2707">
            <v>30139</v>
          </cell>
          <cell r="AV2707">
            <v>11500</v>
          </cell>
          <cell r="AW2707">
            <v>11.48</v>
          </cell>
          <cell r="AX2707">
            <v>16</v>
          </cell>
          <cell r="AY2707">
            <v>47.12</v>
          </cell>
          <cell r="AZ2707">
            <v>363000</v>
          </cell>
          <cell r="BA2707">
            <v>30467</v>
          </cell>
          <cell r="BB2707">
            <v>2700</v>
          </cell>
          <cell r="BC2707">
            <v>10.54</v>
          </cell>
          <cell r="BD2707">
            <v>14</v>
          </cell>
          <cell r="BE2707">
            <v>47.12</v>
          </cell>
          <cell r="BF2707">
            <v>30833</v>
          </cell>
          <cell r="BG2707">
            <v>353800</v>
          </cell>
          <cell r="BH2707" t="str">
            <v>Average</v>
          </cell>
          <cell r="BI2707" t="str">
            <v>Vertically Integrated</v>
          </cell>
          <cell r="BJ2707" t="str">
            <v>Fully Litigated</v>
          </cell>
          <cell r="BK2707" t="str">
            <v>No</v>
          </cell>
          <cell r="BL2707" t="str">
            <v>No</v>
          </cell>
        </row>
        <row r="2708">
          <cell r="AE2708">
            <v>255</v>
          </cell>
          <cell r="AF2708">
            <v>0</v>
          </cell>
          <cell r="AG2708">
            <v>1</v>
          </cell>
          <cell r="AH2708">
            <v>1</v>
          </cell>
          <cell r="AI2708">
            <v>1</v>
          </cell>
          <cell r="AJ2708">
            <v>1</v>
          </cell>
          <cell r="AL2708">
            <v>53</v>
          </cell>
          <cell r="AM2708">
            <v>167</v>
          </cell>
          <cell r="AO2708" t="str">
            <v>C-28279</v>
          </cell>
          <cell r="AP2708">
            <v>1474</v>
          </cell>
          <cell r="AQ2708" t="str">
            <v>NY</v>
          </cell>
          <cell r="AR2708" t="str">
            <v>Orange and Rockland Utilities, Inc.</v>
          </cell>
          <cell r="AS2708" t="str">
            <v>ED</v>
          </cell>
          <cell r="AT2708" t="str">
            <v>Natural Gas</v>
          </cell>
          <cell r="AU2708">
            <v>30139</v>
          </cell>
          <cell r="AV2708">
            <v>8700</v>
          </cell>
          <cell r="AW2708">
            <v>11.48</v>
          </cell>
          <cell r="AX2708">
            <v>16</v>
          </cell>
          <cell r="AY2708">
            <v>47.12</v>
          </cell>
          <cell r="AZ2708" t="str">
            <v>NA</v>
          </cell>
          <cell r="BA2708">
            <v>30467</v>
          </cell>
          <cell r="BB2708">
            <v>5100</v>
          </cell>
          <cell r="BC2708">
            <v>10.54</v>
          </cell>
          <cell r="BD2708">
            <v>14</v>
          </cell>
          <cell r="BE2708">
            <v>47.12</v>
          </cell>
          <cell r="BF2708">
            <v>30833</v>
          </cell>
          <cell r="BG2708" t="str">
            <v>NA</v>
          </cell>
          <cell r="BH2708" t="str">
            <v>Average</v>
          </cell>
          <cell r="BI2708" t="str">
            <v>Distribution</v>
          </cell>
          <cell r="BJ2708" t="str">
            <v>Fully Litigated</v>
          </cell>
          <cell r="BK2708" t="str">
            <v>No</v>
          </cell>
          <cell r="BL2708" t="str">
            <v>No</v>
          </cell>
        </row>
        <row r="2709">
          <cell r="AE2709">
            <v>255</v>
          </cell>
          <cell r="AF2709">
            <v>0</v>
          </cell>
          <cell r="AG2709">
            <v>1</v>
          </cell>
          <cell r="AH2709">
            <v>1</v>
          </cell>
          <cell r="AI2709">
            <v>1</v>
          </cell>
          <cell r="AJ2709">
            <v>0</v>
          </cell>
          <cell r="AL2709">
            <v>53</v>
          </cell>
          <cell r="AM2709">
            <v>167</v>
          </cell>
          <cell r="AO2709" t="str">
            <v>C-29046</v>
          </cell>
          <cell r="AP2709">
            <v>1502</v>
          </cell>
          <cell r="AQ2709" t="str">
            <v>NY</v>
          </cell>
          <cell r="AR2709" t="str">
            <v>Orange and Rockland Utilities, Inc.</v>
          </cell>
          <cell r="AS2709" t="str">
            <v>ED</v>
          </cell>
          <cell r="AT2709" t="str">
            <v>Electric</v>
          </cell>
          <cell r="AU2709">
            <v>31124</v>
          </cell>
          <cell r="AV2709">
            <v>6400</v>
          </cell>
          <cell r="AW2709">
            <v>11.3</v>
          </cell>
          <cell r="AX2709">
            <v>15</v>
          </cell>
          <cell r="AY2709">
            <v>50.92</v>
          </cell>
          <cell r="AZ2709">
            <v>359300</v>
          </cell>
          <cell r="BA2709">
            <v>31454</v>
          </cell>
          <cell r="BB2709">
            <v>-5900</v>
          </cell>
          <cell r="BC2709">
            <v>10.050000000000001</v>
          </cell>
          <cell r="BD2709">
            <v>12.5</v>
          </cell>
          <cell r="BE2709">
            <v>43.01</v>
          </cell>
          <cell r="BF2709">
            <v>31777</v>
          </cell>
          <cell r="BG2709">
            <v>354400</v>
          </cell>
          <cell r="BH2709" t="str">
            <v>Average</v>
          </cell>
          <cell r="BI2709" t="str">
            <v>Vertically Integrated</v>
          </cell>
          <cell r="BJ2709" t="str">
            <v>Fully Litigated</v>
          </cell>
          <cell r="BK2709" t="str">
            <v>No</v>
          </cell>
          <cell r="BL2709" t="str">
            <v>No</v>
          </cell>
        </row>
        <row r="2710">
          <cell r="AE2710">
            <v>255</v>
          </cell>
          <cell r="AF2710">
            <v>0</v>
          </cell>
          <cell r="AG2710">
            <v>1</v>
          </cell>
          <cell r="AH2710">
            <v>1</v>
          </cell>
          <cell r="AI2710">
            <v>1</v>
          </cell>
          <cell r="AJ2710">
            <v>1</v>
          </cell>
          <cell r="AL2710">
            <v>53</v>
          </cell>
          <cell r="AM2710">
            <v>167</v>
          </cell>
          <cell r="AO2710" t="str">
            <v>C-29047</v>
          </cell>
          <cell r="AP2710">
            <v>1503</v>
          </cell>
          <cell r="AQ2710" t="str">
            <v>NY</v>
          </cell>
          <cell r="AR2710" t="str">
            <v>Orange and Rockland Utilities, Inc.</v>
          </cell>
          <cell r="AS2710" t="str">
            <v>ED</v>
          </cell>
          <cell r="AT2710" t="str">
            <v>Natural Gas</v>
          </cell>
          <cell r="AU2710">
            <v>31124</v>
          </cell>
          <cell r="AV2710">
            <v>6800</v>
          </cell>
          <cell r="AW2710">
            <v>11.3</v>
          </cell>
          <cell r="AX2710">
            <v>15</v>
          </cell>
          <cell r="AY2710">
            <v>50.92</v>
          </cell>
          <cell r="AZ2710" t="str">
            <v>NA</v>
          </cell>
          <cell r="BA2710">
            <v>31454</v>
          </cell>
          <cell r="BB2710">
            <v>2800</v>
          </cell>
          <cell r="BC2710">
            <v>10.050000000000001</v>
          </cell>
          <cell r="BD2710">
            <v>12.5</v>
          </cell>
          <cell r="BE2710">
            <v>43.01</v>
          </cell>
          <cell r="BF2710">
            <v>31777</v>
          </cell>
          <cell r="BG2710" t="str">
            <v>NA</v>
          </cell>
          <cell r="BH2710" t="str">
            <v>Average</v>
          </cell>
          <cell r="BI2710" t="str">
            <v>Distribution</v>
          </cell>
          <cell r="BJ2710" t="str">
            <v>Fully Litigated</v>
          </cell>
          <cell r="BK2710" t="str">
            <v>No</v>
          </cell>
          <cell r="BL2710" t="str">
            <v>No</v>
          </cell>
        </row>
        <row r="2711">
          <cell r="AE2711">
            <v>255</v>
          </cell>
          <cell r="AF2711">
            <v>0</v>
          </cell>
          <cell r="AG2711">
            <v>1</v>
          </cell>
          <cell r="AH2711">
            <v>1</v>
          </cell>
          <cell r="AI2711">
            <v>1</v>
          </cell>
          <cell r="AJ2711">
            <v>1</v>
          </cell>
          <cell r="AL2711">
            <v>53</v>
          </cell>
          <cell r="AM2711">
            <v>167</v>
          </cell>
          <cell r="AO2711" t="str">
            <v>C-88-G011</v>
          </cell>
          <cell r="AP2711">
            <v>1506</v>
          </cell>
          <cell r="AQ2711" t="str">
            <v>NY</v>
          </cell>
          <cell r="AR2711" t="str">
            <v>Orange and Rockland Utilities, Inc.</v>
          </cell>
          <cell r="AS2711" t="str">
            <v>ED</v>
          </cell>
          <cell r="AT2711" t="str">
            <v>Natural Gas</v>
          </cell>
          <cell r="AU2711">
            <v>32171</v>
          </cell>
          <cell r="AV2711">
            <v>9800</v>
          </cell>
          <cell r="AW2711">
            <v>10.84</v>
          </cell>
          <cell r="AX2711">
            <v>13.9</v>
          </cell>
          <cell r="AY2711">
            <v>45.39</v>
          </cell>
          <cell r="AZ2711" t="str">
            <v>NA</v>
          </cell>
          <cell r="BA2711">
            <v>32477</v>
          </cell>
          <cell r="BB2711">
            <v>4200</v>
          </cell>
          <cell r="BC2711" t="str">
            <v>NA</v>
          </cell>
          <cell r="BD2711" t="str">
            <v>NA</v>
          </cell>
          <cell r="BE2711" t="str">
            <v>NA</v>
          </cell>
          <cell r="BF2711">
            <v>32873</v>
          </cell>
          <cell r="BG2711" t="str">
            <v>NA</v>
          </cell>
          <cell r="BH2711" t="str">
            <v>Average</v>
          </cell>
          <cell r="BI2711" t="str">
            <v>Distribution</v>
          </cell>
          <cell r="BJ2711" t="str">
            <v>Fully Litigated</v>
          </cell>
          <cell r="BK2711" t="str">
            <v>No</v>
          </cell>
          <cell r="BL2711" t="str">
            <v>No</v>
          </cell>
        </row>
        <row r="2712">
          <cell r="AE2712">
            <v>255</v>
          </cell>
          <cell r="AF2712">
            <v>0</v>
          </cell>
          <cell r="AG2712">
            <v>1</v>
          </cell>
          <cell r="AH2712">
            <v>1</v>
          </cell>
          <cell r="AI2712">
            <v>1</v>
          </cell>
          <cell r="AJ2712">
            <v>0</v>
          </cell>
          <cell r="AL2712">
            <v>53</v>
          </cell>
          <cell r="AM2712">
            <v>167</v>
          </cell>
          <cell r="AO2712" t="str">
            <v>C-27606,07</v>
          </cell>
          <cell r="AP2712">
            <v>1508</v>
          </cell>
          <cell r="AQ2712" t="str">
            <v>NY</v>
          </cell>
          <cell r="AR2712" t="str">
            <v>Rochester Gas and Electric Corporation</v>
          </cell>
          <cell r="AS2712" t="str">
            <v>IBE</v>
          </cell>
          <cell r="AT2712" t="str">
            <v>Electric</v>
          </cell>
          <cell r="AU2712">
            <v>29091</v>
          </cell>
          <cell r="AV2712">
            <v>56000</v>
          </cell>
          <cell r="AW2712">
            <v>11.03</v>
          </cell>
          <cell r="AX2712">
            <v>15.5</v>
          </cell>
          <cell r="AY2712">
            <v>40.5</v>
          </cell>
          <cell r="AZ2712" t="str">
            <v>NA</v>
          </cell>
          <cell r="BA2712">
            <v>29420</v>
          </cell>
          <cell r="BB2712">
            <v>38400</v>
          </cell>
          <cell r="BC2712">
            <v>10.32</v>
          </cell>
          <cell r="BD2712">
            <v>13.8</v>
          </cell>
          <cell r="BE2712">
            <v>39.9</v>
          </cell>
          <cell r="BF2712">
            <v>29798</v>
          </cell>
          <cell r="BG2712" t="str">
            <v>NA</v>
          </cell>
          <cell r="BH2712" t="str">
            <v>Average</v>
          </cell>
          <cell r="BI2712" t="str">
            <v>Vertically Integrated</v>
          </cell>
          <cell r="BJ2712" t="str">
            <v>Fully Litigated</v>
          </cell>
          <cell r="BK2712" t="str">
            <v>No</v>
          </cell>
          <cell r="BL2712" t="str">
            <v>No</v>
          </cell>
        </row>
        <row r="2713">
          <cell r="AE2713">
            <v>255</v>
          </cell>
          <cell r="AF2713">
            <v>0</v>
          </cell>
          <cell r="AG2713">
            <v>1</v>
          </cell>
          <cell r="AH2713">
            <v>1</v>
          </cell>
          <cell r="AI2713">
            <v>1</v>
          </cell>
          <cell r="AJ2713">
            <v>0</v>
          </cell>
          <cell r="AL2713">
            <v>53</v>
          </cell>
          <cell r="AM2713">
            <v>167</v>
          </cell>
          <cell r="AO2713" t="str">
            <v>C-27831,32</v>
          </cell>
          <cell r="AP2713">
            <v>1510</v>
          </cell>
          <cell r="AQ2713" t="str">
            <v>NY</v>
          </cell>
          <cell r="AR2713" t="str">
            <v>Rochester Gas and Electric Corporation</v>
          </cell>
          <cell r="AS2713" t="str">
            <v>IBE</v>
          </cell>
          <cell r="AT2713" t="str">
            <v>Electric</v>
          </cell>
          <cell r="AU2713">
            <v>29461</v>
          </cell>
          <cell r="AV2713">
            <v>58600</v>
          </cell>
          <cell r="AW2713">
            <v>11.52</v>
          </cell>
          <cell r="AX2713">
            <v>16</v>
          </cell>
          <cell r="AY2713">
            <v>40.15</v>
          </cell>
          <cell r="AZ2713" t="str">
            <v>NA</v>
          </cell>
          <cell r="BA2713">
            <v>29777</v>
          </cell>
          <cell r="BB2713">
            <v>42100</v>
          </cell>
          <cell r="BC2713">
            <v>11.52</v>
          </cell>
          <cell r="BD2713">
            <v>16</v>
          </cell>
          <cell r="BE2713">
            <v>40.15</v>
          </cell>
          <cell r="BF2713">
            <v>30163</v>
          </cell>
          <cell r="BG2713" t="str">
            <v>NA</v>
          </cell>
          <cell r="BH2713" t="str">
            <v>Average</v>
          </cell>
          <cell r="BI2713" t="str">
            <v>Vertically Integrated</v>
          </cell>
          <cell r="BJ2713" t="str">
            <v>Fully Litigated</v>
          </cell>
          <cell r="BK2713" t="str">
            <v>No</v>
          </cell>
          <cell r="BL2713" t="str">
            <v>No</v>
          </cell>
        </row>
        <row r="2714">
          <cell r="AE2714">
            <v>255</v>
          </cell>
          <cell r="AF2714">
            <v>0</v>
          </cell>
          <cell r="AG2714">
            <v>1</v>
          </cell>
          <cell r="AH2714">
            <v>1</v>
          </cell>
          <cell r="AI2714">
            <v>1</v>
          </cell>
          <cell r="AJ2714">
            <v>1</v>
          </cell>
          <cell r="AL2714">
            <v>53</v>
          </cell>
          <cell r="AM2714">
            <v>167</v>
          </cell>
          <cell r="AO2714" t="str">
            <v>C-27833</v>
          </cell>
          <cell r="AP2714">
            <v>1511</v>
          </cell>
          <cell r="AQ2714" t="str">
            <v>NY</v>
          </cell>
          <cell r="AR2714" t="str">
            <v>Rochester Gas and Electric Corporation</v>
          </cell>
          <cell r="AS2714" t="str">
            <v>IBE</v>
          </cell>
          <cell r="AT2714" t="str">
            <v>Natural Gas</v>
          </cell>
          <cell r="AU2714">
            <v>29461</v>
          </cell>
          <cell r="AV2714">
            <v>7700</v>
          </cell>
          <cell r="AW2714">
            <v>11.52</v>
          </cell>
          <cell r="AX2714">
            <v>16</v>
          </cell>
          <cell r="AY2714">
            <v>40.15</v>
          </cell>
          <cell r="AZ2714" t="str">
            <v>NA</v>
          </cell>
          <cell r="BA2714">
            <v>29777</v>
          </cell>
          <cell r="BB2714">
            <v>7000</v>
          </cell>
          <cell r="BC2714">
            <v>11.52</v>
          </cell>
          <cell r="BD2714">
            <v>16</v>
          </cell>
          <cell r="BE2714">
            <v>40.15</v>
          </cell>
          <cell r="BF2714">
            <v>30163</v>
          </cell>
          <cell r="BG2714" t="str">
            <v>NA</v>
          </cell>
          <cell r="BH2714" t="str">
            <v>Average</v>
          </cell>
          <cell r="BI2714" t="str">
            <v>Distribution</v>
          </cell>
          <cell r="BJ2714" t="str">
            <v>Fully Litigated</v>
          </cell>
          <cell r="BK2714" t="str">
            <v>No</v>
          </cell>
          <cell r="BL2714" t="str">
            <v>No</v>
          </cell>
        </row>
        <row r="2715">
          <cell r="AE2715">
            <v>255</v>
          </cell>
          <cell r="AF2715">
            <v>0</v>
          </cell>
          <cell r="AG2715">
            <v>1</v>
          </cell>
          <cell r="AH2715">
            <v>1</v>
          </cell>
          <cell r="AI2715">
            <v>1</v>
          </cell>
          <cell r="AJ2715">
            <v>0</v>
          </cell>
          <cell r="AL2715">
            <v>53</v>
          </cell>
          <cell r="AM2715">
            <v>167</v>
          </cell>
          <cell r="AO2715" t="str">
            <v>C-28053,54</v>
          </cell>
          <cell r="AP2715">
            <v>1513</v>
          </cell>
          <cell r="AQ2715" t="str">
            <v>NY</v>
          </cell>
          <cell r="AR2715" t="str">
            <v>Rochester Gas and Electric Corporation</v>
          </cell>
          <cell r="AS2715" t="str">
            <v>IBE</v>
          </cell>
          <cell r="AT2715" t="str">
            <v>Electric</v>
          </cell>
          <cell r="AU2715">
            <v>29819</v>
          </cell>
          <cell r="AV2715">
            <v>87600</v>
          </cell>
          <cell r="AW2715">
            <v>12.91</v>
          </cell>
          <cell r="AX2715">
            <v>18</v>
          </cell>
          <cell r="AY2715">
            <v>41.7</v>
          </cell>
          <cell r="AZ2715">
            <v>683500</v>
          </cell>
          <cell r="BA2715">
            <v>30145</v>
          </cell>
          <cell r="BB2715">
            <v>47700</v>
          </cell>
          <cell r="BC2715">
            <v>12.41</v>
          </cell>
          <cell r="BD2715">
            <v>16.8</v>
          </cell>
          <cell r="BE2715">
            <v>41.7</v>
          </cell>
          <cell r="BF2715">
            <v>30528</v>
          </cell>
          <cell r="BG2715">
            <v>673900</v>
          </cell>
          <cell r="BH2715" t="str">
            <v>Average</v>
          </cell>
          <cell r="BI2715" t="str">
            <v>Vertically Integrated</v>
          </cell>
          <cell r="BJ2715" t="str">
            <v>Fully Litigated</v>
          </cell>
          <cell r="BK2715" t="str">
            <v>No</v>
          </cell>
          <cell r="BL2715" t="str">
            <v>No</v>
          </cell>
        </row>
        <row r="2716">
          <cell r="AE2716">
            <v>255</v>
          </cell>
          <cell r="AF2716">
            <v>0</v>
          </cell>
          <cell r="AG2716">
            <v>1</v>
          </cell>
          <cell r="AH2716">
            <v>1</v>
          </cell>
          <cell r="AI2716">
            <v>1</v>
          </cell>
          <cell r="AJ2716">
            <v>1</v>
          </cell>
          <cell r="AL2716">
            <v>53</v>
          </cell>
          <cell r="AM2716">
            <v>167</v>
          </cell>
          <cell r="AO2716" t="str">
            <v>C-28055</v>
          </cell>
          <cell r="AP2716">
            <v>1514</v>
          </cell>
          <cell r="AQ2716" t="str">
            <v>NY</v>
          </cell>
          <cell r="AR2716" t="str">
            <v>Rochester Gas and Electric Corporation</v>
          </cell>
          <cell r="AS2716" t="str">
            <v>IBE</v>
          </cell>
          <cell r="AT2716" t="str">
            <v>Natural Gas</v>
          </cell>
          <cell r="AU2716">
            <v>29819</v>
          </cell>
          <cell r="AV2716">
            <v>14000</v>
          </cell>
          <cell r="AW2716">
            <v>12.91</v>
          </cell>
          <cell r="AX2716">
            <v>18</v>
          </cell>
          <cell r="AY2716">
            <v>41.7</v>
          </cell>
          <cell r="AZ2716" t="str">
            <v>NA</v>
          </cell>
          <cell r="BA2716">
            <v>30145</v>
          </cell>
          <cell r="BB2716">
            <v>8400</v>
          </cell>
          <cell r="BC2716">
            <v>12.41</v>
          </cell>
          <cell r="BD2716">
            <v>16.8</v>
          </cell>
          <cell r="BE2716">
            <v>41.7</v>
          </cell>
          <cell r="BF2716">
            <v>30528</v>
          </cell>
          <cell r="BG2716" t="str">
            <v>NA</v>
          </cell>
          <cell r="BH2716" t="str">
            <v>Average</v>
          </cell>
          <cell r="BI2716" t="str">
            <v>Distribution</v>
          </cell>
          <cell r="BJ2716" t="str">
            <v>Fully Litigated</v>
          </cell>
          <cell r="BK2716" t="str">
            <v>No</v>
          </cell>
          <cell r="BL2716" t="str">
            <v>No</v>
          </cell>
        </row>
        <row r="2717">
          <cell r="AE2717">
            <v>255</v>
          </cell>
          <cell r="AF2717">
            <v>0</v>
          </cell>
          <cell r="AG2717">
            <v>1</v>
          </cell>
          <cell r="AH2717">
            <v>1</v>
          </cell>
          <cell r="AI2717">
            <v>1</v>
          </cell>
          <cell r="AJ2717">
            <v>0</v>
          </cell>
          <cell r="AL2717">
            <v>53</v>
          </cell>
          <cell r="AM2717">
            <v>167</v>
          </cell>
          <cell r="AO2717" t="str">
            <v>C-28313,14</v>
          </cell>
          <cell r="AP2717">
            <v>1517</v>
          </cell>
          <cell r="AQ2717" t="str">
            <v>NY</v>
          </cell>
          <cell r="AR2717" t="str">
            <v>Rochester Gas and Electric Corporation</v>
          </cell>
          <cell r="AS2717" t="str">
            <v>IBE</v>
          </cell>
          <cell r="AT2717" t="str">
            <v>Electric</v>
          </cell>
          <cell r="AU2717">
            <v>30190</v>
          </cell>
          <cell r="AV2717">
            <v>46600</v>
          </cell>
          <cell r="AW2717">
            <v>12.59</v>
          </cell>
          <cell r="AX2717">
            <v>16.5</v>
          </cell>
          <cell r="AY2717">
            <v>42.84</v>
          </cell>
          <cell r="AZ2717">
            <v>688000</v>
          </cell>
          <cell r="BA2717">
            <v>30516</v>
          </cell>
          <cell r="BB2717">
            <v>7800</v>
          </cell>
          <cell r="BC2717">
            <v>11.91</v>
          </cell>
          <cell r="BD2717">
            <v>15.1</v>
          </cell>
          <cell r="BE2717">
            <v>41.92</v>
          </cell>
          <cell r="BF2717">
            <v>30894</v>
          </cell>
          <cell r="BG2717">
            <v>678600</v>
          </cell>
          <cell r="BH2717" t="str">
            <v>Average</v>
          </cell>
          <cell r="BI2717" t="str">
            <v>Vertically Integrated</v>
          </cell>
          <cell r="BJ2717" t="str">
            <v>Fully Litigated</v>
          </cell>
          <cell r="BK2717" t="str">
            <v>No</v>
          </cell>
          <cell r="BL2717" t="str">
            <v>No</v>
          </cell>
        </row>
        <row r="2718">
          <cell r="AE2718">
            <v>255</v>
          </cell>
          <cell r="AF2718">
            <v>0</v>
          </cell>
          <cell r="AG2718">
            <v>1</v>
          </cell>
          <cell r="AH2718">
            <v>1</v>
          </cell>
          <cell r="AI2718">
            <v>1</v>
          </cell>
          <cell r="AJ2718">
            <v>1</v>
          </cell>
          <cell r="AL2718">
            <v>53</v>
          </cell>
          <cell r="AM2718">
            <v>167</v>
          </cell>
          <cell r="AO2718" t="str">
            <v>C-28315</v>
          </cell>
          <cell r="AP2718">
            <v>1519</v>
          </cell>
          <cell r="AQ2718" t="str">
            <v>NY</v>
          </cell>
          <cell r="AR2718" t="str">
            <v>Rochester Gas and Electric Corporation</v>
          </cell>
          <cell r="AS2718" t="str">
            <v>IBE</v>
          </cell>
          <cell r="AT2718" t="str">
            <v>Natural Gas</v>
          </cell>
          <cell r="AU2718">
            <v>30190</v>
          </cell>
          <cell r="AV2718">
            <v>6300</v>
          </cell>
          <cell r="AW2718">
            <v>12.59</v>
          </cell>
          <cell r="AX2718">
            <v>16.5</v>
          </cell>
          <cell r="AY2718">
            <v>42.84</v>
          </cell>
          <cell r="AZ2718" t="str">
            <v>NA</v>
          </cell>
          <cell r="BA2718">
            <v>30516</v>
          </cell>
          <cell r="BB2718">
            <v>1100</v>
          </cell>
          <cell r="BC2718">
            <v>11.91</v>
          </cell>
          <cell r="BD2718">
            <v>15.1</v>
          </cell>
          <cell r="BE2718">
            <v>41.92</v>
          </cell>
          <cell r="BF2718">
            <v>30894</v>
          </cell>
          <cell r="BG2718" t="str">
            <v>NA</v>
          </cell>
          <cell r="BH2718" t="str">
            <v>Average</v>
          </cell>
          <cell r="BI2718" t="str">
            <v>Distribution</v>
          </cell>
          <cell r="BJ2718" t="str">
            <v>Fully Litigated</v>
          </cell>
          <cell r="BK2718" t="str">
            <v>No</v>
          </cell>
          <cell r="BL2718" t="str">
            <v>No</v>
          </cell>
        </row>
        <row r="2719">
          <cell r="AE2719">
            <v>255</v>
          </cell>
          <cell r="AF2719">
            <v>0</v>
          </cell>
          <cell r="AG2719">
            <v>1</v>
          </cell>
          <cell r="AH2719">
            <v>1</v>
          </cell>
          <cell r="AI2719">
            <v>1</v>
          </cell>
          <cell r="AJ2719">
            <v>0</v>
          </cell>
          <cell r="AL2719">
            <v>53</v>
          </cell>
          <cell r="AM2719">
            <v>167</v>
          </cell>
          <cell r="AO2719" t="str">
            <v>C-28609,10</v>
          </cell>
          <cell r="AP2719">
            <v>1522</v>
          </cell>
          <cell r="AQ2719" t="str">
            <v>NY</v>
          </cell>
          <cell r="AR2719" t="str">
            <v>Rochester Gas and Electric Corporation</v>
          </cell>
          <cell r="AS2719" t="str">
            <v>IBE</v>
          </cell>
          <cell r="AT2719" t="str">
            <v>Electric</v>
          </cell>
          <cell r="AU2719">
            <v>30547</v>
          </cell>
          <cell r="AV2719">
            <v>57600</v>
          </cell>
          <cell r="AW2719">
            <v>12.48</v>
          </cell>
          <cell r="AX2719">
            <v>16</v>
          </cell>
          <cell r="AY2719">
            <v>42.74</v>
          </cell>
          <cell r="AZ2719">
            <v>816100</v>
          </cell>
          <cell r="BA2719">
            <v>30873</v>
          </cell>
          <cell r="BB2719">
            <v>16300</v>
          </cell>
          <cell r="BC2719">
            <v>12.52</v>
          </cell>
          <cell r="BD2719">
            <v>16</v>
          </cell>
          <cell r="BE2719">
            <v>42.74</v>
          </cell>
          <cell r="BF2719">
            <v>31259</v>
          </cell>
          <cell r="BG2719">
            <v>729100</v>
          </cell>
          <cell r="BH2719" t="str">
            <v>Average</v>
          </cell>
          <cell r="BI2719" t="str">
            <v>Vertically Integrated</v>
          </cell>
          <cell r="BJ2719" t="str">
            <v>Fully Litigated</v>
          </cell>
          <cell r="BK2719" t="str">
            <v>No</v>
          </cell>
          <cell r="BL2719" t="str">
            <v>No</v>
          </cell>
        </row>
        <row r="2720">
          <cell r="AE2720">
            <v>255</v>
          </cell>
          <cell r="AF2720">
            <v>0</v>
          </cell>
          <cell r="AG2720">
            <v>1</v>
          </cell>
          <cell r="AH2720">
            <v>1</v>
          </cell>
          <cell r="AI2720">
            <v>1</v>
          </cell>
          <cell r="AJ2720">
            <v>1</v>
          </cell>
          <cell r="AL2720">
            <v>53</v>
          </cell>
          <cell r="AM2720">
            <v>167</v>
          </cell>
          <cell r="AO2720" t="str">
            <v>C-28611</v>
          </cell>
          <cell r="AP2720">
            <v>1524</v>
          </cell>
          <cell r="AQ2720" t="str">
            <v>NY</v>
          </cell>
          <cell r="AR2720" t="str">
            <v>Rochester Gas and Electric Corporation</v>
          </cell>
          <cell r="AS2720" t="str">
            <v>IBE</v>
          </cell>
          <cell r="AT2720" t="str">
            <v>Natural Gas</v>
          </cell>
          <cell r="AU2720">
            <v>30547</v>
          </cell>
          <cell r="AV2720">
            <v>6500</v>
          </cell>
          <cell r="AW2720">
            <v>12.48</v>
          </cell>
          <cell r="AX2720">
            <v>16</v>
          </cell>
          <cell r="AY2720">
            <v>42.74</v>
          </cell>
          <cell r="AZ2720" t="str">
            <v>NA</v>
          </cell>
          <cell r="BA2720">
            <v>30873</v>
          </cell>
          <cell r="BB2720">
            <v>2000</v>
          </cell>
          <cell r="BC2720">
            <v>12.52</v>
          </cell>
          <cell r="BD2720">
            <v>16</v>
          </cell>
          <cell r="BE2720">
            <v>42.74</v>
          </cell>
          <cell r="BF2720">
            <v>31259</v>
          </cell>
          <cell r="BG2720" t="str">
            <v>NA</v>
          </cell>
          <cell r="BH2720" t="str">
            <v>Average</v>
          </cell>
          <cell r="BI2720" t="str">
            <v>Distribution</v>
          </cell>
          <cell r="BJ2720" t="str">
            <v>Fully Litigated</v>
          </cell>
          <cell r="BK2720" t="str">
            <v>No</v>
          </cell>
          <cell r="BL2720" t="str">
            <v>No</v>
          </cell>
        </row>
        <row r="2721">
          <cell r="AE2721">
            <v>255</v>
          </cell>
          <cell r="AF2721">
            <v>0</v>
          </cell>
          <cell r="AG2721">
            <v>1</v>
          </cell>
          <cell r="AH2721">
            <v>1</v>
          </cell>
          <cell r="AI2721">
            <v>1</v>
          </cell>
          <cell r="AJ2721">
            <v>0</v>
          </cell>
          <cell r="AL2721">
            <v>53</v>
          </cell>
          <cell r="AM2721">
            <v>167</v>
          </cell>
          <cell r="AO2721" t="str">
            <v>C-28896,97</v>
          </cell>
          <cell r="AP2721">
            <v>1526</v>
          </cell>
          <cell r="AQ2721" t="str">
            <v>NY</v>
          </cell>
          <cell r="AR2721" t="str">
            <v>Rochester Gas and Electric Corporation</v>
          </cell>
          <cell r="AS2721" t="str">
            <v>IBE</v>
          </cell>
          <cell r="AT2721" t="str">
            <v>Electric</v>
          </cell>
          <cell r="AU2721">
            <v>30911</v>
          </cell>
          <cell r="AV2721">
            <v>41300</v>
          </cell>
          <cell r="AW2721">
            <v>13.25</v>
          </cell>
          <cell r="AX2721">
            <v>17.25</v>
          </cell>
          <cell r="AY2721">
            <v>44.32</v>
          </cell>
          <cell r="AZ2721">
            <v>833000</v>
          </cell>
          <cell r="BA2721">
            <v>31237</v>
          </cell>
          <cell r="BB2721">
            <v>5800</v>
          </cell>
          <cell r="BC2721">
            <v>12.09</v>
          </cell>
          <cell r="BD2721">
            <v>15</v>
          </cell>
          <cell r="BE2721">
            <v>44.23</v>
          </cell>
          <cell r="BF2721">
            <v>31624</v>
          </cell>
          <cell r="BG2721">
            <v>834900</v>
          </cell>
          <cell r="BH2721" t="str">
            <v>Average</v>
          </cell>
          <cell r="BI2721" t="str">
            <v>Vertically Integrated</v>
          </cell>
          <cell r="BJ2721" t="str">
            <v>Fully Litigated</v>
          </cell>
          <cell r="BK2721" t="str">
            <v>No</v>
          </cell>
          <cell r="BL2721" t="str">
            <v>No</v>
          </cell>
        </row>
        <row r="2722">
          <cell r="AE2722">
            <v>255</v>
          </cell>
          <cell r="AF2722">
            <v>0</v>
          </cell>
          <cell r="AG2722">
            <v>1</v>
          </cell>
          <cell r="AH2722">
            <v>1</v>
          </cell>
          <cell r="AI2722">
            <v>1</v>
          </cell>
          <cell r="AJ2722">
            <v>1</v>
          </cell>
          <cell r="AL2722">
            <v>53</v>
          </cell>
          <cell r="AM2722">
            <v>167</v>
          </cell>
          <cell r="AO2722" t="str">
            <v>C-28898</v>
          </cell>
          <cell r="AP2722">
            <v>1528</v>
          </cell>
          <cell r="AQ2722" t="str">
            <v>NY</v>
          </cell>
          <cell r="AR2722" t="str">
            <v>Rochester Gas and Electric Corporation</v>
          </cell>
          <cell r="AS2722" t="str">
            <v>IBE</v>
          </cell>
          <cell r="AT2722" t="str">
            <v>Natural Gas</v>
          </cell>
          <cell r="AU2722">
            <v>30911</v>
          </cell>
          <cell r="AV2722">
            <v>2900</v>
          </cell>
          <cell r="AW2722">
            <v>13.25</v>
          </cell>
          <cell r="AX2722">
            <v>17.25</v>
          </cell>
          <cell r="AY2722">
            <v>44.32</v>
          </cell>
          <cell r="AZ2722" t="str">
            <v>NA</v>
          </cell>
          <cell r="BA2722">
            <v>31237</v>
          </cell>
          <cell r="BB2722">
            <v>200</v>
          </cell>
          <cell r="BC2722">
            <v>12.09</v>
          </cell>
          <cell r="BD2722">
            <v>15</v>
          </cell>
          <cell r="BE2722">
            <v>44.23</v>
          </cell>
          <cell r="BF2722">
            <v>31624</v>
          </cell>
          <cell r="BG2722" t="str">
            <v>NA</v>
          </cell>
          <cell r="BH2722" t="str">
            <v>Average</v>
          </cell>
          <cell r="BI2722" t="str">
            <v>Distribution</v>
          </cell>
          <cell r="BJ2722" t="str">
            <v>Fully Litigated</v>
          </cell>
          <cell r="BK2722" t="str">
            <v>No</v>
          </cell>
          <cell r="BL2722" t="str">
            <v>No</v>
          </cell>
        </row>
        <row r="2723">
          <cell r="AE2723">
            <v>255</v>
          </cell>
          <cell r="AF2723">
            <v>0</v>
          </cell>
          <cell r="AG2723">
            <v>1</v>
          </cell>
          <cell r="AH2723">
            <v>1</v>
          </cell>
          <cell r="AI2723">
            <v>1</v>
          </cell>
          <cell r="AJ2723">
            <v>0</v>
          </cell>
          <cell r="AL2723">
            <v>53</v>
          </cell>
          <cell r="AM2723">
            <v>167</v>
          </cell>
          <cell r="AO2723" t="str">
            <v>C-29189,90</v>
          </cell>
          <cell r="AP2723">
            <v>1530</v>
          </cell>
          <cell r="AQ2723" t="str">
            <v>NY</v>
          </cell>
          <cell r="AR2723" t="str">
            <v>Rochester Gas and Electric Corporation</v>
          </cell>
          <cell r="AS2723" t="str">
            <v>IBE</v>
          </cell>
          <cell r="AT2723" t="str">
            <v>Electric</v>
          </cell>
          <cell r="AU2723">
            <v>31282</v>
          </cell>
          <cell r="AV2723">
            <v>49800</v>
          </cell>
          <cell r="AW2723">
            <v>12.22</v>
          </cell>
          <cell r="AX2723">
            <v>15.25</v>
          </cell>
          <cell r="AY2723">
            <v>47.16</v>
          </cell>
          <cell r="AZ2723">
            <v>945700</v>
          </cell>
          <cell r="BA2723">
            <v>31607</v>
          </cell>
          <cell r="BB2723">
            <v>20800</v>
          </cell>
          <cell r="BC2723">
            <v>10.75</v>
          </cell>
          <cell r="BD2723">
            <v>12.6</v>
          </cell>
          <cell r="BE2723">
            <v>45.16</v>
          </cell>
          <cell r="BF2723">
            <v>31989</v>
          </cell>
          <cell r="BG2723">
            <v>1079000</v>
          </cell>
          <cell r="BH2723" t="str">
            <v>Average</v>
          </cell>
          <cell r="BI2723" t="str">
            <v>Vertically Integrated</v>
          </cell>
          <cell r="BJ2723" t="str">
            <v>Fully Litigated</v>
          </cell>
          <cell r="BK2723" t="str">
            <v>Yes</v>
          </cell>
          <cell r="BL2723" t="str">
            <v>No</v>
          </cell>
        </row>
        <row r="2724">
          <cell r="AE2724">
            <v>255</v>
          </cell>
          <cell r="AF2724">
            <v>0</v>
          </cell>
          <cell r="AG2724">
            <v>1</v>
          </cell>
          <cell r="AH2724">
            <v>1</v>
          </cell>
          <cell r="AI2724">
            <v>1</v>
          </cell>
          <cell r="AJ2724">
            <v>1</v>
          </cell>
          <cell r="AL2724">
            <v>53</v>
          </cell>
          <cell r="AM2724">
            <v>167</v>
          </cell>
          <cell r="AO2724" t="str">
            <v>C-29191</v>
          </cell>
          <cell r="AP2724">
            <v>1531</v>
          </cell>
          <cell r="AQ2724" t="str">
            <v>NY</v>
          </cell>
          <cell r="AR2724" t="str">
            <v>Rochester Gas and Electric Corporation</v>
          </cell>
          <cell r="AS2724" t="str">
            <v>IBE</v>
          </cell>
          <cell r="AT2724" t="str">
            <v>Natural Gas</v>
          </cell>
          <cell r="AU2724">
            <v>31282</v>
          </cell>
          <cell r="AV2724">
            <v>4000</v>
          </cell>
          <cell r="AW2724">
            <v>12.22</v>
          </cell>
          <cell r="AX2724">
            <v>15.25</v>
          </cell>
          <cell r="AY2724">
            <v>47.16</v>
          </cell>
          <cell r="AZ2724" t="str">
            <v>NA</v>
          </cell>
          <cell r="BA2724">
            <v>31607</v>
          </cell>
          <cell r="BB2724">
            <v>-3200</v>
          </cell>
          <cell r="BC2724">
            <v>10.75</v>
          </cell>
          <cell r="BD2724">
            <v>12.6</v>
          </cell>
          <cell r="BE2724">
            <v>45.86</v>
          </cell>
          <cell r="BF2724">
            <v>31989</v>
          </cell>
          <cell r="BG2724" t="str">
            <v>NA</v>
          </cell>
          <cell r="BH2724" t="str">
            <v>Average</v>
          </cell>
          <cell r="BI2724" t="str">
            <v>Distribution</v>
          </cell>
          <cell r="BJ2724" t="str">
            <v>Fully Litigated</v>
          </cell>
          <cell r="BK2724" t="str">
            <v>Yes</v>
          </cell>
          <cell r="BL2724" t="str">
            <v>No</v>
          </cell>
        </row>
        <row r="2725">
          <cell r="AE2725">
            <v>255</v>
          </cell>
          <cell r="AF2725">
            <v>0</v>
          </cell>
          <cell r="AG2725">
            <v>1</v>
          </cell>
          <cell r="AH2725">
            <v>1</v>
          </cell>
          <cell r="AI2725">
            <v>1</v>
          </cell>
          <cell r="AJ2725">
            <v>0</v>
          </cell>
          <cell r="AL2725">
            <v>53</v>
          </cell>
          <cell r="AM2725">
            <v>167</v>
          </cell>
          <cell r="AO2725" t="str">
            <v>C-29246,47</v>
          </cell>
          <cell r="AP2725">
            <v>1533</v>
          </cell>
          <cell r="AQ2725" t="str">
            <v>NY</v>
          </cell>
          <cell r="AR2725" t="str">
            <v>Rochester Gas and Electric Corporation</v>
          </cell>
          <cell r="AS2725" t="str">
            <v>IBE</v>
          </cell>
          <cell r="AT2725" t="str">
            <v>Electric</v>
          </cell>
          <cell r="AU2725">
            <v>31646</v>
          </cell>
          <cell r="AV2725">
            <v>30400</v>
          </cell>
          <cell r="AW2725">
            <v>11.17</v>
          </cell>
          <cell r="AX2725">
            <v>13.75</v>
          </cell>
          <cell r="AY2725">
            <v>46.32</v>
          </cell>
          <cell r="AZ2725">
            <v>1207400</v>
          </cell>
          <cell r="BA2725">
            <v>31943</v>
          </cell>
          <cell r="BB2725">
            <v>27100</v>
          </cell>
          <cell r="BC2725">
            <v>10.48</v>
          </cell>
          <cell r="BD2725">
            <v>13.2</v>
          </cell>
          <cell r="BE2725">
            <v>36.9</v>
          </cell>
          <cell r="BF2725">
            <v>32355</v>
          </cell>
          <cell r="BG2725">
            <v>1087600</v>
          </cell>
          <cell r="BH2725" t="str">
            <v>Average</v>
          </cell>
          <cell r="BI2725" t="str">
            <v>Vertically Integrated</v>
          </cell>
          <cell r="BJ2725" t="str">
            <v>Fully Litigated</v>
          </cell>
          <cell r="BK2725" t="str">
            <v>No</v>
          </cell>
          <cell r="BL2725" t="str">
            <v>No</v>
          </cell>
        </row>
        <row r="2726">
          <cell r="AE2726">
            <v>255</v>
          </cell>
          <cell r="AF2726">
            <v>0</v>
          </cell>
          <cell r="AG2726">
            <v>1</v>
          </cell>
          <cell r="AH2726">
            <v>1</v>
          </cell>
          <cell r="AI2726">
            <v>1</v>
          </cell>
          <cell r="AJ2726">
            <v>1</v>
          </cell>
          <cell r="AL2726">
            <v>53</v>
          </cell>
          <cell r="AM2726">
            <v>167</v>
          </cell>
          <cell r="AO2726" t="str">
            <v>C-29248</v>
          </cell>
          <cell r="AP2726">
            <v>1535</v>
          </cell>
          <cell r="AQ2726" t="str">
            <v>NY</v>
          </cell>
          <cell r="AR2726" t="str">
            <v>Rochester Gas and Electric Corporation</v>
          </cell>
          <cell r="AS2726" t="str">
            <v>IBE</v>
          </cell>
          <cell r="AT2726" t="str">
            <v>Natural Gas</v>
          </cell>
          <cell r="AU2726">
            <v>31646</v>
          </cell>
          <cell r="AV2726">
            <v>6500</v>
          </cell>
          <cell r="AW2726">
            <v>11.17</v>
          </cell>
          <cell r="AX2726">
            <v>13.75</v>
          </cell>
          <cell r="AY2726">
            <v>46.32</v>
          </cell>
          <cell r="AZ2726" t="str">
            <v>NA</v>
          </cell>
          <cell r="BA2726">
            <v>31943</v>
          </cell>
          <cell r="BB2726">
            <v>0</v>
          </cell>
          <cell r="BC2726">
            <v>10.48</v>
          </cell>
          <cell r="BD2726">
            <v>13.2</v>
          </cell>
          <cell r="BE2726">
            <v>36.9</v>
          </cell>
          <cell r="BF2726">
            <v>32355</v>
          </cell>
          <cell r="BG2726" t="str">
            <v>NA</v>
          </cell>
          <cell r="BH2726" t="str">
            <v>Average</v>
          </cell>
          <cell r="BI2726" t="str">
            <v>Distribution</v>
          </cell>
          <cell r="BJ2726" t="str">
            <v>Fully Litigated</v>
          </cell>
          <cell r="BK2726" t="str">
            <v>No</v>
          </cell>
          <cell r="BL2726" t="str">
            <v>No</v>
          </cell>
        </row>
        <row r="2727">
          <cell r="AE2727">
            <v>255</v>
          </cell>
          <cell r="AF2727">
            <v>0</v>
          </cell>
          <cell r="AG2727">
            <v>1</v>
          </cell>
          <cell r="AH2727">
            <v>1</v>
          </cell>
          <cell r="AI2727">
            <v>1</v>
          </cell>
          <cell r="AJ2727">
            <v>0</v>
          </cell>
          <cell r="AL2727">
            <v>53</v>
          </cell>
          <cell r="AM2727">
            <v>167</v>
          </cell>
          <cell r="AO2727" t="str">
            <v>C-29674,5</v>
          </cell>
          <cell r="AP2727">
            <v>1538</v>
          </cell>
          <cell r="AQ2727" t="str">
            <v>NY</v>
          </cell>
          <cell r="AR2727" t="str">
            <v>Rochester Gas and Electric Corporation</v>
          </cell>
          <cell r="AS2727" t="str">
            <v>IBE</v>
          </cell>
          <cell r="AT2727" t="str">
            <v>Electric</v>
          </cell>
          <cell r="AU2727">
            <v>32010</v>
          </cell>
          <cell r="AV2727">
            <v>1200</v>
          </cell>
          <cell r="AW2727">
            <v>10.58</v>
          </cell>
          <cell r="AX2727">
            <v>14</v>
          </cell>
          <cell r="AY2727">
            <v>35.35</v>
          </cell>
          <cell r="AZ2727" t="str">
            <v>NA</v>
          </cell>
          <cell r="BA2727">
            <v>32344</v>
          </cell>
          <cell r="BB2727">
            <v>0</v>
          </cell>
          <cell r="BC2727" t="str">
            <v>NA</v>
          </cell>
          <cell r="BD2727">
            <v>13.4</v>
          </cell>
          <cell r="BE2727" t="str">
            <v>NA</v>
          </cell>
          <cell r="BF2727">
            <v>32720</v>
          </cell>
          <cell r="BG2727" t="str">
            <v>NA</v>
          </cell>
          <cell r="BH2727" t="str">
            <v>Average</v>
          </cell>
          <cell r="BI2727" t="str">
            <v>Vertically Integrated</v>
          </cell>
          <cell r="BJ2727" t="str">
            <v>Fully Litigated</v>
          </cell>
          <cell r="BK2727" t="str">
            <v>No</v>
          </cell>
          <cell r="BL2727" t="str">
            <v>No</v>
          </cell>
        </row>
        <row r="2728">
          <cell r="AE2728">
            <v>255</v>
          </cell>
          <cell r="AF2728">
            <v>0</v>
          </cell>
          <cell r="AG2728">
            <v>1</v>
          </cell>
          <cell r="AH2728">
            <v>1</v>
          </cell>
          <cell r="AI2728">
            <v>1</v>
          </cell>
          <cell r="AJ2728">
            <v>1</v>
          </cell>
          <cell r="AL2728">
            <v>53</v>
          </cell>
          <cell r="AM2728">
            <v>167</v>
          </cell>
          <cell r="AO2728" t="str">
            <v>C-29676</v>
          </cell>
          <cell r="AP2728">
            <v>1539</v>
          </cell>
          <cell r="AQ2728" t="str">
            <v>NY</v>
          </cell>
          <cell r="AR2728" t="str">
            <v>Rochester Gas and Electric Corporation</v>
          </cell>
          <cell r="AS2728" t="str">
            <v>IBE</v>
          </cell>
          <cell r="AT2728" t="str">
            <v>Natural Gas</v>
          </cell>
          <cell r="AU2728">
            <v>32010</v>
          </cell>
          <cell r="AV2728">
            <v>2700</v>
          </cell>
          <cell r="AW2728">
            <v>10.58</v>
          </cell>
          <cell r="AX2728">
            <v>14</v>
          </cell>
          <cell r="AY2728">
            <v>35.35</v>
          </cell>
          <cell r="AZ2728" t="str">
            <v>NA</v>
          </cell>
          <cell r="BA2728">
            <v>32344</v>
          </cell>
          <cell r="BB2728">
            <v>0</v>
          </cell>
          <cell r="BC2728" t="str">
            <v>NA</v>
          </cell>
          <cell r="BD2728">
            <v>13.4</v>
          </cell>
          <cell r="BE2728" t="str">
            <v>NA</v>
          </cell>
          <cell r="BF2728">
            <v>32720</v>
          </cell>
          <cell r="BG2728" t="str">
            <v>NA</v>
          </cell>
          <cell r="BH2728" t="str">
            <v>Average</v>
          </cell>
          <cell r="BI2728" t="str">
            <v>Distribution</v>
          </cell>
          <cell r="BJ2728" t="str">
            <v>Fully Litigated</v>
          </cell>
          <cell r="BK2728" t="str">
            <v>No</v>
          </cell>
          <cell r="BL2728" t="str">
            <v>No</v>
          </cell>
        </row>
        <row r="2729">
          <cell r="AE2729">
            <v>255</v>
          </cell>
          <cell r="AF2729">
            <v>0</v>
          </cell>
          <cell r="AG2729">
            <v>1</v>
          </cell>
          <cell r="AH2729">
            <v>1</v>
          </cell>
          <cell r="AI2729">
            <v>1</v>
          </cell>
          <cell r="AJ2729">
            <v>1</v>
          </cell>
          <cell r="AL2729">
            <v>53</v>
          </cell>
          <cell r="AM2729">
            <v>167</v>
          </cell>
          <cell r="AO2729" t="str">
            <v>C-27631</v>
          </cell>
          <cell r="AP2729">
            <v>1540</v>
          </cell>
          <cell r="AQ2729" t="str">
            <v>NY</v>
          </cell>
          <cell r="AR2729" t="str">
            <v>The Brooklyn Union Gas Company</v>
          </cell>
          <cell r="AS2729" t="str">
            <v>NG.</v>
          </cell>
          <cell r="AT2729" t="str">
            <v>Natural Gas</v>
          </cell>
          <cell r="AU2729">
            <v>29139</v>
          </cell>
          <cell r="AV2729">
            <v>35100</v>
          </cell>
          <cell r="AW2729">
            <v>11.13</v>
          </cell>
          <cell r="AX2729">
            <v>15.4</v>
          </cell>
          <cell r="AY2729">
            <v>42</v>
          </cell>
          <cell r="AZ2729" t="str">
            <v>NA</v>
          </cell>
          <cell r="BA2729">
            <v>29468</v>
          </cell>
          <cell r="BB2729">
            <v>24400</v>
          </cell>
          <cell r="BC2729">
            <v>10.77</v>
          </cell>
          <cell r="BD2729">
            <v>14</v>
          </cell>
          <cell r="BE2729">
            <v>41.14</v>
          </cell>
          <cell r="BF2729">
            <v>29859</v>
          </cell>
          <cell r="BG2729" t="str">
            <v>NA</v>
          </cell>
          <cell r="BH2729" t="str">
            <v>Average</v>
          </cell>
          <cell r="BI2729" t="str">
            <v>Distribution</v>
          </cell>
          <cell r="BJ2729" t="str">
            <v>Fully Litigated</v>
          </cell>
          <cell r="BK2729" t="str">
            <v>No</v>
          </cell>
          <cell r="BL2729" t="str">
            <v>No</v>
          </cell>
        </row>
        <row r="2730">
          <cell r="AE2730">
            <v>255</v>
          </cell>
          <cell r="AF2730">
            <v>0</v>
          </cell>
          <cell r="AG2730">
            <v>1</v>
          </cell>
          <cell r="AH2730">
            <v>1</v>
          </cell>
          <cell r="AI2730">
            <v>1</v>
          </cell>
          <cell r="AJ2730">
            <v>1</v>
          </cell>
          <cell r="AL2730">
            <v>53</v>
          </cell>
          <cell r="AM2730">
            <v>167</v>
          </cell>
          <cell r="AO2730" t="str">
            <v>C-27885</v>
          </cell>
          <cell r="AP2730">
            <v>1543</v>
          </cell>
          <cell r="AQ2730" t="str">
            <v>NY</v>
          </cell>
          <cell r="AR2730" t="str">
            <v>The Brooklyn Union Gas Company</v>
          </cell>
          <cell r="AS2730" t="str">
            <v>NG.</v>
          </cell>
          <cell r="AT2730" t="str">
            <v>Natural Gas</v>
          </cell>
          <cell r="AU2730">
            <v>29550</v>
          </cell>
          <cell r="AV2730">
            <v>48000</v>
          </cell>
          <cell r="AW2730">
            <v>12.51</v>
          </cell>
          <cell r="AX2730">
            <v>16.5</v>
          </cell>
          <cell r="AY2730">
            <v>41.1</v>
          </cell>
          <cell r="AZ2730" t="str">
            <v>NA</v>
          </cell>
          <cell r="BA2730">
            <v>29879</v>
          </cell>
          <cell r="BB2730">
            <v>40300</v>
          </cell>
          <cell r="BC2730">
            <v>12.88</v>
          </cell>
          <cell r="BD2730">
            <v>16.5</v>
          </cell>
          <cell r="BE2730">
            <v>39.22</v>
          </cell>
          <cell r="BF2730">
            <v>30255</v>
          </cell>
          <cell r="BG2730">
            <v>590700</v>
          </cell>
          <cell r="BH2730" t="str">
            <v>Average</v>
          </cell>
          <cell r="BI2730" t="str">
            <v>Distribution</v>
          </cell>
          <cell r="BJ2730" t="str">
            <v>Fully Litigated</v>
          </cell>
          <cell r="BK2730" t="str">
            <v>No</v>
          </cell>
          <cell r="BL2730" t="str">
            <v>No</v>
          </cell>
        </row>
        <row r="2731">
          <cell r="AE2731">
            <v>255</v>
          </cell>
          <cell r="AF2731">
            <v>0</v>
          </cell>
          <cell r="AG2731">
            <v>1</v>
          </cell>
          <cell r="AH2731">
            <v>1</v>
          </cell>
          <cell r="AI2731">
            <v>1</v>
          </cell>
          <cell r="AJ2731">
            <v>1</v>
          </cell>
          <cell r="AL2731">
            <v>53</v>
          </cell>
          <cell r="AM2731">
            <v>167</v>
          </cell>
          <cell r="AO2731" t="str">
            <v>C-28107</v>
          </cell>
          <cell r="AP2731">
            <v>1544</v>
          </cell>
          <cell r="AQ2731" t="str">
            <v>NY</v>
          </cell>
          <cell r="AR2731" t="str">
            <v>The Brooklyn Union Gas Company</v>
          </cell>
          <cell r="AS2731" t="str">
            <v>NG.</v>
          </cell>
          <cell r="AT2731" t="str">
            <v>Natural Gas</v>
          </cell>
          <cell r="AU2731">
            <v>29915</v>
          </cell>
          <cell r="AV2731">
            <v>52200</v>
          </cell>
          <cell r="AW2731">
            <v>14.26</v>
          </cell>
          <cell r="AX2731">
            <v>19.75</v>
          </cell>
          <cell r="AY2731">
            <v>40.299999999999997</v>
          </cell>
          <cell r="AZ2731">
            <v>634800</v>
          </cell>
          <cell r="BA2731">
            <v>30243</v>
          </cell>
          <cell r="BB2731">
            <v>26100</v>
          </cell>
          <cell r="BC2731">
            <v>12.71</v>
          </cell>
          <cell r="BD2731">
            <v>15.9</v>
          </cell>
          <cell r="BE2731">
            <v>40.299999999999997</v>
          </cell>
          <cell r="BF2731">
            <v>30620</v>
          </cell>
          <cell r="BG2731">
            <v>634800</v>
          </cell>
          <cell r="BH2731" t="str">
            <v>Average</v>
          </cell>
          <cell r="BI2731" t="str">
            <v>Distribution</v>
          </cell>
          <cell r="BJ2731" t="str">
            <v>Fully Litigated</v>
          </cell>
          <cell r="BK2731" t="str">
            <v>No</v>
          </cell>
          <cell r="BL2731" t="str">
            <v>No</v>
          </cell>
        </row>
        <row r="2732">
          <cell r="AE2732">
            <v>255</v>
          </cell>
          <cell r="AF2732">
            <v>0</v>
          </cell>
          <cell r="AG2732">
            <v>1</v>
          </cell>
          <cell r="AH2732">
            <v>1</v>
          </cell>
          <cell r="AI2732">
            <v>1</v>
          </cell>
          <cell r="AJ2732">
            <v>1</v>
          </cell>
          <cell r="AL2732">
            <v>53</v>
          </cell>
          <cell r="AM2732">
            <v>167</v>
          </cell>
          <cell r="AO2732" t="str">
            <v>C-28380</v>
          </cell>
          <cell r="AP2732">
            <v>1546</v>
          </cell>
          <cell r="AQ2732" t="str">
            <v>NY</v>
          </cell>
          <cell r="AR2732" t="str">
            <v>The Brooklyn Union Gas Company</v>
          </cell>
          <cell r="AS2732" t="str">
            <v>NG.</v>
          </cell>
          <cell r="AT2732" t="str">
            <v>Natural Gas</v>
          </cell>
          <cell r="AU2732">
            <v>30279</v>
          </cell>
          <cell r="AV2732">
            <v>34900</v>
          </cell>
          <cell r="AW2732">
            <v>13.37</v>
          </cell>
          <cell r="AX2732">
            <v>18</v>
          </cell>
          <cell r="AY2732">
            <v>43.7</v>
          </cell>
          <cell r="AZ2732">
            <v>696500</v>
          </cell>
          <cell r="BA2732">
            <v>30608</v>
          </cell>
          <cell r="BB2732">
            <v>5800</v>
          </cell>
          <cell r="BC2732">
            <v>12.08</v>
          </cell>
          <cell r="BD2732">
            <v>15.2</v>
          </cell>
          <cell r="BE2732">
            <v>42.6</v>
          </cell>
          <cell r="BF2732">
            <v>30986</v>
          </cell>
          <cell r="BG2732">
            <v>696500</v>
          </cell>
          <cell r="BH2732" t="str">
            <v>Average</v>
          </cell>
          <cell r="BI2732" t="str">
            <v>Distribution</v>
          </cell>
          <cell r="BJ2732" t="str">
            <v>Fully Litigated</v>
          </cell>
          <cell r="BK2732" t="str">
            <v>No</v>
          </cell>
          <cell r="BL2732" t="str">
            <v>No</v>
          </cell>
        </row>
        <row r="2733">
          <cell r="AE2733">
            <v>255</v>
          </cell>
          <cell r="AF2733">
            <v>0</v>
          </cell>
          <cell r="AG2733">
            <v>1</v>
          </cell>
          <cell r="AH2733">
            <v>1</v>
          </cell>
          <cell r="AI2733">
            <v>1</v>
          </cell>
          <cell r="AJ2733">
            <v>1</v>
          </cell>
          <cell r="AL2733">
            <v>53</v>
          </cell>
          <cell r="AM2733">
            <v>167</v>
          </cell>
          <cell r="AO2733" t="str">
            <v>C-28696</v>
          </cell>
          <cell r="AP2733">
            <v>1547</v>
          </cell>
          <cell r="AQ2733" t="str">
            <v>NY</v>
          </cell>
          <cell r="AR2733" t="str">
            <v>The Brooklyn Union Gas Company</v>
          </cell>
          <cell r="AS2733" t="str">
            <v>NG.</v>
          </cell>
          <cell r="AT2733" t="str">
            <v>Natural Gas</v>
          </cell>
          <cell r="AU2733">
            <v>29913</v>
          </cell>
          <cell r="AV2733">
            <v>39000</v>
          </cell>
          <cell r="AW2733">
            <v>13.38</v>
          </cell>
          <cell r="AX2733">
            <v>17.350000000000001</v>
          </cell>
          <cell r="AY2733">
            <v>46.1</v>
          </cell>
          <cell r="AZ2733" t="str">
            <v>NA</v>
          </cell>
          <cell r="BA2733">
            <v>30965</v>
          </cell>
          <cell r="BB2733">
            <v>23300</v>
          </cell>
          <cell r="BC2733">
            <v>12.5</v>
          </cell>
          <cell r="BD2733">
            <v>15.5</v>
          </cell>
          <cell r="BE2733">
            <v>45.58</v>
          </cell>
          <cell r="BF2733">
            <v>31320</v>
          </cell>
          <cell r="BG2733" t="str">
            <v>NA</v>
          </cell>
          <cell r="BH2733" t="str">
            <v>Average</v>
          </cell>
          <cell r="BI2733" t="str">
            <v>Distribution</v>
          </cell>
          <cell r="BJ2733" t="str">
            <v>Fully Litigated</v>
          </cell>
          <cell r="BK2733" t="str">
            <v>No</v>
          </cell>
          <cell r="BL2733" t="str">
            <v>No</v>
          </cell>
        </row>
        <row r="2734">
          <cell r="AE2734">
            <v>255</v>
          </cell>
          <cell r="AF2734">
            <v>0</v>
          </cell>
          <cell r="AG2734">
            <v>1</v>
          </cell>
          <cell r="AH2734">
            <v>1</v>
          </cell>
          <cell r="AI2734">
            <v>1</v>
          </cell>
          <cell r="AJ2734">
            <v>1</v>
          </cell>
          <cell r="AL2734">
            <v>53</v>
          </cell>
          <cell r="AM2734">
            <v>167</v>
          </cell>
          <cell r="AO2734" t="str">
            <v>C-28947</v>
          </cell>
          <cell r="AP2734">
            <v>1548</v>
          </cell>
          <cell r="AQ2734" t="str">
            <v>NY</v>
          </cell>
          <cell r="AR2734" t="str">
            <v>The Brooklyn Union Gas Company</v>
          </cell>
          <cell r="AS2734" t="str">
            <v>NG.</v>
          </cell>
          <cell r="AT2734" t="str">
            <v>Natural Gas</v>
          </cell>
          <cell r="AU2734">
            <v>30991</v>
          </cell>
          <cell r="AV2734">
            <v>21100</v>
          </cell>
          <cell r="AW2734">
            <v>12.69</v>
          </cell>
          <cell r="AX2734">
            <v>15.4</v>
          </cell>
          <cell r="AY2734">
            <v>50.15</v>
          </cell>
          <cell r="AZ2734" t="str">
            <v>NA</v>
          </cell>
          <cell r="BA2734">
            <v>31316</v>
          </cell>
          <cell r="BB2734">
            <v>5200</v>
          </cell>
          <cell r="BC2734">
            <v>11.86</v>
          </cell>
          <cell r="BD2734">
            <v>13.8</v>
          </cell>
          <cell r="BE2734">
            <v>49.09</v>
          </cell>
          <cell r="BF2734">
            <v>31685</v>
          </cell>
          <cell r="BG2734" t="str">
            <v>NA</v>
          </cell>
          <cell r="BH2734" t="str">
            <v>Average</v>
          </cell>
          <cell r="BI2734" t="str">
            <v>Distribution</v>
          </cell>
          <cell r="BJ2734" t="str">
            <v>Fully Litigated</v>
          </cell>
          <cell r="BK2734" t="str">
            <v>Yes</v>
          </cell>
          <cell r="BL2734" t="str">
            <v>No</v>
          </cell>
        </row>
        <row r="2735">
          <cell r="AE2735">
            <v>255</v>
          </cell>
          <cell r="AF2735">
            <v>0</v>
          </cell>
          <cell r="AG2735">
            <v>1</v>
          </cell>
          <cell r="AH2735">
            <v>1</v>
          </cell>
          <cell r="AI2735">
            <v>1</v>
          </cell>
          <cell r="AJ2735">
            <v>1</v>
          </cell>
          <cell r="AL2735">
            <v>53</v>
          </cell>
          <cell r="AM2735">
            <v>167</v>
          </cell>
          <cell r="AO2735" t="str">
            <v>C-88-G-226</v>
          </cell>
          <cell r="AP2735">
            <v>1549</v>
          </cell>
          <cell r="AQ2735" t="str">
            <v>NY</v>
          </cell>
          <cell r="AR2735" t="str">
            <v>The Brooklyn Union Gas Company</v>
          </cell>
          <cell r="AS2735" t="str">
            <v>NG.</v>
          </cell>
          <cell r="AT2735" t="str">
            <v>Natural Gas</v>
          </cell>
          <cell r="AU2735">
            <v>32461</v>
          </cell>
          <cell r="AV2735">
            <v>7200</v>
          </cell>
          <cell r="AW2735">
            <v>10.88</v>
          </cell>
          <cell r="AX2735">
            <v>13.5</v>
          </cell>
          <cell r="AY2735">
            <v>48.3</v>
          </cell>
          <cell r="AZ2735" t="str">
            <v>NA</v>
          </cell>
          <cell r="BA2735">
            <v>32772</v>
          </cell>
          <cell r="BB2735">
            <v>12800</v>
          </cell>
          <cell r="BC2735">
            <v>10.130000000000001</v>
          </cell>
          <cell r="BD2735">
            <v>12.1</v>
          </cell>
          <cell r="BE2735">
            <v>51.17</v>
          </cell>
          <cell r="BF2735">
            <v>33146</v>
          </cell>
          <cell r="BG2735" t="str">
            <v>NA</v>
          </cell>
          <cell r="BH2735" t="str">
            <v>Average</v>
          </cell>
          <cell r="BI2735" t="str">
            <v>Distribution</v>
          </cell>
          <cell r="BJ2735" t="str">
            <v>Settled</v>
          </cell>
          <cell r="BK2735" t="str">
            <v>No</v>
          </cell>
          <cell r="BL2735" t="str">
            <v>No</v>
          </cell>
        </row>
        <row r="2736">
          <cell r="AE2736">
            <v>255</v>
          </cell>
          <cell r="AF2736">
            <v>0</v>
          </cell>
          <cell r="AG2736">
            <v>1</v>
          </cell>
          <cell r="AH2736">
            <v>1</v>
          </cell>
          <cell r="AI2736">
            <v>1</v>
          </cell>
          <cell r="AJ2736">
            <v>1</v>
          </cell>
          <cell r="AL2736">
            <v>53</v>
          </cell>
          <cell r="AM2736">
            <v>167</v>
          </cell>
          <cell r="AO2736" t="str">
            <v>C-88-G-181</v>
          </cell>
          <cell r="AP2736">
            <v>1551</v>
          </cell>
          <cell r="AQ2736" t="str">
            <v>NY</v>
          </cell>
          <cell r="AR2736" t="str">
            <v>New York State Electric &amp; Gas Corporation</v>
          </cell>
          <cell r="AS2736" t="str">
            <v>IBE</v>
          </cell>
          <cell r="AT2736" t="str">
            <v>Natural Gas</v>
          </cell>
          <cell r="AU2736">
            <v>32384</v>
          </cell>
          <cell r="AV2736">
            <v>6000</v>
          </cell>
          <cell r="AW2736">
            <v>11.79</v>
          </cell>
          <cell r="AX2736">
            <v>15</v>
          </cell>
          <cell r="AY2736">
            <v>46.8</v>
          </cell>
          <cell r="AZ2736" t="str">
            <v>NA</v>
          </cell>
          <cell r="BA2736">
            <v>32714</v>
          </cell>
          <cell r="BB2736">
            <v>2900</v>
          </cell>
          <cell r="BC2736">
            <v>10.82</v>
          </cell>
          <cell r="BD2736">
            <v>12.8</v>
          </cell>
          <cell r="BE2736">
            <v>44.29</v>
          </cell>
          <cell r="BF2736">
            <v>33054</v>
          </cell>
          <cell r="BG2736" t="str">
            <v>NA</v>
          </cell>
          <cell r="BH2736" t="str">
            <v>Average</v>
          </cell>
          <cell r="BI2736" t="str">
            <v>Distribution</v>
          </cell>
          <cell r="BJ2736" t="str">
            <v>Settled</v>
          </cell>
          <cell r="BK2736" t="str">
            <v>No</v>
          </cell>
          <cell r="BL2736" t="str">
            <v>No</v>
          </cell>
        </row>
        <row r="2737">
          <cell r="AE2737">
            <v>255</v>
          </cell>
          <cell r="AF2737">
            <v>0</v>
          </cell>
          <cell r="AG2737">
            <v>1</v>
          </cell>
          <cell r="AH2737">
            <v>1</v>
          </cell>
          <cell r="AI2737">
            <v>1</v>
          </cell>
          <cell r="AJ2737">
            <v>1</v>
          </cell>
          <cell r="AL2737">
            <v>53</v>
          </cell>
          <cell r="AM2737">
            <v>167</v>
          </cell>
          <cell r="AO2737" t="str">
            <v>C-28158</v>
          </cell>
          <cell r="AP2737">
            <v>1553</v>
          </cell>
          <cell r="AQ2737" t="str">
            <v>NY</v>
          </cell>
          <cell r="AR2737" t="str">
            <v>National Fuel Gas Distribution Corporation</v>
          </cell>
          <cell r="AS2737" t="str">
            <v>NFG</v>
          </cell>
          <cell r="AT2737" t="str">
            <v>Natural Gas</v>
          </cell>
          <cell r="AU2737">
            <v>29980</v>
          </cell>
          <cell r="AV2737">
            <v>52500</v>
          </cell>
          <cell r="AW2737">
            <v>14.17</v>
          </cell>
          <cell r="AX2737">
            <v>18.5</v>
          </cell>
          <cell r="AY2737">
            <v>46.8</v>
          </cell>
          <cell r="AZ2737">
            <v>263800</v>
          </cell>
          <cell r="BA2737">
            <v>30306</v>
          </cell>
          <cell r="BB2737">
            <v>20400</v>
          </cell>
          <cell r="BC2737">
            <v>12.11</v>
          </cell>
          <cell r="BD2737">
            <v>15.7</v>
          </cell>
          <cell r="BE2737">
            <v>46</v>
          </cell>
          <cell r="BF2737">
            <v>30681</v>
          </cell>
          <cell r="BG2737">
            <v>260400</v>
          </cell>
          <cell r="BH2737" t="str">
            <v>Average</v>
          </cell>
          <cell r="BI2737" t="str">
            <v>Distribution</v>
          </cell>
          <cell r="BJ2737" t="str">
            <v>Fully Litigated</v>
          </cell>
          <cell r="BK2737" t="str">
            <v>No</v>
          </cell>
          <cell r="BL2737" t="str">
            <v>No</v>
          </cell>
        </row>
        <row r="2738">
          <cell r="AE2738">
            <v>255</v>
          </cell>
          <cell r="AF2738">
            <v>0</v>
          </cell>
          <cell r="AG2738">
            <v>1</v>
          </cell>
          <cell r="AH2738">
            <v>1</v>
          </cell>
          <cell r="AI2738">
            <v>1</v>
          </cell>
          <cell r="AJ2738">
            <v>1</v>
          </cell>
          <cell r="AL2738">
            <v>53</v>
          </cell>
          <cell r="AM2738">
            <v>167</v>
          </cell>
          <cell r="AO2738" t="str">
            <v>C-27503</v>
          </cell>
          <cell r="AP2738">
            <v>1554</v>
          </cell>
          <cell r="AQ2738" t="str">
            <v>NY</v>
          </cell>
          <cell r="AR2738" t="str">
            <v>National Fuel Gas Distribution Corporation</v>
          </cell>
          <cell r="AS2738" t="str">
            <v>NFG</v>
          </cell>
          <cell r="AT2738" t="str">
            <v>Natural Gas</v>
          </cell>
          <cell r="AU2738">
            <v>29022</v>
          </cell>
          <cell r="AV2738">
            <v>26700</v>
          </cell>
          <cell r="AW2738">
            <v>11.17</v>
          </cell>
          <cell r="AX2738">
            <v>15</v>
          </cell>
          <cell r="AY2738">
            <v>42.4</v>
          </cell>
          <cell r="AZ2738" t="str">
            <v>NA</v>
          </cell>
          <cell r="BA2738">
            <v>29294</v>
          </cell>
          <cell r="BB2738">
            <v>17500</v>
          </cell>
          <cell r="BC2738">
            <v>11</v>
          </cell>
          <cell r="BD2738">
            <v>14</v>
          </cell>
          <cell r="BE2738">
            <v>42.1</v>
          </cell>
          <cell r="BF2738">
            <v>29586</v>
          </cell>
          <cell r="BG2738" t="str">
            <v>NA</v>
          </cell>
          <cell r="BH2738" t="str">
            <v>Average</v>
          </cell>
          <cell r="BI2738" t="str">
            <v>Distribution</v>
          </cell>
          <cell r="BJ2738" t="str">
            <v>Fully Litigated</v>
          </cell>
          <cell r="BK2738" t="str">
            <v>No</v>
          </cell>
          <cell r="BL2738" t="str">
            <v>No</v>
          </cell>
        </row>
        <row r="2739">
          <cell r="AE2739">
            <v>255</v>
          </cell>
          <cell r="AF2739">
            <v>0</v>
          </cell>
          <cell r="AG2739">
            <v>1</v>
          </cell>
          <cell r="AH2739">
            <v>1</v>
          </cell>
          <cell r="AI2739">
            <v>1</v>
          </cell>
          <cell r="AJ2739">
            <v>1</v>
          </cell>
          <cell r="AL2739">
            <v>53</v>
          </cell>
          <cell r="AM2739">
            <v>167</v>
          </cell>
          <cell r="AO2739" t="str">
            <v>C-27776</v>
          </cell>
          <cell r="AP2739">
            <v>1556</v>
          </cell>
          <cell r="AQ2739" t="str">
            <v>NY</v>
          </cell>
          <cell r="AR2739" t="str">
            <v>National Fuel Gas Distribution Corporation</v>
          </cell>
          <cell r="AS2739" t="str">
            <v>NFG</v>
          </cell>
          <cell r="AT2739" t="str">
            <v>Natural Gas</v>
          </cell>
          <cell r="AU2739">
            <v>29364</v>
          </cell>
          <cell r="AV2739">
            <v>11900</v>
          </cell>
          <cell r="AW2739">
            <v>11.29</v>
          </cell>
          <cell r="AX2739">
            <v>16.5</v>
          </cell>
          <cell r="AY2739">
            <v>42.7</v>
          </cell>
          <cell r="AZ2739" t="str">
            <v>NA</v>
          </cell>
          <cell r="BA2739">
            <v>29581</v>
          </cell>
          <cell r="BB2739">
            <v>11900</v>
          </cell>
          <cell r="BC2739">
            <v>11.25</v>
          </cell>
          <cell r="BD2739">
            <v>14</v>
          </cell>
          <cell r="BE2739">
            <v>42.6</v>
          </cell>
          <cell r="BF2739">
            <v>29951</v>
          </cell>
          <cell r="BG2739" t="str">
            <v>NA</v>
          </cell>
          <cell r="BH2739" t="str">
            <v>Average</v>
          </cell>
          <cell r="BI2739" t="str">
            <v>Distribution</v>
          </cell>
          <cell r="BJ2739" t="str">
            <v>Fully Litigated</v>
          </cell>
          <cell r="BK2739" t="str">
            <v>No</v>
          </cell>
          <cell r="BL2739" t="str">
            <v>No</v>
          </cell>
        </row>
        <row r="2740">
          <cell r="AE2740">
            <v>255</v>
          </cell>
          <cell r="AF2740">
            <v>0</v>
          </cell>
          <cell r="AG2740">
            <v>1</v>
          </cell>
          <cell r="AH2740">
            <v>1</v>
          </cell>
          <cell r="AI2740">
            <v>1</v>
          </cell>
          <cell r="AJ2740">
            <v>1</v>
          </cell>
          <cell r="AL2740">
            <v>53</v>
          </cell>
          <cell r="AM2740">
            <v>167</v>
          </cell>
          <cell r="AO2740" t="str">
            <v>C-27934</v>
          </cell>
          <cell r="AP2740">
            <v>1557</v>
          </cell>
          <cell r="AQ2740" t="str">
            <v>NY</v>
          </cell>
          <cell r="AR2740" t="str">
            <v>National Fuel Gas Distribution Corporation</v>
          </cell>
          <cell r="AS2740" t="str">
            <v>NFG</v>
          </cell>
          <cell r="AT2740" t="str">
            <v>Natural Gas</v>
          </cell>
          <cell r="AU2740">
            <v>29616</v>
          </cell>
          <cell r="AV2740">
            <v>30600</v>
          </cell>
          <cell r="AW2740">
            <v>13.52</v>
          </cell>
          <cell r="AX2740">
            <v>17.100000000000001</v>
          </cell>
          <cell r="AY2740">
            <v>43</v>
          </cell>
          <cell r="AZ2740" t="str">
            <v>NA</v>
          </cell>
          <cell r="BA2740">
            <v>29942</v>
          </cell>
          <cell r="BB2740">
            <v>22000</v>
          </cell>
          <cell r="BC2740">
            <v>12.93</v>
          </cell>
          <cell r="BD2740">
            <v>15.7</v>
          </cell>
          <cell r="BE2740">
            <v>43</v>
          </cell>
          <cell r="BF2740">
            <v>30316</v>
          </cell>
          <cell r="BG2740" t="str">
            <v>NA</v>
          </cell>
          <cell r="BH2740" t="str">
            <v>Average</v>
          </cell>
          <cell r="BI2740" t="str">
            <v>Distribution</v>
          </cell>
          <cell r="BJ2740" t="str">
            <v>Fully Litigated</v>
          </cell>
          <cell r="BK2740" t="str">
            <v>No</v>
          </cell>
          <cell r="BL2740" t="str">
            <v>No</v>
          </cell>
        </row>
        <row r="2741">
          <cell r="AE2741">
            <v>255</v>
          </cell>
          <cell r="AF2741">
            <v>0</v>
          </cell>
          <cell r="AG2741">
            <v>1</v>
          </cell>
          <cell r="AH2741">
            <v>1</v>
          </cell>
          <cell r="AI2741">
            <v>1</v>
          </cell>
          <cell r="AJ2741">
            <v>1</v>
          </cell>
          <cell r="AL2741">
            <v>53</v>
          </cell>
          <cell r="AM2741">
            <v>167</v>
          </cell>
          <cell r="AO2741" t="str">
            <v>C-28447</v>
          </cell>
          <cell r="AP2741">
            <v>1560</v>
          </cell>
          <cell r="AQ2741" t="str">
            <v>NY</v>
          </cell>
          <cell r="AR2741" t="str">
            <v>National Fuel Gas Distribution Corporation</v>
          </cell>
          <cell r="AS2741" t="str">
            <v>NFG</v>
          </cell>
          <cell r="AT2741" t="str">
            <v>Natural Gas</v>
          </cell>
          <cell r="AU2741">
            <v>30344</v>
          </cell>
          <cell r="AV2741">
            <v>32100</v>
          </cell>
          <cell r="AW2741">
            <v>13.47</v>
          </cell>
          <cell r="AX2741">
            <v>17.5</v>
          </cell>
          <cell r="AY2741">
            <v>47</v>
          </cell>
          <cell r="AZ2741" t="str">
            <v>NA</v>
          </cell>
          <cell r="BA2741">
            <v>30670</v>
          </cell>
          <cell r="BB2741">
            <v>15200</v>
          </cell>
          <cell r="BC2741">
            <v>12.04</v>
          </cell>
          <cell r="BD2741">
            <v>15.4</v>
          </cell>
          <cell r="BE2741">
            <v>41.3</v>
          </cell>
          <cell r="BF2741">
            <v>31047</v>
          </cell>
          <cell r="BG2741" t="str">
            <v>NA</v>
          </cell>
          <cell r="BH2741" t="str">
            <v>Average</v>
          </cell>
          <cell r="BI2741" t="str">
            <v>Distribution</v>
          </cell>
          <cell r="BJ2741" t="str">
            <v>Fully Litigated</v>
          </cell>
          <cell r="BK2741" t="str">
            <v>No</v>
          </cell>
          <cell r="BL2741" t="str">
            <v>No</v>
          </cell>
        </row>
        <row r="2742">
          <cell r="AE2742">
            <v>255</v>
          </cell>
          <cell r="AF2742">
            <v>0</v>
          </cell>
          <cell r="AG2742">
            <v>1</v>
          </cell>
          <cell r="AH2742">
            <v>1</v>
          </cell>
          <cell r="AI2742">
            <v>1</v>
          </cell>
          <cell r="AJ2742">
            <v>1</v>
          </cell>
          <cell r="AL2742">
            <v>53</v>
          </cell>
          <cell r="AM2742">
            <v>167</v>
          </cell>
          <cell r="AO2742" t="str">
            <v>C-29088</v>
          </cell>
          <cell r="AP2742">
            <v>1561</v>
          </cell>
          <cell r="AQ2742" t="str">
            <v>NY</v>
          </cell>
          <cell r="AR2742" t="str">
            <v>National Fuel Gas Distribution Corporation</v>
          </cell>
          <cell r="AS2742" t="str">
            <v>NFG</v>
          </cell>
          <cell r="AT2742" t="str">
            <v>Natural Gas</v>
          </cell>
          <cell r="AU2742">
            <v>31177</v>
          </cell>
          <cell r="AV2742">
            <v>30700</v>
          </cell>
          <cell r="AW2742">
            <v>13.11</v>
          </cell>
          <cell r="AX2742">
            <v>15.61</v>
          </cell>
          <cell r="AY2742">
            <v>56.2</v>
          </cell>
          <cell r="AZ2742">
            <v>294400</v>
          </cell>
          <cell r="BA2742">
            <v>31504</v>
          </cell>
          <cell r="BB2742">
            <v>14900</v>
          </cell>
          <cell r="BC2742">
            <v>11.26</v>
          </cell>
          <cell r="BD2742">
            <v>12.9</v>
          </cell>
          <cell r="BE2742">
            <v>52.19</v>
          </cell>
          <cell r="BF2742">
            <v>31867</v>
          </cell>
          <cell r="BG2742">
            <v>298100</v>
          </cell>
          <cell r="BH2742" t="str">
            <v>Average</v>
          </cell>
          <cell r="BI2742" t="str">
            <v>Distribution</v>
          </cell>
          <cell r="BJ2742" t="str">
            <v>Fully Litigated</v>
          </cell>
          <cell r="BK2742" t="str">
            <v>No</v>
          </cell>
          <cell r="BL2742" t="str">
            <v>No</v>
          </cell>
        </row>
        <row r="2743">
          <cell r="AE2743">
            <v>255</v>
          </cell>
          <cell r="AF2743">
            <v>0</v>
          </cell>
          <cell r="AG2743">
            <v>1</v>
          </cell>
          <cell r="AH2743">
            <v>1</v>
          </cell>
          <cell r="AI2743">
            <v>1</v>
          </cell>
          <cell r="AJ2743">
            <v>1</v>
          </cell>
          <cell r="AL2743">
            <v>53</v>
          </cell>
          <cell r="AM2743">
            <v>167</v>
          </cell>
          <cell r="AO2743" t="str">
            <v>C-29679</v>
          </cell>
          <cell r="AP2743">
            <v>1564</v>
          </cell>
          <cell r="AQ2743" t="str">
            <v>NY</v>
          </cell>
          <cell r="AR2743" t="str">
            <v>National Fuel Gas Distribution Corporation</v>
          </cell>
          <cell r="AS2743" t="str">
            <v>NFG</v>
          </cell>
          <cell r="AT2743" t="str">
            <v>Natural Gas</v>
          </cell>
          <cell r="AU2743">
            <v>32016</v>
          </cell>
          <cell r="AV2743">
            <v>34700</v>
          </cell>
          <cell r="AW2743">
            <v>11.67</v>
          </cell>
          <cell r="AX2743">
            <v>14.25</v>
          </cell>
          <cell r="AY2743">
            <v>51.8</v>
          </cell>
          <cell r="AZ2743">
            <v>379000</v>
          </cell>
          <cell r="BA2743">
            <v>32342</v>
          </cell>
          <cell r="BB2743">
            <v>14900</v>
          </cell>
          <cell r="BC2743">
            <v>10.51</v>
          </cell>
          <cell r="BD2743">
            <v>12</v>
          </cell>
          <cell r="BE2743">
            <v>49.7</v>
          </cell>
          <cell r="BF2743">
            <v>32720</v>
          </cell>
          <cell r="BG2743">
            <v>364900</v>
          </cell>
          <cell r="BH2743" t="str">
            <v>Average</v>
          </cell>
          <cell r="BI2743" t="str">
            <v>Distribution</v>
          </cell>
          <cell r="BJ2743" t="str">
            <v>Fully Litigated</v>
          </cell>
          <cell r="BK2743" t="str">
            <v>No</v>
          </cell>
          <cell r="BL2743" t="str">
            <v>No</v>
          </cell>
        </row>
        <row r="2744">
          <cell r="AE2744">
            <v>255</v>
          </cell>
          <cell r="AF2744">
            <v>0</v>
          </cell>
          <cell r="AG2744">
            <v>1</v>
          </cell>
          <cell r="AH2744">
            <v>1</v>
          </cell>
          <cell r="AI2744">
            <v>1</v>
          </cell>
          <cell r="AJ2744">
            <v>1</v>
          </cell>
          <cell r="AL2744">
            <v>53</v>
          </cell>
          <cell r="AM2744">
            <v>167</v>
          </cell>
          <cell r="AO2744" t="str">
            <v>C-88-G-180</v>
          </cell>
          <cell r="AP2744">
            <v>1566</v>
          </cell>
          <cell r="AQ2744" t="str">
            <v>NY</v>
          </cell>
          <cell r="AR2744" t="str">
            <v>National Fuel Gas Distribution Corporation</v>
          </cell>
          <cell r="AS2744" t="str">
            <v>NFG</v>
          </cell>
          <cell r="AT2744" t="str">
            <v>Natural Gas</v>
          </cell>
          <cell r="AU2744">
            <v>32381</v>
          </cell>
          <cell r="AV2744">
            <v>26000</v>
          </cell>
          <cell r="AW2744">
            <v>11.7</v>
          </cell>
          <cell r="AX2744">
            <v>14</v>
          </cell>
          <cell r="AY2744">
            <v>49.91</v>
          </cell>
          <cell r="AZ2744">
            <v>411700</v>
          </cell>
          <cell r="BA2744">
            <v>32708</v>
          </cell>
          <cell r="BB2744">
            <v>12400</v>
          </cell>
          <cell r="BC2744">
            <v>10.58</v>
          </cell>
          <cell r="BD2744">
            <v>11.8</v>
          </cell>
          <cell r="BE2744">
            <v>49.75</v>
          </cell>
          <cell r="BF2744">
            <v>33085</v>
          </cell>
          <cell r="BG2744">
            <v>406300</v>
          </cell>
          <cell r="BH2744" t="str">
            <v>Average</v>
          </cell>
          <cell r="BI2744" t="str">
            <v>Distribution</v>
          </cell>
          <cell r="BJ2744" t="str">
            <v>Fully Litigated</v>
          </cell>
          <cell r="BK2744" t="str">
            <v>No</v>
          </cell>
          <cell r="BL2744" t="str">
            <v>No</v>
          </cell>
        </row>
        <row r="2745">
          <cell r="AE2745">
            <v>255</v>
          </cell>
          <cell r="AF2745">
            <v>0</v>
          </cell>
          <cell r="AG2745">
            <v>1</v>
          </cell>
          <cell r="AH2745">
            <v>1</v>
          </cell>
          <cell r="AI2745">
            <v>1</v>
          </cell>
          <cell r="AJ2745">
            <v>1</v>
          </cell>
          <cell r="AL2745">
            <v>53</v>
          </cell>
          <cell r="AM2745">
            <v>167</v>
          </cell>
          <cell r="AO2745" t="str">
            <v>C-27608</v>
          </cell>
          <cell r="AP2745">
            <v>2119</v>
          </cell>
          <cell r="AQ2745" t="str">
            <v>NY</v>
          </cell>
          <cell r="AR2745" t="str">
            <v>Rochester Gas and Electric Corporation</v>
          </cell>
          <cell r="AS2745" t="str">
            <v>IBE</v>
          </cell>
          <cell r="AT2745" t="str">
            <v>Natural Gas</v>
          </cell>
          <cell r="AU2745">
            <v>29091</v>
          </cell>
          <cell r="AV2745">
            <v>10900</v>
          </cell>
          <cell r="AW2745">
            <v>11.03</v>
          </cell>
          <cell r="AX2745">
            <v>15.5</v>
          </cell>
          <cell r="AY2745">
            <v>40.5</v>
          </cell>
          <cell r="AZ2745" t="str">
            <v>NA</v>
          </cell>
          <cell r="BA2745">
            <v>29420</v>
          </cell>
          <cell r="BB2745">
            <v>9800</v>
          </cell>
          <cell r="BC2745">
            <v>10.32</v>
          </cell>
          <cell r="BD2745">
            <v>13.8</v>
          </cell>
          <cell r="BE2745">
            <v>39.9</v>
          </cell>
          <cell r="BF2745">
            <v>29798</v>
          </cell>
          <cell r="BG2745" t="str">
            <v>NA</v>
          </cell>
          <cell r="BH2745" t="str">
            <v>Average</v>
          </cell>
          <cell r="BI2745" t="str">
            <v>Distribution</v>
          </cell>
          <cell r="BJ2745" t="str">
            <v>Fully Litigated</v>
          </cell>
          <cell r="BK2745" t="str">
            <v>No</v>
          </cell>
          <cell r="BL2745" t="str">
            <v>No</v>
          </cell>
        </row>
        <row r="2746">
          <cell r="AE2746">
            <v>255</v>
          </cell>
          <cell r="AF2746">
            <v>0</v>
          </cell>
          <cell r="AG2746">
            <v>1</v>
          </cell>
          <cell r="AH2746">
            <v>1</v>
          </cell>
          <cell r="AI2746">
            <v>1</v>
          </cell>
          <cell r="AJ2746">
            <v>0</v>
          </cell>
          <cell r="AL2746">
            <v>53</v>
          </cell>
          <cell r="AM2746">
            <v>167</v>
          </cell>
          <cell r="AO2746" t="str">
            <v>C-11-E-0408</v>
          </cell>
          <cell r="AP2746">
            <v>2209</v>
          </cell>
          <cell r="AQ2746" t="str">
            <v>NY</v>
          </cell>
          <cell r="AR2746" t="str">
            <v>Orange and Rockland Utilities, Inc.</v>
          </cell>
          <cell r="AS2746" t="str">
            <v>ED</v>
          </cell>
          <cell r="AT2746" t="str">
            <v>Electric</v>
          </cell>
          <cell r="AU2746">
            <v>40753</v>
          </cell>
          <cell r="AV2746">
            <v>31388</v>
          </cell>
          <cell r="AW2746">
            <v>8.33</v>
          </cell>
          <cell r="AX2746">
            <v>10.8</v>
          </cell>
          <cell r="AY2746">
            <v>49.37</v>
          </cell>
          <cell r="AZ2746">
            <v>672775</v>
          </cell>
          <cell r="BA2746">
            <v>41074</v>
          </cell>
          <cell r="BB2746">
            <v>19436</v>
          </cell>
          <cell r="BC2746">
            <v>7.61</v>
          </cell>
          <cell r="BD2746">
            <v>9.4</v>
          </cell>
          <cell r="BE2746">
            <v>48</v>
          </cell>
          <cell r="BF2746">
            <v>41455</v>
          </cell>
          <cell r="BG2746">
            <v>671049</v>
          </cell>
          <cell r="BH2746" t="str">
            <v>Average</v>
          </cell>
          <cell r="BI2746" t="str">
            <v>Distribution</v>
          </cell>
          <cell r="BJ2746" t="str">
            <v>Settled</v>
          </cell>
          <cell r="BK2746" t="str">
            <v>Yes</v>
          </cell>
          <cell r="BL2746" t="str">
            <v>No</v>
          </cell>
        </row>
        <row r="2747">
          <cell r="AE2747">
            <v>255</v>
          </cell>
          <cell r="AF2747">
            <v>0</v>
          </cell>
          <cell r="AG2747">
            <v>1</v>
          </cell>
          <cell r="AH2747">
            <v>1</v>
          </cell>
          <cell r="AI2747">
            <v>1</v>
          </cell>
          <cell r="AJ2747">
            <v>0</v>
          </cell>
          <cell r="AL2747">
            <v>53</v>
          </cell>
          <cell r="AM2747">
            <v>167</v>
          </cell>
          <cell r="AO2747" t="str">
            <v>C-12-E-0201</v>
          </cell>
          <cell r="AP2747">
            <v>2332</v>
          </cell>
          <cell r="AQ2747" t="str">
            <v>NY</v>
          </cell>
          <cell r="AR2747" t="str">
            <v>Niagara Mohawk Power Corporation</v>
          </cell>
          <cell r="AS2747" t="str">
            <v>NG.</v>
          </cell>
          <cell r="AT2747" t="str">
            <v>Electric</v>
          </cell>
          <cell r="AU2747">
            <v>41026</v>
          </cell>
          <cell r="AV2747">
            <v>145422</v>
          </cell>
          <cell r="AW2747">
            <v>7.38</v>
          </cell>
          <cell r="AX2747">
            <v>10.55</v>
          </cell>
          <cell r="AY2747">
            <v>51.36</v>
          </cell>
          <cell r="AZ2747">
            <v>4104202</v>
          </cell>
          <cell r="BA2747">
            <v>41347</v>
          </cell>
          <cell r="BB2747">
            <v>43400</v>
          </cell>
          <cell r="BC2747">
            <v>6.5</v>
          </cell>
          <cell r="BD2747">
            <v>9.3000000000000007</v>
          </cell>
          <cell r="BE2747">
            <v>48</v>
          </cell>
          <cell r="BF2747">
            <v>41729</v>
          </cell>
          <cell r="BG2747">
            <v>4107000</v>
          </cell>
          <cell r="BH2747" t="str">
            <v>Average</v>
          </cell>
          <cell r="BI2747" t="str">
            <v>Distribution</v>
          </cell>
          <cell r="BJ2747" t="str">
            <v>Settled</v>
          </cell>
          <cell r="BK2747" t="str">
            <v>Yes</v>
          </cell>
          <cell r="BL2747" t="str">
            <v>No</v>
          </cell>
        </row>
        <row r="2748">
          <cell r="AE2748">
            <v>255</v>
          </cell>
          <cell r="AF2748">
            <v>0</v>
          </cell>
          <cell r="AG2748">
            <v>1</v>
          </cell>
          <cell r="AH2748">
            <v>1</v>
          </cell>
          <cell r="AI2748">
            <v>1</v>
          </cell>
          <cell r="AJ2748">
            <v>1</v>
          </cell>
          <cell r="AL2748">
            <v>53</v>
          </cell>
          <cell r="AM2748">
            <v>167</v>
          </cell>
          <cell r="AO2748" t="str">
            <v>C-12-G-0202</v>
          </cell>
          <cell r="AP2748">
            <v>2333</v>
          </cell>
          <cell r="AQ2748" t="str">
            <v>NY</v>
          </cell>
          <cell r="AR2748" t="str">
            <v>Niagara Mohawk Power Corporation</v>
          </cell>
          <cell r="AS2748" t="str">
            <v>NG.</v>
          </cell>
          <cell r="AT2748" t="str">
            <v>Natural Gas</v>
          </cell>
          <cell r="AU2748">
            <v>41026</v>
          </cell>
          <cell r="AV2748">
            <v>28984</v>
          </cell>
          <cell r="AW2748">
            <v>7.38</v>
          </cell>
          <cell r="AX2748">
            <v>10.55</v>
          </cell>
          <cell r="AY2748">
            <v>51.36</v>
          </cell>
          <cell r="AZ2748">
            <v>1085357</v>
          </cell>
          <cell r="BA2748">
            <v>41347</v>
          </cell>
          <cell r="BB2748">
            <v>-3300</v>
          </cell>
          <cell r="BC2748">
            <v>6.5</v>
          </cell>
          <cell r="BD2748">
            <v>9.3000000000000007</v>
          </cell>
          <cell r="BE2748">
            <v>48</v>
          </cell>
          <cell r="BF2748">
            <v>41729</v>
          </cell>
          <cell r="BG2748">
            <v>1086000</v>
          </cell>
          <cell r="BH2748" t="str">
            <v>Average</v>
          </cell>
          <cell r="BI2748" t="str">
            <v>Distribution</v>
          </cell>
          <cell r="BJ2748" t="str">
            <v>Settled</v>
          </cell>
          <cell r="BK2748" t="str">
            <v>Yes</v>
          </cell>
          <cell r="BL2748" t="str">
            <v>No</v>
          </cell>
        </row>
        <row r="2749">
          <cell r="AE2749">
            <v>255</v>
          </cell>
          <cell r="AF2749">
            <v>0</v>
          </cell>
          <cell r="AG2749">
            <v>1</v>
          </cell>
          <cell r="AH2749">
            <v>1</v>
          </cell>
          <cell r="AI2749">
            <v>1</v>
          </cell>
          <cell r="AJ2749">
            <v>0</v>
          </cell>
          <cell r="AL2749">
            <v>53</v>
          </cell>
          <cell r="AM2749">
            <v>167</v>
          </cell>
          <cell r="AO2749" t="str">
            <v>C-13-E-0030</v>
          </cell>
          <cell r="AP2749">
            <v>2449</v>
          </cell>
          <cell r="AQ2749" t="str">
            <v>NY</v>
          </cell>
          <cell r="AR2749" t="str">
            <v>Consolidated Edison Company of New York, Inc.</v>
          </cell>
          <cell r="AS2749" t="str">
            <v>ED</v>
          </cell>
          <cell r="AT2749" t="str">
            <v>Electric</v>
          </cell>
          <cell r="AU2749">
            <v>41299</v>
          </cell>
          <cell r="AV2749">
            <v>424992</v>
          </cell>
          <cell r="AW2749">
            <v>7.57</v>
          </cell>
          <cell r="AX2749">
            <v>10.1</v>
          </cell>
          <cell r="AY2749">
            <v>50.06</v>
          </cell>
          <cell r="AZ2749">
            <v>17580347</v>
          </cell>
          <cell r="BA2749">
            <v>41690</v>
          </cell>
          <cell r="BB2749">
            <v>-76192</v>
          </cell>
          <cell r="BC2749">
            <v>7.05</v>
          </cell>
          <cell r="BD2749">
            <v>9.1999999999999993</v>
          </cell>
          <cell r="BE2749">
            <v>48</v>
          </cell>
          <cell r="BF2749">
            <v>42004</v>
          </cell>
          <cell r="BG2749">
            <v>17322778</v>
          </cell>
          <cell r="BH2749" t="str">
            <v>Average</v>
          </cell>
          <cell r="BI2749" t="str">
            <v>Distribution</v>
          </cell>
          <cell r="BJ2749" t="str">
            <v>Settled</v>
          </cell>
          <cell r="BK2749" t="str">
            <v>Yes</v>
          </cell>
          <cell r="BL2749" t="str">
            <v>No</v>
          </cell>
        </row>
        <row r="2750">
          <cell r="AE2750">
            <v>255</v>
          </cell>
          <cell r="AF2750">
            <v>0</v>
          </cell>
          <cell r="AG2750">
            <v>1</v>
          </cell>
          <cell r="AH2750">
            <v>1</v>
          </cell>
          <cell r="AI2750">
            <v>1</v>
          </cell>
          <cell r="AJ2750">
            <v>1</v>
          </cell>
          <cell r="AL2750">
            <v>53</v>
          </cell>
          <cell r="AM2750">
            <v>167</v>
          </cell>
          <cell r="AO2750" t="str">
            <v>C-13-G-0031</v>
          </cell>
          <cell r="AP2750">
            <v>2450</v>
          </cell>
          <cell r="AQ2750" t="str">
            <v>NY</v>
          </cell>
          <cell r="AR2750" t="str">
            <v>Consolidated Edison Company of New York, Inc.</v>
          </cell>
          <cell r="AS2750" t="str">
            <v>ED</v>
          </cell>
          <cell r="AT2750" t="str">
            <v>Natural Gas</v>
          </cell>
          <cell r="AU2750">
            <v>41299</v>
          </cell>
          <cell r="AV2750">
            <v>25878</v>
          </cell>
          <cell r="AW2750">
            <v>7.57</v>
          </cell>
          <cell r="AX2750">
            <v>10.1</v>
          </cell>
          <cell r="AY2750">
            <v>50.06</v>
          </cell>
          <cell r="AZ2750">
            <v>3532424</v>
          </cell>
          <cell r="BA2750">
            <v>41690</v>
          </cell>
          <cell r="BB2750">
            <v>-54602</v>
          </cell>
          <cell r="BC2750">
            <v>7.1</v>
          </cell>
          <cell r="BD2750">
            <v>9.3000000000000007</v>
          </cell>
          <cell r="BE2750">
            <v>48</v>
          </cell>
          <cell r="BF2750">
            <v>42004</v>
          </cell>
          <cell r="BG2750">
            <v>3520553</v>
          </cell>
          <cell r="BH2750" t="str">
            <v>Average</v>
          </cell>
          <cell r="BI2750" t="str">
            <v>Distribution</v>
          </cell>
          <cell r="BJ2750" t="str">
            <v>Settled</v>
          </cell>
          <cell r="BK2750" t="str">
            <v>Yes</v>
          </cell>
          <cell r="BL2750" t="str">
            <v>No</v>
          </cell>
        </row>
        <row r="2751">
          <cell r="AE2751">
            <v>255</v>
          </cell>
          <cell r="AF2751">
            <v>0</v>
          </cell>
          <cell r="AG2751">
            <v>1</v>
          </cell>
          <cell r="AH2751">
            <v>1</v>
          </cell>
          <cell r="AI2751">
            <v>1</v>
          </cell>
          <cell r="AJ2751">
            <v>0</v>
          </cell>
          <cell r="AL2751">
            <v>53</v>
          </cell>
          <cell r="AM2751">
            <v>167</v>
          </cell>
          <cell r="AO2751" t="str">
            <v>C-13-S-0032</v>
          </cell>
          <cell r="AP2751">
            <v>2451</v>
          </cell>
          <cell r="AQ2751" t="str">
            <v>NY</v>
          </cell>
          <cell r="AR2751" t="str">
            <v>Consolidated Edison Company of New York, Inc.</v>
          </cell>
          <cell r="AS2751" t="str">
            <v>ED</v>
          </cell>
          <cell r="AT2751" t="str">
            <v>Steam</v>
          </cell>
          <cell r="AU2751">
            <v>41299</v>
          </cell>
          <cell r="AV2751">
            <v>10544</v>
          </cell>
          <cell r="AW2751">
            <v>7.57</v>
          </cell>
          <cell r="AX2751">
            <v>10.1</v>
          </cell>
          <cell r="AY2751">
            <v>50.06</v>
          </cell>
          <cell r="AZ2751">
            <v>1452993</v>
          </cell>
          <cell r="BA2751">
            <v>41690</v>
          </cell>
          <cell r="BB2751">
            <v>-22358</v>
          </cell>
          <cell r="BC2751">
            <v>7.1</v>
          </cell>
          <cell r="BD2751">
            <v>9.3000000000000007</v>
          </cell>
          <cell r="BE2751">
            <v>48</v>
          </cell>
          <cell r="BF2751">
            <v>42004</v>
          </cell>
          <cell r="BG2751">
            <v>1510530</v>
          </cell>
          <cell r="BH2751" t="str">
            <v>Average</v>
          </cell>
          <cell r="BI2751" t="str">
            <v>Vertically Integrated</v>
          </cell>
          <cell r="BJ2751" t="str">
            <v>Settled</v>
          </cell>
          <cell r="BK2751" t="str">
            <v>Yes</v>
          </cell>
          <cell r="BL2751" t="str">
            <v>No</v>
          </cell>
        </row>
        <row r="2752">
          <cell r="AE2752">
            <v>255</v>
          </cell>
          <cell r="AF2752">
            <v>0</v>
          </cell>
          <cell r="AG2752">
            <v>1</v>
          </cell>
          <cell r="AH2752">
            <v>1</v>
          </cell>
          <cell r="AI2752">
            <v>1</v>
          </cell>
          <cell r="AJ2752">
            <v>1</v>
          </cell>
          <cell r="AL2752">
            <v>53</v>
          </cell>
          <cell r="AM2752">
            <v>167</v>
          </cell>
          <cell r="AO2752" t="str">
            <v>C-13-G-0136</v>
          </cell>
          <cell r="AP2752">
            <v>2507</v>
          </cell>
          <cell r="AQ2752" t="str">
            <v>NY</v>
          </cell>
          <cell r="AR2752" t="str">
            <v>National Fuel Gas Distribution Corporation</v>
          </cell>
          <cell r="AS2752" t="str">
            <v>NFG</v>
          </cell>
          <cell r="AT2752" t="str">
            <v>Natural Gas</v>
          </cell>
          <cell r="AU2752">
            <v>41383</v>
          </cell>
          <cell r="AV2752">
            <v>0</v>
          </cell>
          <cell r="AW2752" t="str">
            <v>NA</v>
          </cell>
          <cell r="AX2752" t="str">
            <v>NA</v>
          </cell>
          <cell r="AY2752" t="str">
            <v>NA</v>
          </cell>
          <cell r="AZ2752" t="str">
            <v>NA</v>
          </cell>
          <cell r="BA2752">
            <v>41767</v>
          </cell>
          <cell r="BB2752">
            <v>-3574</v>
          </cell>
          <cell r="BC2752">
            <v>7.56</v>
          </cell>
          <cell r="BD2752">
            <v>9.1</v>
          </cell>
          <cell r="BE2752">
            <v>48</v>
          </cell>
          <cell r="BF2752">
            <v>41912</v>
          </cell>
          <cell r="BG2752">
            <v>623028</v>
          </cell>
          <cell r="BH2752" t="str">
            <v>Average</v>
          </cell>
          <cell r="BI2752" t="str">
            <v>Distribution</v>
          </cell>
          <cell r="BJ2752" t="str">
            <v>Settled</v>
          </cell>
          <cell r="BK2752" t="str">
            <v>Yes</v>
          </cell>
          <cell r="BL2752" t="str">
            <v>Yes</v>
          </cell>
        </row>
        <row r="2753">
          <cell r="AE2753">
            <v>255</v>
          </cell>
          <cell r="AF2753">
            <v>0</v>
          </cell>
          <cell r="AG2753">
            <v>1</v>
          </cell>
          <cell r="AH2753">
            <v>1</v>
          </cell>
          <cell r="AI2753">
            <v>1</v>
          </cell>
          <cell r="AJ2753">
            <v>1</v>
          </cell>
          <cell r="AL2753">
            <v>53</v>
          </cell>
          <cell r="AM2753">
            <v>167</v>
          </cell>
          <cell r="AO2753" t="str">
            <v>C-12-G-0544</v>
          </cell>
          <cell r="AP2753">
            <v>2529</v>
          </cell>
          <cell r="AQ2753" t="str">
            <v>NY</v>
          </cell>
          <cell r="AR2753" t="str">
            <v>The Brooklyn Union Gas Company</v>
          </cell>
          <cell r="AS2753" t="str">
            <v>NG.</v>
          </cell>
          <cell r="AT2753" t="str">
            <v>Natural Gas</v>
          </cell>
          <cell r="AU2753">
            <v>41327</v>
          </cell>
          <cell r="AV2753">
            <v>0</v>
          </cell>
          <cell r="AW2753">
            <v>6.98</v>
          </cell>
          <cell r="AX2753">
            <v>9.4</v>
          </cell>
          <cell r="AY2753">
            <v>48</v>
          </cell>
          <cell r="AZ2753">
            <v>2276958</v>
          </cell>
          <cell r="BA2753">
            <v>41438</v>
          </cell>
          <cell r="BB2753">
            <v>0</v>
          </cell>
          <cell r="BC2753">
            <v>6.98</v>
          </cell>
          <cell r="BD2753">
            <v>9.4</v>
          </cell>
          <cell r="BE2753">
            <v>48</v>
          </cell>
          <cell r="BF2753">
            <v>41639</v>
          </cell>
          <cell r="BG2753">
            <v>2276958</v>
          </cell>
          <cell r="BH2753" t="str">
            <v>Average</v>
          </cell>
          <cell r="BI2753" t="str">
            <v>Distribution</v>
          </cell>
          <cell r="BJ2753" t="str">
            <v>Settled</v>
          </cell>
          <cell r="BK2753" t="str">
            <v>Yes</v>
          </cell>
          <cell r="BL2753" t="str">
            <v>No</v>
          </cell>
        </row>
        <row r="2754">
          <cell r="AE2754">
            <v>255</v>
          </cell>
          <cell r="AF2754">
            <v>0</v>
          </cell>
          <cell r="AG2754">
            <v>1</v>
          </cell>
          <cell r="AH2754">
            <v>1</v>
          </cell>
          <cell r="AI2754">
            <v>1</v>
          </cell>
          <cell r="AJ2754">
            <v>0</v>
          </cell>
          <cell r="AL2754">
            <v>53</v>
          </cell>
          <cell r="AM2754">
            <v>167</v>
          </cell>
          <cell r="AO2754" t="str">
            <v>C-14-E-0318</v>
          </cell>
          <cell r="AP2754">
            <v>2708</v>
          </cell>
          <cell r="AQ2754" t="str">
            <v>NY</v>
          </cell>
          <cell r="AR2754" t="str">
            <v>Central Hudson Gas &amp; Electric Corporation</v>
          </cell>
          <cell r="AS2754" t="str">
            <v>FTS</v>
          </cell>
          <cell r="AT2754" t="str">
            <v>Electric</v>
          </cell>
          <cell r="AU2754">
            <v>41845</v>
          </cell>
          <cell r="AV2754">
            <v>40121</v>
          </cell>
          <cell r="AW2754">
            <v>6.82</v>
          </cell>
          <cell r="AX2754">
            <v>9</v>
          </cell>
          <cell r="AY2754">
            <v>48</v>
          </cell>
          <cell r="AZ2754">
            <v>850813</v>
          </cell>
          <cell r="BA2754">
            <v>42172</v>
          </cell>
          <cell r="BB2754">
            <v>15346</v>
          </cell>
          <cell r="BC2754">
            <v>6.62</v>
          </cell>
          <cell r="BD2754">
            <v>9</v>
          </cell>
          <cell r="BE2754">
            <v>48</v>
          </cell>
          <cell r="BF2754">
            <v>42551</v>
          </cell>
          <cell r="BG2754">
            <v>830092</v>
          </cell>
          <cell r="BH2754" t="str">
            <v>Average</v>
          </cell>
          <cell r="BI2754" t="str">
            <v>Distribution</v>
          </cell>
          <cell r="BJ2754" t="str">
            <v>Settled</v>
          </cell>
          <cell r="BK2754" t="str">
            <v>Yes</v>
          </cell>
          <cell r="BL2754" t="str">
            <v>No</v>
          </cell>
        </row>
        <row r="2755">
          <cell r="AE2755">
            <v>255</v>
          </cell>
          <cell r="AF2755">
            <v>0</v>
          </cell>
          <cell r="AG2755">
            <v>1</v>
          </cell>
          <cell r="AH2755">
            <v>1</v>
          </cell>
          <cell r="AI2755">
            <v>1</v>
          </cell>
          <cell r="AJ2755">
            <v>1</v>
          </cell>
          <cell r="AL2755">
            <v>53</v>
          </cell>
          <cell r="AM2755">
            <v>167</v>
          </cell>
          <cell r="AO2755" t="str">
            <v>C-14-G-0319</v>
          </cell>
          <cell r="AP2755">
            <v>2709</v>
          </cell>
          <cell r="AQ2755" t="str">
            <v>NY</v>
          </cell>
          <cell r="AR2755" t="str">
            <v>Central Hudson Gas &amp; Electric Corporation</v>
          </cell>
          <cell r="AS2755" t="str">
            <v>FTS</v>
          </cell>
          <cell r="AT2755" t="str">
            <v>Natural Gas</v>
          </cell>
          <cell r="AU2755">
            <v>41845</v>
          </cell>
          <cell r="AV2755">
            <v>5897</v>
          </cell>
          <cell r="AW2755">
            <v>6.82</v>
          </cell>
          <cell r="AX2755">
            <v>9</v>
          </cell>
          <cell r="AY2755">
            <v>48</v>
          </cell>
          <cell r="AZ2755">
            <v>282750</v>
          </cell>
          <cell r="BA2755">
            <v>42172</v>
          </cell>
          <cell r="BB2755">
            <v>1827</v>
          </cell>
          <cell r="BC2755">
            <v>6.62</v>
          </cell>
          <cell r="BD2755">
            <v>9</v>
          </cell>
          <cell r="BE2755">
            <v>48</v>
          </cell>
          <cell r="BF2755">
            <v>42551</v>
          </cell>
          <cell r="BG2755">
            <v>268927</v>
          </cell>
          <cell r="BH2755" t="str">
            <v>Average</v>
          </cell>
          <cell r="BI2755" t="str">
            <v>Distribution</v>
          </cell>
          <cell r="BJ2755" t="str">
            <v>Settled</v>
          </cell>
          <cell r="BK2755" t="str">
            <v>Yes</v>
          </cell>
          <cell r="BL2755" t="str">
            <v>No</v>
          </cell>
        </row>
        <row r="2756">
          <cell r="AE2756">
            <v>255</v>
          </cell>
          <cell r="AF2756">
            <v>0</v>
          </cell>
          <cell r="AG2756">
            <v>1</v>
          </cell>
          <cell r="AH2756">
            <v>1</v>
          </cell>
          <cell r="AI2756">
            <v>1</v>
          </cell>
          <cell r="AJ2756">
            <v>0</v>
          </cell>
          <cell r="AL2756">
            <v>53</v>
          </cell>
          <cell r="AM2756">
            <v>167</v>
          </cell>
          <cell r="AO2756" t="str">
            <v>C-14-E-0493</v>
          </cell>
          <cell r="AP2756">
            <v>2735</v>
          </cell>
          <cell r="AQ2756" t="str">
            <v>NY</v>
          </cell>
          <cell r="AR2756" t="str">
            <v>Orange and Rockland Utilities, Inc.</v>
          </cell>
          <cell r="AS2756" t="str">
            <v>ED</v>
          </cell>
          <cell r="AT2756" t="str">
            <v>Electric</v>
          </cell>
          <cell r="AU2756">
            <v>41957</v>
          </cell>
          <cell r="AV2756">
            <v>33914</v>
          </cell>
          <cell r="AW2756">
            <v>7.51</v>
          </cell>
          <cell r="AX2756">
            <v>9.75</v>
          </cell>
          <cell r="AY2756">
            <v>48</v>
          </cell>
          <cell r="AZ2756">
            <v>821552</v>
          </cell>
          <cell r="BA2756">
            <v>42292</v>
          </cell>
          <cell r="BB2756">
            <v>9326</v>
          </cell>
          <cell r="BC2756">
            <v>7.1</v>
          </cell>
          <cell r="BD2756">
            <v>9</v>
          </cell>
          <cell r="BE2756">
            <v>48</v>
          </cell>
          <cell r="BF2756">
            <v>42674</v>
          </cell>
          <cell r="BG2756">
            <v>763162</v>
          </cell>
          <cell r="BH2756" t="str">
            <v>Average</v>
          </cell>
          <cell r="BI2756" t="str">
            <v>Distribution</v>
          </cell>
          <cell r="BJ2756" t="str">
            <v>Settled</v>
          </cell>
          <cell r="BK2756" t="str">
            <v>Yes</v>
          </cell>
          <cell r="BL2756" t="str">
            <v>No</v>
          </cell>
        </row>
        <row r="2757">
          <cell r="AE2757">
            <v>255</v>
          </cell>
          <cell r="AF2757">
            <v>0</v>
          </cell>
          <cell r="AG2757">
            <v>1</v>
          </cell>
          <cell r="AH2757">
            <v>1</v>
          </cell>
          <cell r="AI2757">
            <v>1</v>
          </cell>
          <cell r="AJ2757">
            <v>1</v>
          </cell>
          <cell r="AL2757">
            <v>53</v>
          </cell>
          <cell r="AM2757">
            <v>167</v>
          </cell>
          <cell r="AO2757" t="str">
            <v>C-14-G-0494</v>
          </cell>
          <cell r="AP2757">
            <v>2736</v>
          </cell>
          <cell r="AQ2757" t="str">
            <v>NY</v>
          </cell>
          <cell r="AR2757" t="str">
            <v>Orange and Rockland Utilities, Inc.</v>
          </cell>
          <cell r="AS2757" t="str">
            <v>ED</v>
          </cell>
          <cell r="AT2757" t="str">
            <v>Natural Gas</v>
          </cell>
          <cell r="AU2757">
            <v>41957</v>
          </cell>
          <cell r="AV2757">
            <v>44227</v>
          </cell>
          <cell r="AW2757">
            <v>7.51</v>
          </cell>
          <cell r="AX2757">
            <v>9.75</v>
          </cell>
          <cell r="AY2757">
            <v>48</v>
          </cell>
          <cell r="AZ2757">
            <v>403453</v>
          </cell>
          <cell r="BA2757">
            <v>42292</v>
          </cell>
          <cell r="BB2757">
            <v>27525</v>
          </cell>
          <cell r="BC2757">
            <v>7.1</v>
          </cell>
          <cell r="BD2757">
            <v>9</v>
          </cell>
          <cell r="BE2757">
            <v>48</v>
          </cell>
          <cell r="BF2757">
            <v>42674</v>
          </cell>
          <cell r="BG2757">
            <v>366048</v>
          </cell>
          <cell r="BH2757" t="str">
            <v>Average</v>
          </cell>
          <cell r="BI2757" t="str">
            <v>Distribution</v>
          </cell>
          <cell r="BJ2757" t="str">
            <v>Settled</v>
          </cell>
          <cell r="BK2757" t="str">
            <v>Yes</v>
          </cell>
          <cell r="BL2757" t="str">
            <v>No</v>
          </cell>
        </row>
        <row r="2758">
          <cell r="AE2758">
            <v>255</v>
          </cell>
          <cell r="AF2758">
            <v>0</v>
          </cell>
          <cell r="AG2758">
            <v>1</v>
          </cell>
          <cell r="AH2758">
            <v>1</v>
          </cell>
          <cell r="AI2758">
            <v>1</v>
          </cell>
          <cell r="AJ2758">
            <v>0</v>
          </cell>
          <cell r="AL2758">
            <v>53</v>
          </cell>
          <cell r="AM2758">
            <v>167</v>
          </cell>
          <cell r="AO2758" t="str">
            <v>C-15-E-0050/C-13-E-0030 (Ext)</v>
          </cell>
          <cell r="AP2758">
            <v>2757</v>
          </cell>
          <cell r="AQ2758" t="str">
            <v>NY</v>
          </cell>
          <cell r="AR2758" t="str">
            <v>Consolidated Edison Company of New York, Inc.</v>
          </cell>
          <cell r="AS2758" t="str">
            <v>ED</v>
          </cell>
          <cell r="AT2758" t="str">
            <v>Electric</v>
          </cell>
          <cell r="AU2758">
            <v>42034</v>
          </cell>
          <cell r="AV2758">
            <v>368100</v>
          </cell>
          <cell r="AW2758">
            <v>7.35</v>
          </cell>
          <cell r="AX2758">
            <v>10</v>
          </cell>
          <cell r="AY2758">
            <v>48</v>
          </cell>
          <cell r="AZ2758">
            <v>18134000</v>
          </cell>
          <cell r="BA2758">
            <v>42172</v>
          </cell>
          <cell r="BB2758">
            <v>0</v>
          </cell>
          <cell r="BC2758">
            <v>6.91</v>
          </cell>
          <cell r="BD2758">
            <v>9</v>
          </cell>
          <cell r="BE2758">
            <v>48</v>
          </cell>
          <cell r="BF2758">
            <v>42735</v>
          </cell>
          <cell r="BG2758">
            <v>18282000</v>
          </cell>
          <cell r="BH2758" t="str">
            <v>Average</v>
          </cell>
          <cell r="BI2758" t="str">
            <v>Distribution</v>
          </cell>
          <cell r="BJ2758" t="str">
            <v>Settled</v>
          </cell>
          <cell r="BK2758" t="str">
            <v>No</v>
          </cell>
          <cell r="BL2758" t="str">
            <v>No</v>
          </cell>
        </row>
        <row r="2759">
          <cell r="AE2759">
            <v>255</v>
          </cell>
          <cell r="AF2759">
            <v>0</v>
          </cell>
          <cell r="AG2759">
            <v>1</v>
          </cell>
          <cell r="AH2759">
            <v>1</v>
          </cell>
          <cell r="AI2759">
            <v>1</v>
          </cell>
          <cell r="AJ2759">
            <v>0</v>
          </cell>
          <cell r="AL2759">
            <v>53</v>
          </cell>
          <cell r="AM2759">
            <v>167</v>
          </cell>
          <cell r="AO2759" t="str">
            <v>C-15-E-0283</v>
          </cell>
          <cell r="AP2759">
            <v>2808</v>
          </cell>
          <cell r="AQ2759" t="str">
            <v>NY</v>
          </cell>
          <cell r="AR2759" t="str">
            <v>New York State Electric &amp; Gas Corporation</v>
          </cell>
          <cell r="AS2759" t="str">
            <v>IBE</v>
          </cell>
          <cell r="AT2759" t="str">
            <v>Electric</v>
          </cell>
          <cell r="AU2759">
            <v>42144</v>
          </cell>
          <cell r="AV2759">
            <v>123800</v>
          </cell>
          <cell r="AW2759">
            <v>7.32</v>
          </cell>
          <cell r="AX2759">
            <v>10.06</v>
          </cell>
          <cell r="AY2759">
            <v>50</v>
          </cell>
          <cell r="AZ2759">
            <v>1797603</v>
          </cell>
          <cell r="BA2759">
            <v>42536</v>
          </cell>
          <cell r="BB2759">
            <v>29601</v>
          </cell>
          <cell r="BC2759">
            <v>6.68</v>
          </cell>
          <cell r="BD2759">
            <v>9</v>
          </cell>
          <cell r="BE2759">
            <v>48</v>
          </cell>
          <cell r="BF2759">
            <v>42855</v>
          </cell>
          <cell r="BG2759">
            <v>1752851</v>
          </cell>
          <cell r="BH2759" t="str">
            <v>Average</v>
          </cell>
          <cell r="BI2759" t="str">
            <v>Distribution</v>
          </cell>
          <cell r="BJ2759" t="str">
            <v>Settled</v>
          </cell>
          <cell r="BK2759" t="str">
            <v>Yes</v>
          </cell>
          <cell r="BL2759" t="str">
            <v>No</v>
          </cell>
        </row>
        <row r="2760">
          <cell r="AE2760">
            <v>255</v>
          </cell>
          <cell r="AF2760">
            <v>0</v>
          </cell>
          <cell r="AG2760">
            <v>1</v>
          </cell>
          <cell r="AH2760">
            <v>1</v>
          </cell>
          <cell r="AI2760">
            <v>1</v>
          </cell>
          <cell r="AJ2760">
            <v>1</v>
          </cell>
          <cell r="AL2760">
            <v>53</v>
          </cell>
          <cell r="AM2760">
            <v>167</v>
          </cell>
          <cell r="AO2760" t="str">
            <v>C-15-G-0284</v>
          </cell>
          <cell r="AP2760">
            <v>2809</v>
          </cell>
          <cell r="AQ2760" t="str">
            <v>NY</v>
          </cell>
          <cell r="AR2760" t="str">
            <v>New York State Electric &amp; Gas Corporation</v>
          </cell>
          <cell r="AS2760" t="str">
            <v>IBE</v>
          </cell>
          <cell r="AT2760" t="str">
            <v>Natural Gas</v>
          </cell>
          <cell r="AU2760">
            <v>42144</v>
          </cell>
          <cell r="AV2760">
            <v>36868</v>
          </cell>
          <cell r="AW2760">
            <v>7.32</v>
          </cell>
          <cell r="AX2760">
            <v>10.06</v>
          </cell>
          <cell r="AY2760">
            <v>50</v>
          </cell>
          <cell r="AZ2760">
            <v>546419</v>
          </cell>
          <cell r="BA2760">
            <v>42536</v>
          </cell>
          <cell r="BB2760">
            <v>13068</v>
          </cell>
          <cell r="BC2760">
            <v>6.68</v>
          </cell>
          <cell r="BD2760">
            <v>9</v>
          </cell>
          <cell r="BE2760">
            <v>48</v>
          </cell>
          <cell r="BF2760">
            <v>42855</v>
          </cell>
          <cell r="BG2760">
            <v>530086</v>
          </cell>
          <cell r="BH2760" t="str">
            <v>Average</v>
          </cell>
          <cell r="BI2760" t="str">
            <v>Distribution</v>
          </cell>
          <cell r="BJ2760" t="str">
            <v>Settled</v>
          </cell>
          <cell r="BK2760" t="str">
            <v>Yes</v>
          </cell>
          <cell r="BL2760" t="str">
            <v>No</v>
          </cell>
        </row>
        <row r="2761">
          <cell r="AE2761">
            <v>255</v>
          </cell>
          <cell r="AF2761">
            <v>0</v>
          </cell>
          <cell r="AG2761">
            <v>1</v>
          </cell>
          <cell r="AH2761">
            <v>1</v>
          </cell>
          <cell r="AI2761">
            <v>1</v>
          </cell>
          <cell r="AJ2761">
            <v>0</v>
          </cell>
          <cell r="AL2761">
            <v>53</v>
          </cell>
          <cell r="AM2761">
            <v>167</v>
          </cell>
          <cell r="AO2761" t="str">
            <v>C-15-E-0285</v>
          </cell>
          <cell r="AP2761">
            <v>2810</v>
          </cell>
          <cell r="AQ2761" t="str">
            <v>NY</v>
          </cell>
          <cell r="AR2761" t="str">
            <v>Rochester Gas and Electric Corporation</v>
          </cell>
          <cell r="AS2761" t="str">
            <v>IBE</v>
          </cell>
          <cell r="AT2761" t="str">
            <v>Electric</v>
          </cell>
          <cell r="AU2761">
            <v>42144</v>
          </cell>
          <cell r="AV2761">
            <v>42521</v>
          </cell>
          <cell r="AW2761">
            <v>8.15</v>
          </cell>
          <cell r="AX2761">
            <v>10.06</v>
          </cell>
          <cell r="AY2761">
            <v>50</v>
          </cell>
          <cell r="AZ2761">
            <v>1240693</v>
          </cell>
          <cell r="BA2761">
            <v>42536</v>
          </cell>
          <cell r="BB2761">
            <v>3000</v>
          </cell>
          <cell r="BC2761">
            <v>7.55</v>
          </cell>
          <cell r="BD2761">
            <v>9</v>
          </cell>
          <cell r="BE2761">
            <v>48</v>
          </cell>
          <cell r="BF2761">
            <v>42855</v>
          </cell>
          <cell r="BG2761">
            <v>1146361</v>
          </cell>
          <cell r="BH2761" t="str">
            <v>Average</v>
          </cell>
          <cell r="BI2761" t="str">
            <v>Distribution</v>
          </cell>
          <cell r="BJ2761" t="str">
            <v>Settled</v>
          </cell>
          <cell r="BK2761" t="str">
            <v>No</v>
          </cell>
          <cell r="BL2761" t="str">
            <v>No</v>
          </cell>
        </row>
        <row r="2762">
          <cell r="AE2762">
            <v>255</v>
          </cell>
          <cell r="AF2762">
            <v>0</v>
          </cell>
          <cell r="AG2762">
            <v>1</v>
          </cell>
          <cell r="AH2762">
            <v>1</v>
          </cell>
          <cell r="AI2762">
            <v>1</v>
          </cell>
          <cell r="AJ2762">
            <v>1</v>
          </cell>
          <cell r="AL2762">
            <v>53</v>
          </cell>
          <cell r="AM2762">
            <v>167</v>
          </cell>
          <cell r="AO2762" t="str">
            <v>C-15-G-0286</v>
          </cell>
          <cell r="AP2762">
            <v>2811</v>
          </cell>
          <cell r="AQ2762" t="str">
            <v>NY</v>
          </cell>
          <cell r="AR2762" t="str">
            <v>Rochester Gas and Electric Corporation</v>
          </cell>
          <cell r="AS2762" t="str">
            <v>IBE</v>
          </cell>
          <cell r="AT2762" t="str">
            <v>Natural Gas</v>
          </cell>
          <cell r="AU2762">
            <v>42144</v>
          </cell>
          <cell r="AV2762">
            <v>22230</v>
          </cell>
          <cell r="AW2762">
            <v>8.15</v>
          </cell>
          <cell r="AX2762">
            <v>10.06</v>
          </cell>
          <cell r="AY2762">
            <v>50</v>
          </cell>
          <cell r="AZ2762">
            <v>432609</v>
          </cell>
          <cell r="BA2762">
            <v>42536</v>
          </cell>
          <cell r="BB2762">
            <v>8819</v>
          </cell>
          <cell r="BC2762">
            <v>7.55</v>
          </cell>
          <cell r="BD2762">
            <v>9</v>
          </cell>
          <cell r="BE2762">
            <v>48</v>
          </cell>
          <cell r="BF2762">
            <v>42855</v>
          </cell>
          <cell r="BG2762">
            <v>415088</v>
          </cell>
          <cell r="BH2762" t="str">
            <v>Average</v>
          </cell>
          <cell r="BI2762" t="str">
            <v>Distribution</v>
          </cell>
          <cell r="BJ2762" t="str">
            <v>Settled</v>
          </cell>
          <cell r="BK2762" t="str">
            <v>Yes</v>
          </cell>
          <cell r="BL2762" t="str">
            <v>No</v>
          </cell>
        </row>
        <row r="2763">
          <cell r="AE2763">
            <v>255</v>
          </cell>
          <cell r="AF2763">
            <v>0</v>
          </cell>
          <cell r="AG2763">
            <v>1</v>
          </cell>
          <cell r="AH2763">
            <v>1</v>
          </cell>
          <cell r="AI2763">
            <v>1</v>
          </cell>
          <cell r="AJ2763">
            <v>0</v>
          </cell>
          <cell r="AL2763">
            <v>53</v>
          </cell>
          <cell r="AM2763">
            <v>167</v>
          </cell>
          <cell r="AO2763" t="str">
            <v>C-16-E-0060</v>
          </cell>
          <cell r="AP2763">
            <v>2894</v>
          </cell>
          <cell r="AQ2763" t="str">
            <v>NY</v>
          </cell>
          <cell r="AR2763" t="str">
            <v>Consolidated Edison Company of New York, Inc.</v>
          </cell>
          <cell r="AS2763" t="str">
            <v>ED</v>
          </cell>
          <cell r="AT2763" t="str">
            <v>Electric</v>
          </cell>
          <cell r="AU2763">
            <v>42398</v>
          </cell>
          <cell r="AV2763">
            <v>479610</v>
          </cell>
          <cell r="AW2763">
            <v>7.31</v>
          </cell>
          <cell r="AX2763">
            <v>9.75</v>
          </cell>
          <cell r="AY2763">
            <v>48</v>
          </cell>
          <cell r="AZ2763">
            <v>18926574</v>
          </cell>
          <cell r="BA2763">
            <v>42759</v>
          </cell>
          <cell r="BB2763">
            <v>194500</v>
          </cell>
          <cell r="BC2763">
            <v>6.82</v>
          </cell>
          <cell r="BD2763">
            <v>9</v>
          </cell>
          <cell r="BE2763">
            <v>48</v>
          </cell>
          <cell r="BF2763">
            <v>43100</v>
          </cell>
          <cell r="BG2763">
            <v>18902000</v>
          </cell>
          <cell r="BH2763" t="str">
            <v>Average</v>
          </cell>
          <cell r="BI2763" t="str">
            <v>Distribution</v>
          </cell>
          <cell r="BJ2763" t="str">
            <v>Settled</v>
          </cell>
          <cell r="BK2763" t="str">
            <v>Yes</v>
          </cell>
          <cell r="BL2763" t="str">
            <v>No</v>
          </cell>
        </row>
        <row r="2764">
          <cell r="AE2764">
            <v>255</v>
          </cell>
          <cell r="AF2764">
            <v>0</v>
          </cell>
          <cell r="AG2764">
            <v>1</v>
          </cell>
          <cell r="AH2764">
            <v>1</v>
          </cell>
          <cell r="AI2764">
            <v>1</v>
          </cell>
          <cell r="AJ2764">
            <v>1</v>
          </cell>
          <cell r="AL2764">
            <v>53</v>
          </cell>
          <cell r="AM2764">
            <v>167</v>
          </cell>
          <cell r="AO2764" t="str">
            <v>C-16-G-0061</v>
          </cell>
          <cell r="AP2764">
            <v>2895</v>
          </cell>
          <cell r="AQ2764" t="str">
            <v>NY</v>
          </cell>
          <cell r="AR2764" t="str">
            <v>Consolidated Edison Company of New York, Inc.</v>
          </cell>
          <cell r="AS2764" t="str">
            <v>ED</v>
          </cell>
          <cell r="AT2764" t="str">
            <v>Natural Gas</v>
          </cell>
          <cell r="AU2764">
            <v>42398</v>
          </cell>
          <cell r="AV2764">
            <v>158900</v>
          </cell>
          <cell r="AW2764">
            <v>7.31</v>
          </cell>
          <cell r="AX2764">
            <v>9.75</v>
          </cell>
          <cell r="AY2764">
            <v>48</v>
          </cell>
          <cell r="AZ2764">
            <v>4882143</v>
          </cell>
          <cell r="BA2764">
            <v>42759</v>
          </cell>
          <cell r="BB2764">
            <v>-5300</v>
          </cell>
          <cell r="BC2764">
            <v>6.82</v>
          </cell>
          <cell r="BD2764">
            <v>9</v>
          </cell>
          <cell r="BE2764">
            <v>48</v>
          </cell>
          <cell r="BF2764">
            <v>43100</v>
          </cell>
          <cell r="BG2764">
            <v>4841000</v>
          </cell>
          <cell r="BH2764" t="str">
            <v>Average</v>
          </cell>
          <cell r="BI2764" t="str">
            <v>Distribution</v>
          </cell>
          <cell r="BJ2764" t="str">
            <v>Settled</v>
          </cell>
          <cell r="BK2764" t="str">
            <v>Yes</v>
          </cell>
          <cell r="BL2764" t="str">
            <v>No</v>
          </cell>
        </row>
        <row r="2765">
          <cell r="AE2765">
            <v>255</v>
          </cell>
          <cell r="AF2765">
            <v>0</v>
          </cell>
          <cell r="AG2765">
            <v>1</v>
          </cell>
          <cell r="AH2765">
            <v>1</v>
          </cell>
          <cell r="AI2765">
            <v>1</v>
          </cell>
          <cell r="AJ2765">
            <v>1</v>
          </cell>
          <cell r="AL2765">
            <v>53</v>
          </cell>
          <cell r="AM2765">
            <v>167</v>
          </cell>
          <cell r="AO2765" t="str">
            <v>C-16-G-0058</v>
          </cell>
          <cell r="AP2765">
            <v>2896</v>
          </cell>
          <cell r="AQ2765" t="str">
            <v>NY</v>
          </cell>
          <cell r="AR2765" t="str">
            <v>KeySpan Gas East Corporation</v>
          </cell>
          <cell r="AS2765" t="str">
            <v>NG.</v>
          </cell>
          <cell r="AT2765" t="str">
            <v>Natural Gas</v>
          </cell>
          <cell r="AU2765">
            <v>42398</v>
          </cell>
          <cell r="AV2765">
            <v>174742</v>
          </cell>
          <cell r="AW2765">
            <v>7.39</v>
          </cell>
          <cell r="AX2765">
            <v>9.94</v>
          </cell>
          <cell r="AY2765">
            <v>48</v>
          </cell>
          <cell r="AZ2765">
            <v>2297432</v>
          </cell>
          <cell r="BA2765">
            <v>42719</v>
          </cell>
          <cell r="BB2765">
            <v>112002</v>
          </cell>
          <cell r="BC2765">
            <v>6.42</v>
          </cell>
          <cell r="BD2765">
            <v>9</v>
          </cell>
          <cell r="BE2765">
            <v>48</v>
          </cell>
          <cell r="BF2765">
            <v>43100</v>
          </cell>
          <cell r="BG2765">
            <v>2303393</v>
          </cell>
          <cell r="BH2765" t="str">
            <v>Average</v>
          </cell>
          <cell r="BI2765" t="str">
            <v>Distribution</v>
          </cell>
          <cell r="BJ2765" t="str">
            <v>Settled</v>
          </cell>
          <cell r="BK2765" t="str">
            <v>Yes</v>
          </cell>
          <cell r="BL2765" t="str">
            <v>No</v>
          </cell>
        </row>
        <row r="2766">
          <cell r="AE2766">
            <v>255</v>
          </cell>
          <cell r="AF2766">
            <v>0</v>
          </cell>
          <cell r="AG2766">
            <v>1</v>
          </cell>
          <cell r="AH2766">
            <v>1</v>
          </cell>
          <cell r="AI2766">
            <v>1</v>
          </cell>
          <cell r="AJ2766">
            <v>1</v>
          </cell>
          <cell r="AL2766">
            <v>53</v>
          </cell>
          <cell r="AM2766">
            <v>167</v>
          </cell>
          <cell r="AO2766" t="str">
            <v>C-16-G-0059</v>
          </cell>
          <cell r="AP2766">
            <v>2897</v>
          </cell>
          <cell r="AQ2766" t="str">
            <v>NY</v>
          </cell>
          <cell r="AR2766" t="str">
            <v>The Brooklyn Union Gas Company</v>
          </cell>
          <cell r="AS2766" t="str">
            <v>NG.</v>
          </cell>
          <cell r="AT2766" t="str">
            <v>Natural Gas</v>
          </cell>
          <cell r="AU2766">
            <v>42398</v>
          </cell>
          <cell r="AV2766">
            <v>289990</v>
          </cell>
          <cell r="AW2766">
            <v>6.81</v>
          </cell>
          <cell r="AX2766">
            <v>9.94</v>
          </cell>
          <cell r="AY2766">
            <v>48</v>
          </cell>
          <cell r="AZ2766">
            <v>2959293</v>
          </cell>
          <cell r="BA2766">
            <v>42719</v>
          </cell>
          <cell r="BB2766">
            <v>272090</v>
          </cell>
          <cell r="BC2766">
            <v>6.15</v>
          </cell>
          <cell r="BD2766">
            <v>9</v>
          </cell>
          <cell r="BE2766">
            <v>48</v>
          </cell>
          <cell r="BF2766">
            <v>43100</v>
          </cell>
          <cell r="BG2766">
            <v>2952072</v>
          </cell>
          <cell r="BH2766" t="str">
            <v>Average</v>
          </cell>
          <cell r="BI2766" t="str">
            <v>Distribution</v>
          </cell>
          <cell r="BJ2766" t="str">
            <v>Settled</v>
          </cell>
          <cell r="BK2766" t="str">
            <v>Yes</v>
          </cell>
          <cell r="BL2766" t="str">
            <v>No</v>
          </cell>
        </row>
        <row r="2767">
          <cell r="AE2767">
            <v>255</v>
          </cell>
          <cell r="AF2767">
            <v>0</v>
          </cell>
          <cell r="AG2767">
            <v>1</v>
          </cell>
          <cell r="AH2767">
            <v>1</v>
          </cell>
          <cell r="AI2767">
            <v>1</v>
          </cell>
          <cell r="AJ2767">
            <v>1</v>
          </cell>
          <cell r="AL2767">
            <v>53</v>
          </cell>
          <cell r="AM2767">
            <v>167</v>
          </cell>
          <cell r="AO2767" t="str">
            <v>C-16-G-0257</v>
          </cell>
          <cell r="AP2767">
            <v>2944</v>
          </cell>
          <cell r="AQ2767" t="str">
            <v>NY</v>
          </cell>
          <cell r="AR2767" t="str">
            <v>National Fuel Gas Distribution Corporation</v>
          </cell>
          <cell r="AS2767" t="str">
            <v>NFG</v>
          </cell>
          <cell r="AT2767" t="str">
            <v>Natural Gas</v>
          </cell>
          <cell r="AU2767">
            <v>42488</v>
          </cell>
          <cell r="AV2767">
            <v>41697</v>
          </cell>
          <cell r="AW2767">
            <v>7.81</v>
          </cell>
          <cell r="AX2767">
            <v>10.199999999999999</v>
          </cell>
          <cell r="AY2767">
            <v>48</v>
          </cell>
          <cell r="AZ2767">
            <v>718137</v>
          </cell>
          <cell r="BA2767">
            <v>42845</v>
          </cell>
          <cell r="BB2767">
            <v>5946</v>
          </cell>
          <cell r="BC2767">
            <v>6.92</v>
          </cell>
          <cell r="BD2767">
            <v>8.6999999999999993</v>
          </cell>
          <cell r="BE2767">
            <v>42.9</v>
          </cell>
          <cell r="BF2767">
            <v>43190</v>
          </cell>
          <cell r="BG2767">
            <v>704011</v>
          </cell>
          <cell r="BH2767" t="str">
            <v>Average</v>
          </cell>
          <cell r="BI2767" t="str">
            <v>Distribution</v>
          </cell>
          <cell r="BJ2767" t="str">
            <v>Fully Litigated</v>
          </cell>
          <cell r="BK2767" t="str">
            <v>No</v>
          </cell>
          <cell r="BL2767" t="str">
            <v>No</v>
          </cell>
        </row>
        <row r="2768">
          <cell r="AE2768">
            <v>255</v>
          </cell>
          <cell r="AF2768">
            <v>0</v>
          </cell>
          <cell r="AG2768">
            <v>1</v>
          </cell>
          <cell r="AH2768">
            <v>1</v>
          </cell>
          <cell r="AI2768">
            <v>1</v>
          </cell>
          <cell r="AJ2768">
            <v>0</v>
          </cell>
          <cell r="AL2768">
            <v>53</v>
          </cell>
          <cell r="AM2768">
            <v>167</v>
          </cell>
          <cell r="AO2768" t="str">
            <v>C-17-E-0238</v>
          </cell>
          <cell r="AP2768">
            <v>3124</v>
          </cell>
          <cell r="AQ2768" t="str">
            <v>NY</v>
          </cell>
          <cell r="AR2768" t="str">
            <v>Niagara Mohawk Power Corporation</v>
          </cell>
          <cell r="AS2768" t="str">
            <v>NG.</v>
          </cell>
          <cell r="AT2768" t="str">
            <v>Electric</v>
          </cell>
          <cell r="AU2768">
            <v>42853</v>
          </cell>
          <cell r="AV2768">
            <v>260959</v>
          </cell>
          <cell r="AW2768">
            <v>6.93</v>
          </cell>
          <cell r="AX2768">
            <v>9.7899999999999991</v>
          </cell>
          <cell r="AY2768">
            <v>48</v>
          </cell>
          <cell r="AZ2768">
            <v>5207221</v>
          </cell>
          <cell r="BA2768">
            <v>43174</v>
          </cell>
          <cell r="BB2768">
            <v>159974</v>
          </cell>
          <cell r="BC2768">
            <v>6.53</v>
          </cell>
          <cell r="BD2768">
            <v>9</v>
          </cell>
          <cell r="BE2768">
            <v>48</v>
          </cell>
          <cell r="BF2768">
            <v>43555</v>
          </cell>
          <cell r="BG2768">
            <v>5260727</v>
          </cell>
          <cell r="BH2768" t="str">
            <v>Average</v>
          </cell>
          <cell r="BI2768" t="str">
            <v>Distribution</v>
          </cell>
          <cell r="BJ2768" t="str">
            <v>Settled</v>
          </cell>
          <cell r="BK2768" t="str">
            <v>Yes</v>
          </cell>
          <cell r="BL2768" t="str">
            <v>No</v>
          </cell>
        </row>
        <row r="2769">
          <cell r="AE2769">
            <v>255</v>
          </cell>
          <cell r="AF2769">
            <v>0</v>
          </cell>
          <cell r="AG2769">
            <v>1</v>
          </cell>
          <cell r="AH2769">
            <v>1</v>
          </cell>
          <cell r="AI2769">
            <v>1</v>
          </cell>
          <cell r="AJ2769">
            <v>1</v>
          </cell>
          <cell r="AL2769">
            <v>53</v>
          </cell>
          <cell r="AM2769">
            <v>167</v>
          </cell>
          <cell r="AO2769" t="str">
            <v>C-17-G-0239</v>
          </cell>
          <cell r="AP2769">
            <v>3125</v>
          </cell>
          <cell r="AQ2769" t="str">
            <v>NY</v>
          </cell>
          <cell r="AR2769" t="str">
            <v>Niagara Mohawk Power Corporation</v>
          </cell>
          <cell r="AS2769" t="str">
            <v>NG.</v>
          </cell>
          <cell r="AT2769" t="str">
            <v>Natural Gas</v>
          </cell>
          <cell r="AU2769">
            <v>42853</v>
          </cell>
          <cell r="AV2769">
            <v>69677</v>
          </cell>
          <cell r="AW2769">
            <v>6.93</v>
          </cell>
          <cell r="AX2769">
            <v>9.7899999999999991</v>
          </cell>
          <cell r="AY2769">
            <v>48</v>
          </cell>
          <cell r="AZ2769">
            <v>1222037</v>
          </cell>
          <cell r="BA2769">
            <v>43174</v>
          </cell>
          <cell r="BB2769">
            <v>45524</v>
          </cell>
          <cell r="BC2769">
            <v>6.53</v>
          </cell>
          <cell r="BD2769">
            <v>9</v>
          </cell>
          <cell r="BE2769">
            <v>48</v>
          </cell>
          <cell r="BF2769">
            <v>43555</v>
          </cell>
          <cell r="BG2769">
            <v>1231782</v>
          </cell>
          <cell r="BH2769" t="str">
            <v>Average</v>
          </cell>
          <cell r="BI2769" t="str">
            <v>Distribution</v>
          </cell>
          <cell r="BJ2769" t="str">
            <v>Settled</v>
          </cell>
          <cell r="BK2769" t="str">
            <v>Yes</v>
          </cell>
          <cell r="BL2769" t="str">
            <v>No</v>
          </cell>
        </row>
        <row r="2770">
          <cell r="AE2770">
            <v>255</v>
          </cell>
          <cell r="AF2770">
            <v>0</v>
          </cell>
          <cell r="AG2770">
            <v>1</v>
          </cell>
          <cell r="AH2770">
            <v>1</v>
          </cell>
          <cell r="AI2770">
            <v>1</v>
          </cell>
          <cell r="AJ2770">
            <v>0</v>
          </cell>
          <cell r="AL2770">
            <v>53</v>
          </cell>
          <cell r="AM2770">
            <v>167</v>
          </cell>
          <cell r="AO2770" t="str">
            <v>C-17-E-0459</v>
          </cell>
          <cell r="AP2770">
            <v>3167</v>
          </cell>
          <cell r="AQ2770" t="str">
            <v>NY</v>
          </cell>
          <cell r="AR2770" t="str">
            <v>Central Hudson Gas &amp; Electric Corporation</v>
          </cell>
          <cell r="AS2770" t="str">
            <v>FTS</v>
          </cell>
          <cell r="AT2770" t="str">
            <v>Electric</v>
          </cell>
          <cell r="AU2770">
            <v>42944</v>
          </cell>
          <cell r="AV2770">
            <v>63407</v>
          </cell>
          <cell r="AW2770">
            <v>6.99</v>
          </cell>
          <cell r="AX2770">
            <v>9.5</v>
          </cell>
          <cell r="AY2770">
            <v>50</v>
          </cell>
          <cell r="AZ2770">
            <v>983391</v>
          </cell>
          <cell r="BA2770">
            <v>43265</v>
          </cell>
          <cell r="BB2770">
            <v>19725</v>
          </cell>
          <cell r="BC2770">
            <v>6.44</v>
          </cell>
          <cell r="BD2770">
            <v>8.8000000000000007</v>
          </cell>
          <cell r="BE2770">
            <v>48</v>
          </cell>
          <cell r="BF2770">
            <v>43646</v>
          </cell>
          <cell r="BG2770">
            <v>999482</v>
          </cell>
          <cell r="BH2770" t="str">
            <v>Average</v>
          </cell>
          <cell r="BI2770" t="str">
            <v>Distribution</v>
          </cell>
          <cell r="BJ2770" t="str">
            <v>Settled</v>
          </cell>
          <cell r="BK2770" t="str">
            <v>Yes</v>
          </cell>
          <cell r="BL2770" t="str">
            <v>No</v>
          </cell>
        </row>
        <row r="2771">
          <cell r="AE2771">
            <v>255</v>
          </cell>
          <cell r="AF2771">
            <v>0</v>
          </cell>
          <cell r="AG2771">
            <v>1</v>
          </cell>
          <cell r="AH2771">
            <v>1</v>
          </cell>
          <cell r="AI2771">
            <v>1</v>
          </cell>
          <cell r="AJ2771">
            <v>1</v>
          </cell>
          <cell r="AL2771">
            <v>53</v>
          </cell>
          <cell r="AM2771">
            <v>167</v>
          </cell>
          <cell r="AO2771" t="str">
            <v>C-17-G-0460</v>
          </cell>
          <cell r="AP2771">
            <v>3168</v>
          </cell>
          <cell r="AQ2771" t="str">
            <v>NY</v>
          </cell>
          <cell r="AR2771" t="str">
            <v>Central Hudson Gas &amp; Electric Corporation</v>
          </cell>
          <cell r="AS2771" t="str">
            <v>FTS</v>
          </cell>
          <cell r="AT2771" t="str">
            <v>Natural Gas</v>
          </cell>
          <cell r="AU2771">
            <v>42944</v>
          </cell>
          <cell r="AV2771">
            <v>22220</v>
          </cell>
          <cell r="AW2771">
            <v>6.99</v>
          </cell>
          <cell r="AX2771">
            <v>9.5</v>
          </cell>
          <cell r="AY2771">
            <v>50</v>
          </cell>
          <cell r="AZ2771">
            <v>380366</v>
          </cell>
          <cell r="BA2771">
            <v>43265</v>
          </cell>
          <cell r="BB2771">
            <v>6654</v>
          </cell>
          <cell r="BC2771">
            <v>6.44</v>
          </cell>
          <cell r="BD2771">
            <v>8.8000000000000007</v>
          </cell>
          <cell r="BE2771">
            <v>48</v>
          </cell>
          <cell r="BF2771">
            <v>43646</v>
          </cell>
          <cell r="BG2771">
            <v>368521</v>
          </cell>
          <cell r="BH2771" t="str">
            <v>Average</v>
          </cell>
          <cell r="BI2771" t="str">
            <v>Distribution</v>
          </cell>
          <cell r="BJ2771" t="str">
            <v>Settled</v>
          </cell>
          <cell r="BK2771" t="str">
            <v>Yes</v>
          </cell>
          <cell r="BL2771" t="str">
            <v>No</v>
          </cell>
        </row>
        <row r="2772">
          <cell r="AE2772">
            <v>255</v>
          </cell>
          <cell r="AF2772">
            <v>1</v>
          </cell>
          <cell r="AG2772">
            <v>1</v>
          </cell>
          <cell r="AH2772">
            <v>1</v>
          </cell>
          <cell r="AI2772">
            <v>1</v>
          </cell>
          <cell r="AJ2772">
            <v>0</v>
          </cell>
          <cell r="AL2772">
            <v>53</v>
          </cell>
          <cell r="AM2772">
            <v>167</v>
          </cell>
          <cell r="AO2772" t="str">
            <v>C-18-E-0067</v>
          </cell>
          <cell r="AP2772">
            <v>3256</v>
          </cell>
          <cell r="AQ2772" t="str">
            <v>NY</v>
          </cell>
          <cell r="AR2772" t="str">
            <v>Orange and Rockland Utilities, Inc.</v>
          </cell>
          <cell r="AS2772" t="str">
            <v>ED</v>
          </cell>
          <cell r="AT2772" t="str">
            <v>Electric</v>
          </cell>
          <cell r="AU2772">
            <v>43126</v>
          </cell>
          <cell r="AV2772">
            <v>30365</v>
          </cell>
          <cell r="AW2772">
            <v>7.35</v>
          </cell>
          <cell r="AX2772">
            <v>9.75</v>
          </cell>
          <cell r="AY2772">
            <v>48</v>
          </cell>
          <cell r="AZ2772">
            <v>877642</v>
          </cell>
          <cell r="BA2772">
            <v>43538</v>
          </cell>
          <cell r="BB2772">
            <v>13382</v>
          </cell>
          <cell r="BC2772">
            <v>6.97</v>
          </cell>
          <cell r="BD2772">
            <v>9</v>
          </cell>
          <cell r="BE2772">
            <v>48</v>
          </cell>
          <cell r="BF2772">
            <v>43830</v>
          </cell>
          <cell r="BG2772">
            <v>877793</v>
          </cell>
          <cell r="BH2772" t="str">
            <v>Average</v>
          </cell>
          <cell r="BI2772" t="str">
            <v>Distribution</v>
          </cell>
          <cell r="BJ2772" t="str">
            <v>Settled</v>
          </cell>
          <cell r="BK2772" t="str">
            <v>Yes</v>
          </cell>
          <cell r="BL2772" t="str">
            <v>No</v>
          </cell>
        </row>
        <row r="2773">
          <cell r="AE2773">
            <v>256</v>
          </cell>
          <cell r="AF2773">
            <v>1</v>
          </cell>
          <cell r="AG2773">
            <v>1</v>
          </cell>
          <cell r="AH2773">
            <v>1</v>
          </cell>
          <cell r="AI2773">
            <v>1</v>
          </cell>
          <cell r="AJ2773">
            <v>1</v>
          </cell>
          <cell r="AL2773">
            <v>53</v>
          </cell>
          <cell r="AM2773">
            <v>167</v>
          </cell>
          <cell r="AO2773" t="str">
            <v>C-18-G-0068</v>
          </cell>
          <cell r="AP2773">
            <v>3257</v>
          </cell>
          <cell r="AQ2773" t="str">
            <v>NY</v>
          </cell>
          <cell r="AR2773" t="str">
            <v>Orange and Rockland Utilities, Inc.</v>
          </cell>
          <cell r="AS2773" t="str">
            <v>ED</v>
          </cell>
          <cell r="AT2773" t="str">
            <v>Natural Gas</v>
          </cell>
          <cell r="AU2773">
            <v>43126</v>
          </cell>
          <cell r="AV2773">
            <v>-505</v>
          </cell>
          <cell r="AW2773">
            <v>7.35</v>
          </cell>
          <cell r="AX2773">
            <v>9.75</v>
          </cell>
          <cell r="AY2773">
            <v>48</v>
          </cell>
          <cell r="AZ2773">
            <v>453639</v>
          </cell>
          <cell r="BA2773">
            <v>43538</v>
          </cell>
          <cell r="BB2773">
            <v>-7520</v>
          </cell>
          <cell r="BC2773">
            <v>6.97</v>
          </cell>
          <cell r="BD2773">
            <v>9</v>
          </cell>
          <cell r="BE2773">
            <v>48</v>
          </cell>
          <cell r="BF2773">
            <v>43830</v>
          </cell>
          <cell r="BG2773">
            <v>454013</v>
          </cell>
          <cell r="BH2773" t="str">
            <v>Average</v>
          </cell>
          <cell r="BI2773" t="str">
            <v>Distribution</v>
          </cell>
          <cell r="BJ2773" t="str">
            <v>Settled</v>
          </cell>
          <cell r="BK2773" t="str">
            <v>Yes</v>
          </cell>
          <cell r="BL2773" t="str">
            <v>No</v>
          </cell>
        </row>
        <row r="2774">
          <cell r="AE2774">
            <v>256</v>
          </cell>
          <cell r="AF2774">
            <v>1</v>
          </cell>
          <cell r="AG2774">
            <v>1</v>
          </cell>
          <cell r="AH2774">
            <v>1</v>
          </cell>
          <cell r="AI2774">
            <v>1</v>
          </cell>
          <cell r="AJ2774">
            <v>0</v>
          </cell>
          <cell r="AL2774">
            <v>53</v>
          </cell>
          <cell r="AM2774">
            <v>167</v>
          </cell>
          <cell r="AO2774" t="str">
            <v>C-19-E-0065</v>
          </cell>
          <cell r="AP2774">
            <v>3426</v>
          </cell>
          <cell r="AQ2774" t="str">
            <v>NY</v>
          </cell>
          <cell r="AR2774" t="str">
            <v>Consolidated Edison Company of New York, Inc.</v>
          </cell>
          <cell r="AS2774" t="str">
            <v>ED</v>
          </cell>
          <cell r="AT2774" t="str">
            <v>Electric</v>
          </cell>
          <cell r="AU2774">
            <v>43496</v>
          </cell>
          <cell r="AV2774">
            <v>469610</v>
          </cell>
          <cell r="AW2774">
            <v>7.19</v>
          </cell>
          <cell r="AX2774">
            <v>9.75</v>
          </cell>
          <cell r="AY2774">
            <v>50</v>
          </cell>
          <cell r="AZ2774">
            <v>21835672</v>
          </cell>
          <cell r="BA2774">
            <v>43846</v>
          </cell>
          <cell r="BB2774">
            <v>113251</v>
          </cell>
          <cell r="BC2774">
            <v>6.61</v>
          </cell>
          <cell r="BD2774">
            <v>8.8000000000000007</v>
          </cell>
          <cell r="BE2774">
            <v>48</v>
          </cell>
          <cell r="BF2774">
            <v>44196</v>
          </cell>
          <cell r="BG2774">
            <v>21659543</v>
          </cell>
          <cell r="BH2774" t="str">
            <v>Average</v>
          </cell>
          <cell r="BI2774" t="str">
            <v>Distribution</v>
          </cell>
          <cell r="BJ2774" t="str">
            <v>Settled</v>
          </cell>
          <cell r="BK2774" t="str">
            <v>Yes</v>
          </cell>
          <cell r="BL2774" t="str">
            <v>No</v>
          </cell>
        </row>
        <row r="2775">
          <cell r="AE2775">
            <v>257</v>
          </cell>
          <cell r="AF2775">
            <v>1</v>
          </cell>
          <cell r="AG2775">
            <v>1</v>
          </cell>
          <cell r="AH2775">
            <v>1</v>
          </cell>
          <cell r="AI2775">
            <v>1</v>
          </cell>
          <cell r="AJ2775">
            <v>1</v>
          </cell>
          <cell r="AL2775">
            <v>53</v>
          </cell>
          <cell r="AM2775">
            <v>167</v>
          </cell>
          <cell r="AO2775" t="str">
            <v>C-19-G-0066</v>
          </cell>
          <cell r="AP2775">
            <v>3427</v>
          </cell>
          <cell r="AQ2775" t="str">
            <v>NY</v>
          </cell>
          <cell r="AR2775" t="str">
            <v>Consolidated Edison Company of New York, Inc.</v>
          </cell>
          <cell r="AS2775" t="str">
            <v>ED</v>
          </cell>
          <cell r="AT2775" t="str">
            <v>Natural Gas</v>
          </cell>
          <cell r="AU2775">
            <v>43496</v>
          </cell>
          <cell r="AV2775">
            <v>206232</v>
          </cell>
          <cell r="AW2775">
            <v>7.19</v>
          </cell>
          <cell r="AX2775">
            <v>9.75</v>
          </cell>
          <cell r="AY2775">
            <v>50</v>
          </cell>
          <cell r="AZ2775">
            <v>7192549</v>
          </cell>
          <cell r="BA2775">
            <v>43846</v>
          </cell>
          <cell r="BB2775">
            <v>83923</v>
          </cell>
          <cell r="BC2775">
            <v>6.61</v>
          </cell>
          <cell r="BD2775">
            <v>8.8000000000000007</v>
          </cell>
          <cell r="BE2775">
            <v>48</v>
          </cell>
          <cell r="BF2775">
            <v>44196</v>
          </cell>
          <cell r="BG2775">
            <v>7170725</v>
          </cell>
          <cell r="BH2775" t="str">
            <v>Average</v>
          </cell>
          <cell r="BI2775" t="str">
            <v>Distribution</v>
          </cell>
          <cell r="BJ2775" t="str">
            <v>Settled</v>
          </cell>
          <cell r="BK2775" t="str">
            <v>Yes</v>
          </cell>
          <cell r="BL2775" t="str">
            <v>No</v>
          </cell>
        </row>
        <row r="2776">
          <cell r="AE2776">
            <v>258</v>
          </cell>
          <cell r="AF2776">
            <v>1</v>
          </cell>
          <cell r="AG2776">
            <v>1</v>
          </cell>
          <cell r="AH2776">
            <v>1</v>
          </cell>
          <cell r="AI2776">
            <v>1</v>
          </cell>
          <cell r="AJ2776">
            <v>1</v>
          </cell>
          <cell r="AL2776">
            <v>53</v>
          </cell>
          <cell r="AM2776">
            <v>167</v>
          </cell>
          <cell r="AO2776" t="str">
            <v>C-19-G-0309</v>
          </cell>
          <cell r="AP2776">
            <v>3481</v>
          </cell>
          <cell r="AQ2776" t="str">
            <v>NY</v>
          </cell>
          <cell r="AR2776" t="str">
            <v>The Brooklyn Union Gas Company</v>
          </cell>
          <cell r="AS2776" t="str">
            <v>NG.</v>
          </cell>
          <cell r="AT2776" t="str">
            <v>Natural Gas</v>
          </cell>
          <cell r="AU2776">
            <v>43585</v>
          </cell>
          <cell r="AV2776">
            <v>179797</v>
          </cell>
          <cell r="AW2776">
            <v>6.77</v>
          </cell>
          <cell r="AX2776">
            <v>9.65</v>
          </cell>
          <cell r="AY2776">
            <v>48</v>
          </cell>
          <cell r="AZ2776">
            <v>4967792</v>
          </cell>
          <cell r="BA2776">
            <v>44420</v>
          </cell>
          <cell r="BB2776">
            <v>-4710</v>
          </cell>
          <cell r="BC2776">
            <v>6.34</v>
          </cell>
          <cell r="BD2776">
            <v>8.8000000000000007</v>
          </cell>
          <cell r="BE2776">
            <v>48</v>
          </cell>
          <cell r="BF2776">
            <v>44286</v>
          </cell>
          <cell r="BG2776">
            <v>4921871</v>
          </cell>
          <cell r="BH2776" t="str">
            <v>Average</v>
          </cell>
          <cell r="BI2776" t="str">
            <v>Distribution</v>
          </cell>
          <cell r="BJ2776" t="str">
            <v>Settled</v>
          </cell>
          <cell r="BK2776" t="str">
            <v>Yes</v>
          </cell>
          <cell r="BL2776" t="str">
            <v>No</v>
          </cell>
        </row>
        <row r="2777">
          <cell r="AE2777">
            <v>259</v>
          </cell>
          <cell r="AF2777">
            <v>1</v>
          </cell>
          <cell r="AG2777">
            <v>1</v>
          </cell>
          <cell r="AH2777">
            <v>1</v>
          </cell>
          <cell r="AI2777">
            <v>1</v>
          </cell>
          <cell r="AJ2777">
            <v>1</v>
          </cell>
          <cell r="AL2777">
            <v>53</v>
          </cell>
          <cell r="AM2777">
            <v>167</v>
          </cell>
          <cell r="AO2777" t="str">
            <v>C-19-G-0310</v>
          </cell>
          <cell r="AP2777">
            <v>3482</v>
          </cell>
          <cell r="AQ2777" t="str">
            <v>NY</v>
          </cell>
          <cell r="AR2777" t="str">
            <v>KeySpan Gas East Corporation</v>
          </cell>
          <cell r="AS2777" t="str">
            <v>NG.</v>
          </cell>
          <cell r="AT2777" t="str">
            <v>Natural Gas</v>
          </cell>
          <cell r="AU2777">
            <v>43585</v>
          </cell>
          <cell r="AV2777">
            <v>37535</v>
          </cell>
          <cell r="AW2777">
            <v>6.74</v>
          </cell>
          <cell r="AX2777">
            <v>9.65</v>
          </cell>
          <cell r="AY2777">
            <v>48</v>
          </cell>
          <cell r="AZ2777">
            <v>3260615</v>
          </cell>
          <cell r="BA2777">
            <v>44420</v>
          </cell>
          <cell r="BB2777">
            <v>-22839</v>
          </cell>
          <cell r="BC2777">
            <v>6.32</v>
          </cell>
          <cell r="BD2777">
            <v>8.8000000000000007</v>
          </cell>
          <cell r="BE2777">
            <v>48</v>
          </cell>
          <cell r="BF2777">
            <v>44286</v>
          </cell>
          <cell r="BG2777">
            <v>3243777</v>
          </cell>
          <cell r="BH2777" t="str">
            <v>Average</v>
          </cell>
          <cell r="BI2777" t="str">
            <v>Distribution</v>
          </cell>
          <cell r="BJ2777" t="str">
            <v>Settled</v>
          </cell>
          <cell r="BK2777" t="str">
            <v>Yes</v>
          </cell>
          <cell r="BL2777" t="str">
            <v>No</v>
          </cell>
        </row>
        <row r="2778">
          <cell r="AE2778">
            <v>259</v>
          </cell>
          <cell r="AF2778">
            <v>1</v>
          </cell>
          <cell r="AG2778">
            <v>1</v>
          </cell>
          <cell r="AH2778">
            <v>1</v>
          </cell>
          <cell r="AI2778">
            <v>1</v>
          </cell>
          <cell r="AJ2778">
            <v>0</v>
          </cell>
          <cell r="AL2778">
            <v>53</v>
          </cell>
          <cell r="AM2778">
            <v>167</v>
          </cell>
          <cell r="AO2778" t="str">
            <v>C-19-E-0378</v>
          </cell>
          <cell r="AP2778">
            <v>3494</v>
          </cell>
          <cell r="AQ2778" t="str">
            <v>NY</v>
          </cell>
          <cell r="AR2778" t="str">
            <v>New York State Electric &amp; Gas Corporation</v>
          </cell>
          <cell r="AS2778" t="str">
            <v>IBE</v>
          </cell>
          <cell r="AT2778" t="str">
            <v>Electric</v>
          </cell>
          <cell r="AU2778">
            <v>43605</v>
          </cell>
          <cell r="AV2778">
            <v>162679</v>
          </cell>
          <cell r="AW2778">
            <v>6.61</v>
          </cell>
          <cell r="AX2778">
            <v>9.5</v>
          </cell>
          <cell r="AY2778">
            <v>50</v>
          </cell>
          <cell r="AZ2778">
            <v>2445936</v>
          </cell>
          <cell r="BA2778">
            <v>44154</v>
          </cell>
          <cell r="BB2778">
            <v>45300</v>
          </cell>
          <cell r="BC2778">
            <v>6.1</v>
          </cell>
          <cell r="BD2778">
            <v>8.8000000000000007</v>
          </cell>
          <cell r="BE2778">
            <v>48</v>
          </cell>
          <cell r="BF2778">
            <v>44286</v>
          </cell>
          <cell r="BG2778">
            <v>2441222</v>
          </cell>
          <cell r="BH2778" t="str">
            <v>Average</v>
          </cell>
          <cell r="BI2778" t="str">
            <v>Distribution</v>
          </cell>
          <cell r="BJ2778" t="str">
            <v>Settled</v>
          </cell>
          <cell r="BK2778" t="str">
            <v>Yes</v>
          </cell>
          <cell r="BL2778" t="str">
            <v>No</v>
          </cell>
        </row>
        <row r="2779">
          <cell r="AE2779">
            <v>260</v>
          </cell>
          <cell r="AF2779">
            <v>1</v>
          </cell>
          <cell r="AG2779">
            <v>1</v>
          </cell>
          <cell r="AH2779">
            <v>1</v>
          </cell>
          <cell r="AI2779">
            <v>1</v>
          </cell>
          <cell r="AJ2779">
            <v>1</v>
          </cell>
          <cell r="AL2779">
            <v>53</v>
          </cell>
          <cell r="AM2779">
            <v>167</v>
          </cell>
          <cell r="AO2779" t="str">
            <v>C-19-G-0379</v>
          </cell>
          <cell r="AP2779">
            <v>3495</v>
          </cell>
          <cell r="AQ2779" t="str">
            <v>NY</v>
          </cell>
          <cell r="AR2779" t="str">
            <v>New York State Electric &amp; Gas Corporation</v>
          </cell>
          <cell r="AS2779" t="str">
            <v>IBE</v>
          </cell>
          <cell r="AT2779" t="str">
            <v>Natural Gas</v>
          </cell>
          <cell r="AU2779">
            <v>43605</v>
          </cell>
          <cell r="AV2779">
            <v>4087</v>
          </cell>
          <cell r="AW2779">
            <v>6.61</v>
          </cell>
          <cell r="AX2779">
            <v>9.5</v>
          </cell>
          <cell r="AY2779">
            <v>50</v>
          </cell>
          <cell r="AZ2779">
            <v>658314</v>
          </cell>
          <cell r="BA2779">
            <v>44154</v>
          </cell>
          <cell r="BB2779">
            <v>-514</v>
          </cell>
          <cell r="BC2779">
            <v>6.1</v>
          </cell>
          <cell r="BD2779">
            <v>8.8000000000000007</v>
          </cell>
          <cell r="BE2779">
            <v>48</v>
          </cell>
          <cell r="BF2779">
            <v>44286</v>
          </cell>
          <cell r="BG2779">
            <v>662114</v>
          </cell>
          <cell r="BH2779" t="str">
            <v>Average</v>
          </cell>
          <cell r="BI2779" t="str">
            <v>Distribution</v>
          </cell>
          <cell r="BJ2779" t="str">
            <v>Settled</v>
          </cell>
          <cell r="BK2779" t="str">
            <v>Yes</v>
          </cell>
          <cell r="BL2779" t="str">
            <v>No</v>
          </cell>
        </row>
        <row r="2780">
          <cell r="AE2780">
            <v>260</v>
          </cell>
          <cell r="AF2780">
            <v>1</v>
          </cell>
          <cell r="AG2780">
            <v>1</v>
          </cell>
          <cell r="AH2780">
            <v>1</v>
          </cell>
          <cell r="AI2780">
            <v>1</v>
          </cell>
          <cell r="AJ2780">
            <v>0</v>
          </cell>
          <cell r="AL2780">
            <v>53</v>
          </cell>
          <cell r="AM2780">
            <v>167</v>
          </cell>
          <cell r="AO2780" t="str">
            <v>C-19-E-0380</v>
          </cell>
          <cell r="AP2780">
            <v>3496</v>
          </cell>
          <cell r="AQ2780" t="str">
            <v>NY</v>
          </cell>
          <cell r="AR2780" t="str">
            <v>Rochester Gas and Electric Corporation</v>
          </cell>
          <cell r="AS2780" t="str">
            <v>IBE</v>
          </cell>
          <cell r="AT2780" t="str">
            <v>Electric</v>
          </cell>
          <cell r="AU2780">
            <v>43605</v>
          </cell>
          <cell r="AV2780">
            <v>38697</v>
          </cell>
          <cell r="AW2780">
            <v>7.07</v>
          </cell>
          <cell r="AX2780">
            <v>9.5</v>
          </cell>
          <cell r="AY2780">
            <v>50</v>
          </cell>
          <cell r="AZ2780">
            <v>1517072</v>
          </cell>
          <cell r="BA2780">
            <v>44154</v>
          </cell>
          <cell r="BB2780">
            <v>21400</v>
          </cell>
          <cell r="BC2780">
            <v>6.62</v>
          </cell>
          <cell r="BD2780">
            <v>8.8000000000000007</v>
          </cell>
          <cell r="BE2780">
            <v>48</v>
          </cell>
          <cell r="BF2780">
            <v>44286</v>
          </cell>
          <cell r="BG2780">
            <v>1500901</v>
          </cell>
          <cell r="BH2780" t="str">
            <v>Average</v>
          </cell>
          <cell r="BI2780" t="str">
            <v>Distribution</v>
          </cell>
          <cell r="BJ2780" t="str">
            <v>Settled</v>
          </cell>
          <cell r="BK2780" t="str">
            <v>Yes</v>
          </cell>
          <cell r="BL2780" t="str">
            <v>No</v>
          </cell>
        </row>
        <row r="2781">
          <cell r="AE2781">
            <v>261</v>
          </cell>
          <cell r="AF2781">
            <v>1</v>
          </cell>
          <cell r="AG2781">
            <v>1</v>
          </cell>
          <cell r="AH2781">
            <v>1</v>
          </cell>
          <cell r="AI2781">
            <v>1</v>
          </cell>
          <cell r="AJ2781">
            <v>1</v>
          </cell>
          <cell r="AL2781">
            <v>53</v>
          </cell>
          <cell r="AM2781">
            <v>167</v>
          </cell>
          <cell r="AO2781" t="str">
            <v>C-19-G-0381</v>
          </cell>
          <cell r="AP2781">
            <v>3497</v>
          </cell>
          <cell r="AQ2781" t="str">
            <v>NY</v>
          </cell>
          <cell r="AR2781" t="str">
            <v>Rochester Gas and Electric Corporation</v>
          </cell>
          <cell r="AS2781" t="str">
            <v>IBE</v>
          </cell>
          <cell r="AT2781" t="str">
            <v>Natural Gas</v>
          </cell>
          <cell r="AU2781">
            <v>43605</v>
          </cell>
          <cell r="AV2781">
            <v>-1794</v>
          </cell>
          <cell r="AW2781">
            <v>7.07</v>
          </cell>
          <cell r="AX2781">
            <v>9.5</v>
          </cell>
          <cell r="AY2781">
            <v>50</v>
          </cell>
          <cell r="AZ2781">
            <v>491382</v>
          </cell>
          <cell r="BA2781">
            <v>44154</v>
          </cell>
          <cell r="BB2781">
            <v>-1127</v>
          </cell>
          <cell r="BC2781">
            <v>6.62</v>
          </cell>
          <cell r="BD2781">
            <v>8.8000000000000007</v>
          </cell>
          <cell r="BE2781">
            <v>48</v>
          </cell>
          <cell r="BF2781">
            <v>44286</v>
          </cell>
          <cell r="BG2781">
            <v>509465</v>
          </cell>
          <cell r="BH2781" t="str">
            <v>Average</v>
          </cell>
          <cell r="BI2781" t="str">
            <v>Distribution</v>
          </cell>
          <cell r="BJ2781" t="str">
            <v>Settled</v>
          </cell>
          <cell r="BK2781" t="str">
            <v>Yes</v>
          </cell>
          <cell r="BL2781" t="str">
            <v>No</v>
          </cell>
        </row>
        <row r="2782">
          <cell r="AE2782">
            <v>262</v>
          </cell>
          <cell r="AF2782">
            <v>1</v>
          </cell>
          <cell r="AG2782">
            <v>1</v>
          </cell>
          <cell r="AH2782">
            <v>1</v>
          </cell>
          <cell r="AI2782">
            <v>1</v>
          </cell>
          <cell r="AJ2782">
            <v>1</v>
          </cell>
          <cell r="AL2782">
            <v>53</v>
          </cell>
          <cell r="AM2782">
            <v>168</v>
          </cell>
          <cell r="AO2782" t="str">
            <v>C-20-G-0101</v>
          </cell>
          <cell r="AP2782">
            <v>3616</v>
          </cell>
          <cell r="AQ2782" t="str">
            <v>NY</v>
          </cell>
          <cell r="AR2782" t="str">
            <v>Corning Natural Gas Corporation</v>
          </cell>
          <cell r="AT2782" t="str">
            <v>Natural Gas</v>
          </cell>
          <cell r="AU2782">
            <v>43888</v>
          </cell>
          <cell r="AV2782">
            <v>6031.0749999999998</v>
          </cell>
          <cell r="AW2782">
            <v>7.28</v>
          </cell>
          <cell r="AX2782">
            <v>10.199999999999999</v>
          </cell>
          <cell r="AY2782">
            <v>50.77</v>
          </cell>
          <cell r="AZ2782">
            <v>71809.536000000007</v>
          </cell>
          <cell r="BA2782">
            <v>44335</v>
          </cell>
          <cell r="BB2782">
            <v>-765.66399999999999</v>
          </cell>
          <cell r="BC2782">
            <v>6.28</v>
          </cell>
          <cell r="BD2782">
            <v>8.8000000000000007</v>
          </cell>
          <cell r="BE2782">
            <v>48</v>
          </cell>
          <cell r="BF2782">
            <v>44592</v>
          </cell>
          <cell r="BG2782">
            <v>69116.909</v>
          </cell>
          <cell r="BH2782" t="str">
            <v>Average</v>
          </cell>
          <cell r="BI2782" t="str">
            <v>Distribution</v>
          </cell>
          <cell r="BJ2782" t="str">
            <v>Fully Litigated</v>
          </cell>
          <cell r="BK2782" t="str">
            <v>No</v>
          </cell>
          <cell r="BL2782" t="str">
            <v>No</v>
          </cell>
        </row>
        <row r="2783">
          <cell r="AE2783">
            <v>262</v>
          </cell>
          <cell r="AF2783">
            <v>1</v>
          </cell>
          <cell r="AG2783">
            <v>1</v>
          </cell>
          <cell r="AH2783">
            <v>1</v>
          </cell>
          <cell r="AI2783">
            <v>1</v>
          </cell>
          <cell r="AJ2783">
            <v>0</v>
          </cell>
          <cell r="AL2783">
            <v>53</v>
          </cell>
          <cell r="AM2783">
            <v>168</v>
          </cell>
          <cell r="AO2783" t="str">
            <v>C-20-E-0380</v>
          </cell>
          <cell r="AP2783">
            <v>3684</v>
          </cell>
          <cell r="AQ2783" t="str">
            <v>NY</v>
          </cell>
          <cell r="AR2783" t="str">
            <v>Niagara Mohawk Power Corporation</v>
          </cell>
          <cell r="AS2783" t="str">
            <v>NG.</v>
          </cell>
          <cell r="AT2783" t="str">
            <v>Electric</v>
          </cell>
          <cell r="AU2783">
            <v>44043</v>
          </cell>
          <cell r="AV2783">
            <v>103320</v>
          </cell>
          <cell r="AW2783">
            <v>6.31</v>
          </cell>
          <cell r="AX2783">
            <v>9.5</v>
          </cell>
          <cell r="AY2783">
            <v>48</v>
          </cell>
          <cell r="AZ2783">
            <v>6488502</v>
          </cell>
          <cell r="BA2783">
            <v>44581</v>
          </cell>
          <cell r="BB2783">
            <v>49379</v>
          </cell>
          <cell r="BC2783">
            <v>6.08</v>
          </cell>
          <cell r="BD2783">
            <v>9</v>
          </cell>
          <cell r="BE2783">
            <v>48</v>
          </cell>
          <cell r="BF2783">
            <v>44742</v>
          </cell>
          <cell r="BG2783">
            <v>6481479</v>
          </cell>
          <cell r="BH2783" t="str">
            <v>Average</v>
          </cell>
          <cell r="BI2783" t="str">
            <v>Distribution</v>
          </cell>
          <cell r="BJ2783" t="str">
            <v>Settled</v>
          </cell>
          <cell r="BK2783" t="str">
            <v>Yes</v>
          </cell>
          <cell r="BL2783" t="str">
            <v>No</v>
          </cell>
        </row>
        <row r="2784">
          <cell r="AE2784">
            <v>263</v>
          </cell>
          <cell r="AF2784">
            <v>1</v>
          </cell>
          <cell r="AG2784">
            <v>1</v>
          </cell>
          <cell r="AH2784">
            <v>1</v>
          </cell>
          <cell r="AI2784">
            <v>1</v>
          </cell>
          <cell r="AJ2784">
            <v>1</v>
          </cell>
          <cell r="AL2784">
            <v>53</v>
          </cell>
          <cell r="AM2784">
            <v>168</v>
          </cell>
          <cell r="AO2784" t="str">
            <v>C-20-G-0381</v>
          </cell>
          <cell r="AP2784">
            <v>3685</v>
          </cell>
          <cell r="AQ2784" t="str">
            <v>NY</v>
          </cell>
          <cell r="AR2784" t="str">
            <v>Niagara Mohawk Power Corporation</v>
          </cell>
          <cell r="AS2784" t="str">
            <v>NG.</v>
          </cell>
          <cell r="AT2784" t="str">
            <v>Natural Gas</v>
          </cell>
          <cell r="AU2784">
            <v>44043</v>
          </cell>
          <cell r="AV2784">
            <v>37134</v>
          </cell>
          <cell r="AW2784">
            <v>6.31</v>
          </cell>
          <cell r="AX2784">
            <v>9.5</v>
          </cell>
          <cell r="AY2784">
            <v>48</v>
          </cell>
          <cell r="AZ2784">
            <v>1565066</v>
          </cell>
          <cell r="BA2784">
            <v>44581</v>
          </cell>
          <cell r="BB2784">
            <v>12523</v>
          </cell>
          <cell r="BC2784">
            <v>6.08</v>
          </cell>
          <cell r="BD2784">
            <v>9</v>
          </cell>
          <cell r="BE2784">
            <v>48</v>
          </cell>
          <cell r="BF2784">
            <v>44742</v>
          </cell>
          <cell r="BG2784">
            <v>1560299</v>
          </cell>
          <cell r="BH2784" t="str">
            <v>Average</v>
          </cell>
          <cell r="BI2784" t="str">
            <v>Distribution</v>
          </cell>
          <cell r="BJ2784" t="str">
            <v>Settled</v>
          </cell>
          <cell r="BK2784" t="str">
            <v>Yes</v>
          </cell>
          <cell r="BL2784" t="str">
            <v>No</v>
          </cell>
        </row>
        <row r="2785">
          <cell r="AE2785">
            <v>263</v>
          </cell>
          <cell r="AF2785">
            <v>1</v>
          </cell>
          <cell r="AG2785">
            <v>1</v>
          </cell>
          <cell r="AH2785">
            <v>1</v>
          </cell>
          <cell r="AI2785">
            <v>1</v>
          </cell>
          <cell r="AJ2785">
            <v>0</v>
          </cell>
          <cell r="AL2785">
            <v>53</v>
          </cell>
          <cell r="AM2785">
            <v>168</v>
          </cell>
          <cell r="AO2785" t="str">
            <v>C-20-E-0428</v>
          </cell>
          <cell r="AP2785">
            <v>3696</v>
          </cell>
          <cell r="AQ2785" t="str">
            <v>NY</v>
          </cell>
          <cell r="AR2785" t="str">
            <v>Central Hudson Gas &amp; Electric Corporation</v>
          </cell>
          <cell r="AS2785" t="str">
            <v>FTS</v>
          </cell>
          <cell r="AT2785" t="str">
            <v>Electric</v>
          </cell>
          <cell r="AU2785">
            <v>44070</v>
          </cell>
          <cell r="AV2785">
            <v>32792</v>
          </cell>
          <cell r="AW2785">
            <v>6.61</v>
          </cell>
          <cell r="AX2785">
            <v>9.1</v>
          </cell>
          <cell r="AY2785">
            <v>50</v>
          </cell>
          <cell r="AZ2785">
            <v>1277937</v>
          </cell>
          <cell r="BA2785">
            <v>44518</v>
          </cell>
          <cell r="BB2785">
            <v>-3017</v>
          </cell>
          <cell r="BC2785">
            <v>6.48</v>
          </cell>
          <cell r="BD2785">
            <v>9</v>
          </cell>
          <cell r="BE2785">
            <v>50</v>
          </cell>
          <cell r="BF2785">
            <v>44742</v>
          </cell>
          <cell r="BG2785">
            <v>1278935</v>
          </cell>
          <cell r="BH2785" t="str">
            <v>Average</v>
          </cell>
          <cell r="BI2785" t="str">
            <v>Distribution</v>
          </cell>
          <cell r="BJ2785" t="str">
            <v>Settled</v>
          </cell>
          <cell r="BK2785" t="str">
            <v>Yes</v>
          </cell>
          <cell r="BL2785" t="str">
            <v>No</v>
          </cell>
        </row>
        <row r="2786">
          <cell r="AE2786">
            <v>264</v>
          </cell>
          <cell r="AF2786">
            <v>1</v>
          </cell>
          <cell r="AG2786">
            <v>1</v>
          </cell>
          <cell r="AH2786">
            <v>1</v>
          </cell>
          <cell r="AI2786">
            <v>1</v>
          </cell>
          <cell r="AJ2786">
            <v>1</v>
          </cell>
          <cell r="AL2786">
            <v>53</v>
          </cell>
          <cell r="AM2786">
            <v>168</v>
          </cell>
          <cell r="AO2786" t="str">
            <v>C-20-G-0429</v>
          </cell>
          <cell r="AP2786">
            <v>3697</v>
          </cell>
          <cell r="AQ2786" t="str">
            <v>NY</v>
          </cell>
          <cell r="AR2786" t="str">
            <v>Central Hudson Gas &amp; Electric Corporation</v>
          </cell>
          <cell r="AS2786" t="str">
            <v>FTS</v>
          </cell>
          <cell r="AT2786" t="str">
            <v>Natural Gas</v>
          </cell>
          <cell r="AU2786">
            <v>44070</v>
          </cell>
          <cell r="AV2786">
            <v>14386</v>
          </cell>
          <cell r="AW2786">
            <v>6.61</v>
          </cell>
          <cell r="AX2786">
            <v>9.1</v>
          </cell>
          <cell r="AY2786">
            <v>50</v>
          </cell>
          <cell r="AZ2786">
            <v>538760</v>
          </cell>
          <cell r="BA2786">
            <v>44518</v>
          </cell>
          <cell r="BB2786">
            <v>4580</v>
          </cell>
          <cell r="BC2786">
            <v>6.48</v>
          </cell>
          <cell r="BD2786">
            <v>9</v>
          </cell>
          <cell r="BE2786">
            <v>50</v>
          </cell>
          <cell r="BF2786">
            <v>44742</v>
          </cell>
          <cell r="BG2786">
            <v>547365</v>
          </cell>
          <cell r="BH2786" t="str">
            <v>Average</v>
          </cell>
          <cell r="BI2786" t="str">
            <v>Distribution</v>
          </cell>
          <cell r="BJ2786" t="str">
            <v>Settled</v>
          </cell>
          <cell r="BK2786" t="str">
            <v>Yes</v>
          </cell>
          <cell r="BL2786" t="str">
            <v>No</v>
          </cell>
        </row>
        <row r="2787">
          <cell r="AE2787">
            <v>264</v>
          </cell>
          <cell r="AF2787">
            <v>1</v>
          </cell>
          <cell r="AG2787">
            <v>1</v>
          </cell>
          <cell r="AH2787">
            <v>1</v>
          </cell>
          <cell r="AI2787">
            <v>1</v>
          </cell>
          <cell r="AJ2787">
            <v>0</v>
          </cell>
          <cell r="AL2787">
            <v>53</v>
          </cell>
          <cell r="AM2787">
            <v>168</v>
          </cell>
          <cell r="AO2787" t="str">
            <v>C-21-E-0074</v>
          </cell>
          <cell r="AP2787">
            <v>3769</v>
          </cell>
          <cell r="AQ2787" t="str">
            <v>NY</v>
          </cell>
          <cell r="AR2787" t="str">
            <v>Orange and Rockland Utilities, Inc.</v>
          </cell>
          <cell r="AS2787" t="str">
            <v>ED</v>
          </cell>
          <cell r="AT2787" t="str">
            <v>Electric</v>
          </cell>
          <cell r="AU2787">
            <v>44225</v>
          </cell>
          <cell r="AV2787">
            <v>27829</v>
          </cell>
          <cell r="AW2787">
            <v>7.03</v>
          </cell>
          <cell r="AX2787">
            <v>9.5</v>
          </cell>
          <cell r="AY2787">
            <v>50</v>
          </cell>
          <cell r="AZ2787">
            <v>1041932</v>
          </cell>
          <cell r="BA2787">
            <v>44665</v>
          </cell>
          <cell r="BB2787">
            <v>4939</v>
          </cell>
          <cell r="BC2787">
            <v>6.77</v>
          </cell>
          <cell r="BD2787">
            <v>9.1999999999999993</v>
          </cell>
          <cell r="BE2787">
            <v>48</v>
          </cell>
          <cell r="BF2787">
            <v>44926</v>
          </cell>
          <cell r="BG2787">
            <v>1021008</v>
          </cell>
          <cell r="BH2787" t="str">
            <v>Average</v>
          </cell>
          <cell r="BI2787" t="str">
            <v>Distribution</v>
          </cell>
          <cell r="BJ2787" t="str">
            <v>Settled</v>
          </cell>
          <cell r="BK2787" t="str">
            <v>Yes</v>
          </cell>
          <cell r="BL2787" t="str">
            <v>No</v>
          </cell>
        </row>
        <row r="2788">
          <cell r="AE2788">
            <v>265</v>
          </cell>
          <cell r="AF2788">
            <v>1</v>
          </cell>
          <cell r="AG2788">
            <v>1</v>
          </cell>
          <cell r="AH2788">
            <v>1</v>
          </cell>
          <cell r="AI2788">
            <v>1</v>
          </cell>
          <cell r="AJ2788">
            <v>1</v>
          </cell>
          <cell r="AL2788">
            <v>53</v>
          </cell>
          <cell r="AM2788">
            <v>168</v>
          </cell>
          <cell r="AO2788" t="str">
            <v>C-21-G-0073</v>
          </cell>
          <cell r="AP2788">
            <v>3770</v>
          </cell>
          <cell r="AQ2788" t="str">
            <v>NY</v>
          </cell>
          <cell r="AR2788" t="str">
            <v>Orange and Rockland Utilities, Inc.</v>
          </cell>
          <cell r="AS2788" t="str">
            <v>ED</v>
          </cell>
          <cell r="AT2788" t="str">
            <v>Natural Gas</v>
          </cell>
          <cell r="AU2788">
            <v>44225</v>
          </cell>
          <cell r="AV2788">
            <v>1215</v>
          </cell>
          <cell r="AW2788">
            <v>7.03</v>
          </cell>
          <cell r="AX2788">
            <v>9.5</v>
          </cell>
          <cell r="AY2788">
            <v>50</v>
          </cell>
          <cell r="AZ2788">
            <v>574449</v>
          </cell>
          <cell r="BA2788">
            <v>44665</v>
          </cell>
          <cell r="BB2788">
            <v>660</v>
          </cell>
          <cell r="BC2788">
            <v>6.77</v>
          </cell>
          <cell r="BD2788">
            <v>9.1999999999999993</v>
          </cell>
          <cell r="BE2788">
            <v>48</v>
          </cell>
          <cell r="BF2788">
            <v>44926</v>
          </cell>
          <cell r="BG2788">
            <v>565784</v>
          </cell>
          <cell r="BH2788" t="str">
            <v>Average</v>
          </cell>
          <cell r="BI2788" t="str">
            <v>Distribution</v>
          </cell>
          <cell r="BJ2788" t="str">
            <v>Settled</v>
          </cell>
          <cell r="BK2788" t="str">
            <v>Yes</v>
          </cell>
          <cell r="BL2788" t="str">
            <v>No</v>
          </cell>
        </row>
        <row r="2789">
          <cell r="AE2789">
            <v>266</v>
          </cell>
          <cell r="AF2789">
            <v>1</v>
          </cell>
          <cell r="AG2789">
            <v>1</v>
          </cell>
          <cell r="AH2789">
            <v>1</v>
          </cell>
          <cell r="AI2789">
            <v>1</v>
          </cell>
          <cell r="AJ2789">
            <v>1</v>
          </cell>
          <cell r="AL2789">
            <v>53</v>
          </cell>
          <cell r="AM2789">
            <v>168</v>
          </cell>
          <cell r="AO2789" t="str">
            <v>C-21-G-0394</v>
          </cell>
          <cell r="AP2789">
            <v>3861</v>
          </cell>
          <cell r="AQ2789" t="str">
            <v>NY</v>
          </cell>
          <cell r="AR2789" t="str">
            <v>Corning Natural Gas Corporation</v>
          </cell>
          <cell r="AT2789" t="str">
            <v>Natural Gas</v>
          </cell>
          <cell r="AU2789">
            <v>44393</v>
          </cell>
          <cell r="AV2789">
            <v>6554.6120000000001</v>
          </cell>
          <cell r="AW2789">
            <v>7.17</v>
          </cell>
          <cell r="AX2789">
            <v>10.199999999999999</v>
          </cell>
          <cell r="AY2789">
            <v>49.69</v>
          </cell>
          <cell r="AZ2789">
            <v>78629.350999999995</v>
          </cell>
          <cell r="BA2789">
            <v>44728</v>
          </cell>
          <cell r="BB2789">
            <v>2533.7860000000001</v>
          </cell>
          <cell r="BC2789">
            <v>6.53</v>
          </cell>
          <cell r="BD2789">
            <v>9.25</v>
          </cell>
          <cell r="BE2789">
            <v>48</v>
          </cell>
          <cell r="BF2789">
            <v>45107</v>
          </cell>
          <cell r="BG2789">
            <v>75824.555000000008</v>
          </cell>
          <cell r="BH2789" t="str">
            <v>Average</v>
          </cell>
          <cell r="BI2789" t="str">
            <v>Distribution</v>
          </cell>
          <cell r="BJ2789" t="str">
            <v>Settled</v>
          </cell>
          <cell r="BK2789" t="str">
            <v>Yes</v>
          </cell>
          <cell r="BL2789" t="str">
            <v>No</v>
          </cell>
        </row>
        <row r="2790">
          <cell r="AE2790">
            <v>266</v>
          </cell>
          <cell r="AF2790">
            <v>1</v>
          </cell>
          <cell r="AG2790">
            <v>1</v>
          </cell>
          <cell r="AH2790">
            <v>1</v>
          </cell>
          <cell r="AI2790">
            <v>1</v>
          </cell>
          <cell r="AJ2790">
            <v>0</v>
          </cell>
          <cell r="AL2790">
            <v>53</v>
          </cell>
          <cell r="AM2790">
            <v>168</v>
          </cell>
          <cell r="AO2790" t="str">
            <v>C-22-E-0064</v>
          </cell>
          <cell r="AP2790">
            <v>3945</v>
          </cell>
          <cell r="AQ2790" t="str">
            <v>NY</v>
          </cell>
          <cell r="AR2790" t="str">
            <v>Consolidated Edison Company of New York, Inc.</v>
          </cell>
          <cell r="AS2790" t="str">
            <v>ED</v>
          </cell>
          <cell r="AT2790" t="str">
            <v>Electric</v>
          </cell>
          <cell r="AU2790">
            <v>44589</v>
          </cell>
          <cell r="AV2790">
            <v>1037788</v>
          </cell>
          <cell r="AW2790">
            <v>7.14</v>
          </cell>
          <cell r="AX2790">
            <v>10</v>
          </cell>
          <cell r="AY2790">
            <v>50</v>
          </cell>
          <cell r="AZ2790">
            <v>26408343</v>
          </cell>
          <cell r="BA2790">
            <v>45127</v>
          </cell>
          <cell r="BB2790">
            <v>442306</v>
          </cell>
          <cell r="BC2790">
            <v>6.75</v>
          </cell>
          <cell r="BD2790">
            <v>9.25</v>
          </cell>
          <cell r="BE2790">
            <v>48</v>
          </cell>
          <cell r="BF2790">
            <v>45291</v>
          </cell>
          <cell r="BG2790">
            <v>26094576</v>
          </cell>
          <cell r="BH2790" t="str">
            <v>Average</v>
          </cell>
          <cell r="BI2790" t="str">
            <v>Distribution</v>
          </cell>
          <cell r="BJ2790" t="str">
            <v>Settled</v>
          </cell>
          <cell r="BK2790" t="str">
            <v>Yes</v>
          </cell>
          <cell r="BL2790" t="str">
            <v>No</v>
          </cell>
        </row>
        <row r="2791">
          <cell r="AE2791">
            <v>267</v>
          </cell>
          <cell r="AF2791">
            <v>1</v>
          </cell>
          <cell r="AG2791">
            <v>1</v>
          </cell>
          <cell r="AH2791">
            <v>1</v>
          </cell>
          <cell r="AI2791">
            <v>1</v>
          </cell>
          <cell r="AJ2791">
            <v>1</v>
          </cell>
          <cell r="AL2791">
            <v>53</v>
          </cell>
          <cell r="AM2791">
            <v>168</v>
          </cell>
          <cell r="AO2791" t="str">
            <v>C-22-G-0065</v>
          </cell>
          <cell r="AP2791">
            <v>3946</v>
          </cell>
          <cell r="AQ2791" t="str">
            <v>NY</v>
          </cell>
          <cell r="AR2791" t="str">
            <v>Consolidated Edison Company of New York, Inc.</v>
          </cell>
          <cell r="AS2791" t="str">
            <v>ED</v>
          </cell>
          <cell r="AT2791" t="str">
            <v>Natural Gas</v>
          </cell>
          <cell r="AU2791">
            <v>44589</v>
          </cell>
          <cell r="AV2791">
            <v>402200</v>
          </cell>
          <cell r="AW2791">
            <v>7.14</v>
          </cell>
          <cell r="AX2791">
            <v>10</v>
          </cell>
          <cell r="AY2791">
            <v>50</v>
          </cell>
          <cell r="AZ2791">
            <v>9696958</v>
          </cell>
          <cell r="BA2791">
            <v>45127</v>
          </cell>
          <cell r="BB2791">
            <v>217210</v>
          </cell>
          <cell r="BC2791">
            <v>6.75</v>
          </cell>
          <cell r="BD2791">
            <v>9.25</v>
          </cell>
          <cell r="BE2791">
            <v>48</v>
          </cell>
          <cell r="BF2791">
            <v>45291</v>
          </cell>
          <cell r="BG2791">
            <v>9647004</v>
          </cell>
          <cell r="BH2791" t="str">
            <v>Average</v>
          </cell>
          <cell r="BI2791" t="str">
            <v>Distribution</v>
          </cell>
          <cell r="BJ2791" t="str">
            <v>Settled</v>
          </cell>
          <cell r="BK2791" t="str">
            <v>Yes</v>
          </cell>
          <cell r="BL2791" t="str">
            <v>No</v>
          </cell>
        </row>
        <row r="2792">
          <cell r="AE2792">
            <v>267</v>
          </cell>
          <cell r="AF2792">
            <v>1</v>
          </cell>
          <cell r="AG2792">
            <v>1</v>
          </cell>
          <cell r="AH2792">
            <v>1</v>
          </cell>
          <cell r="AI2792">
            <v>1</v>
          </cell>
          <cell r="AJ2792">
            <v>0</v>
          </cell>
          <cell r="AL2792">
            <v>53</v>
          </cell>
          <cell r="AM2792">
            <v>168</v>
          </cell>
          <cell r="AO2792" t="str">
            <v>C-22-E-0317</v>
          </cell>
          <cell r="AP2792">
            <v>4010</v>
          </cell>
          <cell r="AQ2792" t="str">
            <v>NY</v>
          </cell>
          <cell r="AR2792" t="str">
            <v>New York State Electric &amp; Gas Corporation</v>
          </cell>
          <cell r="AS2792" t="str">
            <v>IBE</v>
          </cell>
          <cell r="AT2792" t="str">
            <v>Electric</v>
          </cell>
          <cell r="AU2792">
            <v>44707</v>
          </cell>
          <cell r="AV2792">
            <v>274445</v>
          </cell>
          <cell r="AW2792">
            <v>6.95</v>
          </cell>
          <cell r="AX2792">
            <v>10.199999999999999</v>
          </cell>
          <cell r="AY2792">
            <v>50</v>
          </cell>
          <cell r="AZ2792">
            <v>3926456</v>
          </cell>
          <cell r="BA2792">
            <v>45211</v>
          </cell>
          <cell r="BB2792">
            <v>137274</v>
          </cell>
          <cell r="BC2792">
            <v>6.4</v>
          </cell>
          <cell r="BD2792">
            <v>9.1999999999999993</v>
          </cell>
          <cell r="BE2792">
            <v>48</v>
          </cell>
          <cell r="BF2792">
            <v>45412</v>
          </cell>
          <cell r="BG2792">
            <v>3747889</v>
          </cell>
          <cell r="BH2792" t="str">
            <v>Average</v>
          </cell>
          <cell r="BI2792" t="str">
            <v>Distribution</v>
          </cell>
          <cell r="BJ2792" t="str">
            <v>Settled</v>
          </cell>
          <cell r="BK2792" t="str">
            <v>Yes</v>
          </cell>
          <cell r="BL2792" t="str">
            <v>No</v>
          </cell>
        </row>
        <row r="2793">
          <cell r="AE2793">
            <v>268</v>
          </cell>
          <cell r="AF2793">
            <v>1</v>
          </cell>
          <cell r="AG2793">
            <v>1</v>
          </cell>
          <cell r="AH2793">
            <v>1</v>
          </cell>
          <cell r="AI2793">
            <v>1</v>
          </cell>
          <cell r="AJ2793">
            <v>1</v>
          </cell>
          <cell r="AL2793">
            <v>53</v>
          </cell>
          <cell r="AM2793">
            <v>168</v>
          </cell>
          <cell r="AO2793" t="str">
            <v>C-22-G-0318</v>
          </cell>
          <cell r="AP2793">
            <v>4011</v>
          </cell>
          <cell r="AQ2793" t="str">
            <v>NY</v>
          </cell>
          <cell r="AR2793" t="str">
            <v>New York State Electric &amp; Gas Corporation</v>
          </cell>
          <cell r="AS2793" t="str">
            <v>IBE</v>
          </cell>
          <cell r="AT2793" t="str">
            <v>Natural Gas</v>
          </cell>
          <cell r="AU2793">
            <v>44707</v>
          </cell>
          <cell r="AV2793">
            <v>30053</v>
          </cell>
          <cell r="AW2793">
            <v>6.95</v>
          </cell>
          <cell r="AX2793">
            <v>10.199999999999999</v>
          </cell>
          <cell r="AY2793">
            <v>50</v>
          </cell>
          <cell r="AZ2793">
            <v>797035</v>
          </cell>
          <cell r="BA2793">
            <v>45211</v>
          </cell>
          <cell r="BB2793">
            <v>11735</v>
          </cell>
          <cell r="BC2793">
            <v>6.4</v>
          </cell>
          <cell r="BD2793">
            <v>9.1999999999999993</v>
          </cell>
          <cell r="BE2793">
            <v>48</v>
          </cell>
          <cell r="BF2793">
            <v>45412</v>
          </cell>
          <cell r="BG2793">
            <v>766460</v>
          </cell>
          <cell r="BH2793" t="str">
            <v>Average</v>
          </cell>
          <cell r="BI2793" t="str">
            <v>Distribution</v>
          </cell>
          <cell r="BJ2793" t="str">
            <v>Settled</v>
          </cell>
          <cell r="BK2793" t="str">
            <v>Yes</v>
          </cell>
          <cell r="BL2793" t="str">
            <v>No</v>
          </cell>
        </row>
        <row r="2794">
          <cell r="AE2794">
            <v>268</v>
          </cell>
          <cell r="AF2794">
            <v>1</v>
          </cell>
          <cell r="AG2794">
            <v>1</v>
          </cell>
          <cell r="AH2794">
            <v>1</v>
          </cell>
          <cell r="AI2794">
            <v>1</v>
          </cell>
          <cell r="AJ2794">
            <v>0</v>
          </cell>
          <cell r="AL2794">
            <v>53</v>
          </cell>
          <cell r="AM2794">
            <v>168</v>
          </cell>
          <cell r="AO2794" t="str">
            <v>C-22-E-0319</v>
          </cell>
          <cell r="AP2794">
            <v>4012</v>
          </cell>
          <cell r="AQ2794" t="str">
            <v>NY</v>
          </cell>
          <cell r="AR2794" t="str">
            <v>Rochester Gas and Electric Corporation</v>
          </cell>
          <cell r="AS2794" t="str">
            <v>IBE</v>
          </cell>
          <cell r="AT2794" t="str">
            <v>Electric</v>
          </cell>
          <cell r="AU2794">
            <v>44707</v>
          </cell>
          <cell r="AV2794">
            <v>93364</v>
          </cell>
          <cell r="AW2794">
            <v>7.24</v>
          </cell>
          <cell r="AX2794">
            <v>10.199999999999999</v>
          </cell>
          <cell r="AY2794">
            <v>50</v>
          </cell>
          <cell r="AZ2794">
            <v>2172276</v>
          </cell>
          <cell r="BA2794">
            <v>45211</v>
          </cell>
          <cell r="BB2794">
            <v>50965</v>
          </cell>
          <cell r="BC2794">
            <v>6.67</v>
          </cell>
          <cell r="BD2794">
            <v>9.1999999999999993</v>
          </cell>
          <cell r="BE2794">
            <v>48</v>
          </cell>
          <cell r="BF2794">
            <v>45412</v>
          </cell>
          <cell r="BG2794">
            <v>2202482</v>
          </cell>
          <cell r="BH2794" t="str">
            <v>Average</v>
          </cell>
          <cell r="BI2794" t="str">
            <v>Distribution</v>
          </cell>
          <cell r="BJ2794" t="str">
            <v>Settled</v>
          </cell>
          <cell r="BK2794" t="str">
            <v>Yes</v>
          </cell>
          <cell r="BL2794" t="str">
            <v>No</v>
          </cell>
        </row>
        <row r="2795">
          <cell r="AE2795">
            <v>269</v>
          </cell>
          <cell r="AF2795">
            <v>1</v>
          </cell>
          <cell r="AG2795">
            <v>1</v>
          </cell>
          <cell r="AH2795">
            <v>1</v>
          </cell>
          <cell r="AI2795">
            <v>1</v>
          </cell>
          <cell r="AJ2795">
            <v>1</v>
          </cell>
          <cell r="AL2795">
            <v>53</v>
          </cell>
          <cell r="AM2795">
            <v>168</v>
          </cell>
          <cell r="AO2795" t="str">
            <v>C-22-G-0320</v>
          </cell>
          <cell r="AP2795">
            <v>4013</v>
          </cell>
          <cell r="AQ2795" t="str">
            <v>NY</v>
          </cell>
          <cell r="AR2795" t="str">
            <v>Rochester Gas and Electric Corporation</v>
          </cell>
          <cell r="AS2795" t="str">
            <v>IBE</v>
          </cell>
          <cell r="AT2795" t="str">
            <v>Natural Gas</v>
          </cell>
          <cell r="AU2795">
            <v>44707</v>
          </cell>
          <cell r="AV2795">
            <v>32208</v>
          </cell>
          <cell r="AW2795">
            <v>7.24</v>
          </cell>
          <cell r="AX2795">
            <v>10.199999999999999</v>
          </cell>
          <cell r="AY2795">
            <v>50</v>
          </cell>
          <cell r="AZ2795">
            <v>669945</v>
          </cell>
          <cell r="BA2795">
            <v>45211</v>
          </cell>
          <cell r="BB2795">
            <v>18237</v>
          </cell>
          <cell r="BC2795">
            <v>6.67</v>
          </cell>
          <cell r="BD2795">
            <v>9.1999999999999993</v>
          </cell>
          <cell r="BE2795">
            <v>48</v>
          </cell>
          <cell r="BF2795">
            <v>45412</v>
          </cell>
          <cell r="BG2795">
            <v>643022</v>
          </cell>
          <cell r="BH2795" t="str">
            <v>Average</v>
          </cell>
          <cell r="BI2795" t="str">
            <v>Distribution</v>
          </cell>
          <cell r="BJ2795" t="str">
            <v>Settled</v>
          </cell>
          <cell r="BK2795" t="str">
            <v>Yes</v>
          </cell>
          <cell r="BL2795" t="str">
            <v>No</v>
          </cell>
        </row>
        <row r="2796">
          <cell r="AE2796">
            <v>269</v>
          </cell>
          <cell r="AF2796">
            <v>1</v>
          </cell>
          <cell r="AG2796">
            <v>1</v>
          </cell>
          <cell r="AH2796">
            <v>1</v>
          </cell>
          <cell r="AI2796">
            <v>1</v>
          </cell>
          <cell r="AJ2796">
            <v>0</v>
          </cell>
          <cell r="AL2796">
            <v>53</v>
          </cell>
          <cell r="AM2796">
            <v>168</v>
          </cell>
          <cell r="AO2796" t="str">
            <v>C-22-S-0659</v>
          </cell>
          <cell r="AP2796">
            <v>4087</v>
          </cell>
          <cell r="AQ2796" t="str">
            <v>NY</v>
          </cell>
          <cell r="AR2796" t="str">
            <v>Consolidated Edison Company of New York, Inc.</v>
          </cell>
          <cell r="AS2796" t="str">
            <v>ED</v>
          </cell>
          <cell r="AT2796" t="str">
            <v>Steam</v>
          </cell>
          <cell r="AU2796">
            <v>44888</v>
          </cell>
          <cell r="AV2796">
            <v>140451</v>
          </cell>
          <cell r="AW2796">
            <v>7.23</v>
          </cell>
          <cell r="AX2796">
            <v>10</v>
          </cell>
          <cell r="AY2796">
            <v>50</v>
          </cell>
          <cell r="AZ2796">
            <v>1812358</v>
          </cell>
          <cell r="BA2796">
            <v>45246</v>
          </cell>
          <cell r="BB2796">
            <v>110347</v>
          </cell>
          <cell r="BC2796">
            <v>6.78</v>
          </cell>
          <cell r="BD2796">
            <v>9.25</v>
          </cell>
          <cell r="BE2796">
            <v>48</v>
          </cell>
          <cell r="BF2796">
            <v>45596</v>
          </cell>
          <cell r="BG2796">
            <v>1798567</v>
          </cell>
          <cell r="BH2796" t="str">
            <v>Average</v>
          </cell>
          <cell r="BI2796" t="str">
            <v>Vertically Integrated</v>
          </cell>
          <cell r="BJ2796" t="str">
            <v>Settled</v>
          </cell>
          <cell r="BK2796" t="str">
            <v>Yes</v>
          </cell>
          <cell r="BL2796" t="str">
            <v>No</v>
          </cell>
        </row>
        <row r="2797">
          <cell r="AE2797">
            <v>270</v>
          </cell>
          <cell r="AF2797">
            <v>1</v>
          </cell>
          <cell r="AG2797">
            <v>1</v>
          </cell>
          <cell r="AH2797">
            <v>1</v>
          </cell>
          <cell r="AI2797">
            <v>1</v>
          </cell>
          <cell r="AJ2797">
            <v>1</v>
          </cell>
          <cell r="AL2797">
            <v>53</v>
          </cell>
          <cell r="AM2797">
            <v>168</v>
          </cell>
          <cell r="AO2797" t="str">
            <v>C-23-G-0225</v>
          </cell>
          <cell r="AP2797">
            <v>4172</v>
          </cell>
          <cell r="AQ2797" t="str">
            <v>NY</v>
          </cell>
          <cell r="AR2797" t="str">
            <v>The Brooklyn Union Gas Company</v>
          </cell>
          <cell r="AS2797" t="str">
            <v>NG.</v>
          </cell>
          <cell r="AT2797" t="str">
            <v>Natural Gas</v>
          </cell>
          <cell r="AU2797">
            <v>45044</v>
          </cell>
          <cell r="AV2797">
            <v>466486</v>
          </cell>
          <cell r="AW2797">
            <v>7.09</v>
          </cell>
          <cell r="AX2797">
            <v>9.8000000000000007</v>
          </cell>
          <cell r="AY2797">
            <v>48</v>
          </cell>
          <cell r="AZ2797">
            <v>7353223</v>
          </cell>
          <cell r="BA2797">
            <v>45519</v>
          </cell>
          <cell r="BB2797">
            <v>443984</v>
          </cell>
          <cell r="BC2797">
            <v>6.94</v>
          </cell>
          <cell r="BD2797">
            <v>9.35</v>
          </cell>
          <cell r="BE2797">
            <v>48</v>
          </cell>
          <cell r="BF2797">
            <v>45747</v>
          </cell>
          <cell r="BG2797">
            <v>7311967</v>
          </cell>
          <cell r="BH2797" t="str">
            <v>Average</v>
          </cell>
          <cell r="BI2797" t="str">
            <v>Distribution</v>
          </cell>
          <cell r="BJ2797" t="str">
            <v>Settled</v>
          </cell>
          <cell r="BK2797" t="str">
            <v>Yes</v>
          </cell>
          <cell r="BL2797" t="str">
            <v>No</v>
          </cell>
        </row>
        <row r="2798">
          <cell r="AE2798">
            <v>271</v>
          </cell>
          <cell r="AF2798">
            <v>1</v>
          </cell>
          <cell r="AG2798">
            <v>1</v>
          </cell>
          <cell r="AH2798">
            <v>1</v>
          </cell>
          <cell r="AI2798">
            <v>1</v>
          </cell>
          <cell r="AJ2798">
            <v>1</v>
          </cell>
          <cell r="AL2798">
            <v>53</v>
          </cell>
          <cell r="AM2798">
            <v>168</v>
          </cell>
          <cell r="AO2798" t="str">
            <v>C-23-G-0226</v>
          </cell>
          <cell r="AP2798">
            <v>4173</v>
          </cell>
          <cell r="AQ2798" t="str">
            <v>NY</v>
          </cell>
          <cell r="AR2798" t="str">
            <v>KeySpan Gas East Corporation</v>
          </cell>
          <cell r="AS2798" t="str">
            <v>NG.</v>
          </cell>
          <cell r="AT2798" t="str">
            <v>Natural Gas</v>
          </cell>
          <cell r="AU2798">
            <v>45044</v>
          </cell>
          <cell r="AV2798">
            <v>277257</v>
          </cell>
          <cell r="AW2798">
            <v>7.05</v>
          </cell>
          <cell r="AX2798">
            <v>9.8000000000000007</v>
          </cell>
          <cell r="AY2798">
            <v>48</v>
          </cell>
          <cell r="AZ2798">
            <v>4710976</v>
          </cell>
          <cell r="BA2798">
            <v>45519</v>
          </cell>
          <cell r="BB2798">
            <v>246468</v>
          </cell>
          <cell r="BC2798">
            <v>6.86</v>
          </cell>
          <cell r="BD2798">
            <v>9.35</v>
          </cell>
          <cell r="BE2798">
            <v>48</v>
          </cell>
          <cell r="BF2798">
            <v>45747</v>
          </cell>
          <cell r="BG2798">
            <v>4714051</v>
          </cell>
          <cell r="BH2798" t="str">
            <v>Average</v>
          </cell>
          <cell r="BI2798" t="str">
            <v>Distribution</v>
          </cell>
          <cell r="BJ2798" t="str">
            <v>Settled</v>
          </cell>
          <cell r="BK2798" t="str">
            <v>Yes</v>
          </cell>
          <cell r="BL2798" t="str">
            <v>No</v>
          </cell>
        </row>
        <row r="2799">
          <cell r="AE2799">
            <v>271</v>
          </cell>
          <cell r="AF2799">
            <v>1</v>
          </cell>
          <cell r="AG2799">
            <v>1</v>
          </cell>
          <cell r="AH2799">
            <v>1</v>
          </cell>
          <cell r="AI2799">
            <v>1</v>
          </cell>
          <cell r="AJ2799">
            <v>0</v>
          </cell>
          <cell r="AL2799">
            <v>53</v>
          </cell>
          <cell r="AM2799">
            <v>168</v>
          </cell>
          <cell r="AO2799" t="str">
            <v>C-23-E-0418</v>
          </cell>
          <cell r="AP2799">
            <v>4225</v>
          </cell>
          <cell r="AQ2799" t="str">
            <v>NY</v>
          </cell>
          <cell r="AR2799" t="str">
            <v>Central Hudson Gas &amp; Electric Corporation</v>
          </cell>
          <cell r="AS2799" t="str">
            <v>FTS</v>
          </cell>
          <cell r="AT2799" t="str">
            <v>Electric</v>
          </cell>
          <cell r="AU2799">
            <v>45138</v>
          </cell>
          <cell r="AV2799">
            <v>128708</v>
          </cell>
          <cell r="AW2799">
            <v>7.15</v>
          </cell>
          <cell r="AX2799">
            <v>9.8000000000000007</v>
          </cell>
          <cell r="AY2799">
            <v>50</v>
          </cell>
          <cell r="AZ2799">
            <v>1807392</v>
          </cell>
          <cell r="BA2799">
            <v>45491</v>
          </cell>
          <cell r="BB2799">
            <v>74418</v>
          </cell>
          <cell r="BC2799">
            <v>6.92</v>
          </cell>
          <cell r="BD2799">
            <v>9.5</v>
          </cell>
          <cell r="BE2799">
            <v>48</v>
          </cell>
          <cell r="BF2799">
            <v>45838</v>
          </cell>
          <cell r="BG2799">
            <v>1787977</v>
          </cell>
          <cell r="BH2799" t="str">
            <v>Average</v>
          </cell>
          <cell r="BI2799" t="str">
            <v>Distribution</v>
          </cell>
          <cell r="BJ2799" t="str">
            <v>Fully Litigated</v>
          </cell>
          <cell r="BK2799" t="str">
            <v>No</v>
          </cell>
          <cell r="BL2799" t="str">
            <v>No</v>
          </cell>
        </row>
        <row r="2800">
          <cell r="AE2800">
            <v>272</v>
          </cell>
          <cell r="AF2800">
            <v>1</v>
          </cell>
          <cell r="AG2800">
            <v>1</v>
          </cell>
          <cell r="AH2800">
            <v>1</v>
          </cell>
          <cell r="AI2800">
            <v>1</v>
          </cell>
          <cell r="AJ2800">
            <v>1</v>
          </cell>
          <cell r="AL2800">
            <v>53</v>
          </cell>
          <cell r="AM2800">
            <v>168</v>
          </cell>
          <cell r="AO2800" t="str">
            <v>C-23-G-0419</v>
          </cell>
          <cell r="AP2800">
            <v>4226</v>
          </cell>
          <cell r="AQ2800" t="str">
            <v>NY</v>
          </cell>
          <cell r="AR2800" t="str">
            <v>Central Hudson Gas &amp; Electric Corporation</v>
          </cell>
          <cell r="AS2800" t="str">
            <v>FTS</v>
          </cell>
          <cell r="AT2800" t="str">
            <v>Natural Gas</v>
          </cell>
          <cell r="AU2800">
            <v>45138</v>
          </cell>
          <cell r="AV2800">
            <v>42002</v>
          </cell>
          <cell r="AW2800">
            <v>7.1</v>
          </cell>
          <cell r="AX2800">
            <v>9.8000000000000007</v>
          </cell>
          <cell r="AY2800">
            <v>50</v>
          </cell>
          <cell r="AZ2800">
            <v>743799</v>
          </cell>
          <cell r="BA2800">
            <v>45491</v>
          </cell>
          <cell r="BB2800">
            <v>27307</v>
          </cell>
          <cell r="BC2800">
            <v>6.92</v>
          </cell>
          <cell r="BD2800">
            <v>9.5</v>
          </cell>
          <cell r="BE2800">
            <v>48</v>
          </cell>
          <cell r="BF2800">
            <v>45838</v>
          </cell>
          <cell r="BG2800">
            <v>717414</v>
          </cell>
          <cell r="BH2800" t="str">
            <v>Average</v>
          </cell>
          <cell r="BI2800" t="str">
            <v>Distribution</v>
          </cell>
          <cell r="BJ2800" t="str">
            <v>Fully Litigated</v>
          </cell>
          <cell r="BK2800" t="str">
            <v>No</v>
          </cell>
          <cell r="BL2800" t="str">
            <v>No</v>
          </cell>
        </row>
        <row r="2801">
          <cell r="AE2801">
            <v>273</v>
          </cell>
          <cell r="AF2801">
            <v>1</v>
          </cell>
          <cell r="AG2801">
            <v>1</v>
          </cell>
          <cell r="AH2801">
            <v>1</v>
          </cell>
          <cell r="AI2801">
            <v>1</v>
          </cell>
          <cell r="AJ2801">
            <v>1</v>
          </cell>
          <cell r="AL2801">
            <v>53</v>
          </cell>
          <cell r="AM2801">
            <v>168</v>
          </cell>
          <cell r="AO2801" t="str">
            <v>C-23-G-0627</v>
          </cell>
          <cell r="AP2801">
            <v>4279</v>
          </cell>
          <cell r="AQ2801" t="str">
            <v>NY</v>
          </cell>
          <cell r="AR2801" t="str">
            <v>National Fuel Gas Distribution Corporation</v>
          </cell>
          <cell r="AS2801" t="str">
            <v>NFG</v>
          </cell>
          <cell r="AT2801" t="str">
            <v>Natural Gas</v>
          </cell>
          <cell r="AU2801">
            <v>45230</v>
          </cell>
          <cell r="AV2801">
            <v>88560</v>
          </cell>
          <cell r="AW2801">
            <v>7.57</v>
          </cell>
          <cell r="AX2801">
            <v>9.8000000000000007</v>
          </cell>
          <cell r="AY2801">
            <v>52</v>
          </cell>
          <cell r="AZ2801">
            <v>1041422</v>
          </cell>
          <cell r="BA2801">
            <v>45645</v>
          </cell>
          <cell r="BB2801">
            <v>57291</v>
          </cell>
          <cell r="BC2801">
            <v>7.3</v>
          </cell>
          <cell r="BD2801">
            <v>9.6999999999999993</v>
          </cell>
          <cell r="BE2801">
            <v>48</v>
          </cell>
          <cell r="BF2801">
            <v>45930</v>
          </cell>
          <cell r="BG2801">
            <v>1044176</v>
          </cell>
          <cell r="BH2801" t="str">
            <v>Average</v>
          </cell>
          <cell r="BI2801" t="str">
            <v>Distribution</v>
          </cell>
          <cell r="BJ2801" t="str">
            <v>Settled</v>
          </cell>
          <cell r="BK2801" t="str">
            <v>Yes</v>
          </cell>
          <cell r="BL2801" t="str">
            <v>No</v>
          </cell>
        </row>
        <row r="2802">
          <cell r="AE2802">
            <v>273</v>
          </cell>
          <cell r="AF2802">
            <v>1</v>
          </cell>
          <cell r="AG2802">
            <v>1</v>
          </cell>
          <cell r="AH2802">
            <v>1</v>
          </cell>
          <cell r="AI2802">
            <v>1</v>
          </cell>
          <cell r="AJ2802">
            <v>0</v>
          </cell>
          <cell r="AL2802">
            <v>53</v>
          </cell>
          <cell r="AM2802">
            <v>168</v>
          </cell>
          <cell r="AO2802" t="str">
            <v>C-24-E-0060</v>
          </cell>
          <cell r="AP2802">
            <v>4326</v>
          </cell>
          <cell r="AQ2802" t="str">
            <v>NY</v>
          </cell>
          <cell r="AR2802" t="str">
            <v>Orange and Rockland Utilities, Inc.</v>
          </cell>
          <cell r="AS2802" t="str">
            <v>ED</v>
          </cell>
          <cell r="AT2802" t="str">
            <v>Electric</v>
          </cell>
          <cell r="AU2802">
            <v>45317</v>
          </cell>
          <cell r="AV2802">
            <v>10678</v>
          </cell>
          <cell r="AW2802">
            <v>7.58</v>
          </cell>
          <cell r="AX2802">
            <v>10.25</v>
          </cell>
          <cell r="AY2802">
            <v>50</v>
          </cell>
          <cell r="AZ2802">
            <v>1305442</v>
          </cell>
          <cell r="BA2802">
            <v>45736</v>
          </cell>
          <cell r="BB2802">
            <v>-13060</v>
          </cell>
          <cell r="BC2802">
            <v>7.25</v>
          </cell>
          <cell r="BD2802">
            <v>9.75</v>
          </cell>
          <cell r="BE2802">
            <v>48</v>
          </cell>
          <cell r="BF2802">
            <v>46022</v>
          </cell>
          <cell r="BG2802">
            <v>1293147</v>
          </cell>
          <cell r="BH2802" t="str">
            <v>Average</v>
          </cell>
          <cell r="BI2802" t="str">
            <v>Distribution</v>
          </cell>
          <cell r="BJ2802" t="str">
            <v>Settled</v>
          </cell>
          <cell r="BK2802" t="str">
            <v>Yes</v>
          </cell>
          <cell r="BL2802" t="str">
            <v>No</v>
          </cell>
        </row>
        <row r="2803">
          <cell r="AE2803">
            <v>274</v>
          </cell>
          <cell r="AF2803">
            <v>1</v>
          </cell>
          <cell r="AG2803">
            <v>1</v>
          </cell>
          <cell r="AH2803">
            <v>1</v>
          </cell>
          <cell r="AI2803">
            <v>1</v>
          </cell>
          <cell r="AJ2803">
            <v>1</v>
          </cell>
          <cell r="AL2803">
            <v>53</v>
          </cell>
          <cell r="AM2803">
            <v>168</v>
          </cell>
          <cell r="AO2803" t="str">
            <v>C-24-G-0061</v>
          </cell>
          <cell r="AP2803">
            <v>4327</v>
          </cell>
          <cell r="AQ2803" t="str">
            <v>NY</v>
          </cell>
          <cell r="AR2803" t="str">
            <v>Orange and Rockland Utilities, Inc.</v>
          </cell>
          <cell r="AS2803" t="str">
            <v>ED</v>
          </cell>
          <cell r="AT2803" t="str">
            <v>Natural Gas</v>
          </cell>
          <cell r="AU2803">
            <v>45317</v>
          </cell>
          <cell r="AV2803">
            <v>17480</v>
          </cell>
          <cell r="AW2803">
            <v>7.58</v>
          </cell>
          <cell r="AX2803">
            <v>10.25</v>
          </cell>
          <cell r="AY2803">
            <v>50</v>
          </cell>
          <cell r="AZ2803">
            <v>711185</v>
          </cell>
          <cell r="BA2803">
            <v>45736</v>
          </cell>
          <cell r="BB2803">
            <v>3568</v>
          </cell>
          <cell r="BC2803">
            <v>7.25</v>
          </cell>
          <cell r="BD2803">
            <v>9.75</v>
          </cell>
          <cell r="BE2803">
            <v>48</v>
          </cell>
          <cell r="BF2803">
            <v>46022</v>
          </cell>
          <cell r="BG2803">
            <v>719600</v>
          </cell>
          <cell r="BH2803" t="str">
            <v>Average</v>
          </cell>
          <cell r="BI2803" t="str">
            <v>Distribution</v>
          </cell>
          <cell r="BJ2803" t="str">
            <v>Settled</v>
          </cell>
          <cell r="BK2803" t="str">
            <v>Yes</v>
          </cell>
          <cell r="BL2803" t="str">
            <v>No</v>
          </cell>
        </row>
        <row r="2804">
          <cell r="AE2804">
            <v>274</v>
          </cell>
          <cell r="AF2804">
            <v>0</v>
          </cell>
          <cell r="AG2804">
            <v>1</v>
          </cell>
          <cell r="AH2804">
            <v>1</v>
          </cell>
          <cell r="AI2804">
            <v>1</v>
          </cell>
          <cell r="AJ2804">
            <v>1</v>
          </cell>
          <cell r="AL2804">
            <v>53</v>
          </cell>
          <cell r="AM2804">
            <v>168</v>
          </cell>
          <cell r="AO2804" t="str">
            <v>C-24-G-0447</v>
          </cell>
          <cell r="AP2804">
            <v>4437</v>
          </cell>
          <cell r="AQ2804" t="str">
            <v>NY</v>
          </cell>
          <cell r="AR2804" t="str">
            <v>Corning Natural Gas Corporation</v>
          </cell>
          <cell r="AT2804" t="str">
            <v>Natural Gas</v>
          </cell>
          <cell r="AU2804">
            <v>45504</v>
          </cell>
          <cell r="AV2804">
            <v>10643.282999999999</v>
          </cell>
          <cell r="AW2804">
            <v>8.43</v>
          </cell>
          <cell r="AX2804">
            <v>10.4</v>
          </cell>
          <cell r="AY2804">
            <v>48</v>
          </cell>
          <cell r="AZ2804">
            <v>101846.583</v>
          </cell>
          <cell r="BA2804">
            <v>45820</v>
          </cell>
          <cell r="BB2804">
            <v>5399.3559999999998</v>
          </cell>
          <cell r="BC2804">
            <v>8.0299999999999994</v>
          </cell>
          <cell r="BD2804">
            <v>9.5</v>
          </cell>
          <cell r="BE2804">
            <v>48</v>
          </cell>
          <cell r="BF2804">
            <v>46203</v>
          </cell>
          <cell r="BG2804">
            <v>98718.686000000002</v>
          </cell>
          <cell r="BH2804" t="str">
            <v>Average</v>
          </cell>
          <cell r="BI2804" t="str">
            <v>Distribution</v>
          </cell>
          <cell r="BJ2804" t="str">
            <v>Settled</v>
          </cell>
          <cell r="BK2804" t="str">
            <v>Yes</v>
          </cell>
          <cell r="BL2804" t="str">
            <v>No</v>
          </cell>
        </row>
        <row r="2805">
          <cell r="AE2805">
            <v>274</v>
          </cell>
          <cell r="AF2805">
            <v>0</v>
          </cell>
          <cell r="AG2805">
            <v>1</v>
          </cell>
          <cell r="AH2805">
            <v>1</v>
          </cell>
          <cell r="AI2805">
            <v>1</v>
          </cell>
          <cell r="AJ2805">
            <v>1</v>
          </cell>
          <cell r="AL2805">
            <v>53</v>
          </cell>
          <cell r="AM2805">
            <v>169</v>
          </cell>
          <cell r="AO2805" t="str">
            <v>C-94-987-GA-AIR</v>
          </cell>
          <cell r="AP2805">
            <v>-822</v>
          </cell>
          <cell r="AQ2805" t="str">
            <v>OH</v>
          </cell>
          <cell r="AR2805" t="str">
            <v>Columbia Gas of Ohio, Inc.</v>
          </cell>
          <cell r="AS2805" t="str">
            <v>NI</v>
          </cell>
          <cell r="AT2805" t="str">
            <v>Natural Gas</v>
          </cell>
          <cell r="AU2805">
            <v>34488</v>
          </cell>
          <cell r="AV2805">
            <v>47500</v>
          </cell>
          <cell r="AW2805">
            <v>9.93</v>
          </cell>
          <cell r="AX2805" t="str">
            <v>NA</v>
          </cell>
          <cell r="AY2805" t="str">
            <v>NA</v>
          </cell>
          <cell r="AZ2805" t="str">
            <v>NA</v>
          </cell>
          <cell r="BA2805">
            <v>34606</v>
          </cell>
          <cell r="BB2805">
            <v>47500</v>
          </cell>
          <cell r="BC2805">
            <v>9.93</v>
          </cell>
          <cell r="BD2805" t="str">
            <v>NA</v>
          </cell>
          <cell r="BE2805" t="str">
            <v>NA</v>
          </cell>
          <cell r="BF2805">
            <v>34638</v>
          </cell>
          <cell r="BG2805" t="str">
            <v>NA</v>
          </cell>
          <cell r="BH2805" t="str">
            <v>Date Certain</v>
          </cell>
          <cell r="BI2805" t="str">
            <v>Distribution</v>
          </cell>
          <cell r="BJ2805" t="str">
            <v>Settled</v>
          </cell>
          <cell r="BK2805" t="str">
            <v>No</v>
          </cell>
          <cell r="BL2805" t="str">
            <v>No</v>
          </cell>
        </row>
        <row r="2806">
          <cell r="AE2806">
            <v>274</v>
          </cell>
          <cell r="AF2806">
            <v>0</v>
          </cell>
          <cell r="AG2806">
            <v>1</v>
          </cell>
          <cell r="AH2806">
            <v>1</v>
          </cell>
          <cell r="AI2806">
            <v>1</v>
          </cell>
          <cell r="AJ2806">
            <v>1</v>
          </cell>
          <cell r="AL2806">
            <v>53</v>
          </cell>
          <cell r="AM2806">
            <v>169</v>
          </cell>
          <cell r="AO2806" t="str">
            <v>C-91-195-GA-AIR</v>
          </cell>
          <cell r="AP2806">
            <v>-821</v>
          </cell>
          <cell r="AQ2806" t="str">
            <v>OH</v>
          </cell>
          <cell r="AR2806" t="str">
            <v>Columbia Gas of Ohio, Inc.</v>
          </cell>
          <cell r="AS2806" t="str">
            <v>NI</v>
          </cell>
          <cell r="AT2806" t="str">
            <v>Natural Gas</v>
          </cell>
          <cell r="AU2806">
            <v>33303</v>
          </cell>
          <cell r="AV2806">
            <v>51600</v>
          </cell>
          <cell r="AW2806">
            <v>12.2</v>
          </cell>
          <cell r="AX2806">
            <v>14.8</v>
          </cell>
          <cell r="AY2806">
            <v>52.48</v>
          </cell>
          <cell r="AZ2806">
            <v>647800</v>
          </cell>
          <cell r="BA2806">
            <v>33569</v>
          </cell>
          <cell r="BB2806">
            <v>17000</v>
          </cell>
          <cell r="BC2806">
            <v>11.08</v>
          </cell>
          <cell r="BD2806">
            <v>12.7</v>
          </cell>
          <cell r="BE2806">
            <v>52.48</v>
          </cell>
          <cell r="BF2806">
            <v>33481</v>
          </cell>
          <cell r="BG2806">
            <v>612000</v>
          </cell>
          <cell r="BH2806" t="str">
            <v>Date Certain</v>
          </cell>
          <cell r="BI2806" t="str">
            <v>Distribution</v>
          </cell>
          <cell r="BJ2806" t="str">
            <v>Settled</v>
          </cell>
          <cell r="BK2806" t="str">
            <v>No</v>
          </cell>
          <cell r="BL2806" t="str">
            <v>No</v>
          </cell>
        </row>
        <row r="2807">
          <cell r="AE2807">
            <v>274</v>
          </cell>
          <cell r="AF2807">
            <v>0</v>
          </cell>
          <cell r="AG2807">
            <v>1</v>
          </cell>
          <cell r="AH2807">
            <v>1</v>
          </cell>
          <cell r="AI2807">
            <v>1</v>
          </cell>
          <cell r="AJ2807">
            <v>1</v>
          </cell>
          <cell r="AL2807">
            <v>53</v>
          </cell>
          <cell r="AM2807">
            <v>169</v>
          </cell>
          <cell r="AO2807" t="str">
            <v>C-89-616,620-GA-AIR</v>
          </cell>
          <cell r="AP2807">
            <v>-820</v>
          </cell>
          <cell r="AQ2807" t="str">
            <v>OH</v>
          </cell>
          <cell r="AR2807" t="str">
            <v>Columbia Gas of Ohio, Inc.</v>
          </cell>
          <cell r="AS2807" t="str">
            <v>NI</v>
          </cell>
          <cell r="AT2807" t="str">
            <v>Natural Gas</v>
          </cell>
          <cell r="AU2807">
            <v>32645</v>
          </cell>
          <cell r="AV2807">
            <v>43900</v>
          </cell>
          <cell r="AW2807">
            <v>12.51</v>
          </cell>
          <cell r="AX2807">
            <v>15.75</v>
          </cell>
          <cell r="AY2807">
            <v>52.8</v>
          </cell>
          <cell r="AZ2807">
            <v>570000</v>
          </cell>
          <cell r="BA2807">
            <v>32968</v>
          </cell>
          <cell r="BB2807">
            <v>11400</v>
          </cell>
          <cell r="BC2807">
            <v>10.55</v>
          </cell>
          <cell r="BD2807">
            <v>12.2</v>
          </cell>
          <cell r="BE2807">
            <v>52.68</v>
          </cell>
          <cell r="BF2807">
            <v>32904</v>
          </cell>
          <cell r="BG2807">
            <v>533300</v>
          </cell>
          <cell r="BH2807" t="str">
            <v>Date Certain</v>
          </cell>
          <cell r="BI2807" t="str">
            <v>Distribution</v>
          </cell>
          <cell r="BJ2807" t="str">
            <v>Fully Litigated</v>
          </cell>
          <cell r="BK2807" t="str">
            <v>No</v>
          </cell>
          <cell r="BL2807" t="str">
            <v>Yes</v>
          </cell>
        </row>
        <row r="2808">
          <cell r="AE2808">
            <v>274</v>
          </cell>
          <cell r="AF2808">
            <v>0</v>
          </cell>
          <cell r="AG2808">
            <v>1</v>
          </cell>
          <cell r="AH2808">
            <v>1</v>
          </cell>
          <cell r="AI2808">
            <v>1</v>
          </cell>
          <cell r="AJ2808">
            <v>0</v>
          </cell>
          <cell r="AL2808">
            <v>53</v>
          </cell>
          <cell r="AM2808">
            <v>170</v>
          </cell>
          <cell r="AO2808" t="str">
            <v>C-91-418-EL-AIR</v>
          </cell>
          <cell r="AP2808">
            <v>-819</v>
          </cell>
          <cell r="AQ2808" t="str">
            <v>OH</v>
          </cell>
          <cell r="AR2808" t="str">
            <v>Columbus Southern Power Company</v>
          </cell>
          <cell r="AS2808" t="str">
            <v>AEP</v>
          </cell>
          <cell r="AT2808" t="str">
            <v>Electric</v>
          </cell>
          <cell r="AU2808">
            <v>33330</v>
          </cell>
          <cell r="AV2808">
            <v>205600</v>
          </cell>
          <cell r="AW2808">
            <v>10.81</v>
          </cell>
          <cell r="AX2808">
            <v>13.5</v>
          </cell>
          <cell r="AY2808">
            <v>43.43</v>
          </cell>
          <cell r="AZ2808">
            <v>1773800</v>
          </cell>
          <cell r="BA2808">
            <v>33736</v>
          </cell>
          <cell r="BB2808">
            <v>123000</v>
          </cell>
          <cell r="BC2808">
            <v>10.33</v>
          </cell>
          <cell r="BD2808">
            <v>12.46</v>
          </cell>
          <cell r="BE2808">
            <v>43.09</v>
          </cell>
          <cell r="BF2808">
            <v>33603</v>
          </cell>
          <cell r="BG2808">
            <v>1548500</v>
          </cell>
          <cell r="BH2808" t="str">
            <v>Date Certain</v>
          </cell>
          <cell r="BI2808" t="str">
            <v>Vertically Integrated</v>
          </cell>
          <cell r="BJ2808" t="str">
            <v>Fully Litigated</v>
          </cell>
          <cell r="BK2808" t="str">
            <v>Yes</v>
          </cell>
          <cell r="BL2808" t="str">
            <v>No</v>
          </cell>
        </row>
        <row r="2809">
          <cell r="AE2809">
            <v>274</v>
          </cell>
          <cell r="AF2809">
            <v>0</v>
          </cell>
          <cell r="AG2809">
            <v>1</v>
          </cell>
          <cell r="AH2809">
            <v>1</v>
          </cell>
          <cell r="AI2809">
            <v>1</v>
          </cell>
          <cell r="AJ2809">
            <v>1</v>
          </cell>
          <cell r="AL2809">
            <v>53</v>
          </cell>
          <cell r="AM2809">
            <v>171</v>
          </cell>
          <cell r="AO2809" t="str">
            <v>C-95-656-GA-AIR</v>
          </cell>
          <cell r="AP2809">
            <v>-400</v>
          </cell>
          <cell r="AQ2809" t="str">
            <v>OH</v>
          </cell>
          <cell r="AR2809" t="str">
            <v>Duke Energy Ohio, Inc.</v>
          </cell>
          <cell r="AS2809" t="str">
            <v>DUK</v>
          </cell>
          <cell r="AT2809" t="str">
            <v>Natural Gas</v>
          </cell>
          <cell r="AU2809">
            <v>35072</v>
          </cell>
          <cell r="AV2809">
            <v>26700</v>
          </cell>
          <cell r="AW2809">
            <v>9.93</v>
          </cell>
          <cell r="AX2809">
            <v>12.5</v>
          </cell>
          <cell r="AY2809">
            <v>45.84</v>
          </cell>
          <cell r="AZ2809">
            <v>432500</v>
          </cell>
          <cell r="BA2809">
            <v>35411</v>
          </cell>
          <cell r="BB2809">
            <v>9300</v>
          </cell>
          <cell r="BC2809">
            <v>9.67</v>
          </cell>
          <cell r="BD2809">
            <v>11.96</v>
          </cell>
          <cell r="BE2809">
            <v>47.98</v>
          </cell>
          <cell r="BF2809">
            <v>35246</v>
          </cell>
          <cell r="BG2809">
            <v>364800</v>
          </cell>
          <cell r="BH2809" t="str">
            <v>Date Certain</v>
          </cell>
          <cell r="BI2809" t="str">
            <v>Distribution</v>
          </cell>
          <cell r="BJ2809" t="str">
            <v>Fully Litigated</v>
          </cell>
          <cell r="BK2809" t="str">
            <v>No</v>
          </cell>
          <cell r="BL2809" t="str">
            <v>No</v>
          </cell>
        </row>
        <row r="2810">
          <cell r="AE2810">
            <v>274</v>
          </cell>
          <cell r="AF2810">
            <v>0</v>
          </cell>
          <cell r="AG2810">
            <v>1</v>
          </cell>
          <cell r="AH2810">
            <v>1</v>
          </cell>
          <cell r="AI2810">
            <v>1</v>
          </cell>
          <cell r="AJ2810">
            <v>0</v>
          </cell>
          <cell r="AL2810">
            <v>53</v>
          </cell>
          <cell r="AM2810">
            <v>172</v>
          </cell>
          <cell r="AO2810" t="str">
            <v>C-95-300-EL-AIR</v>
          </cell>
          <cell r="AP2810">
            <v>-399</v>
          </cell>
          <cell r="AQ2810" t="str">
            <v>OH</v>
          </cell>
          <cell r="AR2810" t="str">
            <v>The Cleveland Electric Illuminating Company</v>
          </cell>
          <cell r="AS2810" t="str">
            <v>FE</v>
          </cell>
          <cell r="AT2810" t="str">
            <v>Electric</v>
          </cell>
          <cell r="AU2810">
            <v>34806</v>
          </cell>
          <cell r="AV2810">
            <v>83900</v>
          </cell>
          <cell r="AW2810">
            <v>11.09</v>
          </cell>
          <cell r="AX2810">
            <v>14.23</v>
          </cell>
          <cell r="AY2810">
            <v>38.67</v>
          </cell>
          <cell r="AZ2810">
            <v>4931800</v>
          </cell>
          <cell r="BA2810">
            <v>35166</v>
          </cell>
          <cell r="BB2810">
            <v>83900</v>
          </cell>
          <cell r="BC2810">
            <v>10.06</v>
          </cell>
          <cell r="BD2810">
            <v>12.59</v>
          </cell>
          <cell r="BE2810">
            <v>29.99</v>
          </cell>
          <cell r="BF2810">
            <v>35064</v>
          </cell>
          <cell r="BG2810">
            <v>4234200</v>
          </cell>
          <cell r="BH2810" t="str">
            <v>Date Certain</v>
          </cell>
          <cell r="BI2810" t="str">
            <v>Vertically Integrated</v>
          </cell>
          <cell r="BJ2810" t="str">
            <v>Fully Litigated</v>
          </cell>
          <cell r="BK2810" t="str">
            <v>No</v>
          </cell>
          <cell r="BL2810" t="str">
            <v>No</v>
          </cell>
        </row>
        <row r="2811">
          <cell r="AE2811">
            <v>274</v>
          </cell>
          <cell r="AF2811">
            <v>0</v>
          </cell>
          <cell r="AG2811">
            <v>1</v>
          </cell>
          <cell r="AH2811">
            <v>1</v>
          </cell>
          <cell r="AI2811">
            <v>1</v>
          </cell>
          <cell r="AJ2811">
            <v>0</v>
          </cell>
          <cell r="AL2811">
            <v>53</v>
          </cell>
          <cell r="AM2811">
            <v>173</v>
          </cell>
          <cell r="AO2811" t="str">
            <v>C-95-299-EL-AIR</v>
          </cell>
          <cell r="AP2811">
            <v>-398</v>
          </cell>
          <cell r="AQ2811" t="str">
            <v>OH</v>
          </cell>
          <cell r="AR2811" t="str">
            <v>The Toledo Edison Company</v>
          </cell>
          <cell r="AS2811" t="str">
            <v>FE</v>
          </cell>
          <cell r="AT2811" t="str">
            <v>Electric</v>
          </cell>
          <cell r="AU2811">
            <v>34806</v>
          </cell>
          <cell r="AV2811">
            <v>35200</v>
          </cell>
          <cell r="AW2811">
            <v>11.09</v>
          </cell>
          <cell r="AX2811">
            <v>14.23</v>
          </cell>
          <cell r="AY2811">
            <v>38.67</v>
          </cell>
          <cell r="AZ2811">
            <v>2192600</v>
          </cell>
          <cell r="BA2811">
            <v>35166</v>
          </cell>
          <cell r="BB2811">
            <v>35200</v>
          </cell>
          <cell r="BC2811">
            <v>10.06</v>
          </cell>
          <cell r="BD2811">
            <v>12.59</v>
          </cell>
          <cell r="BE2811">
            <v>29.99</v>
          </cell>
          <cell r="BF2811">
            <v>35064</v>
          </cell>
          <cell r="BG2811">
            <v>1878300</v>
          </cell>
          <cell r="BH2811" t="str">
            <v>Date Certain</v>
          </cell>
          <cell r="BI2811" t="str">
            <v>Vertically Integrated</v>
          </cell>
          <cell r="BJ2811" t="str">
            <v>Fully Litigated</v>
          </cell>
          <cell r="BK2811" t="str">
            <v>No</v>
          </cell>
          <cell r="BL2811" t="str">
            <v>No</v>
          </cell>
        </row>
        <row r="2812">
          <cell r="AE2812">
            <v>274</v>
          </cell>
          <cell r="AF2812">
            <v>0</v>
          </cell>
          <cell r="AG2812">
            <v>1</v>
          </cell>
          <cell r="AH2812">
            <v>1</v>
          </cell>
          <cell r="AI2812">
            <v>1</v>
          </cell>
          <cell r="AJ2812">
            <v>0</v>
          </cell>
          <cell r="AL2812">
            <v>53</v>
          </cell>
          <cell r="AM2812">
            <v>174</v>
          </cell>
          <cell r="AO2812" t="str">
            <v>C-94-996-EL-AIR</v>
          </cell>
          <cell r="AP2812">
            <v>-393</v>
          </cell>
          <cell r="AQ2812" t="str">
            <v>OH</v>
          </cell>
          <cell r="AR2812" t="str">
            <v>Ohio Power Company</v>
          </cell>
          <cell r="AS2812" t="str">
            <v>AEP</v>
          </cell>
          <cell r="AT2812" t="str">
            <v>Electric</v>
          </cell>
          <cell r="AU2812">
            <v>34521</v>
          </cell>
          <cell r="AV2812">
            <v>152400</v>
          </cell>
          <cell r="AW2812">
            <v>10.119999999999999</v>
          </cell>
          <cell r="AX2812">
            <v>13</v>
          </cell>
          <cell r="AY2812">
            <v>43.34</v>
          </cell>
          <cell r="AZ2812" t="str">
            <v>NA</v>
          </cell>
          <cell r="BA2812">
            <v>34781</v>
          </cell>
          <cell r="BB2812">
            <v>66000</v>
          </cell>
          <cell r="BC2812">
            <v>10.06</v>
          </cell>
          <cell r="BD2812">
            <v>12.81</v>
          </cell>
          <cell r="BE2812">
            <v>43.56</v>
          </cell>
          <cell r="BF2812">
            <v>34789</v>
          </cell>
          <cell r="BG2812" t="str">
            <v>NA</v>
          </cell>
          <cell r="BH2812" t="str">
            <v>Date Certain</v>
          </cell>
          <cell r="BI2812" t="str">
            <v>Vertically Integrated</v>
          </cell>
          <cell r="BJ2812" t="str">
            <v>Settled</v>
          </cell>
          <cell r="BK2812" t="str">
            <v>No</v>
          </cell>
          <cell r="BL2812" t="str">
            <v>No</v>
          </cell>
        </row>
        <row r="2813">
          <cell r="AE2813">
            <v>274</v>
          </cell>
          <cell r="AF2813">
            <v>0</v>
          </cell>
          <cell r="AG2813">
            <v>1</v>
          </cell>
          <cell r="AH2813">
            <v>1</v>
          </cell>
          <cell r="AI2813">
            <v>1</v>
          </cell>
          <cell r="AJ2813">
            <v>0</v>
          </cell>
          <cell r="AL2813">
            <v>53</v>
          </cell>
          <cell r="AM2813">
            <v>174</v>
          </cell>
          <cell r="AO2813" t="str">
            <v>C-94-1918-EL-AIR</v>
          </cell>
          <cell r="AP2813">
            <v>-392</v>
          </cell>
          <cell r="AQ2813" t="str">
            <v>OH</v>
          </cell>
          <cell r="AR2813" t="str">
            <v>Columbus Southern Power Company</v>
          </cell>
          <cell r="AS2813" t="str">
            <v>AEP</v>
          </cell>
          <cell r="AT2813" t="str">
            <v>Electric</v>
          </cell>
          <cell r="AU2813">
            <v>34730</v>
          </cell>
          <cell r="AV2813">
            <v>7300</v>
          </cell>
          <cell r="AW2813">
            <v>10.08</v>
          </cell>
          <cell r="AX2813">
            <v>13</v>
          </cell>
          <cell r="AY2813">
            <v>45.21</v>
          </cell>
          <cell r="AZ2813">
            <v>79900</v>
          </cell>
          <cell r="BA2813">
            <v>35012</v>
          </cell>
          <cell r="BB2813">
            <v>6000</v>
          </cell>
          <cell r="BC2813">
            <v>9.73</v>
          </cell>
          <cell r="BD2813">
            <v>12.36</v>
          </cell>
          <cell r="BE2813">
            <v>45.34</v>
          </cell>
          <cell r="BF2813">
            <v>34880</v>
          </cell>
          <cell r="BG2813">
            <v>81600</v>
          </cell>
          <cell r="BH2813" t="str">
            <v>Date Certain</v>
          </cell>
          <cell r="BI2813" t="str">
            <v>Vertically Integrated</v>
          </cell>
          <cell r="BJ2813" t="str">
            <v>Settled</v>
          </cell>
          <cell r="BK2813" t="str">
            <v>No</v>
          </cell>
          <cell r="BL2813" t="str">
            <v>No</v>
          </cell>
        </row>
        <row r="2814">
          <cell r="AE2814">
            <v>274</v>
          </cell>
          <cell r="AF2814">
            <v>0</v>
          </cell>
          <cell r="AG2814">
            <v>1</v>
          </cell>
          <cell r="AH2814">
            <v>1</v>
          </cell>
          <cell r="AI2814">
            <v>1</v>
          </cell>
          <cell r="AJ2814">
            <v>1</v>
          </cell>
          <cell r="AL2814">
            <v>53</v>
          </cell>
          <cell r="AM2814">
            <v>175</v>
          </cell>
          <cell r="AO2814" t="str">
            <v>C-93-2006-GA-AIR</v>
          </cell>
          <cell r="AP2814">
            <v>-381</v>
          </cell>
          <cell r="AQ2814" t="str">
            <v>OH</v>
          </cell>
          <cell r="AR2814" t="str">
            <v>The East Ohio Gas Company</v>
          </cell>
          <cell r="AS2814" t="str">
            <v>ENB</v>
          </cell>
          <cell r="AT2814" t="str">
            <v>Natural Gas</v>
          </cell>
          <cell r="AU2814">
            <v>34352</v>
          </cell>
          <cell r="AV2814">
            <v>109100</v>
          </cell>
          <cell r="AW2814">
            <v>10.95</v>
          </cell>
          <cell r="AX2814">
            <v>12.5</v>
          </cell>
          <cell r="AY2814">
            <v>68.069999999999993</v>
          </cell>
          <cell r="AZ2814" t="str">
            <v>NA</v>
          </cell>
          <cell r="BA2814">
            <v>34641</v>
          </cell>
          <cell r="BB2814">
            <v>68600</v>
          </cell>
          <cell r="BC2814">
            <v>10.67</v>
          </cell>
          <cell r="BD2814" t="str">
            <v>NA</v>
          </cell>
          <cell r="BE2814" t="str">
            <v>NA</v>
          </cell>
          <cell r="BF2814">
            <v>34607</v>
          </cell>
          <cell r="BG2814" t="str">
            <v>NA</v>
          </cell>
          <cell r="BH2814" t="str">
            <v>Date Certain</v>
          </cell>
          <cell r="BI2814" t="str">
            <v>Distribution</v>
          </cell>
          <cell r="BJ2814" t="str">
            <v>Settled</v>
          </cell>
          <cell r="BK2814" t="str">
            <v>Yes</v>
          </cell>
          <cell r="BL2814" t="str">
            <v>No</v>
          </cell>
        </row>
        <row r="2815">
          <cell r="AE2815">
            <v>274</v>
          </cell>
          <cell r="AF2815">
            <v>0</v>
          </cell>
          <cell r="AG2815">
            <v>1</v>
          </cell>
          <cell r="AH2815">
            <v>1</v>
          </cell>
          <cell r="AI2815">
            <v>1</v>
          </cell>
          <cell r="AJ2815">
            <v>0</v>
          </cell>
          <cell r="AL2815">
            <v>53</v>
          </cell>
          <cell r="AM2815">
            <v>175</v>
          </cell>
          <cell r="AO2815" t="str">
            <v>C-92-1464-EL-AIR</v>
          </cell>
          <cell r="AP2815">
            <v>-370</v>
          </cell>
          <cell r="AQ2815" t="str">
            <v>OH</v>
          </cell>
          <cell r="AR2815" t="str">
            <v>Duke Energy Ohio, Inc.</v>
          </cell>
          <cell r="AS2815" t="str">
            <v>DUK</v>
          </cell>
          <cell r="AT2815" t="str">
            <v>Electric</v>
          </cell>
          <cell r="AU2815">
            <v>33863</v>
          </cell>
          <cell r="AV2815">
            <v>86100</v>
          </cell>
          <cell r="AW2815">
            <v>10.57</v>
          </cell>
          <cell r="AX2815">
            <v>13</v>
          </cell>
          <cell r="AY2815">
            <v>43.65</v>
          </cell>
          <cell r="AZ2815" t="str">
            <v>NA</v>
          </cell>
          <cell r="BA2815">
            <v>34207</v>
          </cell>
          <cell r="BB2815">
            <v>41100</v>
          </cell>
          <cell r="BC2815" t="str">
            <v>NA</v>
          </cell>
          <cell r="BD2815" t="str">
            <v>NA</v>
          </cell>
          <cell r="BE2815" t="str">
            <v>NA</v>
          </cell>
          <cell r="BF2815">
            <v>33755</v>
          </cell>
          <cell r="BG2815" t="str">
            <v>NA</v>
          </cell>
          <cell r="BH2815" t="str">
            <v>Date Certain</v>
          </cell>
          <cell r="BI2815" t="str">
            <v>Vertically Integrated</v>
          </cell>
          <cell r="BJ2815" t="str">
            <v>Settled</v>
          </cell>
          <cell r="BK2815" t="str">
            <v>No</v>
          </cell>
          <cell r="BL2815" t="str">
            <v>No</v>
          </cell>
        </row>
        <row r="2816">
          <cell r="AE2816">
            <v>274</v>
          </cell>
          <cell r="AF2816">
            <v>0</v>
          </cell>
          <cell r="AG2816">
            <v>1</v>
          </cell>
          <cell r="AH2816">
            <v>1</v>
          </cell>
          <cell r="AI2816">
            <v>1</v>
          </cell>
          <cell r="AJ2816">
            <v>1</v>
          </cell>
          <cell r="AL2816">
            <v>53</v>
          </cell>
          <cell r="AM2816">
            <v>175</v>
          </cell>
          <cell r="AO2816" t="str">
            <v>C-92-1463-GA-AIR</v>
          </cell>
          <cell r="AP2816">
            <v>-369</v>
          </cell>
          <cell r="AQ2816" t="str">
            <v>OH</v>
          </cell>
          <cell r="AR2816" t="str">
            <v>Duke Energy Ohio, Inc.</v>
          </cell>
          <cell r="AS2816" t="str">
            <v>DUK</v>
          </cell>
          <cell r="AT2816" t="str">
            <v>Natural Gas</v>
          </cell>
          <cell r="AU2816">
            <v>33863</v>
          </cell>
          <cell r="AV2816">
            <v>35400</v>
          </cell>
          <cell r="AW2816">
            <v>10.57</v>
          </cell>
          <cell r="AX2816">
            <v>13</v>
          </cell>
          <cell r="AY2816">
            <v>43.65</v>
          </cell>
          <cell r="AZ2816" t="str">
            <v>NA</v>
          </cell>
          <cell r="BA2816">
            <v>34207</v>
          </cell>
          <cell r="BB2816">
            <v>19100</v>
          </cell>
          <cell r="BC2816" t="str">
            <v>NA</v>
          </cell>
          <cell r="BD2816" t="str">
            <v>NA</v>
          </cell>
          <cell r="BE2816" t="str">
            <v>NA</v>
          </cell>
          <cell r="BF2816">
            <v>33755</v>
          </cell>
          <cell r="BG2816" t="str">
            <v>NA</v>
          </cell>
          <cell r="BH2816" t="str">
            <v>Date Certain</v>
          </cell>
          <cell r="BI2816" t="str">
            <v>Distribution</v>
          </cell>
          <cell r="BJ2816" t="str">
            <v>Settled</v>
          </cell>
          <cell r="BK2816" t="str">
            <v>No</v>
          </cell>
          <cell r="BL2816" t="str">
            <v>No</v>
          </cell>
        </row>
        <row r="2817">
          <cell r="AE2817">
            <v>274</v>
          </cell>
          <cell r="AF2817">
            <v>0</v>
          </cell>
          <cell r="AG2817">
            <v>1</v>
          </cell>
          <cell r="AH2817">
            <v>1</v>
          </cell>
          <cell r="AI2817">
            <v>1</v>
          </cell>
          <cell r="AJ2817">
            <v>1</v>
          </cell>
          <cell r="AL2817">
            <v>53</v>
          </cell>
          <cell r="AM2817">
            <v>176</v>
          </cell>
          <cell r="AO2817" t="str">
            <v>C-91-415-GA-AIR</v>
          </cell>
          <cell r="AP2817">
            <v>-359</v>
          </cell>
          <cell r="AQ2817" t="str">
            <v>OH</v>
          </cell>
          <cell r="AR2817" t="str">
            <v>The Dayton Power and Light Company</v>
          </cell>
          <cell r="AS2817" t="str">
            <v>AES</v>
          </cell>
          <cell r="AT2817" t="str">
            <v>Natural Gas</v>
          </cell>
          <cell r="AU2817">
            <v>33330</v>
          </cell>
          <cell r="AV2817">
            <v>22800</v>
          </cell>
          <cell r="AW2817">
            <v>11.67</v>
          </cell>
          <cell r="AX2817">
            <v>14.5</v>
          </cell>
          <cell r="AY2817">
            <v>49.49</v>
          </cell>
          <cell r="AZ2817">
            <v>142500</v>
          </cell>
          <cell r="BA2817">
            <v>33654</v>
          </cell>
          <cell r="BB2817">
            <v>13700</v>
          </cell>
          <cell r="BC2817">
            <v>10.93</v>
          </cell>
          <cell r="BD2817">
            <v>13</v>
          </cell>
          <cell r="BE2817">
            <v>49.87</v>
          </cell>
          <cell r="BF2817">
            <v>33603</v>
          </cell>
          <cell r="BG2817">
            <v>133200</v>
          </cell>
          <cell r="BH2817" t="str">
            <v>Date Certain</v>
          </cell>
          <cell r="BI2817" t="str">
            <v>Distribution</v>
          </cell>
          <cell r="BJ2817" t="str">
            <v>Settled</v>
          </cell>
          <cell r="BK2817" t="str">
            <v>No</v>
          </cell>
          <cell r="BL2817" t="str">
            <v>No</v>
          </cell>
        </row>
        <row r="2818">
          <cell r="AE2818">
            <v>274</v>
          </cell>
          <cell r="AF2818">
            <v>0</v>
          </cell>
          <cell r="AG2818">
            <v>1</v>
          </cell>
          <cell r="AH2818">
            <v>1</v>
          </cell>
          <cell r="AI2818">
            <v>1</v>
          </cell>
          <cell r="AJ2818">
            <v>0</v>
          </cell>
          <cell r="AL2818">
            <v>53</v>
          </cell>
          <cell r="AM2818">
            <v>176</v>
          </cell>
          <cell r="AO2818" t="str">
            <v>C-91-414-EL-AIR</v>
          </cell>
          <cell r="AP2818">
            <v>-358</v>
          </cell>
          <cell r="AQ2818" t="str">
            <v>OH</v>
          </cell>
          <cell r="AR2818" t="str">
            <v>The Dayton Power and Light Company</v>
          </cell>
          <cell r="AS2818" t="str">
            <v>AES</v>
          </cell>
          <cell r="AT2818" t="str">
            <v>Electric</v>
          </cell>
          <cell r="AU2818">
            <v>33330</v>
          </cell>
          <cell r="AV2818">
            <v>201000</v>
          </cell>
          <cell r="AW2818">
            <v>11.67</v>
          </cell>
          <cell r="AX2818">
            <v>14.5</v>
          </cell>
          <cell r="AY2818">
            <v>49.49</v>
          </cell>
          <cell r="AZ2818">
            <v>2086000</v>
          </cell>
          <cell r="BA2818">
            <v>33625</v>
          </cell>
          <cell r="BB2818">
            <v>129000</v>
          </cell>
          <cell r="BC2818">
            <v>10.93</v>
          </cell>
          <cell r="BD2818">
            <v>13</v>
          </cell>
          <cell r="BE2818">
            <v>49.57</v>
          </cell>
          <cell r="BF2818">
            <v>33603</v>
          </cell>
          <cell r="BG2818">
            <v>2050000</v>
          </cell>
          <cell r="BH2818" t="str">
            <v>Date Certain</v>
          </cell>
          <cell r="BI2818" t="str">
            <v>Vertically Integrated</v>
          </cell>
          <cell r="BJ2818" t="str">
            <v>Settled</v>
          </cell>
          <cell r="BK2818" t="str">
            <v>No</v>
          </cell>
          <cell r="BL2818" t="str">
            <v>No</v>
          </cell>
        </row>
        <row r="2819">
          <cell r="AE2819">
            <v>274</v>
          </cell>
          <cell r="AF2819">
            <v>0</v>
          </cell>
          <cell r="AG2819">
            <v>1</v>
          </cell>
          <cell r="AH2819">
            <v>1</v>
          </cell>
          <cell r="AI2819">
            <v>1</v>
          </cell>
          <cell r="AJ2819">
            <v>0</v>
          </cell>
          <cell r="AL2819">
            <v>53</v>
          </cell>
          <cell r="AM2819">
            <v>176</v>
          </cell>
          <cell r="AO2819" t="str">
            <v>C-91-410-EL-AIR</v>
          </cell>
          <cell r="AP2819">
            <v>-356</v>
          </cell>
          <cell r="AQ2819" t="str">
            <v>OH</v>
          </cell>
          <cell r="AR2819" t="str">
            <v>Duke Energy Ohio, Inc.</v>
          </cell>
          <cell r="AS2819" t="str">
            <v>DUK</v>
          </cell>
          <cell r="AT2819" t="str">
            <v>Electric</v>
          </cell>
          <cell r="AU2819">
            <v>33330</v>
          </cell>
          <cell r="AV2819">
            <v>204800</v>
          </cell>
          <cell r="AW2819">
            <v>10.83</v>
          </cell>
          <cell r="AX2819">
            <v>13.02</v>
          </cell>
          <cell r="AY2819">
            <v>43.1</v>
          </cell>
          <cell r="AZ2819">
            <v>2695300</v>
          </cell>
          <cell r="BA2819">
            <v>33736</v>
          </cell>
          <cell r="BB2819">
            <v>114600</v>
          </cell>
          <cell r="BC2819">
            <v>10.42</v>
          </cell>
          <cell r="BD2819">
            <v>11.87</v>
          </cell>
          <cell r="BE2819">
            <v>45.4</v>
          </cell>
          <cell r="BF2819">
            <v>33603</v>
          </cell>
          <cell r="BG2819">
            <v>2418700</v>
          </cell>
          <cell r="BH2819" t="str">
            <v>Date Certain</v>
          </cell>
          <cell r="BI2819" t="str">
            <v>Vertically Integrated</v>
          </cell>
          <cell r="BJ2819" t="str">
            <v>Fully Litigated</v>
          </cell>
          <cell r="BK2819" t="str">
            <v>Yes</v>
          </cell>
          <cell r="BL2819" t="str">
            <v>No</v>
          </cell>
        </row>
        <row r="2820">
          <cell r="AE2820">
            <v>274</v>
          </cell>
          <cell r="AF2820">
            <v>0</v>
          </cell>
          <cell r="AG2820">
            <v>1</v>
          </cell>
          <cell r="AH2820">
            <v>1</v>
          </cell>
          <cell r="AI2820">
            <v>1</v>
          </cell>
          <cell r="AJ2820">
            <v>0</v>
          </cell>
          <cell r="AL2820">
            <v>53</v>
          </cell>
          <cell r="AM2820">
            <v>176</v>
          </cell>
          <cell r="AO2820" t="str">
            <v>C-91-1610-EL-AIR</v>
          </cell>
          <cell r="AP2820">
            <v>-355</v>
          </cell>
          <cell r="AQ2820" t="str">
            <v>OH</v>
          </cell>
          <cell r="AR2820" t="str">
            <v>Columbus Southern Power Company</v>
          </cell>
          <cell r="AS2820" t="str">
            <v>AEP</v>
          </cell>
          <cell r="AT2820" t="str">
            <v>Electric</v>
          </cell>
          <cell r="AU2820">
            <v>33515</v>
          </cell>
          <cell r="AV2820">
            <v>7700</v>
          </cell>
          <cell r="AW2820">
            <v>10.31</v>
          </cell>
          <cell r="AX2820">
            <v>13</v>
          </cell>
          <cell r="AY2820">
            <v>44.85</v>
          </cell>
          <cell r="AZ2820" t="str">
            <v>NA</v>
          </cell>
          <cell r="BA2820">
            <v>33800</v>
          </cell>
          <cell r="BB2820">
            <v>3300</v>
          </cell>
          <cell r="BC2820">
            <v>9.93</v>
          </cell>
          <cell r="BD2820" t="str">
            <v>NA</v>
          </cell>
          <cell r="BE2820" t="str">
            <v>NA</v>
          </cell>
          <cell r="BF2820">
            <v>33603</v>
          </cell>
          <cell r="BG2820">
            <v>65900</v>
          </cell>
          <cell r="BH2820" t="str">
            <v>Date Certain</v>
          </cell>
          <cell r="BI2820" t="str">
            <v>Vertically Integrated</v>
          </cell>
          <cell r="BJ2820" t="str">
            <v>Settled</v>
          </cell>
          <cell r="BK2820" t="str">
            <v>No</v>
          </cell>
          <cell r="BL2820" t="str">
            <v>No</v>
          </cell>
        </row>
        <row r="2821">
          <cell r="AE2821">
            <v>274</v>
          </cell>
          <cell r="AF2821">
            <v>0</v>
          </cell>
          <cell r="AG2821">
            <v>1</v>
          </cell>
          <cell r="AH2821">
            <v>1</v>
          </cell>
          <cell r="AI2821">
            <v>1</v>
          </cell>
          <cell r="AJ2821">
            <v>1</v>
          </cell>
          <cell r="AL2821">
            <v>53</v>
          </cell>
          <cell r="AM2821">
            <v>176</v>
          </cell>
          <cell r="AO2821" t="str">
            <v>C-90-390-GA-AIR</v>
          </cell>
          <cell r="AP2821">
            <v>-342</v>
          </cell>
          <cell r="AQ2821" t="str">
            <v>OH</v>
          </cell>
          <cell r="AR2821" t="str">
            <v>Duke Energy Ohio, Inc.</v>
          </cell>
          <cell r="AS2821" t="str">
            <v>DUK</v>
          </cell>
          <cell r="AT2821" t="str">
            <v>Natural Gas</v>
          </cell>
          <cell r="AU2821">
            <v>32965</v>
          </cell>
          <cell r="AV2821">
            <v>55000</v>
          </cell>
          <cell r="AW2821">
            <v>11.73</v>
          </cell>
          <cell r="AX2821">
            <v>14.7</v>
          </cell>
          <cell r="AY2821">
            <v>45.82</v>
          </cell>
          <cell r="AZ2821">
            <v>294100</v>
          </cell>
          <cell r="BA2821">
            <v>33241</v>
          </cell>
          <cell r="BB2821">
            <v>39300</v>
          </cell>
          <cell r="BC2821">
            <v>10.91</v>
          </cell>
          <cell r="BD2821">
            <v>13.02</v>
          </cell>
          <cell r="BE2821">
            <v>43.84</v>
          </cell>
          <cell r="BF2821">
            <v>33238</v>
          </cell>
          <cell r="BG2821">
            <v>246200</v>
          </cell>
          <cell r="BH2821" t="str">
            <v>Date Certain</v>
          </cell>
          <cell r="BI2821" t="str">
            <v>Distribution</v>
          </cell>
          <cell r="BJ2821" t="str">
            <v>Settled</v>
          </cell>
          <cell r="BK2821" t="str">
            <v>No</v>
          </cell>
          <cell r="BL2821" t="str">
            <v>No</v>
          </cell>
        </row>
        <row r="2822">
          <cell r="AE2822">
            <v>274</v>
          </cell>
          <cell r="AF2822">
            <v>0</v>
          </cell>
          <cell r="AG2822">
            <v>1</v>
          </cell>
          <cell r="AH2822">
            <v>1</v>
          </cell>
          <cell r="AI2822">
            <v>1</v>
          </cell>
          <cell r="AJ2822">
            <v>0</v>
          </cell>
          <cell r="AL2822">
            <v>53</v>
          </cell>
          <cell r="AM2822">
            <v>177</v>
          </cell>
          <cell r="AO2822" t="str">
            <v>C-89-1001-EL-AIR</v>
          </cell>
          <cell r="AP2822">
            <v>-331</v>
          </cell>
          <cell r="AQ2822" t="str">
            <v>OH</v>
          </cell>
          <cell r="AR2822" t="str">
            <v>Ohio Edison Company</v>
          </cell>
          <cell r="AS2822" t="str">
            <v>FE</v>
          </cell>
          <cell r="AT2822" t="str">
            <v>Electric</v>
          </cell>
          <cell r="AU2822">
            <v>32721</v>
          </cell>
          <cell r="AV2822">
            <v>248400</v>
          </cell>
          <cell r="AW2822">
            <v>11.68</v>
          </cell>
          <cell r="AX2822">
            <v>14.32</v>
          </cell>
          <cell r="AY2822">
            <v>43.53</v>
          </cell>
          <cell r="AZ2822">
            <v>4183600</v>
          </cell>
          <cell r="BA2822">
            <v>33101</v>
          </cell>
          <cell r="BB2822">
            <v>142400</v>
          </cell>
          <cell r="BC2822">
            <v>11.2</v>
          </cell>
          <cell r="BD2822">
            <v>13.21</v>
          </cell>
          <cell r="BE2822">
            <v>43.53</v>
          </cell>
          <cell r="BF2822">
            <v>32873</v>
          </cell>
          <cell r="BG2822">
            <v>4045600</v>
          </cell>
          <cell r="BH2822" t="str">
            <v>Date Certain</v>
          </cell>
          <cell r="BI2822" t="str">
            <v>Vertically Integrated</v>
          </cell>
          <cell r="BJ2822" t="str">
            <v>Fully Litigated</v>
          </cell>
          <cell r="BK2822" t="str">
            <v>No</v>
          </cell>
          <cell r="BL2822" t="str">
            <v>No</v>
          </cell>
        </row>
        <row r="2823">
          <cell r="AE2823">
            <v>274</v>
          </cell>
          <cell r="AF2823">
            <v>0</v>
          </cell>
          <cell r="AG2823">
            <v>1</v>
          </cell>
          <cell r="AH2823">
            <v>1</v>
          </cell>
          <cell r="AI2823">
            <v>1</v>
          </cell>
          <cell r="AJ2823">
            <v>0</v>
          </cell>
          <cell r="AL2823">
            <v>53</v>
          </cell>
          <cell r="AM2823">
            <v>177</v>
          </cell>
          <cell r="AO2823" t="str">
            <v>C-05-59-EL-AIR</v>
          </cell>
          <cell r="AP2823">
            <v>-314</v>
          </cell>
          <cell r="AQ2823" t="str">
            <v>OH</v>
          </cell>
          <cell r="AR2823" t="str">
            <v>Duke Energy Ohio, Inc.</v>
          </cell>
          <cell r="AS2823" t="str">
            <v>DUK</v>
          </cell>
          <cell r="AT2823" t="str">
            <v>Electric</v>
          </cell>
          <cell r="AU2823">
            <v>38400</v>
          </cell>
          <cell r="AV2823">
            <v>77900</v>
          </cell>
          <cell r="AW2823">
            <v>9.15</v>
          </cell>
          <cell r="AX2823">
            <v>11</v>
          </cell>
          <cell r="AY2823">
            <v>56.51</v>
          </cell>
          <cell r="AZ2823">
            <v>859600</v>
          </cell>
          <cell r="BA2823">
            <v>38707</v>
          </cell>
          <cell r="BB2823">
            <v>51500</v>
          </cell>
          <cell r="BC2823">
            <v>8.24</v>
          </cell>
          <cell r="BD2823">
            <v>10.29</v>
          </cell>
          <cell r="BE2823">
            <v>47.53</v>
          </cell>
          <cell r="BF2823">
            <v>38533</v>
          </cell>
          <cell r="BG2823">
            <v>840000</v>
          </cell>
          <cell r="BH2823" t="str">
            <v>Date Certain</v>
          </cell>
          <cell r="BI2823" t="str">
            <v>Distribution</v>
          </cell>
          <cell r="BJ2823" t="str">
            <v>Settled</v>
          </cell>
          <cell r="BK2823" t="str">
            <v>No</v>
          </cell>
          <cell r="BL2823" t="str">
            <v>No</v>
          </cell>
        </row>
        <row r="2824">
          <cell r="AE2824">
            <v>274</v>
          </cell>
          <cell r="AF2824">
            <v>0</v>
          </cell>
          <cell r="AG2824">
            <v>1</v>
          </cell>
          <cell r="AH2824">
            <v>1</v>
          </cell>
          <cell r="AI2824">
            <v>1</v>
          </cell>
          <cell r="AJ2824">
            <v>1</v>
          </cell>
          <cell r="AL2824">
            <v>53</v>
          </cell>
          <cell r="AM2824">
            <v>178</v>
          </cell>
          <cell r="AO2824" t="str">
            <v>C-04-571-GA-AIR</v>
          </cell>
          <cell r="AP2824">
            <v>-311</v>
          </cell>
          <cell r="AQ2824" t="str">
            <v>OH</v>
          </cell>
          <cell r="AR2824" t="str">
            <v>Vectren Energy Delivery of Ohio, Inc.</v>
          </cell>
          <cell r="AS2824" t="str">
            <v>CNP</v>
          </cell>
          <cell r="AT2824" t="str">
            <v>Natural Gas</v>
          </cell>
          <cell r="AU2824">
            <v>38135</v>
          </cell>
          <cell r="AV2824">
            <v>26300</v>
          </cell>
          <cell r="AW2824">
            <v>9.8800000000000008</v>
          </cell>
          <cell r="AX2824">
            <v>12.25</v>
          </cell>
          <cell r="AY2824">
            <v>51.1</v>
          </cell>
          <cell r="AZ2824">
            <v>259400</v>
          </cell>
          <cell r="BA2824">
            <v>38455</v>
          </cell>
          <cell r="BB2824">
            <v>15700</v>
          </cell>
          <cell r="BC2824">
            <v>8.94</v>
          </cell>
          <cell r="BD2824">
            <v>10.6</v>
          </cell>
          <cell r="BE2824">
            <v>48.1</v>
          </cell>
          <cell r="BF2824">
            <v>38352</v>
          </cell>
          <cell r="BG2824">
            <v>246000</v>
          </cell>
          <cell r="BH2824" t="str">
            <v>Date Certain</v>
          </cell>
          <cell r="BI2824" t="str">
            <v>Distribution</v>
          </cell>
          <cell r="BJ2824" t="str">
            <v>Settled</v>
          </cell>
          <cell r="BK2824" t="str">
            <v>No</v>
          </cell>
          <cell r="BL2824" t="str">
            <v>No</v>
          </cell>
        </row>
        <row r="2825">
          <cell r="AE2825">
            <v>274</v>
          </cell>
          <cell r="AF2825">
            <v>0</v>
          </cell>
          <cell r="AG2825">
            <v>1</v>
          </cell>
          <cell r="AH2825">
            <v>1</v>
          </cell>
          <cell r="AI2825">
            <v>1</v>
          </cell>
          <cell r="AJ2825">
            <v>1</v>
          </cell>
          <cell r="AL2825">
            <v>53</v>
          </cell>
          <cell r="AM2825">
            <v>178</v>
          </cell>
          <cell r="AO2825" t="str">
            <v>C-01-1228-GA-AIR</v>
          </cell>
          <cell r="AP2825">
            <v>-303</v>
          </cell>
          <cell r="AQ2825" t="str">
            <v>OH</v>
          </cell>
          <cell r="AR2825" t="str">
            <v>Duke Energy Ohio, Inc.</v>
          </cell>
          <cell r="AS2825" t="str">
            <v>DUK</v>
          </cell>
          <cell r="AT2825" t="str">
            <v>Natural Gas</v>
          </cell>
          <cell r="AU2825">
            <v>37103</v>
          </cell>
          <cell r="AV2825">
            <v>25800</v>
          </cell>
          <cell r="AW2825">
            <v>9.43</v>
          </cell>
          <cell r="AX2825">
            <v>12</v>
          </cell>
          <cell r="AY2825">
            <v>47</v>
          </cell>
          <cell r="AZ2825">
            <v>457100</v>
          </cell>
          <cell r="BA2825">
            <v>37418</v>
          </cell>
          <cell r="BB2825">
            <v>15100</v>
          </cell>
          <cell r="BC2825">
            <v>9.27</v>
          </cell>
          <cell r="BD2825">
            <v>11.77</v>
          </cell>
          <cell r="BE2825">
            <v>47.01</v>
          </cell>
          <cell r="BF2825">
            <v>37256</v>
          </cell>
          <cell r="BG2825">
            <v>415800</v>
          </cell>
          <cell r="BH2825" t="str">
            <v>Date Certain</v>
          </cell>
          <cell r="BI2825" t="str">
            <v>Distribution</v>
          </cell>
          <cell r="BJ2825" t="str">
            <v>Settled</v>
          </cell>
          <cell r="BK2825" t="str">
            <v>No</v>
          </cell>
          <cell r="BL2825" t="str">
            <v>No</v>
          </cell>
        </row>
        <row r="2826">
          <cell r="AE2826">
            <v>274</v>
          </cell>
          <cell r="AF2826">
            <v>0</v>
          </cell>
          <cell r="AG2826">
            <v>1</v>
          </cell>
          <cell r="AH2826">
            <v>1</v>
          </cell>
          <cell r="AI2826">
            <v>1</v>
          </cell>
          <cell r="AJ2826">
            <v>0</v>
          </cell>
          <cell r="AL2826">
            <v>53</v>
          </cell>
          <cell r="AM2826">
            <v>178</v>
          </cell>
          <cell r="AO2826" t="str">
            <v>C-07-0551-EL-AIR (OE)</v>
          </cell>
          <cell r="AP2826">
            <v>116</v>
          </cell>
          <cell r="AQ2826" t="str">
            <v>OH</v>
          </cell>
          <cell r="AR2826" t="str">
            <v>Ohio Edison Company</v>
          </cell>
          <cell r="AS2826" t="str">
            <v>FE</v>
          </cell>
          <cell r="AT2826" t="str">
            <v>Electric</v>
          </cell>
          <cell r="AU2826">
            <v>39240</v>
          </cell>
          <cell r="AV2826">
            <v>160762.886</v>
          </cell>
          <cell r="AW2826">
            <v>9.06</v>
          </cell>
          <cell r="AX2826">
            <v>11.75</v>
          </cell>
          <cell r="AY2826">
            <v>49</v>
          </cell>
          <cell r="AZ2826">
            <v>1590780.196</v>
          </cell>
          <cell r="BA2826">
            <v>39834</v>
          </cell>
          <cell r="BB2826">
            <v>68918.262000000002</v>
          </cell>
          <cell r="BC2826">
            <v>8.48</v>
          </cell>
          <cell r="BD2826">
            <v>10.5</v>
          </cell>
          <cell r="BE2826">
            <v>49</v>
          </cell>
          <cell r="BF2826">
            <v>39507</v>
          </cell>
          <cell r="BG2826">
            <v>1251251.5379999999</v>
          </cell>
          <cell r="BH2826" t="str">
            <v>Date Certain</v>
          </cell>
          <cell r="BI2826" t="str">
            <v>Distribution</v>
          </cell>
          <cell r="BJ2826" t="str">
            <v>Fully Litigated</v>
          </cell>
          <cell r="BK2826" t="str">
            <v>No</v>
          </cell>
          <cell r="BL2826" t="str">
            <v>No</v>
          </cell>
        </row>
        <row r="2827">
          <cell r="AE2827">
            <v>274</v>
          </cell>
          <cell r="AF2827">
            <v>0</v>
          </cell>
          <cell r="AG2827">
            <v>1</v>
          </cell>
          <cell r="AH2827">
            <v>1</v>
          </cell>
          <cell r="AI2827">
            <v>1</v>
          </cell>
          <cell r="AJ2827">
            <v>0</v>
          </cell>
          <cell r="AL2827">
            <v>53</v>
          </cell>
          <cell r="AM2827">
            <v>178</v>
          </cell>
          <cell r="AO2827" t="str">
            <v>C-07-0551-EL-AIR (CEI)</v>
          </cell>
          <cell r="AP2827">
            <v>117</v>
          </cell>
          <cell r="AQ2827" t="str">
            <v>OH</v>
          </cell>
          <cell r="AR2827" t="str">
            <v>The Cleveland Electric Illuminating Company</v>
          </cell>
          <cell r="AS2827" t="str">
            <v>FE</v>
          </cell>
          <cell r="AT2827" t="str">
            <v>Electric</v>
          </cell>
          <cell r="AU2827">
            <v>39240</v>
          </cell>
          <cell r="AV2827">
            <v>108598.923</v>
          </cell>
          <cell r="AW2827">
            <v>9.15</v>
          </cell>
          <cell r="AX2827">
            <v>11.75</v>
          </cell>
          <cell r="AY2827">
            <v>49</v>
          </cell>
          <cell r="AZ2827">
            <v>1295815.3460000001</v>
          </cell>
          <cell r="BA2827">
            <v>39834</v>
          </cell>
          <cell r="BB2827">
            <v>29172.050999999999</v>
          </cell>
          <cell r="BC2827">
            <v>8.48</v>
          </cell>
          <cell r="BD2827">
            <v>10.5</v>
          </cell>
          <cell r="BE2827">
            <v>49</v>
          </cell>
          <cell r="BF2827">
            <v>39507</v>
          </cell>
          <cell r="BG2827">
            <v>983574.07400000002</v>
          </cell>
          <cell r="BH2827" t="str">
            <v>Date Certain</v>
          </cell>
          <cell r="BI2827" t="str">
            <v>Distribution</v>
          </cell>
          <cell r="BJ2827" t="str">
            <v>Fully Litigated</v>
          </cell>
          <cell r="BK2827" t="str">
            <v>No</v>
          </cell>
          <cell r="BL2827" t="str">
            <v>No</v>
          </cell>
        </row>
        <row r="2828">
          <cell r="AE2828">
            <v>274</v>
          </cell>
          <cell r="AF2828">
            <v>0</v>
          </cell>
          <cell r="AG2828">
            <v>1</v>
          </cell>
          <cell r="AH2828">
            <v>1</v>
          </cell>
          <cell r="AI2828">
            <v>1</v>
          </cell>
          <cell r="AJ2828">
            <v>0</v>
          </cell>
          <cell r="AL2828">
            <v>53</v>
          </cell>
          <cell r="AM2828">
            <v>178</v>
          </cell>
          <cell r="AO2828" t="str">
            <v>C-07-0551-EL-AIR (TE)</v>
          </cell>
          <cell r="AP2828">
            <v>118</v>
          </cell>
          <cell r="AQ2828" t="str">
            <v>OH</v>
          </cell>
          <cell r="AR2828" t="str">
            <v>The Toledo Edison Company</v>
          </cell>
          <cell r="AS2828" t="str">
            <v>FE</v>
          </cell>
          <cell r="AT2828" t="str">
            <v>Electric</v>
          </cell>
          <cell r="AU2828">
            <v>39240</v>
          </cell>
          <cell r="AV2828">
            <v>70539.796000000002</v>
          </cell>
          <cell r="AW2828">
            <v>8.9499999999999993</v>
          </cell>
          <cell r="AX2828">
            <v>11.75</v>
          </cell>
          <cell r="AY2828">
            <v>49</v>
          </cell>
          <cell r="AZ2828">
            <v>523307.66700000002</v>
          </cell>
          <cell r="BA2828">
            <v>39834</v>
          </cell>
          <cell r="BB2828">
            <v>38520.912000000004</v>
          </cell>
          <cell r="BC2828">
            <v>8.48</v>
          </cell>
          <cell r="BD2828">
            <v>10.5</v>
          </cell>
          <cell r="BE2828">
            <v>49</v>
          </cell>
          <cell r="BF2828">
            <v>39507</v>
          </cell>
          <cell r="BG2828">
            <v>413972.359</v>
          </cell>
          <cell r="BH2828" t="str">
            <v>Date Certain</v>
          </cell>
          <cell r="BI2828" t="str">
            <v>Distribution</v>
          </cell>
          <cell r="BJ2828" t="str">
            <v>Fully Litigated</v>
          </cell>
          <cell r="BK2828" t="str">
            <v>No</v>
          </cell>
          <cell r="BL2828" t="str">
            <v>No</v>
          </cell>
        </row>
        <row r="2829">
          <cell r="AE2829">
            <v>274</v>
          </cell>
          <cell r="AF2829">
            <v>0</v>
          </cell>
          <cell r="AG2829">
            <v>1</v>
          </cell>
          <cell r="AH2829">
            <v>1</v>
          </cell>
          <cell r="AI2829">
            <v>1</v>
          </cell>
          <cell r="AJ2829">
            <v>1</v>
          </cell>
          <cell r="AL2829">
            <v>53</v>
          </cell>
          <cell r="AM2829">
            <v>178</v>
          </cell>
          <cell r="AO2829" t="str">
            <v>C-07-0589-GA-AIR</v>
          </cell>
          <cell r="AP2829">
            <v>128</v>
          </cell>
          <cell r="AQ2829" t="str">
            <v>OH</v>
          </cell>
          <cell r="AR2829" t="str">
            <v>Duke Energy Ohio, Inc.</v>
          </cell>
          <cell r="AS2829" t="str">
            <v>DUK</v>
          </cell>
          <cell r="AT2829" t="str">
            <v>Natural Gas</v>
          </cell>
          <cell r="AU2829">
            <v>39281</v>
          </cell>
          <cell r="AV2829">
            <v>34142.982000000004</v>
          </cell>
          <cell r="AW2829">
            <v>8.73</v>
          </cell>
          <cell r="AX2829">
            <v>11</v>
          </cell>
          <cell r="AY2829">
            <v>55.8</v>
          </cell>
          <cell r="AZ2829">
            <v>702400</v>
          </cell>
          <cell r="BA2829">
            <v>39596</v>
          </cell>
          <cell r="BB2829">
            <v>18217.565999999999</v>
          </cell>
          <cell r="BC2829">
            <v>8.4499999999999993</v>
          </cell>
          <cell r="BD2829">
            <v>10.5</v>
          </cell>
          <cell r="BE2829">
            <v>55.76</v>
          </cell>
          <cell r="BF2829">
            <v>39447</v>
          </cell>
          <cell r="BG2829">
            <v>649964.87400000007</v>
          </cell>
          <cell r="BH2829" t="str">
            <v>Date Certain</v>
          </cell>
          <cell r="BI2829" t="str">
            <v>Distribution</v>
          </cell>
          <cell r="BJ2829" t="str">
            <v>Settled</v>
          </cell>
          <cell r="BK2829" t="str">
            <v>No</v>
          </cell>
          <cell r="BL2829" t="str">
            <v>No</v>
          </cell>
        </row>
        <row r="2830">
          <cell r="AE2830">
            <v>274</v>
          </cell>
          <cell r="AF2830">
            <v>0</v>
          </cell>
          <cell r="AG2830">
            <v>1</v>
          </cell>
          <cell r="AH2830">
            <v>1</v>
          </cell>
          <cell r="AI2830">
            <v>1</v>
          </cell>
          <cell r="AJ2830">
            <v>1</v>
          </cell>
          <cell r="AL2830">
            <v>53</v>
          </cell>
          <cell r="AM2830">
            <v>178</v>
          </cell>
          <cell r="AO2830" t="str">
            <v>C-07-0829-GA-AIR</v>
          </cell>
          <cell r="AP2830">
            <v>152</v>
          </cell>
          <cell r="AQ2830" t="str">
            <v>OH</v>
          </cell>
          <cell r="AR2830" t="str">
            <v>The East Ohio Gas Company</v>
          </cell>
          <cell r="AS2830" t="str">
            <v>ENB</v>
          </cell>
          <cell r="AT2830" t="str">
            <v>Natural Gas</v>
          </cell>
          <cell r="AU2830">
            <v>39324</v>
          </cell>
          <cell r="AV2830">
            <v>76019.111000000004</v>
          </cell>
          <cell r="AW2830">
            <v>8.7200000000000006</v>
          </cell>
          <cell r="AX2830">
            <v>12</v>
          </cell>
          <cell r="AY2830">
            <v>44.84</v>
          </cell>
          <cell r="AZ2830">
            <v>1071769.1270000001</v>
          </cell>
          <cell r="BA2830">
            <v>39736</v>
          </cell>
          <cell r="BB2830">
            <v>40500</v>
          </cell>
          <cell r="BC2830">
            <v>8.49</v>
          </cell>
          <cell r="BD2830" t="str">
            <v>NA</v>
          </cell>
          <cell r="BE2830" t="str">
            <v>NA</v>
          </cell>
          <cell r="BF2830">
            <v>39447</v>
          </cell>
          <cell r="BG2830">
            <v>1404744.493</v>
          </cell>
          <cell r="BH2830" t="str">
            <v>Date Certain</v>
          </cell>
          <cell r="BI2830" t="str">
            <v>Distribution</v>
          </cell>
          <cell r="BJ2830" t="str">
            <v>Settled</v>
          </cell>
          <cell r="BK2830" t="str">
            <v>No</v>
          </cell>
          <cell r="BL2830" t="str">
            <v>No</v>
          </cell>
        </row>
        <row r="2831">
          <cell r="AE2831">
            <v>274</v>
          </cell>
          <cell r="AF2831">
            <v>0</v>
          </cell>
          <cell r="AG2831">
            <v>1</v>
          </cell>
          <cell r="AH2831">
            <v>1</v>
          </cell>
          <cell r="AI2831">
            <v>1</v>
          </cell>
          <cell r="AJ2831">
            <v>1</v>
          </cell>
          <cell r="AL2831">
            <v>53</v>
          </cell>
          <cell r="AM2831">
            <v>178</v>
          </cell>
          <cell r="AO2831" t="str">
            <v>C-07-1080-GA-AIR</v>
          </cell>
          <cell r="AP2831">
            <v>224</v>
          </cell>
          <cell r="AQ2831" t="str">
            <v>OH</v>
          </cell>
          <cell r="AR2831" t="str">
            <v>Vectren Energy Delivery of Ohio, Inc.</v>
          </cell>
          <cell r="AS2831" t="str">
            <v>CNP</v>
          </cell>
          <cell r="AT2831" t="str">
            <v>Natural Gas</v>
          </cell>
          <cell r="AU2831">
            <v>39406</v>
          </cell>
          <cell r="AV2831">
            <v>27038.546000000002</v>
          </cell>
          <cell r="AW2831">
            <v>9.36</v>
          </cell>
          <cell r="AX2831">
            <v>11.5</v>
          </cell>
          <cell r="AY2831">
            <v>52</v>
          </cell>
          <cell r="AZ2831">
            <v>231897</v>
          </cell>
          <cell r="BA2831">
            <v>39820</v>
          </cell>
          <cell r="BB2831">
            <v>14779.153</v>
          </cell>
          <cell r="BC2831">
            <v>8.89</v>
          </cell>
          <cell r="BD2831" t="str">
            <v>NA</v>
          </cell>
          <cell r="BE2831" t="str">
            <v>NA</v>
          </cell>
          <cell r="BF2831">
            <v>39599</v>
          </cell>
          <cell r="BG2831">
            <v>234839.28200000001</v>
          </cell>
          <cell r="BH2831" t="str">
            <v>Date Certain</v>
          </cell>
          <cell r="BI2831" t="str">
            <v>Distribution</v>
          </cell>
          <cell r="BJ2831" t="str">
            <v>Settled</v>
          </cell>
          <cell r="BK2831" t="str">
            <v>No</v>
          </cell>
          <cell r="BL2831" t="str">
            <v>No</v>
          </cell>
        </row>
        <row r="2832">
          <cell r="AE2832">
            <v>274</v>
          </cell>
          <cell r="AF2832">
            <v>0</v>
          </cell>
          <cell r="AG2832">
            <v>1</v>
          </cell>
          <cell r="AH2832">
            <v>1</v>
          </cell>
          <cell r="AI2832">
            <v>1</v>
          </cell>
          <cell r="AJ2832">
            <v>1</v>
          </cell>
          <cell r="AL2832">
            <v>53</v>
          </cell>
          <cell r="AM2832">
            <v>178</v>
          </cell>
          <cell r="AO2832" t="str">
            <v>C-08-0072-GA-AIR</v>
          </cell>
          <cell r="AP2832">
            <v>291</v>
          </cell>
          <cell r="AQ2832" t="str">
            <v>OH</v>
          </cell>
          <cell r="AR2832" t="str">
            <v>Columbia Gas of Ohio, Inc.</v>
          </cell>
          <cell r="AS2832" t="str">
            <v>NI</v>
          </cell>
          <cell r="AT2832" t="str">
            <v>Natural Gas</v>
          </cell>
          <cell r="AU2832">
            <v>39510</v>
          </cell>
          <cell r="AV2832">
            <v>79280</v>
          </cell>
          <cell r="AW2832">
            <v>9.1300000000000008</v>
          </cell>
          <cell r="AX2832">
            <v>11.5</v>
          </cell>
          <cell r="AY2832">
            <v>58.65</v>
          </cell>
          <cell r="AZ2832">
            <v>1129642</v>
          </cell>
          <cell r="BA2832">
            <v>39785</v>
          </cell>
          <cell r="BB2832">
            <v>47143.1</v>
          </cell>
          <cell r="BC2832">
            <v>8.1199999999999992</v>
          </cell>
          <cell r="BD2832">
            <v>10.39</v>
          </cell>
          <cell r="BE2832" t="str">
            <v>NA</v>
          </cell>
          <cell r="BF2832">
            <v>39721</v>
          </cell>
          <cell r="BG2832">
            <v>1028445</v>
          </cell>
          <cell r="BH2832" t="str">
            <v>Date Certain</v>
          </cell>
          <cell r="BI2832" t="str">
            <v>Distribution</v>
          </cell>
          <cell r="BJ2832" t="str">
            <v>Settled</v>
          </cell>
          <cell r="BK2832" t="str">
            <v>No</v>
          </cell>
          <cell r="BL2832" t="str">
            <v>No</v>
          </cell>
        </row>
        <row r="2833">
          <cell r="AE2833">
            <v>274</v>
          </cell>
          <cell r="AF2833">
            <v>0</v>
          </cell>
          <cell r="AG2833">
            <v>1</v>
          </cell>
          <cell r="AH2833">
            <v>1</v>
          </cell>
          <cell r="AI2833">
            <v>1</v>
          </cell>
          <cell r="AJ2833">
            <v>0</v>
          </cell>
          <cell r="AL2833">
            <v>53</v>
          </cell>
          <cell r="AM2833">
            <v>178</v>
          </cell>
          <cell r="AO2833" t="str">
            <v>C-08-0709-EL-AIR</v>
          </cell>
          <cell r="AP2833">
            <v>375</v>
          </cell>
          <cell r="AQ2833" t="str">
            <v>OH</v>
          </cell>
          <cell r="AR2833" t="str">
            <v>Duke Energy Ohio, Inc.</v>
          </cell>
          <cell r="AS2833" t="str">
            <v>DUK</v>
          </cell>
          <cell r="AT2833" t="str">
            <v>Electric</v>
          </cell>
          <cell r="AU2833">
            <v>39654</v>
          </cell>
          <cell r="AV2833">
            <v>85600</v>
          </cell>
          <cell r="AW2833">
            <v>9.1</v>
          </cell>
          <cell r="AX2833">
            <v>11</v>
          </cell>
          <cell r="AY2833">
            <v>58.28</v>
          </cell>
          <cell r="AZ2833">
            <v>979490.58900000004</v>
          </cell>
          <cell r="BA2833">
            <v>40002</v>
          </cell>
          <cell r="BB2833">
            <v>55300</v>
          </cell>
          <cell r="BC2833">
            <v>8.61</v>
          </cell>
          <cell r="BD2833">
            <v>10.63</v>
          </cell>
          <cell r="BE2833">
            <v>51.59</v>
          </cell>
          <cell r="BF2833">
            <v>39813</v>
          </cell>
          <cell r="BG2833">
            <v>963787.30700000003</v>
          </cell>
          <cell r="BH2833" t="str">
            <v>Date Certain</v>
          </cell>
          <cell r="BI2833" t="str">
            <v>Distribution</v>
          </cell>
          <cell r="BJ2833" t="str">
            <v>Settled</v>
          </cell>
          <cell r="BK2833" t="str">
            <v>No</v>
          </cell>
          <cell r="BL2833" t="str">
            <v>No</v>
          </cell>
        </row>
        <row r="2834">
          <cell r="AE2834">
            <v>274</v>
          </cell>
          <cell r="AF2834">
            <v>0</v>
          </cell>
          <cell r="AG2834">
            <v>1</v>
          </cell>
          <cell r="AH2834">
            <v>1</v>
          </cell>
          <cell r="AI2834">
            <v>1</v>
          </cell>
          <cell r="AJ2834">
            <v>0</v>
          </cell>
          <cell r="AL2834">
            <v>53</v>
          </cell>
          <cell r="AM2834">
            <v>178</v>
          </cell>
          <cell r="AO2834" t="str">
            <v>C-79-11-EL-AIR</v>
          </cell>
          <cell r="AP2834">
            <v>1478</v>
          </cell>
          <cell r="AQ2834" t="str">
            <v>OH</v>
          </cell>
          <cell r="AR2834" t="str">
            <v>Duke Energy Ohio, Inc.</v>
          </cell>
          <cell r="AS2834" t="str">
            <v>DUK</v>
          </cell>
          <cell r="AT2834" t="str">
            <v>Electric</v>
          </cell>
          <cell r="AU2834">
            <v>28951</v>
          </cell>
          <cell r="AV2834">
            <v>104000</v>
          </cell>
          <cell r="AW2834">
            <v>11.09</v>
          </cell>
          <cell r="AX2834">
            <v>16.5</v>
          </cell>
          <cell r="AY2834">
            <v>36.700000000000003</v>
          </cell>
          <cell r="AZ2834" t="str">
            <v>NA</v>
          </cell>
          <cell r="BA2834">
            <v>29227</v>
          </cell>
          <cell r="BB2834">
            <v>35100</v>
          </cell>
          <cell r="BC2834">
            <v>10.24</v>
          </cell>
          <cell r="BD2834">
            <v>14.39</v>
          </cell>
          <cell r="BE2834">
            <v>35.799999999999997</v>
          </cell>
          <cell r="BF2834">
            <v>29128</v>
          </cell>
          <cell r="BG2834" t="str">
            <v>NA</v>
          </cell>
          <cell r="BI2834" t="str">
            <v>Vertically Integrated</v>
          </cell>
          <cell r="BJ2834" t="str">
            <v>Fully Litigated</v>
          </cell>
          <cell r="BK2834" t="str">
            <v>No</v>
          </cell>
          <cell r="BL2834" t="str">
            <v>No</v>
          </cell>
        </row>
        <row r="2835">
          <cell r="AE2835">
            <v>274</v>
          </cell>
          <cell r="AF2835">
            <v>0</v>
          </cell>
          <cell r="AG2835">
            <v>1</v>
          </cell>
          <cell r="AH2835">
            <v>1</v>
          </cell>
          <cell r="AI2835">
            <v>1</v>
          </cell>
          <cell r="AJ2835">
            <v>0</v>
          </cell>
          <cell r="AL2835">
            <v>53</v>
          </cell>
          <cell r="AM2835">
            <v>178</v>
          </cell>
          <cell r="AO2835" t="str">
            <v>C-80-260-EL-AIR</v>
          </cell>
          <cell r="AP2835">
            <v>1479</v>
          </cell>
          <cell r="AQ2835" t="str">
            <v>OH</v>
          </cell>
          <cell r="AR2835" t="str">
            <v>Duke Energy Ohio, Inc.</v>
          </cell>
          <cell r="AS2835" t="str">
            <v>DUK</v>
          </cell>
          <cell r="AT2835" t="str">
            <v>Electric</v>
          </cell>
          <cell r="AU2835">
            <v>29370</v>
          </cell>
          <cell r="AV2835">
            <v>72200</v>
          </cell>
          <cell r="AW2835">
            <v>11</v>
          </cell>
          <cell r="AX2835">
            <v>16</v>
          </cell>
          <cell r="AY2835">
            <v>37.700000000000003</v>
          </cell>
          <cell r="AZ2835" t="str">
            <v>NA</v>
          </cell>
          <cell r="BA2835">
            <v>29663</v>
          </cell>
          <cell r="BB2835">
            <v>50500</v>
          </cell>
          <cell r="BC2835">
            <v>11.28</v>
          </cell>
          <cell r="BD2835">
            <v>16.190000000000001</v>
          </cell>
          <cell r="BE2835">
            <v>34.44</v>
          </cell>
          <cell r="BF2835">
            <v>29525</v>
          </cell>
          <cell r="BG2835" t="str">
            <v>NA</v>
          </cell>
          <cell r="BI2835" t="str">
            <v>Vertically Integrated</v>
          </cell>
          <cell r="BJ2835" t="str">
            <v>Fully Litigated</v>
          </cell>
          <cell r="BK2835" t="str">
            <v>No</v>
          </cell>
          <cell r="BL2835" t="str">
            <v>No</v>
          </cell>
        </row>
        <row r="2836">
          <cell r="AE2836">
            <v>274</v>
          </cell>
          <cell r="AF2836">
            <v>0</v>
          </cell>
          <cell r="AG2836">
            <v>1</v>
          </cell>
          <cell r="AH2836">
            <v>1</v>
          </cell>
          <cell r="AI2836">
            <v>1</v>
          </cell>
          <cell r="AJ2836">
            <v>0</v>
          </cell>
          <cell r="AL2836">
            <v>53</v>
          </cell>
          <cell r="AM2836">
            <v>178</v>
          </cell>
          <cell r="AO2836" t="str">
            <v>C-81-66-EL-AIR</v>
          </cell>
          <cell r="AP2836">
            <v>1480</v>
          </cell>
          <cell r="AQ2836" t="str">
            <v>OH</v>
          </cell>
          <cell r="AR2836" t="str">
            <v>Duke Energy Ohio, Inc.</v>
          </cell>
          <cell r="AS2836" t="str">
            <v>DUK</v>
          </cell>
          <cell r="AT2836" t="str">
            <v>Electric</v>
          </cell>
          <cell r="AU2836">
            <v>29692</v>
          </cell>
          <cell r="AV2836">
            <v>135000</v>
          </cell>
          <cell r="AW2836">
            <v>11.69</v>
          </cell>
          <cell r="AX2836">
            <v>17</v>
          </cell>
          <cell r="AY2836">
            <v>36.9</v>
          </cell>
          <cell r="AZ2836" t="str">
            <v>NA</v>
          </cell>
          <cell r="BA2836">
            <v>29978</v>
          </cell>
          <cell r="BB2836">
            <v>85400</v>
          </cell>
          <cell r="BC2836">
            <v>11.8</v>
          </cell>
          <cell r="BD2836">
            <v>16.84</v>
          </cell>
          <cell r="BE2836">
            <v>34.5</v>
          </cell>
          <cell r="BF2836">
            <v>29859</v>
          </cell>
          <cell r="BG2836" t="str">
            <v>NA</v>
          </cell>
          <cell r="BI2836" t="str">
            <v>Vertically Integrated</v>
          </cell>
          <cell r="BJ2836" t="str">
            <v>Fully Litigated</v>
          </cell>
          <cell r="BK2836" t="str">
            <v>No</v>
          </cell>
          <cell r="BL2836" t="str">
            <v>No</v>
          </cell>
        </row>
        <row r="2837">
          <cell r="AE2837">
            <v>274</v>
          </cell>
          <cell r="AF2837">
            <v>0</v>
          </cell>
          <cell r="AG2837">
            <v>1</v>
          </cell>
          <cell r="AH2837">
            <v>1</v>
          </cell>
          <cell r="AI2837">
            <v>1</v>
          </cell>
          <cell r="AJ2837">
            <v>1</v>
          </cell>
          <cell r="AL2837">
            <v>53</v>
          </cell>
          <cell r="AM2837">
            <v>178</v>
          </cell>
          <cell r="AO2837" t="str">
            <v>C-81-67-GA-AIR</v>
          </cell>
          <cell r="AP2837">
            <v>1481</v>
          </cell>
          <cell r="AQ2837" t="str">
            <v>OH</v>
          </cell>
          <cell r="AR2837" t="str">
            <v>Duke Energy Ohio, Inc.</v>
          </cell>
          <cell r="AS2837" t="str">
            <v>DUK</v>
          </cell>
          <cell r="AT2837" t="str">
            <v>Natural Gas</v>
          </cell>
          <cell r="AU2837">
            <v>29692</v>
          </cell>
          <cell r="AV2837">
            <v>21700</v>
          </cell>
          <cell r="AW2837">
            <v>11.69</v>
          </cell>
          <cell r="AX2837">
            <v>17</v>
          </cell>
          <cell r="AY2837">
            <v>36.9</v>
          </cell>
          <cell r="AZ2837" t="str">
            <v>NA</v>
          </cell>
          <cell r="BA2837">
            <v>29978</v>
          </cell>
          <cell r="BB2837">
            <v>19400</v>
          </cell>
          <cell r="BC2837">
            <v>11.8</v>
          </cell>
          <cell r="BD2837">
            <v>16.84</v>
          </cell>
          <cell r="BE2837">
            <v>34.5</v>
          </cell>
          <cell r="BF2837">
            <v>29859</v>
          </cell>
          <cell r="BG2837" t="str">
            <v>NA</v>
          </cell>
          <cell r="BI2837" t="str">
            <v>Distribution</v>
          </cell>
          <cell r="BJ2837" t="str">
            <v>Fully Litigated</v>
          </cell>
          <cell r="BK2837" t="str">
            <v>No</v>
          </cell>
          <cell r="BL2837" t="str">
            <v>No</v>
          </cell>
        </row>
        <row r="2838">
          <cell r="AE2838">
            <v>274</v>
          </cell>
          <cell r="AF2838">
            <v>0</v>
          </cell>
          <cell r="AG2838">
            <v>1</v>
          </cell>
          <cell r="AH2838">
            <v>1</v>
          </cell>
          <cell r="AI2838">
            <v>1</v>
          </cell>
          <cell r="AJ2838">
            <v>0</v>
          </cell>
          <cell r="AL2838">
            <v>53</v>
          </cell>
          <cell r="AM2838">
            <v>178</v>
          </cell>
          <cell r="AO2838" t="str">
            <v>C-82-485-EL-AIR</v>
          </cell>
          <cell r="AP2838">
            <v>1482</v>
          </cell>
          <cell r="AQ2838" t="str">
            <v>OH</v>
          </cell>
          <cell r="AR2838" t="str">
            <v>Duke Energy Ohio, Inc.</v>
          </cell>
          <cell r="AS2838" t="str">
            <v>DUK</v>
          </cell>
          <cell r="AT2838" t="str">
            <v>Electric</v>
          </cell>
          <cell r="AU2838">
            <v>30134</v>
          </cell>
          <cell r="AV2838">
            <v>116600</v>
          </cell>
          <cell r="AW2838">
            <v>12.66</v>
          </cell>
          <cell r="AX2838">
            <v>18.75</v>
          </cell>
          <cell r="AY2838">
            <v>34.200000000000003</v>
          </cell>
          <cell r="AZ2838" t="str">
            <v>NA</v>
          </cell>
          <cell r="BA2838">
            <v>30405</v>
          </cell>
          <cell r="BB2838">
            <v>30700</v>
          </cell>
          <cell r="BC2838">
            <v>12.29</v>
          </cell>
          <cell r="BD2838">
            <v>16.71</v>
          </cell>
          <cell r="BE2838">
            <v>36.200000000000003</v>
          </cell>
          <cell r="BF2838">
            <v>30406</v>
          </cell>
          <cell r="BG2838" t="str">
            <v>NA</v>
          </cell>
          <cell r="BH2838" t="str">
            <v>Date Certain</v>
          </cell>
          <cell r="BI2838" t="str">
            <v>Vertically Integrated</v>
          </cell>
          <cell r="BJ2838" t="str">
            <v>Settled</v>
          </cell>
          <cell r="BK2838" t="str">
            <v>No</v>
          </cell>
          <cell r="BL2838" t="str">
            <v>No</v>
          </cell>
        </row>
        <row r="2839">
          <cell r="AE2839">
            <v>274</v>
          </cell>
          <cell r="AF2839">
            <v>0</v>
          </cell>
          <cell r="AG2839">
            <v>1</v>
          </cell>
          <cell r="AH2839">
            <v>1</v>
          </cell>
          <cell r="AI2839">
            <v>1</v>
          </cell>
          <cell r="AJ2839">
            <v>0</v>
          </cell>
          <cell r="AL2839">
            <v>53</v>
          </cell>
          <cell r="AM2839">
            <v>178</v>
          </cell>
          <cell r="AO2839" t="str">
            <v>C-83-1528-EL-AIR</v>
          </cell>
          <cell r="AP2839">
            <v>1483</v>
          </cell>
          <cell r="AQ2839" t="str">
            <v>OH</v>
          </cell>
          <cell r="AR2839" t="str">
            <v>Duke Energy Ohio, Inc.</v>
          </cell>
          <cell r="AS2839" t="str">
            <v>DUK</v>
          </cell>
          <cell r="AT2839" t="str">
            <v>Electric</v>
          </cell>
          <cell r="AU2839">
            <v>30747</v>
          </cell>
          <cell r="AV2839">
            <v>66300</v>
          </cell>
          <cell r="AW2839">
            <v>13.08</v>
          </cell>
          <cell r="AX2839">
            <v>18.489999999999998</v>
          </cell>
          <cell r="AY2839">
            <v>37.9</v>
          </cell>
          <cell r="AZ2839">
            <v>1365800</v>
          </cell>
          <cell r="BA2839">
            <v>31006</v>
          </cell>
          <cell r="BB2839">
            <v>37900</v>
          </cell>
          <cell r="BC2839">
            <v>12.1</v>
          </cell>
          <cell r="BD2839">
            <v>15.92</v>
          </cell>
          <cell r="BE2839">
            <v>37.799999999999997</v>
          </cell>
          <cell r="BF2839">
            <v>30955</v>
          </cell>
          <cell r="BG2839">
            <v>1365800</v>
          </cell>
          <cell r="BH2839" t="str">
            <v>Date Certain</v>
          </cell>
          <cell r="BI2839" t="str">
            <v>Vertically Integrated</v>
          </cell>
          <cell r="BJ2839" t="str">
            <v>Fully Litigated</v>
          </cell>
          <cell r="BK2839" t="str">
            <v>No</v>
          </cell>
          <cell r="BL2839" t="str">
            <v>No</v>
          </cell>
        </row>
        <row r="2840">
          <cell r="AE2840">
            <v>274</v>
          </cell>
          <cell r="AF2840">
            <v>0</v>
          </cell>
          <cell r="AG2840">
            <v>1</v>
          </cell>
          <cell r="AH2840">
            <v>1</v>
          </cell>
          <cell r="AI2840">
            <v>1</v>
          </cell>
          <cell r="AJ2840">
            <v>1</v>
          </cell>
          <cell r="AL2840">
            <v>53</v>
          </cell>
          <cell r="AM2840">
            <v>178</v>
          </cell>
          <cell r="AO2840" t="str">
            <v>C-83-1529-GA-AIR</v>
          </cell>
          <cell r="AP2840">
            <v>1484</v>
          </cell>
          <cell r="AQ2840" t="str">
            <v>OH</v>
          </cell>
          <cell r="AR2840" t="str">
            <v>Duke Energy Ohio, Inc.</v>
          </cell>
          <cell r="AS2840" t="str">
            <v>DUK</v>
          </cell>
          <cell r="AT2840" t="str">
            <v>Natural Gas</v>
          </cell>
          <cell r="AU2840">
            <v>30747</v>
          </cell>
          <cell r="AV2840">
            <v>24200</v>
          </cell>
          <cell r="AW2840">
            <v>13.08</v>
          </cell>
          <cell r="AX2840">
            <v>18.489999999999998</v>
          </cell>
          <cell r="AY2840">
            <v>37.9</v>
          </cell>
          <cell r="AZ2840">
            <v>156700</v>
          </cell>
          <cell r="BA2840">
            <v>31006</v>
          </cell>
          <cell r="BB2840">
            <v>19100</v>
          </cell>
          <cell r="BC2840">
            <v>12.1</v>
          </cell>
          <cell r="BD2840">
            <v>15.92</v>
          </cell>
          <cell r="BE2840">
            <v>37.799999999999997</v>
          </cell>
          <cell r="BF2840">
            <v>30955</v>
          </cell>
          <cell r="BG2840">
            <v>156700</v>
          </cell>
          <cell r="BH2840" t="str">
            <v>Date Certain</v>
          </cell>
          <cell r="BI2840" t="str">
            <v>Distribution</v>
          </cell>
          <cell r="BJ2840" t="str">
            <v>Fully Litigated</v>
          </cell>
          <cell r="BK2840" t="str">
            <v>No</v>
          </cell>
          <cell r="BL2840" t="str">
            <v>No</v>
          </cell>
        </row>
        <row r="2841">
          <cell r="AE2841">
            <v>274</v>
          </cell>
          <cell r="AF2841">
            <v>0</v>
          </cell>
          <cell r="AG2841">
            <v>1</v>
          </cell>
          <cell r="AH2841">
            <v>1</v>
          </cell>
          <cell r="AI2841">
            <v>1</v>
          </cell>
          <cell r="AJ2841">
            <v>0</v>
          </cell>
          <cell r="AL2841">
            <v>53</v>
          </cell>
          <cell r="AM2841">
            <v>178</v>
          </cell>
          <cell r="AO2841" t="str">
            <v>C-79-537-EL-AIR</v>
          </cell>
          <cell r="AP2841">
            <v>1485</v>
          </cell>
          <cell r="AQ2841" t="str">
            <v>OH</v>
          </cell>
          <cell r="AR2841" t="str">
            <v>The Cleveland Electric Illuminating Company</v>
          </cell>
          <cell r="AS2841" t="str">
            <v>FE</v>
          </cell>
          <cell r="AT2841" t="str">
            <v>Electric</v>
          </cell>
          <cell r="AU2841">
            <v>29115</v>
          </cell>
          <cell r="AV2841">
            <v>136600</v>
          </cell>
          <cell r="AW2841">
            <v>11.17</v>
          </cell>
          <cell r="AX2841">
            <v>16</v>
          </cell>
          <cell r="AY2841">
            <v>38.44</v>
          </cell>
          <cell r="AZ2841" t="str">
            <v>NA</v>
          </cell>
          <cell r="BA2841">
            <v>29412</v>
          </cell>
          <cell r="BB2841">
            <v>69600</v>
          </cell>
          <cell r="BC2841">
            <v>10.82</v>
          </cell>
          <cell r="BD2841">
            <v>15</v>
          </cell>
          <cell r="BE2841">
            <v>38.409999999999997</v>
          </cell>
          <cell r="BF2841">
            <v>29220</v>
          </cell>
          <cell r="BG2841" t="str">
            <v>NA</v>
          </cell>
          <cell r="BI2841" t="str">
            <v>Vertically Integrated</v>
          </cell>
          <cell r="BJ2841" t="str">
            <v>Fully Litigated</v>
          </cell>
          <cell r="BK2841" t="str">
            <v>No</v>
          </cell>
          <cell r="BL2841" t="str">
            <v>No</v>
          </cell>
        </row>
        <row r="2842">
          <cell r="AE2842">
            <v>274</v>
          </cell>
          <cell r="AF2842">
            <v>0</v>
          </cell>
          <cell r="AG2842">
            <v>1</v>
          </cell>
          <cell r="AH2842">
            <v>1</v>
          </cell>
          <cell r="AI2842">
            <v>1</v>
          </cell>
          <cell r="AJ2842">
            <v>0</v>
          </cell>
          <cell r="AL2842">
            <v>53</v>
          </cell>
          <cell r="AM2842">
            <v>178</v>
          </cell>
          <cell r="AO2842" t="str">
            <v>C-80-376-EL-AIR</v>
          </cell>
          <cell r="AP2842">
            <v>1486</v>
          </cell>
          <cell r="AQ2842" t="str">
            <v>OH</v>
          </cell>
          <cell r="AR2842" t="str">
            <v>The Cleveland Electric Illuminating Company</v>
          </cell>
          <cell r="AS2842" t="str">
            <v>FE</v>
          </cell>
          <cell r="AT2842" t="str">
            <v>Electric</v>
          </cell>
          <cell r="AU2842">
            <v>29418</v>
          </cell>
          <cell r="AV2842">
            <v>217300</v>
          </cell>
          <cell r="AW2842">
            <v>12.06</v>
          </cell>
          <cell r="AX2842">
            <v>17</v>
          </cell>
          <cell r="AY2842">
            <v>35.15</v>
          </cell>
          <cell r="AZ2842" t="str">
            <v>NA</v>
          </cell>
          <cell r="BA2842">
            <v>29710</v>
          </cell>
          <cell r="BB2842">
            <v>143400</v>
          </cell>
          <cell r="BC2842">
            <v>11.76</v>
          </cell>
          <cell r="BD2842">
            <v>16.22</v>
          </cell>
          <cell r="BE2842">
            <v>35.61</v>
          </cell>
          <cell r="BF2842">
            <v>29586</v>
          </cell>
          <cell r="BG2842" t="str">
            <v>NA</v>
          </cell>
          <cell r="BI2842" t="str">
            <v>Vertically Integrated</v>
          </cell>
          <cell r="BJ2842" t="str">
            <v>Fully Litigated</v>
          </cell>
          <cell r="BK2842" t="str">
            <v>No</v>
          </cell>
          <cell r="BL2842" t="str">
            <v>No</v>
          </cell>
        </row>
        <row r="2843">
          <cell r="AE2843">
            <v>274</v>
          </cell>
          <cell r="AF2843">
            <v>0</v>
          </cell>
          <cell r="AG2843">
            <v>1</v>
          </cell>
          <cell r="AH2843">
            <v>1</v>
          </cell>
          <cell r="AI2843">
            <v>1</v>
          </cell>
          <cell r="AJ2843">
            <v>0</v>
          </cell>
          <cell r="AL2843">
            <v>53</v>
          </cell>
          <cell r="AM2843">
            <v>178</v>
          </cell>
          <cell r="AO2843" t="str">
            <v>C-81-146-EL-AIR</v>
          </cell>
          <cell r="AP2843">
            <v>1487</v>
          </cell>
          <cell r="AQ2843" t="str">
            <v>OH</v>
          </cell>
          <cell r="AR2843" t="str">
            <v>The Cleveland Electric Illuminating Company</v>
          </cell>
          <cell r="AS2843" t="str">
            <v>FE</v>
          </cell>
          <cell r="AT2843" t="str">
            <v>Electric</v>
          </cell>
          <cell r="AU2843">
            <v>29711</v>
          </cell>
          <cell r="AV2843">
            <v>186800</v>
          </cell>
          <cell r="AW2843">
            <v>12.92</v>
          </cell>
          <cell r="AX2843">
            <v>19</v>
          </cell>
          <cell r="AY2843">
            <v>35.65</v>
          </cell>
          <cell r="AZ2843" t="str">
            <v>NA</v>
          </cell>
          <cell r="BA2843">
            <v>30027</v>
          </cell>
          <cell r="BB2843">
            <v>107000</v>
          </cell>
          <cell r="BC2843">
            <v>12.25</v>
          </cell>
          <cell r="BD2843">
            <v>17.3</v>
          </cell>
          <cell r="BE2843">
            <v>37.69</v>
          </cell>
          <cell r="BF2843">
            <v>30316</v>
          </cell>
          <cell r="BG2843" t="str">
            <v>NA</v>
          </cell>
          <cell r="BI2843" t="str">
            <v>Vertically Integrated</v>
          </cell>
          <cell r="BJ2843" t="str">
            <v>Fully Litigated</v>
          </cell>
          <cell r="BK2843" t="str">
            <v>No</v>
          </cell>
          <cell r="BL2843" t="str">
            <v>No</v>
          </cell>
        </row>
        <row r="2844">
          <cell r="AE2844">
            <v>274</v>
          </cell>
          <cell r="AF2844">
            <v>0</v>
          </cell>
          <cell r="AG2844">
            <v>1</v>
          </cell>
          <cell r="AH2844">
            <v>1</v>
          </cell>
          <cell r="AI2844">
            <v>1</v>
          </cell>
          <cell r="AJ2844">
            <v>0</v>
          </cell>
          <cell r="AL2844">
            <v>53</v>
          </cell>
          <cell r="AM2844">
            <v>178</v>
          </cell>
          <cell r="AO2844" t="str">
            <v>C-81-1378-EL-AIR</v>
          </cell>
          <cell r="AP2844">
            <v>1488</v>
          </cell>
          <cell r="AQ2844" t="str">
            <v>OH</v>
          </cell>
          <cell r="AR2844" t="str">
            <v>The Cleveland Electric Illuminating Company</v>
          </cell>
          <cell r="AS2844" t="str">
            <v>FE</v>
          </cell>
          <cell r="AT2844" t="str">
            <v>Electric</v>
          </cell>
          <cell r="AU2844">
            <v>30029</v>
          </cell>
          <cell r="AV2844">
            <v>258300</v>
          </cell>
          <cell r="AW2844">
            <v>13.25</v>
          </cell>
          <cell r="AX2844">
            <v>19</v>
          </cell>
          <cell r="AY2844">
            <v>39.159999999999997</v>
          </cell>
          <cell r="AZ2844">
            <v>2566500</v>
          </cell>
          <cell r="BA2844">
            <v>30321</v>
          </cell>
          <cell r="BB2844">
            <v>89400</v>
          </cell>
          <cell r="BC2844">
            <v>12.6</v>
          </cell>
          <cell r="BD2844">
            <v>17.329999999999998</v>
          </cell>
          <cell r="BE2844">
            <v>39.159999999999997</v>
          </cell>
          <cell r="BF2844">
            <v>30194</v>
          </cell>
          <cell r="BG2844">
            <v>2198400</v>
          </cell>
          <cell r="BH2844" t="str">
            <v>Date Certain</v>
          </cell>
          <cell r="BI2844" t="str">
            <v>Vertically Integrated</v>
          </cell>
          <cell r="BJ2844" t="str">
            <v>Fully Litigated</v>
          </cell>
          <cell r="BK2844" t="str">
            <v>No</v>
          </cell>
          <cell r="BL2844" t="str">
            <v>No</v>
          </cell>
        </row>
        <row r="2845">
          <cell r="AE2845">
            <v>274</v>
          </cell>
          <cell r="AF2845">
            <v>0</v>
          </cell>
          <cell r="AG2845">
            <v>1</v>
          </cell>
          <cell r="AH2845">
            <v>1</v>
          </cell>
          <cell r="AI2845">
            <v>1</v>
          </cell>
          <cell r="AJ2845">
            <v>0</v>
          </cell>
          <cell r="AL2845">
            <v>53</v>
          </cell>
          <cell r="AM2845">
            <v>178</v>
          </cell>
          <cell r="AO2845" t="str">
            <v>C-84-188-EL-AIR</v>
          </cell>
          <cell r="AP2845">
            <v>1489</v>
          </cell>
          <cell r="AQ2845" t="str">
            <v>OH</v>
          </cell>
          <cell r="AR2845" t="str">
            <v>The Cleveland Electric Illuminating Company</v>
          </cell>
          <cell r="AS2845" t="str">
            <v>FE</v>
          </cell>
          <cell r="AT2845" t="str">
            <v>Electric</v>
          </cell>
          <cell r="AU2845">
            <v>30775</v>
          </cell>
          <cell r="AV2845">
            <v>159000</v>
          </cell>
          <cell r="AW2845">
            <v>13.74</v>
          </cell>
          <cell r="AX2845">
            <v>19.600000000000001</v>
          </cell>
          <cell r="AY2845">
            <v>40.1</v>
          </cell>
          <cell r="AZ2845">
            <v>2169900</v>
          </cell>
          <cell r="BA2845">
            <v>31114</v>
          </cell>
          <cell r="BB2845">
            <v>19500</v>
          </cell>
          <cell r="BC2845">
            <v>12.99</v>
          </cell>
          <cell r="BD2845">
            <v>16.850000000000001</v>
          </cell>
          <cell r="BE2845">
            <v>40.43</v>
          </cell>
          <cell r="BF2845">
            <v>31047</v>
          </cell>
          <cell r="BG2845">
            <v>1972200</v>
          </cell>
          <cell r="BH2845" t="str">
            <v>Date Certain</v>
          </cell>
          <cell r="BI2845" t="str">
            <v>Vertically Integrated</v>
          </cell>
          <cell r="BJ2845" t="str">
            <v>Fully Litigated</v>
          </cell>
          <cell r="BK2845" t="str">
            <v>No</v>
          </cell>
          <cell r="BL2845" t="str">
            <v>No</v>
          </cell>
        </row>
        <row r="2846">
          <cell r="AE2846">
            <v>274</v>
          </cell>
          <cell r="AF2846">
            <v>0</v>
          </cell>
          <cell r="AG2846">
            <v>1</v>
          </cell>
          <cell r="AH2846">
            <v>1</v>
          </cell>
          <cell r="AI2846">
            <v>1</v>
          </cell>
          <cell r="AJ2846">
            <v>0</v>
          </cell>
          <cell r="AL2846">
            <v>53</v>
          </cell>
          <cell r="AM2846">
            <v>178</v>
          </cell>
          <cell r="AO2846" t="str">
            <v>C-85-675-EL-AIR</v>
          </cell>
          <cell r="AP2846">
            <v>1490</v>
          </cell>
          <cell r="AQ2846" t="str">
            <v>OH</v>
          </cell>
          <cell r="AR2846" t="str">
            <v>The Cleveland Electric Illuminating Company</v>
          </cell>
          <cell r="AS2846" t="str">
            <v>FE</v>
          </cell>
          <cell r="AT2846" t="str">
            <v>Electric</v>
          </cell>
          <cell r="AU2846">
            <v>31230</v>
          </cell>
          <cell r="AV2846">
            <v>233000</v>
          </cell>
          <cell r="AW2846">
            <v>13.88</v>
          </cell>
          <cell r="AX2846">
            <v>19.350000000000001</v>
          </cell>
          <cell r="AY2846">
            <v>39.479999999999997</v>
          </cell>
          <cell r="AZ2846">
            <v>2268900</v>
          </cell>
          <cell r="BA2846">
            <v>31587</v>
          </cell>
          <cell r="BB2846">
            <v>37000</v>
          </cell>
          <cell r="BC2846">
            <v>12.87</v>
          </cell>
          <cell r="BD2846">
            <v>16.63</v>
          </cell>
          <cell r="BE2846">
            <v>40.68</v>
          </cell>
          <cell r="BF2846">
            <v>31502</v>
          </cell>
          <cell r="BG2846">
            <v>2015900</v>
          </cell>
          <cell r="BH2846" t="str">
            <v>Date Certain</v>
          </cell>
          <cell r="BI2846" t="str">
            <v>Vertically Integrated</v>
          </cell>
          <cell r="BJ2846" t="str">
            <v>Fully Litigated</v>
          </cell>
          <cell r="BK2846" t="str">
            <v>No</v>
          </cell>
          <cell r="BL2846" t="str">
            <v>No</v>
          </cell>
        </row>
        <row r="2847">
          <cell r="AE2847">
            <v>274</v>
          </cell>
          <cell r="AF2847">
            <v>0</v>
          </cell>
          <cell r="AG2847">
            <v>1</v>
          </cell>
          <cell r="AH2847">
            <v>1</v>
          </cell>
          <cell r="AI2847">
            <v>1</v>
          </cell>
          <cell r="AJ2847">
            <v>0</v>
          </cell>
          <cell r="AL2847">
            <v>53</v>
          </cell>
          <cell r="AM2847">
            <v>178</v>
          </cell>
          <cell r="AO2847" t="str">
            <v>C-86-2025-EL-AIR</v>
          </cell>
          <cell r="AP2847">
            <v>1491</v>
          </cell>
          <cell r="AQ2847" t="str">
            <v>OH</v>
          </cell>
          <cell r="AR2847" t="str">
            <v>The Cleveland Electric Illuminating Company</v>
          </cell>
          <cell r="AS2847" t="str">
            <v>FE</v>
          </cell>
          <cell r="AT2847" t="str">
            <v>Electric</v>
          </cell>
          <cell r="AU2847">
            <v>31733</v>
          </cell>
          <cell r="AV2847">
            <v>241800</v>
          </cell>
          <cell r="AW2847">
            <v>12.84</v>
          </cell>
          <cell r="AX2847">
            <v>16.3</v>
          </cell>
          <cell r="AY2847">
            <v>37.96</v>
          </cell>
          <cell r="AZ2847">
            <v>2353500</v>
          </cell>
          <cell r="BA2847">
            <v>32127</v>
          </cell>
          <cell r="BB2847">
            <v>17000</v>
          </cell>
          <cell r="BC2847">
            <v>11.61</v>
          </cell>
          <cell r="BD2847">
            <v>13.72</v>
          </cell>
          <cell r="BE2847">
            <v>37.54</v>
          </cell>
          <cell r="BF2847">
            <v>31989</v>
          </cell>
          <cell r="BG2847">
            <v>2178100</v>
          </cell>
          <cell r="BH2847" t="str">
            <v>Date Certain</v>
          </cell>
          <cell r="BI2847" t="str">
            <v>Vertically Integrated</v>
          </cell>
          <cell r="BJ2847" t="str">
            <v>Fully Litigated</v>
          </cell>
          <cell r="BK2847" t="str">
            <v>No</v>
          </cell>
          <cell r="BL2847" t="str">
            <v>No</v>
          </cell>
        </row>
        <row r="2848">
          <cell r="AE2848">
            <v>274</v>
          </cell>
          <cell r="AF2848">
            <v>0</v>
          </cell>
          <cell r="AG2848">
            <v>1</v>
          </cell>
          <cell r="AH2848">
            <v>1</v>
          </cell>
          <cell r="AI2848">
            <v>1</v>
          </cell>
          <cell r="AJ2848">
            <v>0</v>
          </cell>
          <cell r="AL2848">
            <v>53</v>
          </cell>
          <cell r="AM2848">
            <v>178</v>
          </cell>
          <cell r="AO2848" t="str">
            <v>C-88-170-EL-AIR</v>
          </cell>
          <cell r="AP2848">
            <v>1492</v>
          </cell>
          <cell r="AQ2848" t="str">
            <v>OH</v>
          </cell>
          <cell r="AR2848" t="str">
            <v>The Cleveland Electric Illuminating Company</v>
          </cell>
          <cell r="AS2848" t="str">
            <v>FE</v>
          </cell>
          <cell r="AT2848" t="str">
            <v>Electric</v>
          </cell>
          <cell r="AU2848">
            <v>32210</v>
          </cell>
          <cell r="AV2848">
            <v>452600</v>
          </cell>
          <cell r="AW2848">
            <v>11.75</v>
          </cell>
          <cell r="AX2848">
            <v>14</v>
          </cell>
          <cell r="AY2848" t="str">
            <v>NA</v>
          </cell>
          <cell r="AZ2848" t="str">
            <v>NA</v>
          </cell>
          <cell r="BA2848">
            <v>32539</v>
          </cell>
          <cell r="BB2848">
            <v>324800</v>
          </cell>
          <cell r="BC2848" t="str">
            <v>NA</v>
          </cell>
          <cell r="BD2848" t="str">
            <v>NA</v>
          </cell>
          <cell r="BE2848" t="str">
            <v>NA</v>
          </cell>
          <cell r="BF2848">
            <v>32477</v>
          </cell>
          <cell r="BG2848" t="str">
            <v>NA</v>
          </cell>
          <cell r="BI2848" t="str">
            <v>Vertically Integrated</v>
          </cell>
          <cell r="BJ2848" t="str">
            <v>Settled</v>
          </cell>
          <cell r="BK2848" t="str">
            <v>Yes</v>
          </cell>
          <cell r="BL2848" t="str">
            <v>No</v>
          </cell>
        </row>
        <row r="2849">
          <cell r="AE2849">
            <v>274</v>
          </cell>
          <cell r="AF2849">
            <v>0</v>
          </cell>
          <cell r="AG2849">
            <v>1</v>
          </cell>
          <cell r="AH2849">
            <v>1</v>
          </cell>
          <cell r="AI2849">
            <v>1</v>
          </cell>
          <cell r="AJ2849">
            <v>0</v>
          </cell>
          <cell r="AL2849">
            <v>53</v>
          </cell>
          <cell r="AM2849">
            <v>178</v>
          </cell>
          <cell r="AO2849" t="str">
            <v>C-81-1058-EL-AIR</v>
          </cell>
          <cell r="AP2849">
            <v>1493</v>
          </cell>
          <cell r="AQ2849" t="str">
            <v>OH</v>
          </cell>
          <cell r="AR2849" t="str">
            <v>Columbus Southern Power Company</v>
          </cell>
          <cell r="AS2849" t="str">
            <v>AEP</v>
          </cell>
          <cell r="AT2849" t="str">
            <v>Electric</v>
          </cell>
          <cell r="AU2849">
            <v>29951</v>
          </cell>
          <cell r="AV2849">
            <v>106300</v>
          </cell>
          <cell r="AW2849">
            <v>12.93</v>
          </cell>
          <cell r="AX2849">
            <v>18.5</v>
          </cell>
          <cell r="AY2849">
            <v>33.299999999999997</v>
          </cell>
          <cell r="AZ2849">
            <v>1236300</v>
          </cell>
          <cell r="BA2849">
            <v>30260</v>
          </cell>
          <cell r="BB2849">
            <v>41600</v>
          </cell>
          <cell r="BC2849">
            <v>12.16</v>
          </cell>
          <cell r="BD2849">
            <v>16.2</v>
          </cell>
          <cell r="BE2849">
            <v>33.299999999999997</v>
          </cell>
          <cell r="BF2849">
            <v>30132</v>
          </cell>
          <cell r="BG2849">
            <v>1029000</v>
          </cell>
          <cell r="BH2849" t="str">
            <v>Date Certain</v>
          </cell>
          <cell r="BI2849" t="str">
            <v>Vertically Integrated</v>
          </cell>
          <cell r="BJ2849" t="str">
            <v>Fully Litigated</v>
          </cell>
          <cell r="BK2849" t="str">
            <v>No</v>
          </cell>
          <cell r="BL2849" t="str">
            <v>No</v>
          </cell>
        </row>
        <row r="2850">
          <cell r="AE2850">
            <v>274</v>
          </cell>
          <cell r="AF2850">
            <v>0</v>
          </cell>
          <cell r="AG2850">
            <v>1</v>
          </cell>
          <cell r="AH2850">
            <v>1</v>
          </cell>
          <cell r="AI2850">
            <v>1</v>
          </cell>
          <cell r="AJ2850">
            <v>0</v>
          </cell>
          <cell r="AL2850">
            <v>53</v>
          </cell>
          <cell r="AM2850">
            <v>178</v>
          </cell>
          <cell r="AO2850" t="str">
            <v>C-83-314-EL-AIR</v>
          </cell>
          <cell r="AP2850">
            <v>1494</v>
          </cell>
          <cell r="AQ2850" t="str">
            <v>OH</v>
          </cell>
          <cell r="AR2850" t="str">
            <v>Columbus Southern Power Company</v>
          </cell>
          <cell r="AS2850" t="str">
            <v>AEP</v>
          </cell>
          <cell r="AT2850" t="str">
            <v>Electric</v>
          </cell>
          <cell r="AU2850">
            <v>30406</v>
          </cell>
          <cell r="AV2850">
            <v>53200</v>
          </cell>
          <cell r="AW2850">
            <v>12.74</v>
          </cell>
          <cell r="AX2850">
            <v>17.7</v>
          </cell>
          <cell r="AY2850">
            <v>33.299999999999997</v>
          </cell>
          <cell r="AZ2850" t="str">
            <v>NA</v>
          </cell>
          <cell r="BA2850">
            <v>30670</v>
          </cell>
          <cell r="BB2850">
            <v>30800</v>
          </cell>
          <cell r="BC2850">
            <v>11.67</v>
          </cell>
          <cell r="BD2850">
            <v>14.69</v>
          </cell>
          <cell r="BE2850">
            <v>34.39</v>
          </cell>
          <cell r="BF2850">
            <v>30681</v>
          </cell>
          <cell r="BG2850" t="str">
            <v>NA</v>
          </cell>
          <cell r="BH2850" t="str">
            <v>Date Certain</v>
          </cell>
          <cell r="BI2850" t="str">
            <v>Vertically Integrated</v>
          </cell>
          <cell r="BJ2850" t="str">
            <v>Settled</v>
          </cell>
          <cell r="BK2850" t="str">
            <v>No</v>
          </cell>
          <cell r="BL2850" t="str">
            <v>No</v>
          </cell>
        </row>
        <row r="2851">
          <cell r="AE2851">
            <v>274</v>
          </cell>
          <cell r="AF2851">
            <v>0</v>
          </cell>
          <cell r="AG2851">
            <v>1</v>
          </cell>
          <cell r="AH2851">
            <v>1</v>
          </cell>
          <cell r="AI2851">
            <v>1</v>
          </cell>
          <cell r="AJ2851">
            <v>1</v>
          </cell>
          <cell r="AL2851">
            <v>53</v>
          </cell>
          <cell r="AM2851">
            <v>178</v>
          </cell>
          <cell r="AO2851" t="str">
            <v>C-79-372-GA-AIR</v>
          </cell>
          <cell r="AP2851">
            <v>1495</v>
          </cell>
          <cell r="AQ2851" t="str">
            <v>OH</v>
          </cell>
          <cell r="AR2851" t="str">
            <v>The Dayton Power and Light Company</v>
          </cell>
          <cell r="AS2851" t="str">
            <v>AES</v>
          </cell>
          <cell r="AT2851" t="str">
            <v>Natural Gas</v>
          </cell>
          <cell r="AU2851">
            <v>29074</v>
          </cell>
          <cell r="AV2851">
            <v>11000</v>
          </cell>
          <cell r="AW2851">
            <v>10.79</v>
          </cell>
          <cell r="AX2851">
            <v>15</v>
          </cell>
          <cell r="AY2851">
            <v>34.200000000000003</v>
          </cell>
          <cell r="AZ2851" t="str">
            <v>NA</v>
          </cell>
          <cell r="BA2851">
            <v>29348</v>
          </cell>
          <cell r="BB2851">
            <v>7500</v>
          </cell>
          <cell r="BC2851">
            <v>10.51</v>
          </cell>
          <cell r="BD2851">
            <v>14.27</v>
          </cell>
          <cell r="BE2851">
            <v>34.24</v>
          </cell>
          <cell r="BF2851">
            <v>29220</v>
          </cell>
          <cell r="BG2851" t="str">
            <v>NA</v>
          </cell>
          <cell r="BI2851" t="str">
            <v>Distribution</v>
          </cell>
          <cell r="BJ2851" t="str">
            <v>Fully Litigated</v>
          </cell>
          <cell r="BK2851" t="str">
            <v>No</v>
          </cell>
          <cell r="BL2851" t="str">
            <v>No</v>
          </cell>
        </row>
        <row r="2852">
          <cell r="AE2852">
            <v>274</v>
          </cell>
          <cell r="AF2852">
            <v>0</v>
          </cell>
          <cell r="AG2852">
            <v>1</v>
          </cell>
          <cell r="AH2852">
            <v>1</v>
          </cell>
          <cell r="AI2852">
            <v>1</v>
          </cell>
          <cell r="AJ2852">
            <v>0</v>
          </cell>
          <cell r="AL2852">
            <v>53</v>
          </cell>
          <cell r="AM2852">
            <v>178</v>
          </cell>
          <cell r="AO2852" t="str">
            <v>C-79-510-EL-AIR</v>
          </cell>
          <cell r="AP2852">
            <v>1496</v>
          </cell>
          <cell r="AQ2852" t="str">
            <v>OH</v>
          </cell>
          <cell r="AR2852" t="str">
            <v>The Dayton Power and Light Company</v>
          </cell>
          <cell r="AS2852" t="str">
            <v>AES</v>
          </cell>
          <cell r="AT2852" t="str">
            <v>Electric</v>
          </cell>
          <cell r="AU2852">
            <v>29147</v>
          </cell>
          <cell r="AV2852">
            <v>100200</v>
          </cell>
          <cell r="AW2852">
            <v>10.71</v>
          </cell>
          <cell r="AX2852">
            <v>14.72</v>
          </cell>
          <cell r="AY2852">
            <v>35.6</v>
          </cell>
          <cell r="AZ2852" t="str">
            <v>NA</v>
          </cell>
          <cell r="BA2852">
            <v>29433</v>
          </cell>
          <cell r="BB2852">
            <v>31800</v>
          </cell>
          <cell r="BC2852">
            <v>10.62</v>
          </cell>
          <cell r="BD2852">
            <v>14.58</v>
          </cell>
          <cell r="BE2852">
            <v>34.6</v>
          </cell>
          <cell r="BF2852">
            <v>29220</v>
          </cell>
          <cell r="BG2852" t="str">
            <v>NA</v>
          </cell>
          <cell r="BI2852" t="str">
            <v>Vertically Integrated</v>
          </cell>
          <cell r="BJ2852" t="str">
            <v>Fully Litigated</v>
          </cell>
          <cell r="BK2852" t="str">
            <v>No</v>
          </cell>
          <cell r="BL2852" t="str">
            <v>No</v>
          </cell>
        </row>
        <row r="2853">
          <cell r="AE2853">
            <v>274</v>
          </cell>
          <cell r="AF2853">
            <v>0</v>
          </cell>
          <cell r="AG2853">
            <v>1</v>
          </cell>
          <cell r="AH2853">
            <v>1</v>
          </cell>
          <cell r="AI2853">
            <v>1</v>
          </cell>
          <cell r="AJ2853">
            <v>0</v>
          </cell>
          <cell r="AL2853">
            <v>53</v>
          </cell>
          <cell r="AM2853">
            <v>178</v>
          </cell>
          <cell r="AO2853" t="str">
            <v>C-80-687-EL-AIR</v>
          </cell>
          <cell r="AP2853">
            <v>1497</v>
          </cell>
          <cell r="AQ2853" t="str">
            <v>OH</v>
          </cell>
          <cell r="AR2853" t="str">
            <v>The Dayton Power and Light Company</v>
          </cell>
          <cell r="AS2853" t="str">
            <v>AES</v>
          </cell>
          <cell r="AT2853" t="str">
            <v>Electric</v>
          </cell>
          <cell r="AU2853">
            <v>29503</v>
          </cell>
          <cell r="AV2853">
            <v>103400</v>
          </cell>
          <cell r="AW2853">
            <v>11.82</v>
          </cell>
          <cell r="AX2853">
            <v>16.100000000000001</v>
          </cell>
          <cell r="AY2853">
            <v>35.9</v>
          </cell>
          <cell r="AZ2853" t="str">
            <v>NA</v>
          </cell>
          <cell r="BA2853">
            <v>29782</v>
          </cell>
          <cell r="BB2853">
            <v>81700</v>
          </cell>
          <cell r="BC2853">
            <v>11.6</v>
          </cell>
          <cell r="BD2853">
            <v>16</v>
          </cell>
          <cell r="BE2853">
            <v>36.75</v>
          </cell>
          <cell r="BF2853">
            <v>29676</v>
          </cell>
          <cell r="BG2853" t="str">
            <v>NA</v>
          </cell>
          <cell r="BI2853" t="str">
            <v>Vertically Integrated</v>
          </cell>
          <cell r="BJ2853" t="str">
            <v>Fully Litigated</v>
          </cell>
          <cell r="BK2853" t="str">
            <v>No</v>
          </cell>
          <cell r="BL2853" t="str">
            <v>No</v>
          </cell>
        </row>
        <row r="2854">
          <cell r="AE2854">
            <v>274</v>
          </cell>
          <cell r="AF2854">
            <v>0</v>
          </cell>
          <cell r="AG2854">
            <v>1</v>
          </cell>
          <cell r="AH2854">
            <v>1</v>
          </cell>
          <cell r="AI2854">
            <v>1</v>
          </cell>
          <cell r="AJ2854">
            <v>1</v>
          </cell>
          <cell r="AL2854">
            <v>53</v>
          </cell>
          <cell r="AM2854">
            <v>178</v>
          </cell>
          <cell r="AO2854" t="str">
            <v>C-80-1087-GA-AIR</v>
          </cell>
          <cell r="AP2854">
            <v>1498</v>
          </cell>
          <cell r="AQ2854" t="str">
            <v>OH</v>
          </cell>
          <cell r="AR2854" t="str">
            <v>The Dayton Power and Light Company</v>
          </cell>
          <cell r="AS2854" t="str">
            <v>AES</v>
          </cell>
          <cell r="AT2854" t="str">
            <v>Natural Gas</v>
          </cell>
          <cell r="AU2854">
            <v>29623</v>
          </cell>
          <cell r="AV2854">
            <v>15700</v>
          </cell>
          <cell r="AW2854">
            <v>11.75</v>
          </cell>
          <cell r="AX2854">
            <v>16.5</v>
          </cell>
          <cell r="AY2854">
            <v>35</v>
          </cell>
          <cell r="AZ2854" t="str">
            <v>NA</v>
          </cell>
          <cell r="BA2854">
            <v>29859</v>
          </cell>
          <cell r="BB2854">
            <v>10900</v>
          </cell>
          <cell r="BC2854">
            <v>11.57</v>
          </cell>
          <cell r="BD2854">
            <v>15.94</v>
          </cell>
          <cell r="BE2854">
            <v>36.74</v>
          </cell>
          <cell r="BF2854">
            <v>29798</v>
          </cell>
          <cell r="BG2854" t="str">
            <v>NA</v>
          </cell>
          <cell r="BI2854" t="str">
            <v>Distribution</v>
          </cell>
          <cell r="BJ2854" t="str">
            <v>Fully Litigated</v>
          </cell>
          <cell r="BK2854" t="str">
            <v>No</v>
          </cell>
          <cell r="BL2854" t="str">
            <v>No</v>
          </cell>
        </row>
        <row r="2855">
          <cell r="AE2855">
            <v>274</v>
          </cell>
          <cell r="AF2855">
            <v>0</v>
          </cell>
          <cell r="AG2855">
            <v>1</v>
          </cell>
          <cell r="AH2855">
            <v>1</v>
          </cell>
          <cell r="AI2855">
            <v>1</v>
          </cell>
          <cell r="AJ2855">
            <v>0</v>
          </cell>
          <cell r="AL2855">
            <v>53</v>
          </cell>
          <cell r="AM2855">
            <v>178</v>
          </cell>
          <cell r="AO2855" t="str">
            <v>C-81-21-EL-AIR</v>
          </cell>
          <cell r="AP2855">
            <v>1499</v>
          </cell>
          <cell r="AQ2855" t="str">
            <v>OH</v>
          </cell>
          <cell r="AR2855" t="str">
            <v>The Dayton Power and Light Company</v>
          </cell>
          <cell r="AS2855" t="str">
            <v>AES</v>
          </cell>
          <cell r="AT2855" t="str">
            <v>Electric</v>
          </cell>
          <cell r="AU2855">
            <v>29690</v>
          </cell>
          <cell r="AV2855">
            <v>74300</v>
          </cell>
          <cell r="AW2855">
            <v>12.32</v>
          </cell>
          <cell r="AX2855">
            <v>17.5</v>
          </cell>
          <cell r="AY2855">
            <v>35.4</v>
          </cell>
          <cell r="AZ2855" t="str">
            <v>NA</v>
          </cell>
          <cell r="BA2855">
            <v>29985</v>
          </cell>
          <cell r="BB2855">
            <v>28100</v>
          </cell>
          <cell r="BC2855">
            <v>12.11</v>
          </cell>
          <cell r="BD2855">
            <v>16.440000000000001</v>
          </cell>
          <cell r="BE2855">
            <v>36.35</v>
          </cell>
          <cell r="BF2855">
            <v>29859</v>
          </cell>
          <cell r="BG2855" t="str">
            <v>NA</v>
          </cell>
          <cell r="BI2855" t="str">
            <v>Vertically Integrated</v>
          </cell>
          <cell r="BJ2855" t="str">
            <v>Fully Litigated</v>
          </cell>
          <cell r="BK2855" t="str">
            <v>No</v>
          </cell>
          <cell r="BL2855" t="str">
            <v>No</v>
          </cell>
        </row>
        <row r="2856">
          <cell r="AE2856">
            <v>274</v>
          </cell>
          <cell r="AF2856">
            <v>0</v>
          </cell>
          <cell r="AG2856">
            <v>1</v>
          </cell>
          <cell r="AH2856">
            <v>1</v>
          </cell>
          <cell r="AI2856">
            <v>1</v>
          </cell>
          <cell r="AJ2856">
            <v>0</v>
          </cell>
          <cell r="AL2856">
            <v>53</v>
          </cell>
          <cell r="AM2856">
            <v>178</v>
          </cell>
          <cell r="AO2856" t="str">
            <v>C-81-1256-EL-AIR</v>
          </cell>
          <cell r="AP2856">
            <v>1500</v>
          </cell>
          <cell r="AQ2856" t="str">
            <v>OH</v>
          </cell>
          <cell r="AR2856" t="str">
            <v>The Dayton Power and Light Company</v>
          </cell>
          <cell r="AS2856" t="str">
            <v>AES</v>
          </cell>
          <cell r="AT2856" t="str">
            <v>Electric</v>
          </cell>
          <cell r="AU2856">
            <v>29990</v>
          </cell>
          <cell r="AV2856">
            <v>62900</v>
          </cell>
          <cell r="AW2856">
            <v>12.84</v>
          </cell>
          <cell r="AX2856">
            <v>17</v>
          </cell>
          <cell r="AY2856">
            <v>37.83</v>
          </cell>
          <cell r="AZ2856">
            <v>1031100</v>
          </cell>
          <cell r="BA2856">
            <v>30307</v>
          </cell>
          <cell r="BB2856">
            <v>33900</v>
          </cell>
          <cell r="BC2856">
            <v>12.67</v>
          </cell>
          <cell r="BD2856">
            <v>16.579999999999998</v>
          </cell>
          <cell r="BE2856">
            <v>39.07</v>
          </cell>
          <cell r="BF2856">
            <v>30132</v>
          </cell>
          <cell r="BG2856">
            <v>997700</v>
          </cell>
          <cell r="BH2856" t="str">
            <v>Date Certain</v>
          </cell>
          <cell r="BI2856" t="str">
            <v>Vertically Integrated</v>
          </cell>
          <cell r="BJ2856" t="str">
            <v>Fully Litigated</v>
          </cell>
          <cell r="BK2856" t="str">
            <v>No</v>
          </cell>
          <cell r="BL2856" t="str">
            <v>No</v>
          </cell>
        </row>
        <row r="2857">
          <cell r="AE2857">
            <v>274</v>
          </cell>
          <cell r="AF2857">
            <v>0</v>
          </cell>
          <cell r="AG2857">
            <v>1</v>
          </cell>
          <cell r="AH2857">
            <v>1</v>
          </cell>
          <cell r="AI2857">
            <v>1</v>
          </cell>
          <cell r="AJ2857">
            <v>0</v>
          </cell>
          <cell r="AL2857">
            <v>53</v>
          </cell>
          <cell r="AM2857">
            <v>178</v>
          </cell>
          <cell r="AO2857" t="str">
            <v>C-82-517-EL-AIR</v>
          </cell>
          <cell r="AP2857">
            <v>1501</v>
          </cell>
          <cell r="AQ2857" t="str">
            <v>OH</v>
          </cell>
          <cell r="AR2857" t="str">
            <v>The Dayton Power and Light Company</v>
          </cell>
          <cell r="AS2857" t="str">
            <v>AES</v>
          </cell>
          <cell r="AT2857" t="str">
            <v>Electric</v>
          </cell>
          <cell r="AU2857">
            <v>30307</v>
          </cell>
          <cell r="AV2857">
            <v>112800</v>
          </cell>
          <cell r="AW2857">
            <v>13.45</v>
          </cell>
          <cell r="AX2857">
            <v>18.600000000000001</v>
          </cell>
          <cell r="AY2857">
            <v>38.39</v>
          </cell>
          <cell r="AZ2857">
            <v>1462100</v>
          </cell>
          <cell r="BA2857">
            <v>30447</v>
          </cell>
          <cell r="BB2857">
            <v>23300</v>
          </cell>
          <cell r="BC2857">
            <v>12.63</v>
          </cell>
          <cell r="BD2857">
            <v>16.46</v>
          </cell>
          <cell r="BE2857">
            <v>38.39</v>
          </cell>
          <cell r="BF2857">
            <v>30406</v>
          </cell>
          <cell r="BG2857">
            <v>1163300</v>
          </cell>
          <cell r="BH2857" t="str">
            <v>Date Certain</v>
          </cell>
          <cell r="BI2857" t="str">
            <v>Vertically Integrated</v>
          </cell>
          <cell r="BJ2857" t="str">
            <v>Fully Litigated</v>
          </cell>
          <cell r="BK2857" t="str">
            <v>No</v>
          </cell>
          <cell r="BL2857" t="str">
            <v>No</v>
          </cell>
        </row>
        <row r="2858">
          <cell r="AE2858">
            <v>274</v>
          </cell>
          <cell r="AF2858">
            <v>0</v>
          </cell>
          <cell r="AG2858">
            <v>1</v>
          </cell>
          <cell r="AH2858">
            <v>1</v>
          </cell>
          <cell r="AI2858">
            <v>1</v>
          </cell>
          <cell r="AJ2858">
            <v>1</v>
          </cell>
          <cell r="AL2858">
            <v>53</v>
          </cell>
          <cell r="AM2858">
            <v>178</v>
          </cell>
          <cell r="AO2858" t="str">
            <v>C-83-777-GA-AIR</v>
          </cell>
          <cell r="AP2858">
            <v>1512</v>
          </cell>
          <cell r="AQ2858" t="str">
            <v>OH</v>
          </cell>
          <cell r="AR2858" t="str">
            <v>The Dayton Power and Light Company</v>
          </cell>
          <cell r="AS2858" t="str">
            <v>AES</v>
          </cell>
          <cell r="AT2858" t="str">
            <v>Natural Gas</v>
          </cell>
          <cell r="AU2858">
            <v>30610</v>
          </cell>
          <cell r="AV2858">
            <v>25900</v>
          </cell>
          <cell r="AW2858">
            <v>13.08</v>
          </cell>
          <cell r="AX2858">
            <v>17.350000000000001</v>
          </cell>
          <cell r="AY2858">
            <v>37.75</v>
          </cell>
          <cell r="AZ2858" t="str">
            <v>NA</v>
          </cell>
          <cell r="BA2858">
            <v>30901</v>
          </cell>
          <cell r="BB2858">
            <v>22100</v>
          </cell>
          <cell r="BC2858">
            <v>12.86</v>
          </cell>
          <cell r="BD2858">
            <v>16.690000000000001</v>
          </cell>
          <cell r="BE2858">
            <v>40.74</v>
          </cell>
          <cell r="BF2858">
            <v>30681</v>
          </cell>
          <cell r="BG2858" t="str">
            <v>NA</v>
          </cell>
          <cell r="BH2858" t="str">
            <v>Date Certain</v>
          </cell>
          <cell r="BI2858" t="str">
            <v>Distribution</v>
          </cell>
          <cell r="BJ2858" t="str">
            <v>Settled</v>
          </cell>
          <cell r="BK2858" t="str">
            <v>No</v>
          </cell>
          <cell r="BL2858" t="str">
            <v>No</v>
          </cell>
        </row>
        <row r="2859">
          <cell r="AE2859">
            <v>274</v>
          </cell>
          <cell r="AF2859">
            <v>0</v>
          </cell>
          <cell r="AG2859">
            <v>1</v>
          </cell>
          <cell r="AH2859">
            <v>1</v>
          </cell>
          <cell r="AI2859">
            <v>1</v>
          </cell>
          <cell r="AJ2859">
            <v>0</v>
          </cell>
          <cell r="AL2859">
            <v>53</v>
          </cell>
          <cell r="AM2859">
            <v>178</v>
          </cell>
          <cell r="AO2859" t="str">
            <v>C-85-1778-EL-AIR</v>
          </cell>
          <cell r="AP2859">
            <v>1515</v>
          </cell>
          <cell r="AQ2859" t="str">
            <v>OH</v>
          </cell>
          <cell r="AR2859" t="str">
            <v>Columbus Southern Power Company</v>
          </cell>
          <cell r="AS2859" t="str">
            <v>AEP</v>
          </cell>
          <cell r="AT2859" t="str">
            <v>Electric</v>
          </cell>
          <cell r="AU2859">
            <v>31448</v>
          </cell>
          <cell r="AV2859">
            <v>7800</v>
          </cell>
          <cell r="AW2859">
            <v>12.13</v>
          </cell>
          <cell r="AX2859">
            <v>16</v>
          </cell>
          <cell r="AY2859">
            <v>46.57</v>
          </cell>
          <cell r="AZ2859" t="str">
            <v>NA</v>
          </cell>
          <cell r="BA2859">
            <v>31762</v>
          </cell>
          <cell r="BB2859">
            <v>1800</v>
          </cell>
          <cell r="BC2859">
            <v>10.39</v>
          </cell>
          <cell r="BD2859">
            <v>13.6</v>
          </cell>
          <cell r="BE2859">
            <v>40.700000000000003</v>
          </cell>
          <cell r="BF2859">
            <v>31502</v>
          </cell>
          <cell r="BG2859" t="str">
            <v>NA</v>
          </cell>
          <cell r="BH2859" t="str">
            <v>Date Certain</v>
          </cell>
          <cell r="BI2859" t="str">
            <v>Vertically Integrated</v>
          </cell>
          <cell r="BJ2859" t="str">
            <v>Settled</v>
          </cell>
          <cell r="BK2859" t="str">
            <v>No</v>
          </cell>
          <cell r="BL2859" t="str">
            <v>No</v>
          </cell>
        </row>
        <row r="2860">
          <cell r="AE2860">
            <v>274</v>
          </cell>
          <cell r="AF2860">
            <v>0</v>
          </cell>
          <cell r="AG2860">
            <v>1</v>
          </cell>
          <cell r="AH2860">
            <v>1</v>
          </cell>
          <cell r="AI2860">
            <v>1</v>
          </cell>
          <cell r="AJ2860">
            <v>0</v>
          </cell>
          <cell r="AL2860">
            <v>53</v>
          </cell>
          <cell r="AM2860">
            <v>178</v>
          </cell>
          <cell r="AO2860" t="str">
            <v>C-78-1567&amp;68-EL-AIR</v>
          </cell>
          <cell r="AP2860">
            <v>1516</v>
          </cell>
          <cell r="AQ2860" t="str">
            <v>OH</v>
          </cell>
          <cell r="AR2860" t="str">
            <v>Ohio Edison Company</v>
          </cell>
          <cell r="AS2860" t="str">
            <v>FE</v>
          </cell>
          <cell r="AT2860" t="str">
            <v>Electric</v>
          </cell>
          <cell r="AU2860">
            <v>28974</v>
          </cell>
          <cell r="AV2860">
            <v>149600</v>
          </cell>
          <cell r="AW2860">
            <v>10.46</v>
          </cell>
          <cell r="AX2860">
            <v>14.5</v>
          </cell>
          <cell r="AY2860">
            <v>39</v>
          </cell>
          <cell r="AZ2860" t="str">
            <v>NA</v>
          </cell>
          <cell r="BA2860">
            <v>29250</v>
          </cell>
          <cell r="BB2860">
            <v>117400</v>
          </cell>
          <cell r="BC2860">
            <v>10.119999999999999</v>
          </cell>
          <cell r="BD2860">
            <v>13.86</v>
          </cell>
          <cell r="BE2860">
            <v>34.54</v>
          </cell>
          <cell r="BF2860">
            <v>29128</v>
          </cell>
          <cell r="BG2860" t="str">
            <v>NA</v>
          </cell>
          <cell r="BI2860" t="str">
            <v>Vertically Integrated</v>
          </cell>
          <cell r="BJ2860" t="str">
            <v>Fully Litigated</v>
          </cell>
          <cell r="BK2860" t="str">
            <v>No</v>
          </cell>
          <cell r="BL2860" t="str">
            <v>No</v>
          </cell>
        </row>
        <row r="2861">
          <cell r="AE2861">
            <v>274</v>
          </cell>
          <cell r="AF2861">
            <v>0</v>
          </cell>
          <cell r="AG2861">
            <v>1</v>
          </cell>
          <cell r="AH2861">
            <v>1</v>
          </cell>
          <cell r="AI2861">
            <v>1</v>
          </cell>
          <cell r="AJ2861">
            <v>0</v>
          </cell>
          <cell r="AL2861">
            <v>53</v>
          </cell>
          <cell r="AM2861">
            <v>178</v>
          </cell>
          <cell r="AO2861" t="str">
            <v>C-80-141-EL-AIR</v>
          </cell>
          <cell r="AP2861">
            <v>1518</v>
          </cell>
          <cell r="AQ2861" t="str">
            <v>OH</v>
          </cell>
          <cell r="AR2861" t="str">
            <v>Ohio Edison Company</v>
          </cell>
          <cell r="AS2861" t="str">
            <v>FE</v>
          </cell>
          <cell r="AT2861" t="str">
            <v>Electric</v>
          </cell>
          <cell r="AU2861">
            <v>29348</v>
          </cell>
          <cell r="AV2861">
            <v>150500</v>
          </cell>
          <cell r="AW2861">
            <v>12.14</v>
          </cell>
          <cell r="AX2861">
            <v>17</v>
          </cell>
          <cell r="AY2861">
            <v>37.58</v>
          </cell>
          <cell r="AZ2861" t="str">
            <v>NA</v>
          </cell>
          <cell r="BA2861">
            <v>29628</v>
          </cell>
          <cell r="BB2861">
            <v>91400</v>
          </cell>
          <cell r="BC2861">
            <v>11.25</v>
          </cell>
          <cell r="BD2861">
            <v>15.6</v>
          </cell>
          <cell r="BE2861">
            <v>32.21</v>
          </cell>
          <cell r="BF2861">
            <v>29525</v>
          </cell>
          <cell r="BG2861">
            <v>1690300</v>
          </cell>
          <cell r="BH2861" t="str">
            <v>Date Certain</v>
          </cell>
          <cell r="BI2861" t="str">
            <v>Vertically Integrated</v>
          </cell>
          <cell r="BJ2861" t="str">
            <v>Fully Litigated</v>
          </cell>
          <cell r="BK2861" t="str">
            <v>No</v>
          </cell>
          <cell r="BL2861" t="str">
            <v>No</v>
          </cell>
        </row>
        <row r="2862">
          <cell r="AE2862">
            <v>274</v>
          </cell>
          <cell r="AF2862">
            <v>0</v>
          </cell>
          <cell r="AG2862">
            <v>1</v>
          </cell>
          <cell r="AH2862">
            <v>1</v>
          </cell>
          <cell r="AI2862">
            <v>1</v>
          </cell>
          <cell r="AJ2862">
            <v>0</v>
          </cell>
          <cell r="AL2862">
            <v>53</v>
          </cell>
          <cell r="AM2862">
            <v>178</v>
          </cell>
          <cell r="AO2862" t="str">
            <v>C-81-898-EL-AIR</v>
          </cell>
          <cell r="AP2862">
            <v>1520</v>
          </cell>
          <cell r="AQ2862" t="str">
            <v>OH</v>
          </cell>
          <cell r="AR2862" t="str">
            <v>Ohio Edison Company</v>
          </cell>
          <cell r="AS2862" t="str">
            <v>FE</v>
          </cell>
          <cell r="AT2862" t="str">
            <v>Electric</v>
          </cell>
          <cell r="AU2862">
            <v>29649</v>
          </cell>
          <cell r="AV2862">
            <v>139200</v>
          </cell>
          <cell r="AW2862">
            <v>12.22</v>
          </cell>
          <cell r="AX2862">
            <v>17.5</v>
          </cell>
          <cell r="AY2862">
            <v>36.19</v>
          </cell>
          <cell r="AZ2862" t="str">
            <v>NA</v>
          </cell>
          <cell r="BA2862">
            <v>29798</v>
          </cell>
          <cell r="BB2862">
            <v>90000</v>
          </cell>
          <cell r="BC2862" t="str">
            <v>NA</v>
          </cell>
          <cell r="BD2862" t="str">
            <v>NA</v>
          </cell>
          <cell r="BE2862" t="str">
            <v>NA</v>
          </cell>
          <cell r="BG2862" t="str">
            <v>NA</v>
          </cell>
          <cell r="BI2862" t="str">
            <v>Vertically Integrated</v>
          </cell>
          <cell r="BJ2862" t="str">
            <v>Fully Litigated</v>
          </cell>
          <cell r="BK2862" t="str">
            <v>No</v>
          </cell>
          <cell r="BL2862" t="str">
            <v>No</v>
          </cell>
        </row>
        <row r="2863">
          <cell r="AE2863">
            <v>274</v>
          </cell>
          <cell r="AF2863">
            <v>0</v>
          </cell>
          <cell r="AG2863">
            <v>1</v>
          </cell>
          <cell r="AH2863">
            <v>1</v>
          </cell>
          <cell r="AI2863">
            <v>1</v>
          </cell>
          <cell r="AJ2863">
            <v>0</v>
          </cell>
          <cell r="AL2863">
            <v>53</v>
          </cell>
          <cell r="AM2863">
            <v>178</v>
          </cell>
          <cell r="AO2863" t="str">
            <v>C-81-1171-EL-AIR</v>
          </cell>
          <cell r="AP2863">
            <v>1521</v>
          </cell>
          <cell r="AQ2863" t="str">
            <v>OH</v>
          </cell>
          <cell r="AR2863" t="str">
            <v>Ohio Edison Company</v>
          </cell>
          <cell r="AS2863" t="str">
            <v>FE</v>
          </cell>
          <cell r="AT2863" t="str">
            <v>Electric</v>
          </cell>
          <cell r="AU2863">
            <v>29955</v>
          </cell>
          <cell r="AV2863">
            <v>136100</v>
          </cell>
          <cell r="AW2863">
            <v>13.69</v>
          </cell>
          <cell r="AX2863">
            <v>19.5</v>
          </cell>
          <cell r="AY2863">
            <v>38.43</v>
          </cell>
          <cell r="AZ2863">
            <v>2061800</v>
          </cell>
          <cell r="BA2863">
            <v>30258</v>
          </cell>
          <cell r="BB2863">
            <v>85700</v>
          </cell>
          <cell r="BC2863">
            <v>13.02</v>
          </cell>
          <cell r="BD2863">
            <v>17.2</v>
          </cell>
          <cell r="BE2863">
            <v>36.14</v>
          </cell>
          <cell r="BF2863">
            <v>30224</v>
          </cell>
          <cell r="BG2863">
            <v>1946600</v>
          </cell>
          <cell r="BH2863" t="str">
            <v>Date Certain</v>
          </cell>
          <cell r="BI2863" t="str">
            <v>Vertically Integrated</v>
          </cell>
          <cell r="BJ2863" t="str">
            <v>Fully Litigated</v>
          </cell>
          <cell r="BK2863" t="str">
            <v>No</v>
          </cell>
          <cell r="BL2863" t="str">
            <v>No</v>
          </cell>
        </row>
        <row r="2864">
          <cell r="AE2864">
            <v>274</v>
          </cell>
          <cell r="AF2864">
            <v>0</v>
          </cell>
          <cell r="AG2864">
            <v>1</v>
          </cell>
          <cell r="AH2864">
            <v>1</v>
          </cell>
          <cell r="AI2864">
            <v>1</v>
          </cell>
          <cell r="AJ2864">
            <v>0</v>
          </cell>
          <cell r="AL2864">
            <v>53</v>
          </cell>
          <cell r="AM2864">
            <v>178</v>
          </cell>
          <cell r="AO2864" t="str">
            <v>C-82-1025-EL-AIR</v>
          </cell>
          <cell r="AP2864">
            <v>1523</v>
          </cell>
          <cell r="AQ2864" t="str">
            <v>OH</v>
          </cell>
          <cell r="AR2864" t="str">
            <v>Ohio Edison Company</v>
          </cell>
          <cell r="AS2864" t="str">
            <v>FE</v>
          </cell>
          <cell r="AT2864" t="str">
            <v>Electric</v>
          </cell>
          <cell r="AU2864">
            <v>30281</v>
          </cell>
          <cell r="AV2864">
            <v>215200</v>
          </cell>
          <cell r="AW2864">
            <v>14.01</v>
          </cell>
          <cell r="AX2864">
            <v>19</v>
          </cell>
          <cell r="AY2864">
            <v>38.94</v>
          </cell>
          <cell r="AZ2864">
            <v>2436600</v>
          </cell>
          <cell r="BA2864">
            <v>30573</v>
          </cell>
          <cell r="BB2864">
            <v>102000</v>
          </cell>
          <cell r="BC2864">
            <v>12.37</v>
          </cell>
          <cell r="BD2864">
            <v>15.78</v>
          </cell>
          <cell r="BE2864">
            <v>37</v>
          </cell>
          <cell r="BF2864">
            <v>30528</v>
          </cell>
          <cell r="BG2864">
            <v>2111100</v>
          </cell>
          <cell r="BH2864" t="str">
            <v>Date Certain</v>
          </cell>
          <cell r="BI2864" t="str">
            <v>Vertically Integrated</v>
          </cell>
          <cell r="BJ2864" t="str">
            <v>Settled</v>
          </cell>
          <cell r="BK2864" t="str">
            <v>No</v>
          </cell>
          <cell r="BL2864" t="str">
            <v>No</v>
          </cell>
        </row>
        <row r="2865">
          <cell r="AE2865">
            <v>274</v>
          </cell>
          <cell r="AF2865">
            <v>0</v>
          </cell>
          <cell r="AG2865">
            <v>1</v>
          </cell>
          <cell r="AH2865">
            <v>1</v>
          </cell>
          <cell r="AI2865">
            <v>1</v>
          </cell>
          <cell r="AJ2865">
            <v>0</v>
          </cell>
          <cell r="AL2865">
            <v>53</v>
          </cell>
          <cell r="AM2865">
            <v>178</v>
          </cell>
          <cell r="AO2865" t="str">
            <v>C-83-1130-EL-AIR</v>
          </cell>
          <cell r="AP2865">
            <v>1525</v>
          </cell>
          <cell r="AQ2865" t="str">
            <v>OH</v>
          </cell>
          <cell r="AR2865" t="str">
            <v>Ohio Edison Company</v>
          </cell>
          <cell r="AS2865" t="str">
            <v>FE</v>
          </cell>
          <cell r="AT2865" t="str">
            <v>Electric</v>
          </cell>
          <cell r="AU2865">
            <v>30601</v>
          </cell>
          <cell r="AV2865">
            <v>142400</v>
          </cell>
          <cell r="AW2865">
            <v>13.82</v>
          </cell>
          <cell r="AX2865">
            <v>18</v>
          </cell>
          <cell r="AY2865">
            <v>41.06</v>
          </cell>
          <cell r="AZ2865" t="str">
            <v>NA</v>
          </cell>
          <cell r="BA2865">
            <v>30887</v>
          </cell>
          <cell r="BB2865">
            <v>49400</v>
          </cell>
          <cell r="BC2865">
            <v>13.21</v>
          </cell>
          <cell r="BD2865">
            <v>16.79</v>
          </cell>
          <cell r="BE2865">
            <v>38.799999999999997</v>
          </cell>
          <cell r="BF2865">
            <v>30863</v>
          </cell>
          <cell r="BG2865">
            <v>2203500</v>
          </cell>
          <cell r="BH2865" t="str">
            <v>Date Certain</v>
          </cell>
          <cell r="BI2865" t="str">
            <v>Vertically Integrated</v>
          </cell>
          <cell r="BJ2865" t="str">
            <v>Fully Litigated</v>
          </cell>
          <cell r="BK2865" t="str">
            <v>No</v>
          </cell>
          <cell r="BL2865" t="str">
            <v>No</v>
          </cell>
        </row>
        <row r="2866">
          <cell r="AE2866">
            <v>274</v>
          </cell>
          <cell r="AF2866">
            <v>0</v>
          </cell>
          <cell r="AG2866">
            <v>1</v>
          </cell>
          <cell r="AH2866">
            <v>1</v>
          </cell>
          <cell r="AI2866">
            <v>1</v>
          </cell>
          <cell r="AJ2866">
            <v>0</v>
          </cell>
          <cell r="AL2866">
            <v>53</v>
          </cell>
          <cell r="AM2866">
            <v>178</v>
          </cell>
          <cell r="AO2866" t="str">
            <v>C-84-1359-EL-AIR</v>
          </cell>
          <cell r="AP2866">
            <v>1527</v>
          </cell>
          <cell r="AQ2866" t="str">
            <v>OH</v>
          </cell>
          <cell r="AR2866" t="str">
            <v>Ohio Edison Company</v>
          </cell>
          <cell r="AS2866" t="str">
            <v>FE</v>
          </cell>
          <cell r="AT2866" t="str">
            <v>Electric</v>
          </cell>
          <cell r="AU2866">
            <v>31050</v>
          </cell>
          <cell r="AV2866">
            <v>150900</v>
          </cell>
          <cell r="AW2866">
            <v>14.06</v>
          </cell>
          <cell r="AX2866">
            <v>18.75</v>
          </cell>
          <cell r="AY2866">
            <v>36.9</v>
          </cell>
          <cell r="AZ2866">
            <v>2571400</v>
          </cell>
          <cell r="BA2866">
            <v>31349</v>
          </cell>
          <cell r="BB2866">
            <v>58800</v>
          </cell>
          <cell r="BC2866">
            <v>13.43</v>
          </cell>
          <cell r="BD2866">
            <v>16.649999999999999</v>
          </cell>
          <cell r="BE2866">
            <v>38.79</v>
          </cell>
          <cell r="BF2866">
            <v>31320</v>
          </cell>
          <cell r="BG2866">
            <v>2303400</v>
          </cell>
          <cell r="BH2866" t="str">
            <v>Date Certain</v>
          </cell>
          <cell r="BI2866" t="str">
            <v>Vertically Integrated</v>
          </cell>
          <cell r="BJ2866" t="str">
            <v>Fully Litigated</v>
          </cell>
          <cell r="BK2866" t="str">
            <v>No</v>
          </cell>
          <cell r="BL2866" t="str">
            <v>No</v>
          </cell>
        </row>
        <row r="2867">
          <cell r="AE2867">
            <v>274</v>
          </cell>
          <cell r="AF2867">
            <v>0</v>
          </cell>
          <cell r="AG2867">
            <v>1</v>
          </cell>
          <cell r="AH2867">
            <v>1</v>
          </cell>
          <cell r="AI2867">
            <v>1</v>
          </cell>
          <cell r="AJ2867">
            <v>0</v>
          </cell>
          <cell r="AL2867">
            <v>53</v>
          </cell>
          <cell r="AM2867">
            <v>178</v>
          </cell>
          <cell r="AO2867" t="str">
            <v>C-87-689-EL-AIR</v>
          </cell>
          <cell r="AP2867">
            <v>1529</v>
          </cell>
          <cell r="AQ2867" t="str">
            <v>OH</v>
          </cell>
          <cell r="AR2867" t="str">
            <v>Ohio Edison Company</v>
          </cell>
          <cell r="AS2867" t="str">
            <v>FE</v>
          </cell>
          <cell r="AT2867" t="str">
            <v>Electric</v>
          </cell>
          <cell r="AU2867">
            <v>31936</v>
          </cell>
          <cell r="AV2867">
            <v>152000</v>
          </cell>
          <cell r="AW2867">
            <v>11.95</v>
          </cell>
          <cell r="AX2867">
            <v>13.9</v>
          </cell>
          <cell r="AY2867">
            <v>43.79</v>
          </cell>
          <cell r="AZ2867">
            <v>3032700</v>
          </cell>
          <cell r="BA2867">
            <v>32168</v>
          </cell>
          <cell r="BB2867">
            <v>152000</v>
          </cell>
          <cell r="BC2867">
            <v>11.95</v>
          </cell>
          <cell r="BD2867">
            <v>13.9</v>
          </cell>
          <cell r="BE2867">
            <v>43.79</v>
          </cell>
          <cell r="BF2867">
            <v>32142</v>
          </cell>
          <cell r="BG2867">
            <v>3123200</v>
          </cell>
          <cell r="BH2867" t="str">
            <v>Date Certain</v>
          </cell>
          <cell r="BI2867" t="str">
            <v>Vertically Integrated</v>
          </cell>
          <cell r="BJ2867" t="str">
            <v>Settled</v>
          </cell>
          <cell r="BK2867" t="str">
            <v>No</v>
          </cell>
          <cell r="BL2867" t="str">
            <v>No</v>
          </cell>
        </row>
        <row r="2868">
          <cell r="AE2868">
            <v>274</v>
          </cell>
          <cell r="AF2868">
            <v>0</v>
          </cell>
          <cell r="AG2868">
            <v>1</v>
          </cell>
          <cell r="AH2868">
            <v>1</v>
          </cell>
          <cell r="AI2868">
            <v>1</v>
          </cell>
          <cell r="AJ2868">
            <v>0</v>
          </cell>
          <cell r="AL2868">
            <v>53</v>
          </cell>
          <cell r="AM2868">
            <v>178</v>
          </cell>
          <cell r="AO2868" t="str">
            <v>C-80-367-EL-AIR</v>
          </cell>
          <cell r="AP2868">
            <v>1532</v>
          </cell>
          <cell r="AQ2868" t="str">
            <v>OH</v>
          </cell>
          <cell r="AR2868" t="str">
            <v>Ohio Power Company</v>
          </cell>
          <cell r="AS2868" t="str">
            <v>AEP</v>
          </cell>
          <cell r="AT2868" t="str">
            <v>Electric</v>
          </cell>
          <cell r="AU2868">
            <v>29402</v>
          </cell>
          <cell r="AV2868">
            <v>116200</v>
          </cell>
          <cell r="AW2868">
            <v>11.34</v>
          </cell>
          <cell r="AX2868">
            <v>16</v>
          </cell>
          <cell r="AY2868">
            <v>34.32</v>
          </cell>
          <cell r="AZ2868" t="str">
            <v>NA</v>
          </cell>
          <cell r="BA2868">
            <v>29677</v>
          </cell>
          <cell r="BB2868">
            <v>58700</v>
          </cell>
          <cell r="BC2868">
            <v>11.15</v>
          </cell>
          <cell r="BD2868">
            <v>14.53</v>
          </cell>
          <cell r="BE2868">
            <v>34.619999999999997</v>
          </cell>
          <cell r="BF2868">
            <v>29586</v>
          </cell>
          <cell r="BG2868">
            <v>1956800</v>
          </cell>
          <cell r="BH2868" t="str">
            <v>Date Certain</v>
          </cell>
          <cell r="BI2868" t="str">
            <v>Vertically Integrated</v>
          </cell>
          <cell r="BJ2868" t="str">
            <v>Fully Litigated</v>
          </cell>
          <cell r="BK2868" t="str">
            <v>No</v>
          </cell>
          <cell r="BL2868" t="str">
            <v>No</v>
          </cell>
        </row>
        <row r="2869">
          <cell r="AE2869">
            <v>274</v>
          </cell>
          <cell r="AF2869">
            <v>0</v>
          </cell>
          <cell r="AG2869">
            <v>1</v>
          </cell>
          <cell r="AH2869">
            <v>1</v>
          </cell>
          <cell r="AI2869">
            <v>1</v>
          </cell>
          <cell r="AJ2869">
            <v>0</v>
          </cell>
          <cell r="AL2869">
            <v>53</v>
          </cell>
          <cell r="AM2869">
            <v>178</v>
          </cell>
          <cell r="AO2869" t="str">
            <v>C-81-782-EL-AIR</v>
          </cell>
          <cell r="AP2869">
            <v>1534</v>
          </cell>
          <cell r="AQ2869" t="str">
            <v>OH</v>
          </cell>
          <cell r="AR2869" t="str">
            <v>Ohio Power Company</v>
          </cell>
          <cell r="AS2869" t="str">
            <v>AEP</v>
          </cell>
          <cell r="AT2869" t="str">
            <v>Electric</v>
          </cell>
          <cell r="AU2869">
            <v>29859</v>
          </cell>
          <cell r="AV2869">
            <v>214100</v>
          </cell>
          <cell r="AW2869">
            <v>12.68</v>
          </cell>
          <cell r="AX2869">
            <v>18.25</v>
          </cell>
          <cell r="AY2869">
            <v>34</v>
          </cell>
          <cell r="AZ2869">
            <v>2220000</v>
          </cell>
          <cell r="BA2869">
            <v>30146</v>
          </cell>
          <cell r="BB2869">
            <v>121200</v>
          </cell>
          <cell r="BC2869">
            <v>11.97</v>
          </cell>
          <cell r="BD2869">
            <v>16.02</v>
          </cell>
          <cell r="BE2869">
            <v>34.33</v>
          </cell>
          <cell r="BF2869">
            <v>30041</v>
          </cell>
          <cell r="BG2869">
            <v>2108700</v>
          </cell>
          <cell r="BH2869" t="str">
            <v>Date Certain</v>
          </cell>
          <cell r="BI2869" t="str">
            <v>Vertically Integrated</v>
          </cell>
          <cell r="BJ2869" t="str">
            <v>Fully Litigated</v>
          </cell>
          <cell r="BK2869" t="str">
            <v>No</v>
          </cell>
          <cell r="BL2869" t="str">
            <v>No</v>
          </cell>
        </row>
        <row r="2870">
          <cell r="AE2870">
            <v>274</v>
          </cell>
          <cell r="AF2870">
            <v>0</v>
          </cell>
          <cell r="AG2870">
            <v>1</v>
          </cell>
          <cell r="AH2870">
            <v>1</v>
          </cell>
          <cell r="AI2870">
            <v>1</v>
          </cell>
          <cell r="AJ2870">
            <v>0</v>
          </cell>
          <cell r="AL2870">
            <v>53</v>
          </cell>
          <cell r="AM2870">
            <v>178</v>
          </cell>
          <cell r="AO2870" t="str">
            <v>C-83-98-EL-AIR</v>
          </cell>
          <cell r="AP2870">
            <v>1536</v>
          </cell>
          <cell r="AQ2870" t="str">
            <v>OH</v>
          </cell>
          <cell r="AR2870" t="str">
            <v>Ohio Power Company</v>
          </cell>
          <cell r="AS2870" t="str">
            <v>AEP</v>
          </cell>
          <cell r="AT2870" t="str">
            <v>Electric</v>
          </cell>
          <cell r="AU2870">
            <v>30375</v>
          </cell>
          <cell r="AV2870">
            <v>82200</v>
          </cell>
          <cell r="AW2870">
            <v>12.77</v>
          </cell>
          <cell r="AX2870">
            <v>17.8</v>
          </cell>
          <cell r="AY2870">
            <v>34.299999999999997</v>
          </cell>
          <cell r="AZ2870" t="str">
            <v>NA</v>
          </cell>
          <cell r="BA2870">
            <v>30643</v>
          </cell>
          <cell r="BB2870">
            <v>74500</v>
          </cell>
          <cell r="BC2870">
            <v>11.35</v>
          </cell>
          <cell r="BD2870" t="str">
            <v>NA</v>
          </cell>
          <cell r="BE2870" t="str">
            <v>NA</v>
          </cell>
          <cell r="BG2870" t="str">
            <v>NA</v>
          </cell>
          <cell r="BI2870" t="str">
            <v>Vertically Integrated</v>
          </cell>
          <cell r="BJ2870" t="str">
            <v>Settled</v>
          </cell>
          <cell r="BK2870" t="str">
            <v>No</v>
          </cell>
          <cell r="BL2870" t="str">
            <v>No</v>
          </cell>
        </row>
        <row r="2871">
          <cell r="AE2871">
            <v>274</v>
          </cell>
          <cell r="AF2871">
            <v>0</v>
          </cell>
          <cell r="AG2871">
            <v>1</v>
          </cell>
          <cell r="AH2871">
            <v>1</v>
          </cell>
          <cell r="AI2871">
            <v>1</v>
          </cell>
          <cell r="AJ2871">
            <v>0</v>
          </cell>
          <cell r="AL2871">
            <v>53</v>
          </cell>
          <cell r="AM2871">
            <v>178</v>
          </cell>
          <cell r="AO2871" t="str">
            <v>C-85-726-EL-AIR</v>
          </cell>
          <cell r="AP2871">
            <v>1537</v>
          </cell>
          <cell r="AQ2871" t="str">
            <v>OH</v>
          </cell>
          <cell r="AR2871" t="str">
            <v>Ohio Power Company</v>
          </cell>
          <cell r="AS2871" t="str">
            <v>AEP</v>
          </cell>
          <cell r="AT2871" t="str">
            <v>Electric</v>
          </cell>
          <cell r="AU2871">
            <v>31243</v>
          </cell>
          <cell r="AV2871">
            <v>82700</v>
          </cell>
          <cell r="AW2871">
            <v>12.88</v>
          </cell>
          <cell r="AX2871">
            <v>17</v>
          </cell>
          <cell r="AY2871">
            <v>37.03</v>
          </cell>
          <cell r="AZ2871">
            <v>2024800</v>
          </cell>
          <cell r="BA2871">
            <v>31603</v>
          </cell>
          <cell r="BB2871">
            <v>11800</v>
          </cell>
          <cell r="BC2871">
            <v>11.65</v>
          </cell>
          <cell r="BD2871">
            <v>14.34</v>
          </cell>
          <cell r="BE2871">
            <v>37.659999999999997</v>
          </cell>
          <cell r="BF2871">
            <v>31502</v>
          </cell>
          <cell r="BG2871">
            <v>2039600</v>
          </cell>
          <cell r="BH2871" t="str">
            <v>Date Certain</v>
          </cell>
          <cell r="BI2871" t="str">
            <v>Vertically Integrated</v>
          </cell>
          <cell r="BJ2871" t="str">
            <v>Fully Litigated</v>
          </cell>
          <cell r="BK2871" t="str">
            <v>No</v>
          </cell>
          <cell r="BL2871" t="str">
            <v>No</v>
          </cell>
        </row>
        <row r="2872">
          <cell r="AE2872">
            <v>274</v>
          </cell>
          <cell r="AF2872">
            <v>0</v>
          </cell>
          <cell r="AG2872">
            <v>1</v>
          </cell>
          <cell r="AH2872">
            <v>1</v>
          </cell>
          <cell r="AI2872">
            <v>1</v>
          </cell>
          <cell r="AJ2872">
            <v>0</v>
          </cell>
          <cell r="AL2872">
            <v>53</v>
          </cell>
          <cell r="AM2872">
            <v>178</v>
          </cell>
          <cell r="AO2872" t="str">
            <v>C-79-143-EL-AIR</v>
          </cell>
          <cell r="AP2872">
            <v>1541</v>
          </cell>
          <cell r="AQ2872" t="str">
            <v>OH</v>
          </cell>
          <cell r="AR2872" t="str">
            <v>The Toledo Edison Company</v>
          </cell>
          <cell r="AS2872" t="str">
            <v>FE</v>
          </cell>
          <cell r="AT2872" t="str">
            <v>Electric</v>
          </cell>
          <cell r="AU2872">
            <v>28997</v>
          </cell>
          <cell r="AV2872">
            <v>52000</v>
          </cell>
          <cell r="AW2872">
            <v>10.63</v>
          </cell>
          <cell r="AX2872">
            <v>14.75</v>
          </cell>
          <cell r="AY2872">
            <v>36</v>
          </cell>
          <cell r="AZ2872" t="str">
            <v>NA</v>
          </cell>
          <cell r="BA2872">
            <v>29280</v>
          </cell>
          <cell r="BB2872">
            <v>30700</v>
          </cell>
          <cell r="BC2872">
            <v>10.77</v>
          </cell>
          <cell r="BD2872">
            <v>14.77</v>
          </cell>
          <cell r="BE2872">
            <v>35.130000000000003</v>
          </cell>
          <cell r="BF2872">
            <v>29128</v>
          </cell>
          <cell r="BG2872" t="str">
            <v>NA</v>
          </cell>
          <cell r="BI2872" t="str">
            <v>Vertically Integrated</v>
          </cell>
          <cell r="BJ2872" t="str">
            <v>Fully Litigated</v>
          </cell>
          <cell r="BK2872" t="str">
            <v>No</v>
          </cell>
          <cell r="BL2872" t="str">
            <v>No</v>
          </cell>
        </row>
        <row r="2873">
          <cell r="AE2873">
            <v>274</v>
          </cell>
          <cell r="AF2873">
            <v>0</v>
          </cell>
          <cell r="AG2873">
            <v>1</v>
          </cell>
          <cell r="AH2873">
            <v>1</v>
          </cell>
          <cell r="AI2873">
            <v>1</v>
          </cell>
          <cell r="AJ2873">
            <v>0</v>
          </cell>
          <cell r="AL2873">
            <v>53</v>
          </cell>
          <cell r="AM2873">
            <v>178</v>
          </cell>
          <cell r="AO2873" t="str">
            <v>C-80-377-EL-AIR</v>
          </cell>
          <cell r="AP2873">
            <v>1542</v>
          </cell>
          <cell r="AQ2873" t="str">
            <v>OH</v>
          </cell>
          <cell r="AR2873" t="str">
            <v>The Toledo Edison Company</v>
          </cell>
          <cell r="AS2873" t="str">
            <v>FE</v>
          </cell>
          <cell r="AT2873" t="str">
            <v>Electric</v>
          </cell>
          <cell r="AU2873">
            <v>29405</v>
          </cell>
          <cell r="AV2873">
            <v>81100</v>
          </cell>
          <cell r="AW2873">
            <v>11.47</v>
          </cell>
          <cell r="AX2873">
            <v>16</v>
          </cell>
          <cell r="AY2873">
            <v>34.5</v>
          </cell>
          <cell r="AZ2873" t="str">
            <v>NA</v>
          </cell>
          <cell r="BA2873">
            <v>29685</v>
          </cell>
          <cell r="BB2873">
            <v>64500</v>
          </cell>
          <cell r="BC2873">
            <v>11.4</v>
          </cell>
          <cell r="BD2873">
            <v>15.3</v>
          </cell>
          <cell r="BE2873">
            <v>33.409999999999997</v>
          </cell>
          <cell r="BF2873">
            <v>29586</v>
          </cell>
          <cell r="BG2873" t="str">
            <v>NA</v>
          </cell>
          <cell r="BI2873" t="str">
            <v>Vertically Integrated</v>
          </cell>
          <cell r="BJ2873" t="str">
            <v>Fully Litigated</v>
          </cell>
          <cell r="BK2873" t="str">
            <v>No</v>
          </cell>
          <cell r="BL2873" t="str">
            <v>No</v>
          </cell>
        </row>
        <row r="2874">
          <cell r="AE2874">
            <v>274</v>
          </cell>
          <cell r="AF2874">
            <v>0</v>
          </cell>
          <cell r="AG2874">
            <v>1</v>
          </cell>
          <cell r="AH2874">
            <v>1</v>
          </cell>
          <cell r="AI2874">
            <v>1</v>
          </cell>
          <cell r="AJ2874">
            <v>0</v>
          </cell>
          <cell r="AL2874">
            <v>53</v>
          </cell>
          <cell r="AM2874">
            <v>178</v>
          </cell>
          <cell r="AO2874" t="str">
            <v>C-81-620-EL-AIR</v>
          </cell>
          <cell r="AP2874">
            <v>1545</v>
          </cell>
          <cell r="AQ2874" t="str">
            <v>OH</v>
          </cell>
          <cell r="AR2874" t="str">
            <v>The Toledo Edison Company</v>
          </cell>
          <cell r="AS2874" t="str">
            <v>FE</v>
          </cell>
          <cell r="AT2874" t="str">
            <v>Electric</v>
          </cell>
          <cell r="AU2874">
            <v>29819</v>
          </cell>
          <cell r="AV2874">
            <v>57700</v>
          </cell>
          <cell r="AW2874">
            <v>13.05</v>
          </cell>
          <cell r="AX2874">
            <v>18.25</v>
          </cell>
          <cell r="AY2874">
            <v>34.5</v>
          </cell>
          <cell r="AZ2874">
            <v>911800</v>
          </cell>
          <cell r="BA2874">
            <v>30111</v>
          </cell>
          <cell r="BB2874">
            <v>30800</v>
          </cell>
          <cell r="BC2874">
            <v>13.09</v>
          </cell>
          <cell r="BD2874">
            <v>17.86</v>
          </cell>
          <cell r="BE2874">
            <v>35.29</v>
          </cell>
          <cell r="BF2874">
            <v>29951</v>
          </cell>
          <cell r="BG2874">
            <v>894400</v>
          </cell>
          <cell r="BH2874" t="str">
            <v>Date Certain</v>
          </cell>
          <cell r="BI2874" t="str">
            <v>Vertically Integrated</v>
          </cell>
          <cell r="BJ2874" t="str">
            <v>Fully Litigated</v>
          </cell>
          <cell r="BK2874" t="str">
            <v>No</v>
          </cell>
          <cell r="BL2874" t="str">
            <v>No</v>
          </cell>
        </row>
        <row r="2875">
          <cell r="AE2875">
            <v>274</v>
          </cell>
          <cell r="AF2875">
            <v>0</v>
          </cell>
          <cell r="AG2875">
            <v>1</v>
          </cell>
          <cell r="AH2875">
            <v>1</v>
          </cell>
          <cell r="AI2875">
            <v>1</v>
          </cell>
          <cell r="AJ2875">
            <v>0</v>
          </cell>
          <cell r="AL2875">
            <v>53</v>
          </cell>
          <cell r="AM2875">
            <v>178</v>
          </cell>
          <cell r="AO2875" t="str">
            <v>C-82-1024-EL-AIR</v>
          </cell>
          <cell r="AP2875">
            <v>1550</v>
          </cell>
          <cell r="AQ2875" t="str">
            <v>OH</v>
          </cell>
          <cell r="AR2875" t="str">
            <v>The Toledo Edison Company</v>
          </cell>
          <cell r="AS2875" t="str">
            <v>FE</v>
          </cell>
          <cell r="AT2875" t="str">
            <v>Electric</v>
          </cell>
          <cell r="AU2875">
            <v>30260</v>
          </cell>
          <cell r="AV2875">
            <v>48000</v>
          </cell>
          <cell r="AW2875">
            <v>12.76</v>
          </cell>
          <cell r="AX2875">
            <v>16.34</v>
          </cell>
          <cell r="AY2875">
            <v>33.85</v>
          </cell>
          <cell r="AZ2875">
            <v>1099500</v>
          </cell>
          <cell r="BA2875">
            <v>30531</v>
          </cell>
          <cell r="BB2875">
            <v>23000</v>
          </cell>
          <cell r="BC2875">
            <v>12.72</v>
          </cell>
          <cell r="BD2875">
            <v>16.34</v>
          </cell>
          <cell r="BE2875">
            <v>33.51</v>
          </cell>
          <cell r="BF2875">
            <v>30316</v>
          </cell>
          <cell r="BG2875">
            <v>978600</v>
          </cell>
          <cell r="BH2875" t="str">
            <v>Date Certain</v>
          </cell>
          <cell r="BI2875" t="str">
            <v>Vertically Integrated</v>
          </cell>
          <cell r="BJ2875" t="str">
            <v>Fully Litigated</v>
          </cell>
          <cell r="BK2875" t="str">
            <v>No</v>
          </cell>
          <cell r="BL2875" t="str">
            <v>No</v>
          </cell>
        </row>
        <row r="2876">
          <cell r="AE2876">
            <v>274</v>
          </cell>
          <cell r="AF2876">
            <v>0</v>
          </cell>
          <cell r="AG2876">
            <v>1</v>
          </cell>
          <cell r="AH2876">
            <v>1</v>
          </cell>
          <cell r="AI2876">
            <v>1</v>
          </cell>
          <cell r="AJ2876">
            <v>0</v>
          </cell>
          <cell r="AL2876">
            <v>53</v>
          </cell>
          <cell r="AM2876">
            <v>178</v>
          </cell>
          <cell r="AO2876" t="str">
            <v>C-83-1450-EL-AIR</v>
          </cell>
          <cell r="AP2876">
            <v>1552</v>
          </cell>
          <cell r="AQ2876" t="str">
            <v>OH</v>
          </cell>
          <cell r="AR2876" t="str">
            <v>The Toledo Edison Company</v>
          </cell>
          <cell r="AS2876" t="str">
            <v>FE</v>
          </cell>
          <cell r="AT2876" t="str">
            <v>Electric</v>
          </cell>
          <cell r="AU2876">
            <v>30662</v>
          </cell>
          <cell r="AV2876">
            <v>56500</v>
          </cell>
          <cell r="AW2876">
            <v>13.64</v>
          </cell>
          <cell r="AX2876">
            <v>17.66</v>
          </cell>
          <cell r="AY2876">
            <v>35.799999999999997</v>
          </cell>
          <cell r="AZ2876">
            <v>1099400</v>
          </cell>
          <cell r="BA2876">
            <v>30942</v>
          </cell>
          <cell r="BB2876">
            <v>16800</v>
          </cell>
          <cell r="BC2876">
            <v>13.54</v>
          </cell>
          <cell r="BD2876">
            <v>17.38</v>
          </cell>
          <cell r="BE2876">
            <v>35.799999999999997</v>
          </cell>
          <cell r="BF2876">
            <v>30681</v>
          </cell>
          <cell r="BG2876">
            <v>923600</v>
          </cell>
          <cell r="BH2876" t="str">
            <v>Date Certain</v>
          </cell>
          <cell r="BI2876" t="str">
            <v>Vertically Integrated</v>
          </cell>
          <cell r="BJ2876" t="str">
            <v>Fully Litigated</v>
          </cell>
          <cell r="BK2876" t="str">
            <v>No</v>
          </cell>
          <cell r="BL2876" t="str">
            <v>No</v>
          </cell>
        </row>
        <row r="2877">
          <cell r="AE2877">
            <v>274</v>
          </cell>
          <cell r="AF2877">
            <v>0</v>
          </cell>
          <cell r="AG2877">
            <v>1</v>
          </cell>
          <cell r="AH2877">
            <v>1</v>
          </cell>
          <cell r="AI2877">
            <v>1</v>
          </cell>
          <cell r="AJ2877">
            <v>0</v>
          </cell>
          <cell r="AL2877">
            <v>53</v>
          </cell>
          <cell r="AM2877">
            <v>178</v>
          </cell>
          <cell r="AO2877" t="str">
            <v>C-86-2026-EL-AIR</v>
          </cell>
          <cell r="AP2877">
            <v>1555</v>
          </cell>
          <cell r="AQ2877" t="str">
            <v>OH</v>
          </cell>
          <cell r="AR2877" t="str">
            <v>The Toledo Edison Company</v>
          </cell>
          <cell r="AS2877" t="str">
            <v>FE</v>
          </cell>
          <cell r="AT2877" t="str">
            <v>Electric</v>
          </cell>
          <cell r="AU2877">
            <v>31733</v>
          </cell>
          <cell r="AV2877">
            <v>187100</v>
          </cell>
          <cell r="AW2877">
            <v>12.84</v>
          </cell>
          <cell r="AX2877">
            <v>16.3</v>
          </cell>
          <cell r="AY2877">
            <v>37.96</v>
          </cell>
          <cell r="AZ2877">
            <v>1084600</v>
          </cell>
          <cell r="BA2877">
            <v>32127</v>
          </cell>
          <cell r="BB2877">
            <v>69700</v>
          </cell>
          <cell r="BC2877">
            <v>11.53</v>
          </cell>
          <cell r="BD2877">
            <v>13.5</v>
          </cell>
          <cell r="BE2877">
            <v>37.54</v>
          </cell>
          <cell r="BF2877">
            <v>31989</v>
          </cell>
          <cell r="BG2877">
            <v>927900</v>
          </cell>
          <cell r="BH2877" t="str">
            <v>Date Certain</v>
          </cell>
          <cell r="BI2877" t="str">
            <v>Vertically Integrated</v>
          </cell>
          <cell r="BJ2877" t="str">
            <v>Fully Litigated</v>
          </cell>
          <cell r="BK2877" t="str">
            <v>No</v>
          </cell>
          <cell r="BL2877" t="str">
            <v>Yes</v>
          </cell>
        </row>
        <row r="2878">
          <cell r="AE2878">
            <v>274</v>
          </cell>
          <cell r="AF2878">
            <v>0</v>
          </cell>
          <cell r="AG2878">
            <v>1</v>
          </cell>
          <cell r="AH2878">
            <v>1</v>
          </cell>
          <cell r="AI2878">
            <v>1</v>
          </cell>
          <cell r="AJ2878">
            <v>0</v>
          </cell>
          <cell r="AL2878">
            <v>53</v>
          </cell>
          <cell r="AM2878">
            <v>178</v>
          </cell>
          <cell r="AO2878" t="str">
            <v>C-88-171-EL-AIR</v>
          </cell>
          <cell r="AP2878">
            <v>1558</v>
          </cell>
          <cell r="AQ2878" t="str">
            <v>OH</v>
          </cell>
          <cell r="AR2878" t="str">
            <v>The Toledo Edison Company</v>
          </cell>
          <cell r="AS2878" t="str">
            <v>FE</v>
          </cell>
          <cell r="AT2878" t="str">
            <v>Electric</v>
          </cell>
          <cell r="AU2878">
            <v>32210</v>
          </cell>
          <cell r="AV2878">
            <v>194600</v>
          </cell>
          <cell r="AW2878">
            <v>11.75</v>
          </cell>
          <cell r="AX2878">
            <v>14</v>
          </cell>
          <cell r="AY2878">
            <v>40.450000000000003</v>
          </cell>
          <cell r="AZ2878" t="str">
            <v>NA</v>
          </cell>
          <cell r="BA2878">
            <v>32539</v>
          </cell>
          <cell r="BB2878">
            <v>135700</v>
          </cell>
          <cell r="BC2878" t="str">
            <v>NA</v>
          </cell>
          <cell r="BD2878" t="str">
            <v>NA</v>
          </cell>
          <cell r="BE2878" t="str">
            <v>NA</v>
          </cell>
          <cell r="BF2878">
            <v>32477</v>
          </cell>
          <cell r="BG2878" t="str">
            <v>NA</v>
          </cell>
          <cell r="BI2878" t="str">
            <v>Vertically Integrated</v>
          </cell>
          <cell r="BJ2878" t="str">
            <v>Settled</v>
          </cell>
          <cell r="BK2878" t="str">
            <v>Yes</v>
          </cell>
          <cell r="BL2878" t="str">
            <v>No</v>
          </cell>
        </row>
        <row r="2879">
          <cell r="AE2879">
            <v>274</v>
          </cell>
          <cell r="AF2879">
            <v>0</v>
          </cell>
          <cell r="AG2879">
            <v>1</v>
          </cell>
          <cell r="AH2879">
            <v>1</v>
          </cell>
          <cell r="AI2879">
            <v>1</v>
          </cell>
          <cell r="AJ2879">
            <v>1</v>
          </cell>
          <cell r="AL2879">
            <v>53</v>
          </cell>
          <cell r="AM2879">
            <v>178</v>
          </cell>
          <cell r="AO2879" t="str">
            <v>C-80-715-GA-AIR</v>
          </cell>
          <cell r="AP2879">
            <v>1559</v>
          </cell>
          <cell r="AQ2879" t="str">
            <v>OH</v>
          </cell>
          <cell r="AR2879" t="str">
            <v>Columbia Gas of Ohio, Inc.</v>
          </cell>
          <cell r="AS2879" t="str">
            <v>NI</v>
          </cell>
          <cell r="AT2879" t="str">
            <v>Natural Gas</v>
          </cell>
          <cell r="AU2879">
            <v>29511</v>
          </cell>
          <cell r="AV2879">
            <v>10100</v>
          </cell>
          <cell r="AW2879">
            <v>11.44</v>
          </cell>
          <cell r="AX2879">
            <v>15</v>
          </cell>
          <cell r="AY2879">
            <v>48.25</v>
          </cell>
          <cell r="AZ2879" t="str">
            <v>NA</v>
          </cell>
          <cell r="BA2879">
            <v>29810</v>
          </cell>
          <cell r="BB2879">
            <v>5900</v>
          </cell>
          <cell r="BC2879">
            <v>11.01</v>
          </cell>
          <cell r="BD2879">
            <v>13.72</v>
          </cell>
          <cell r="BE2879">
            <v>48.32</v>
          </cell>
          <cell r="BF2879">
            <v>29402</v>
          </cell>
          <cell r="BG2879" t="str">
            <v>NA</v>
          </cell>
          <cell r="BI2879" t="str">
            <v>Distribution</v>
          </cell>
          <cell r="BJ2879" t="str">
            <v>Fully Litigated</v>
          </cell>
          <cell r="BK2879" t="str">
            <v>No</v>
          </cell>
          <cell r="BL2879" t="str">
            <v>No</v>
          </cell>
        </row>
        <row r="2880">
          <cell r="AE2880">
            <v>274</v>
          </cell>
          <cell r="AF2880">
            <v>0</v>
          </cell>
          <cell r="AG2880">
            <v>1</v>
          </cell>
          <cell r="AH2880">
            <v>1</v>
          </cell>
          <cell r="AI2880">
            <v>1</v>
          </cell>
          <cell r="AJ2880">
            <v>1</v>
          </cell>
          <cell r="AL2880">
            <v>53</v>
          </cell>
          <cell r="AM2880">
            <v>178</v>
          </cell>
          <cell r="AO2880" t="str">
            <v>C-80-777-GA-AIR</v>
          </cell>
          <cell r="AP2880">
            <v>1562</v>
          </cell>
          <cell r="AQ2880" t="str">
            <v>OH</v>
          </cell>
          <cell r="AR2880" t="str">
            <v>Columbia Gas of Ohio, Inc.</v>
          </cell>
          <cell r="AS2880" t="str">
            <v>NI</v>
          </cell>
          <cell r="AT2880" t="str">
            <v>Natural Gas</v>
          </cell>
          <cell r="AU2880">
            <v>29523</v>
          </cell>
          <cell r="AV2880">
            <v>12200</v>
          </cell>
          <cell r="AW2880">
            <v>11.44</v>
          </cell>
          <cell r="AX2880">
            <v>15</v>
          </cell>
          <cell r="AY2880">
            <v>48.25</v>
          </cell>
          <cell r="AZ2880" t="str">
            <v>NA</v>
          </cell>
          <cell r="BA2880">
            <v>29810</v>
          </cell>
          <cell r="BB2880">
            <v>5600</v>
          </cell>
          <cell r="BC2880">
            <v>11.01</v>
          </cell>
          <cell r="BD2880">
            <v>13.72</v>
          </cell>
          <cell r="BE2880">
            <v>48.32</v>
          </cell>
          <cell r="BF2880">
            <v>29402</v>
          </cell>
          <cell r="BG2880" t="str">
            <v>NA</v>
          </cell>
          <cell r="BI2880" t="str">
            <v>Distribution</v>
          </cell>
          <cell r="BJ2880" t="str">
            <v>Fully Litigated</v>
          </cell>
          <cell r="BK2880" t="str">
            <v>No</v>
          </cell>
          <cell r="BL2880" t="str">
            <v>No</v>
          </cell>
        </row>
        <row r="2881">
          <cell r="AE2881">
            <v>274</v>
          </cell>
          <cell r="AF2881">
            <v>0</v>
          </cell>
          <cell r="AG2881">
            <v>1</v>
          </cell>
          <cell r="AH2881">
            <v>1</v>
          </cell>
          <cell r="AI2881">
            <v>1</v>
          </cell>
          <cell r="AJ2881">
            <v>1</v>
          </cell>
          <cell r="AL2881">
            <v>53</v>
          </cell>
          <cell r="AM2881">
            <v>178</v>
          </cell>
          <cell r="AO2881" t="str">
            <v>C-81-1024-GA-AIR</v>
          </cell>
          <cell r="AP2881">
            <v>1563</v>
          </cell>
          <cell r="AQ2881" t="str">
            <v>OH</v>
          </cell>
          <cell r="AR2881" t="str">
            <v>Columbia Gas of Ohio, Inc.</v>
          </cell>
          <cell r="AS2881" t="str">
            <v>NI</v>
          </cell>
          <cell r="AT2881" t="str">
            <v>Natural Gas</v>
          </cell>
          <cell r="AU2881">
            <v>29951</v>
          </cell>
          <cell r="AV2881">
            <v>13500</v>
          </cell>
          <cell r="AW2881">
            <v>14.29</v>
          </cell>
          <cell r="AX2881">
            <v>19</v>
          </cell>
          <cell r="AY2881">
            <v>50.03</v>
          </cell>
          <cell r="AZ2881" t="str">
            <v>NA</v>
          </cell>
          <cell r="BA2881">
            <v>30203</v>
          </cell>
          <cell r="BB2881">
            <v>8600</v>
          </cell>
          <cell r="BC2881">
            <v>12.91</v>
          </cell>
          <cell r="BD2881">
            <v>16.04</v>
          </cell>
          <cell r="BE2881">
            <v>49.07</v>
          </cell>
          <cell r="BF2881">
            <v>30041</v>
          </cell>
          <cell r="BG2881" t="str">
            <v>NA</v>
          </cell>
          <cell r="BH2881" t="str">
            <v>Date Certain</v>
          </cell>
          <cell r="BI2881" t="str">
            <v>Distribution</v>
          </cell>
          <cell r="BJ2881" t="str">
            <v>Fully Litigated</v>
          </cell>
          <cell r="BK2881" t="str">
            <v>No</v>
          </cell>
          <cell r="BL2881" t="str">
            <v>No</v>
          </cell>
        </row>
        <row r="2882">
          <cell r="AE2882">
            <v>274</v>
          </cell>
          <cell r="AF2882">
            <v>0</v>
          </cell>
          <cell r="AG2882">
            <v>1</v>
          </cell>
          <cell r="AH2882">
            <v>1</v>
          </cell>
          <cell r="AI2882">
            <v>1</v>
          </cell>
          <cell r="AJ2882">
            <v>1</v>
          </cell>
          <cell r="AL2882">
            <v>53</v>
          </cell>
          <cell r="AM2882">
            <v>178</v>
          </cell>
          <cell r="AO2882" t="str">
            <v>C-81-1025-GA-AIR</v>
          </cell>
          <cell r="AP2882">
            <v>1565</v>
          </cell>
          <cell r="AQ2882" t="str">
            <v>OH</v>
          </cell>
          <cell r="AR2882" t="str">
            <v>Columbia Gas of Ohio, Inc.</v>
          </cell>
          <cell r="AS2882" t="str">
            <v>NI</v>
          </cell>
          <cell r="AT2882" t="str">
            <v>Natural Gas</v>
          </cell>
          <cell r="AU2882">
            <v>29963</v>
          </cell>
          <cell r="AV2882">
            <v>10200</v>
          </cell>
          <cell r="AW2882">
            <v>14.29</v>
          </cell>
          <cell r="AX2882">
            <v>19</v>
          </cell>
          <cell r="AY2882">
            <v>50.03</v>
          </cell>
          <cell r="AZ2882" t="str">
            <v>NA</v>
          </cell>
          <cell r="BA2882">
            <v>30209</v>
          </cell>
          <cell r="BB2882">
            <v>6300</v>
          </cell>
          <cell r="BC2882">
            <v>12.91</v>
          </cell>
          <cell r="BD2882">
            <v>16.04</v>
          </cell>
          <cell r="BE2882">
            <v>49.07</v>
          </cell>
          <cell r="BF2882">
            <v>30041</v>
          </cell>
          <cell r="BG2882" t="str">
            <v>NA</v>
          </cell>
          <cell r="BH2882" t="str">
            <v>Date Certain</v>
          </cell>
          <cell r="BI2882" t="str">
            <v>Distribution</v>
          </cell>
          <cell r="BJ2882" t="str">
            <v>Fully Litigated</v>
          </cell>
          <cell r="BK2882" t="str">
            <v>No</v>
          </cell>
          <cell r="BL2882" t="str">
            <v>No</v>
          </cell>
        </row>
        <row r="2883">
          <cell r="AE2883">
            <v>274</v>
          </cell>
          <cell r="AF2883">
            <v>0</v>
          </cell>
          <cell r="AG2883">
            <v>1</v>
          </cell>
          <cell r="AH2883">
            <v>1</v>
          </cell>
          <cell r="AI2883">
            <v>1</v>
          </cell>
          <cell r="AJ2883">
            <v>1</v>
          </cell>
          <cell r="AL2883">
            <v>53</v>
          </cell>
          <cell r="AM2883">
            <v>178</v>
          </cell>
          <cell r="AO2883" t="str">
            <v>C-82-1174-GA-AIR</v>
          </cell>
          <cell r="AP2883">
            <v>1567</v>
          </cell>
          <cell r="AQ2883" t="str">
            <v>OH</v>
          </cell>
          <cell r="AR2883" t="str">
            <v>Columbia Gas of Ohio, Inc.</v>
          </cell>
          <cell r="AS2883" t="str">
            <v>NI</v>
          </cell>
          <cell r="AT2883" t="str">
            <v>Natural Gas</v>
          </cell>
          <cell r="AU2883">
            <v>30301</v>
          </cell>
          <cell r="AV2883">
            <v>9100</v>
          </cell>
          <cell r="AW2883">
            <v>13.31</v>
          </cell>
          <cell r="AX2883">
            <v>17.5</v>
          </cell>
          <cell r="AY2883">
            <v>48.88</v>
          </cell>
          <cell r="AZ2883" t="str">
            <v>NA</v>
          </cell>
          <cell r="BA2883">
            <v>30629</v>
          </cell>
          <cell r="BB2883">
            <v>5800</v>
          </cell>
          <cell r="BC2883">
            <v>12.78</v>
          </cell>
          <cell r="BD2883">
            <v>16.510000000000002</v>
          </cell>
          <cell r="BE2883">
            <v>49.28</v>
          </cell>
          <cell r="BF2883">
            <v>30497</v>
          </cell>
          <cell r="BG2883" t="str">
            <v>NA</v>
          </cell>
          <cell r="BH2883" t="str">
            <v>Date Certain</v>
          </cell>
          <cell r="BI2883" t="str">
            <v>Distribution</v>
          </cell>
          <cell r="BJ2883" t="str">
            <v>Fully Litigated</v>
          </cell>
          <cell r="BK2883" t="str">
            <v>No</v>
          </cell>
          <cell r="BL2883" t="str">
            <v>No</v>
          </cell>
        </row>
        <row r="2884">
          <cell r="AE2884">
            <v>274</v>
          </cell>
          <cell r="AF2884">
            <v>0</v>
          </cell>
          <cell r="AG2884">
            <v>1</v>
          </cell>
          <cell r="AH2884">
            <v>1</v>
          </cell>
          <cell r="AI2884">
            <v>1</v>
          </cell>
          <cell r="AJ2884">
            <v>1</v>
          </cell>
          <cell r="AL2884">
            <v>53</v>
          </cell>
          <cell r="AM2884">
            <v>178</v>
          </cell>
          <cell r="AO2884" t="str">
            <v>C-82-1151-GA-AIR</v>
          </cell>
          <cell r="AP2884">
            <v>1568</v>
          </cell>
          <cell r="AQ2884" t="str">
            <v>OH</v>
          </cell>
          <cell r="AR2884" t="str">
            <v>Columbia Gas of Ohio, Inc.</v>
          </cell>
          <cell r="AS2884" t="str">
            <v>NI</v>
          </cell>
          <cell r="AT2884" t="str">
            <v>Natural Gas</v>
          </cell>
          <cell r="AU2884">
            <v>30294</v>
          </cell>
          <cell r="AV2884">
            <v>11500</v>
          </cell>
          <cell r="AW2884">
            <v>13.3</v>
          </cell>
          <cell r="AX2884">
            <v>17.5</v>
          </cell>
          <cell r="AY2884">
            <v>48.88</v>
          </cell>
          <cell r="AZ2884" t="str">
            <v>NA</v>
          </cell>
          <cell r="BA2884">
            <v>30629</v>
          </cell>
          <cell r="BB2884">
            <v>7800</v>
          </cell>
          <cell r="BC2884">
            <v>12.78</v>
          </cell>
          <cell r="BD2884">
            <v>16.510000000000002</v>
          </cell>
          <cell r="BE2884">
            <v>49.28</v>
          </cell>
          <cell r="BF2884">
            <v>30497</v>
          </cell>
          <cell r="BG2884" t="str">
            <v>NA</v>
          </cell>
          <cell r="BH2884" t="str">
            <v>Date Certain</v>
          </cell>
          <cell r="BI2884" t="str">
            <v>Distribution</v>
          </cell>
          <cell r="BJ2884" t="str">
            <v>Fully Litigated</v>
          </cell>
          <cell r="BK2884" t="str">
            <v>No</v>
          </cell>
          <cell r="BL2884" t="str">
            <v>No</v>
          </cell>
        </row>
        <row r="2885">
          <cell r="AE2885">
            <v>274</v>
          </cell>
          <cell r="AF2885">
            <v>0</v>
          </cell>
          <cell r="AG2885">
            <v>1</v>
          </cell>
          <cell r="AH2885">
            <v>1</v>
          </cell>
          <cell r="AI2885">
            <v>1</v>
          </cell>
          <cell r="AJ2885">
            <v>1</v>
          </cell>
          <cell r="AL2885">
            <v>53</v>
          </cell>
          <cell r="AM2885">
            <v>178</v>
          </cell>
          <cell r="AO2885" t="str">
            <v>C-83-392-GA-AIR</v>
          </cell>
          <cell r="AP2885">
            <v>1569</v>
          </cell>
          <cell r="AQ2885" t="str">
            <v>OH</v>
          </cell>
          <cell r="AR2885" t="str">
            <v>Columbia Gas of Ohio, Inc.</v>
          </cell>
          <cell r="AS2885" t="str">
            <v>NI</v>
          </cell>
          <cell r="AT2885" t="str">
            <v>Natural Gas</v>
          </cell>
          <cell r="AU2885">
            <v>30525</v>
          </cell>
          <cell r="AV2885">
            <v>4000</v>
          </cell>
          <cell r="AW2885">
            <v>13.4</v>
          </cell>
          <cell r="AX2885">
            <v>17.5</v>
          </cell>
          <cell r="AY2885" t="str">
            <v>NA</v>
          </cell>
          <cell r="AZ2885" t="str">
            <v>NA</v>
          </cell>
          <cell r="BA2885">
            <v>30775</v>
          </cell>
          <cell r="BB2885">
            <v>3000</v>
          </cell>
          <cell r="BC2885">
            <v>12.02</v>
          </cell>
          <cell r="BD2885" t="str">
            <v>NA</v>
          </cell>
          <cell r="BE2885" t="str">
            <v>NA</v>
          </cell>
          <cell r="BF2885">
            <v>30681</v>
          </cell>
          <cell r="BG2885" t="str">
            <v>NA</v>
          </cell>
          <cell r="BI2885" t="str">
            <v>Distribution</v>
          </cell>
          <cell r="BJ2885" t="str">
            <v>Fully Litigated</v>
          </cell>
          <cell r="BK2885" t="str">
            <v>No</v>
          </cell>
          <cell r="BL2885" t="str">
            <v>No</v>
          </cell>
        </row>
        <row r="2886">
          <cell r="AE2886">
            <v>274</v>
          </cell>
          <cell r="AF2886">
            <v>0</v>
          </cell>
          <cell r="AG2886">
            <v>1</v>
          </cell>
          <cell r="AH2886">
            <v>1</v>
          </cell>
          <cell r="AI2886">
            <v>1</v>
          </cell>
          <cell r="AJ2886">
            <v>1</v>
          </cell>
          <cell r="AL2886">
            <v>53</v>
          </cell>
          <cell r="AM2886">
            <v>178</v>
          </cell>
          <cell r="AO2886" t="str">
            <v>C-84-67-GA-AIR</v>
          </cell>
          <cell r="AP2886">
            <v>1570</v>
          </cell>
          <cell r="AQ2886" t="str">
            <v>OH</v>
          </cell>
          <cell r="AR2886" t="str">
            <v>Columbia Gas of Ohio, Inc.</v>
          </cell>
          <cell r="AS2886" t="str">
            <v>NI</v>
          </cell>
          <cell r="AT2886" t="str">
            <v>Natural Gas</v>
          </cell>
          <cell r="AU2886">
            <v>30722</v>
          </cell>
          <cell r="AV2886">
            <v>11100</v>
          </cell>
          <cell r="AW2886">
            <v>13.44</v>
          </cell>
          <cell r="AX2886">
            <v>17.5</v>
          </cell>
          <cell r="AY2886">
            <v>50.52</v>
          </cell>
          <cell r="AZ2886" t="str">
            <v>NA</v>
          </cell>
          <cell r="BA2886">
            <v>31188</v>
          </cell>
          <cell r="BB2886">
            <v>5000</v>
          </cell>
          <cell r="BC2886">
            <v>12.04</v>
          </cell>
          <cell r="BD2886" t="str">
            <v>NA</v>
          </cell>
          <cell r="BE2886" t="str">
            <v>NA</v>
          </cell>
          <cell r="BF2886">
            <v>30955</v>
          </cell>
          <cell r="BG2886" t="str">
            <v>NA</v>
          </cell>
          <cell r="BH2886" t="str">
            <v>Date Certain</v>
          </cell>
          <cell r="BI2886" t="str">
            <v>Distribution</v>
          </cell>
          <cell r="BJ2886" t="str">
            <v>Settled</v>
          </cell>
          <cell r="BK2886" t="str">
            <v>No</v>
          </cell>
          <cell r="BL2886" t="str">
            <v>No</v>
          </cell>
        </row>
        <row r="2887">
          <cell r="AE2887">
            <v>274</v>
          </cell>
          <cell r="AF2887">
            <v>0</v>
          </cell>
          <cell r="AG2887">
            <v>1</v>
          </cell>
          <cell r="AH2887">
            <v>1</v>
          </cell>
          <cell r="AI2887">
            <v>1</v>
          </cell>
          <cell r="AJ2887">
            <v>1</v>
          </cell>
          <cell r="AL2887">
            <v>53</v>
          </cell>
          <cell r="AM2887">
            <v>178</v>
          </cell>
          <cell r="AO2887" t="str">
            <v>C-83-1519-GA-AIR</v>
          </cell>
          <cell r="AP2887">
            <v>1571</v>
          </cell>
          <cell r="AQ2887" t="str">
            <v>OH</v>
          </cell>
          <cell r="AR2887" t="str">
            <v>Columbia Gas of Ohio, Inc.</v>
          </cell>
          <cell r="AS2887" t="str">
            <v>NI</v>
          </cell>
          <cell r="AT2887" t="str">
            <v>Natural Gas</v>
          </cell>
          <cell r="AU2887">
            <v>30680</v>
          </cell>
          <cell r="AV2887">
            <v>2400</v>
          </cell>
          <cell r="AW2887">
            <v>13.37</v>
          </cell>
          <cell r="AX2887">
            <v>17.5</v>
          </cell>
          <cell r="AY2887">
            <v>49.76</v>
          </cell>
          <cell r="AZ2887" t="str">
            <v>NA</v>
          </cell>
          <cell r="BA2887">
            <v>31224</v>
          </cell>
          <cell r="BB2887">
            <v>1300</v>
          </cell>
          <cell r="BC2887">
            <v>12.04</v>
          </cell>
          <cell r="BD2887" t="str">
            <v>NA</v>
          </cell>
          <cell r="BE2887" t="str">
            <v>NA</v>
          </cell>
          <cell r="BF2887">
            <v>30863</v>
          </cell>
          <cell r="BG2887" t="str">
            <v>NA</v>
          </cell>
          <cell r="BI2887" t="str">
            <v>Distribution</v>
          </cell>
          <cell r="BJ2887" t="str">
            <v>Fully Litigated</v>
          </cell>
          <cell r="BK2887" t="str">
            <v>No</v>
          </cell>
          <cell r="BL2887" t="str">
            <v>No</v>
          </cell>
        </row>
        <row r="2888">
          <cell r="AE2888">
            <v>274</v>
          </cell>
          <cell r="AF2888">
            <v>0</v>
          </cell>
          <cell r="AG2888">
            <v>1</v>
          </cell>
          <cell r="AH2888">
            <v>1</v>
          </cell>
          <cell r="AI2888">
            <v>1</v>
          </cell>
          <cell r="AJ2888">
            <v>1</v>
          </cell>
          <cell r="AL2888">
            <v>53</v>
          </cell>
          <cell r="AM2888">
            <v>178</v>
          </cell>
          <cell r="AO2888" t="str">
            <v>C-84-552-GA-AIR</v>
          </cell>
          <cell r="AP2888">
            <v>1572</v>
          </cell>
          <cell r="AQ2888" t="str">
            <v>OH</v>
          </cell>
          <cell r="AR2888" t="str">
            <v>Columbia Gas of Ohio, Inc.</v>
          </cell>
          <cell r="AS2888" t="str">
            <v>NI</v>
          </cell>
          <cell r="AT2888" t="str">
            <v>Natural Gas</v>
          </cell>
          <cell r="AU2888">
            <v>30869</v>
          </cell>
          <cell r="AV2888">
            <v>2800</v>
          </cell>
          <cell r="AW2888">
            <v>13.54</v>
          </cell>
          <cell r="AX2888">
            <v>17.5</v>
          </cell>
          <cell r="AY2888" t="str">
            <v>NA</v>
          </cell>
          <cell r="AZ2888" t="str">
            <v>NA</v>
          </cell>
          <cell r="BA2888">
            <v>31265</v>
          </cell>
          <cell r="BB2888">
            <v>1800</v>
          </cell>
          <cell r="BC2888">
            <v>12.04</v>
          </cell>
          <cell r="BD2888" t="str">
            <v>NA</v>
          </cell>
          <cell r="BE2888" t="str">
            <v>NA</v>
          </cell>
          <cell r="BF2888">
            <v>31047</v>
          </cell>
          <cell r="BG2888" t="str">
            <v>NA</v>
          </cell>
          <cell r="BI2888" t="str">
            <v>Distribution</v>
          </cell>
          <cell r="BJ2888" t="str">
            <v>Fully Litigated</v>
          </cell>
          <cell r="BK2888" t="str">
            <v>No</v>
          </cell>
          <cell r="BL2888" t="str">
            <v>No</v>
          </cell>
        </row>
        <row r="2889">
          <cell r="AE2889">
            <v>274</v>
          </cell>
          <cell r="AF2889">
            <v>0</v>
          </cell>
          <cell r="AG2889">
            <v>1</v>
          </cell>
          <cell r="AH2889">
            <v>1</v>
          </cell>
          <cell r="AI2889">
            <v>1</v>
          </cell>
          <cell r="AJ2889">
            <v>1</v>
          </cell>
          <cell r="AL2889">
            <v>53</v>
          </cell>
          <cell r="AM2889">
            <v>178</v>
          </cell>
          <cell r="AO2889" t="str">
            <v>C-84-754-GA-AIR</v>
          </cell>
          <cell r="AP2889">
            <v>1573</v>
          </cell>
          <cell r="AQ2889" t="str">
            <v>OH</v>
          </cell>
          <cell r="AR2889" t="str">
            <v>Columbia Gas of Ohio, Inc.</v>
          </cell>
          <cell r="AS2889" t="str">
            <v>NI</v>
          </cell>
          <cell r="AT2889" t="str">
            <v>Natural Gas</v>
          </cell>
          <cell r="AU2889">
            <v>30965</v>
          </cell>
          <cell r="AV2889">
            <v>7700</v>
          </cell>
          <cell r="AW2889">
            <v>13.54</v>
          </cell>
          <cell r="AX2889">
            <v>17.5</v>
          </cell>
          <cell r="AY2889" t="str">
            <v>NA</v>
          </cell>
          <cell r="AZ2889" t="str">
            <v>NA</v>
          </cell>
          <cell r="BA2889">
            <v>31321</v>
          </cell>
          <cell r="BB2889">
            <v>1100</v>
          </cell>
          <cell r="BC2889">
            <v>12.04</v>
          </cell>
          <cell r="BD2889" t="str">
            <v>NA</v>
          </cell>
          <cell r="BE2889" t="str">
            <v>NA</v>
          </cell>
          <cell r="BF2889">
            <v>31047</v>
          </cell>
          <cell r="BG2889" t="str">
            <v>NA</v>
          </cell>
          <cell r="BI2889" t="str">
            <v>Distribution</v>
          </cell>
          <cell r="BJ2889" t="str">
            <v>Fully Litigated</v>
          </cell>
          <cell r="BK2889" t="str">
            <v>No</v>
          </cell>
          <cell r="BL2889" t="str">
            <v>No</v>
          </cell>
        </row>
        <row r="2890">
          <cell r="AE2890">
            <v>274</v>
          </cell>
          <cell r="AF2890">
            <v>0</v>
          </cell>
          <cell r="AG2890">
            <v>1</v>
          </cell>
          <cell r="AH2890">
            <v>1</v>
          </cell>
          <cell r="AI2890">
            <v>1</v>
          </cell>
          <cell r="AJ2890">
            <v>1</v>
          </cell>
          <cell r="AL2890">
            <v>53</v>
          </cell>
          <cell r="AM2890">
            <v>178</v>
          </cell>
          <cell r="AO2890" t="str">
            <v>C-84-1102-GA-AIR</v>
          </cell>
          <cell r="AP2890">
            <v>1574</v>
          </cell>
          <cell r="AQ2890" t="str">
            <v>OH</v>
          </cell>
          <cell r="AR2890" t="str">
            <v>Columbia Gas of Ohio, Inc.</v>
          </cell>
          <cell r="AS2890" t="str">
            <v>NI</v>
          </cell>
          <cell r="AT2890" t="str">
            <v>Natural Gas</v>
          </cell>
          <cell r="AU2890">
            <v>31063</v>
          </cell>
          <cell r="AV2890">
            <v>8100</v>
          </cell>
          <cell r="AW2890">
            <v>13.57</v>
          </cell>
          <cell r="AX2890">
            <v>17.5</v>
          </cell>
          <cell r="AY2890">
            <v>51.62</v>
          </cell>
          <cell r="AZ2890" t="str">
            <v>NA</v>
          </cell>
          <cell r="BA2890">
            <v>31363</v>
          </cell>
          <cell r="BB2890">
            <v>2800</v>
          </cell>
          <cell r="BC2890">
            <v>12.04</v>
          </cell>
          <cell r="BD2890" t="str">
            <v>NA</v>
          </cell>
          <cell r="BE2890" t="str">
            <v>NA</v>
          </cell>
          <cell r="BF2890">
            <v>31228</v>
          </cell>
          <cell r="BG2890" t="str">
            <v>NA</v>
          </cell>
          <cell r="BI2890" t="str">
            <v>Distribution</v>
          </cell>
          <cell r="BJ2890" t="str">
            <v>Fully Litigated</v>
          </cell>
          <cell r="BK2890" t="str">
            <v>No</v>
          </cell>
          <cell r="BL2890" t="str">
            <v>No</v>
          </cell>
        </row>
        <row r="2891">
          <cell r="AE2891">
            <v>274</v>
          </cell>
          <cell r="AF2891">
            <v>0</v>
          </cell>
          <cell r="AG2891">
            <v>1</v>
          </cell>
          <cell r="AH2891">
            <v>1</v>
          </cell>
          <cell r="AI2891">
            <v>1</v>
          </cell>
          <cell r="AJ2891">
            <v>1</v>
          </cell>
          <cell r="AL2891">
            <v>53</v>
          </cell>
          <cell r="AM2891">
            <v>178</v>
          </cell>
          <cell r="AO2891" t="str">
            <v>C-88-716, 720-GA-AIR</v>
          </cell>
          <cell r="AP2891">
            <v>1575</v>
          </cell>
          <cell r="AQ2891" t="str">
            <v>OH</v>
          </cell>
          <cell r="AR2891" t="str">
            <v>Columbia Gas of Ohio, Inc.</v>
          </cell>
          <cell r="AS2891" t="str">
            <v>NI</v>
          </cell>
          <cell r="AT2891" t="str">
            <v>Natural Gas</v>
          </cell>
          <cell r="AU2891">
            <v>32329</v>
          </cell>
          <cell r="AV2891">
            <v>51600</v>
          </cell>
          <cell r="AW2891">
            <v>12.33</v>
          </cell>
          <cell r="AX2891">
            <v>15.75</v>
          </cell>
          <cell r="AY2891">
            <v>48.9</v>
          </cell>
          <cell r="AZ2891">
            <v>488900</v>
          </cell>
          <cell r="BA2891">
            <v>32798</v>
          </cell>
          <cell r="BB2891">
            <v>14900</v>
          </cell>
          <cell r="BC2891">
            <v>10.61</v>
          </cell>
          <cell r="BD2891">
            <v>12.41</v>
          </cell>
          <cell r="BE2891">
            <v>52.48</v>
          </cell>
          <cell r="BF2891">
            <v>32416</v>
          </cell>
          <cell r="BG2891">
            <v>467900</v>
          </cell>
          <cell r="BH2891" t="str">
            <v>Date Certain</v>
          </cell>
          <cell r="BI2891" t="str">
            <v>Distribution</v>
          </cell>
          <cell r="BJ2891" t="str">
            <v>Fully Litigated</v>
          </cell>
          <cell r="BK2891" t="str">
            <v>No</v>
          </cell>
          <cell r="BL2891" t="str">
            <v>No</v>
          </cell>
        </row>
        <row r="2892">
          <cell r="AE2892">
            <v>274</v>
          </cell>
          <cell r="AF2892">
            <v>0</v>
          </cell>
          <cell r="AG2892">
            <v>1</v>
          </cell>
          <cell r="AH2892">
            <v>1</v>
          </cell>
          <cell r="AI2892">
            <v>1</v>
          </cell>
          <cell r="AJ2892">
            <v>1</v>
          </cell>
          <cell r="AL2892">
            <v>53</v>
          </cell>
          <cell r="AM2892">
            <v>178</v>
          </cell>
          <cell r="AO2892" t="str">
            <v>C-79-535-GA-AIR</v>
          </cell>
          <cell r="AP2892">
            <v>1576</v>
          </cell>
          <cell r="AQ2892" t="str">
            <v>OH</v>
          </cell>
          <cell r="AR2892" t="str">
            <v>The East Ohio Gas Company</v>
          </cell>
          <cell r="AS2892" t="str">
            <v>ENB</v>
          </cell>
          <cell r="AT2892" t="str">
            <v>Natural Gas</v>
          </cell>
          <cell r="AU2892">
            <v>29130</v>
          </cell>
          <cell r="AV2892">
            <v>62300</v>
          </cell>
          <cell r="AW2892">
            <v>12.26</v>
          </cell>
          <cell r="AX2892">
            <v>16</v>
          </cell>
          <cell r="AY2892">
            <v>53.5</v>
          </cell>
          <cell r="AZ2892" t="str">
            <v>NA</v>
          </cell>
          <cell r="BA2892">
            <v>29411</v>
          </cell>
          <cell r="BB2892">
            <v>34500</v>
          </cell>
          <cell r="BC2892">
            <v>11.54</v>
          </cell>
          <cell r="BD2892">
            <v>14.51</v>
          </cell>
          <cell r="BE2892">
            <v>53.69</v>
          </cell>
          <cell r="BF2892">
            <v>29311</v>
          </cell>
          <cell r="BG2892" t="str">
            <v>NA</v>
          </cell>
          <cell r="BI2892" t="str">
            <v>Distribution</v>
          </cell>
          <cell r="BJ2892" t="str">
            <v>Fully Litigated</v>
          </cell>
          <cell r="BK2892" t="str">
            <v>No</v>
          </cell>
          <cell r="BL2892" t="str">
            <v>No</v>
          </cell>
        </row>
        <row r="2893">
          <cell r="AE2893">
            <v>274</v>
          </cell>
          <cell r="AF2893">
            <v>0</v>
          </cell>
          <cell r="AG2893">
            <v>1</v>
          </cell>
          <cell r="AH2893">
            <v>1</v>
          </cell>
          <cell r="AI2893">
            <v>1</v>
          </cell>
          <cell r="AJ2893">
            <v>1</v>
          </cell>
          <cell r="AL2893">
            <v>53</v>
          </cell>
          <cell r="AM2893">
            <v>178</v>
          </cell>
          <cell r="AO2893" t="str">
            <v>C-80-769-GA-AIR</v>
          </cell>
          <cell r="AP2893">
            <v>1577</v>
          </cell>
          <cell r="AQ2893" t="str">
            <v>OH</v>
          </cell>
          <cell r="AR2893" t="str">
            <v>The East Ohio Gas Company</v>
          </cell>
          <cell r="AS2893" t="str">
            <v>ENB</v>
          </cell>
          <cell r="AT2893" t="str">
            <v>Natural Gas</v>
          </cell>
          <cell r="AU2893">
            <v>29525</v>
          </cell>
          <cell r="AV2893">
            <v>75500</v>
          </cell>
          <cell r="AW2893">
            <v>14.07</v>
          </cell>
          <cell r="AX2893">
            <v>17.52</v>
          </cell>
          <cell r="AY2893">
            <v>55.6</v>
          </cell>
          <cell r="AZ2893" t="str">
            <v>NA</v>
          </cell>
          <cell r="BA2893">
            <v>29810</v>
          </cell>
          <cell r="BB2893">
            <v>43300</v>
          </cell>
          <cell r="BC2893">
            <v>11.96</v>
          </cell>
          <cell r="BD2893">
            <v>14.41</v>
          </cell>
          <cell r="BE2893">
            <v>57.6</v>
          </cell>
          <cell r="BF2893">
            <v>29676</v>
          </cell>
          <cell r="BG2893">
            <v>434400</v>
          </cell>
          <cell r="BH2893" t="str">
            <v>Date Certain</v>
          </cell>
          <cell r="BI2893" t="str">
            <v>Distribution</v>
          </cell>
          <cell r="BJ2893" t="str">
            <v>Fully Litigated</v>
          </cell>
          <cell r="BK2893" t="str">
            <v>No</v>
          </cell>
          <cell r="BL2893" t="str">
            <v>No</v>
          </cell>
        </row>
        <row r="2894">
          <cell r="AE2894">
            <v>274</v>
          </cell>
          <cell r="AF2894">
            <v>0</v>
          </cell>
          <cell r="AG2894">
            <v>1</v>
          </cell>
          <cell r="AH2894">
            <v>1</v>
          </cell>
          <cell r="AI2894">
            <v>1</v>
          </cell>
          <cell r="AJ2894">
            <v>1</v>
          </cell>
          <cell r="AL2894">
            <v>53</v>
          </cell>
          <cell r="AM2894">
            <v>178</v>
          </cell>
          <cell r="AO2894" t="str">
            <v>C-81-970-GA-AIR</v>
          </cell>
          <cell r="AP2894">
            <v>1578</v>
          </cell>
          <cell r="AQ2894" t="str">
            <v>OH</v>
          </cell>
          <cell r="AR2894" t="str">
            <v>The East Ohio Gas Company</v>
          </cell>
          <cell r="AS2894" t="str">
            <v>ENB</v>
          </cell>
          <cell r="AT2894" t="str">
            <v>Natural Gas</v>
          </cell>
          <cell r="AU2894">
            <v>29903</v>
          </cell>
          <cell r="AV2894">
            <v>94600</v>
          </cell>
          <cell r="AW2894">
            <v>17.170000000000002</v>
          </cell>
          <cell r="AX2894">
            <v>22.2</v>
          </cell>
          <cell r="AY2894">
            <v>59.1</v>
          </cell>
          <cell r="AZ2894">
            <v>448700</v>
          </cell>
          <cell r="BA2894">
            <v>30167</v>
          </cell>
          <cell r="BB2894">
            <v>31000</v>
          </cell>
          <cell r="BC2894">
            <v>12.57</v>
          </cell>
          <cell r="BD2894">
            <v>15.58</v>
          </cell>
          <cell r="BE2894">
            <v>59.46</v>
          </cell>
          <cell r="BF2894">
            <v>30132</v>
          </cell>
          <cell r="BG2894">
            <v>443100</v>
          </cell>
          <cell r="BH2894" t="str">
            <v>Date Certain</v>
          </cell>
          <cell r="BI2894" t="str">
            <v>Distribution</v>
          </cell>
          <cell r="BJ2894" t="str">
            <v>Fully Litigated</v>
          </cell>
          <cell r="BK2894" t="str">
            <v>No</v>
          </cell>
          <cell r="BL2894" t="str">
            <v>No</v>
          </cell>
        </row>
        <row r="2895">
          <cell r="AE2895">
            <v>274</v>
          </cell>
          <cell r="AF2895">
            <v>0</v>
          </cell>
          <cell r="AG2895">
            <v>1</v>
          </cell>
          <cell r="AH2895">
            <v>1</v>
          </cell>
          <cell r="AI2895">
            <v>1</v>
          </cell>
          <cell r="AJ2895">
            <v>1</v>
          </cell>
          <cell r="AL2895">
            <v>53</v>
          </cell>
          <cell r="AM2895">
            <v>178</v>
          </cell>
          <cell r="AO2895" t="str">
            <v>C-82-901-GA-AIR</v>
          </cell>
          <cell r="AP2895">
            <v>1579</v>
          </cell>
          <cell r="AQ2895" t="str">
            <v>OH</v>
          </cell>
          <cell r="AR2895" t="str">
            <v>The East Ohio Gas Company</v>
          </cell>
          <cell r="AS2895" t="str">
            <v>ENB</v>
          </cell>
          <cell r="AT2895" t="str">
            <v>Natural Gas</v>
          </cell>
          <cell r="AU2895">
            <v>30320</v>
          </cell>
          <cell r="AV2895">
            <v>89000</v>
          </cell>
          <cell r="AW2895">
            <v>14.56</v>
          </cell>
          <cell r="AX2895">
            <v>18</v>
          </cell>
          <cell r="AY2895">
            <v>61.61</v>
          </cell>
          <cell r="AZ2895">
            <v>462700</v>
          </cell>
          <cell r="BA2895">
            <v>30547</v>
          </cell>
          <cell r="BB2895">
            <v>46200</v>
          </cell>
          <cell r="BC2895">
            <v>13.05</v>
          </cell>
          <cell r="BD2895">
            <v>15.79</v>
          </cell>
          <cell r="BE2895">
            <v>64.489999999999995</v>
          </cell>
          <cell r="BF2895">
            <v>30497</v>
          </cell>
          <cell r="BG2895">
            <v>460900</v>
          </cell>
          <cell r="BH2895" t="str">
            <v>Date Certain</v>
          </cell>
          <cell r="BI2895" t="str">
            <v>Distribution</v>
          </cell>
          <cell r="BJ2895" t="str">
            <v>Fully Litigated</v>
          </cell>
          <cell r="BK2895" t="str">
            <v>No</v>
          </cell>
          <cell r="BL2895" t="str">
            <v>No</v>
          </cell>
        </row>
        <row r="2896">
          <cell r="AE2896">
            <v>274</v>
          </cell>
          <cell r="AF2896">
            <v>0</v>
          </cell>
          <cell r="AG2896">
            <v>1</v>
          </cell>
          <cell r="AH2896">
            <v>1</v>
          </cell>
          <cell r="AI2896">
            <v>1</v>
          </cell>
          <cell r="AJ2896">
            <v>1</v>
          </cell>
          <cell r="AL2896">
            <v>53</v>
          </cell>
          <cell r="AM2896">
            <v>178</v>
          </cell>
          <cell r="AO2896" t="str">
            <v>C-86-297-GA-AIR</v>
          </cell>
          <cell r="AP2896">
            <v>1580</v>
          </cell>
          <cell r="AQ2896" t="str">
            <v>OH</v>
          </cell>
          <cell r="AR2896" t="str">
            <v>The East Ohio Gas Company</v>
          </cell>
          <cell r="AS2896" t="str">
            <v>ENB</v>
          </cell>
          <cell r="AT2896" t="str">
            <v>Natural Gas</v>
          </cell>
          <cell r="AU2896">
            <v>31502</v>
          </cell>
          <cell r="AV2896">
            <v>72800</v>
          </cell>
          <cell r="AW2896">
            <v>13.89</v>
          </cell>
          <cell r="AX2896">
            <v>16</v>
          </cell>
          <cell r="AY2896">
            <v>72.319999999999993</v>
          </cell>
          <cell r="AZ2896" t="str">
            <v>NA</v>
          </cell>
          <cell r="BA2896">
            <v>31776</v>
          </cell>
          <cell r="BB2896">
            <v>19000</v>
          </cell>
          <cell r="BC2896">
            <v>11.96</v>
          </cell>
          <cell r="BD2896" t="str">
            <v>NA</v>
          </cell>
          <cell r="BE2896" t="str">
            <v>NA</v>
          </cell>
          <cell r="BF2896">
            <v>31685</v>
          </cell>
          <cell r="BG2896" t="str">
            <v>NA</v>
          </cell>
          <cell r="BH2896" t="str">
            <v>Date Certain</v>
          </cell>
          <cell r="BI2896" t="str">
            <v>Distribution</v>
          </cell>
          <cell r="BJ2896" t="str">
            <v>Settled</v>
          </cell>
          <cell r="BK2896" t="str">
            <v>No</v>
          </cell>
          <cell r="BL2896" t="str">
            <v>No</v>
          </cell>
        </row>
        <row r="2897">
          <cell r="AE2897">
            <v>274</v>
          </cell>
          <cell r="AF2897">
            <v>0</v>
          </cell>
          <cell r="AG2897">
            <v>1</v>
          </cell>
          <cell r="AH2897">
            <v>1</v>
          </cell>
          <cell r="AI2897">
            <v>1</v>
          </cell>
          <cell r="AJ2897">
            <v>0</v>
          </cell>
          <cell r="AL2897">
            <v>53</v>
          </cell>
          <cell r="AM2897">
            <v>178</v>
          </cell>
          <cell r="AO2897" t="str">
            <v>C-83-848-EL-COI</v>
          </cell>
          <cell r="AP2897">
            <v>2089</v>
          </cell>
          <cell r="AQ2897" t="str">
            <v>OH</v>
          </cell>
          <cell r="AR2897" t="str">
            <v>The Cleveland Electric Illuminating Company</v>
          </cell>
          <cell r="AS2897" t="str">
            <v>FE</v>
          </cell>
          <cell r="AT2897" t="str">
            <v>Electric</v>
          </cell>
          <cell r="AU2897">
            <v>30489</v>
          </cell>
          <cell r="AV2897">
            <v>0</v>
          </cell>
          <cell r="AW2897" t="str">
            <v>NA</v>
          </cell>
          <cell r="AX2897" t="str">
            <v>NA</v>
          </cell>
          <cell r="AY2897" t="str">
            <v>NA</v>
          </cell>
          <cell r="AZ2897" t="str">
            <v>NA</v>
          </cell>
          <cell r="BA2897">
            <v>30580</v>
          </cell>
          <cell r="BB2897">
            <v>-13500</v>
          </cell>
          <cell r="BC2897" t="str">
            <v>NA</v>
          </cell>
          <cell r="BD2897" t="str">
            <v>NA</v>
          </cell>
          <cell r="BE2897" t="str">
            <v>NA</v>
          </cell>
          <cell r="BF2897">
            <v>30681</v>
          </cell>
          <cell r="BG2897" t="str">
            <v>NA</v>
          </cell>
          <cell r="BI2897" t="str">
            <v>Vertically Integrated</v>
          </cell>
          <cell r="BJ2897" t="str">
            <v>Settled</v>
          </cell>
          <cell r="BK2897" t="str">
            <v>No</v>
          </cell>
          <cell r="BL2897" t="str">
            <v>No</v>
          </cell>
        </row>
        <row r="2898">
          <cell r="AE2898">
            <v>274</v>
          </cell>
          <cell r="AF2898">
            <v>0</v>
          </cell>
          <cell r="AG2898">
            <v>1</v>
          </cell>
          <cell r="AH2898">
            <v>1</v>
          </cell>
          <cell r="AI2898">
            <v>1</v>
          </cell>
          <cell r="AJ2898">
            <v>0</v>
          </cell>
          <cell r="AL2898">
            <v>53</v>
          </cell>
          <cell r="AM2898">
            <v>178</v>
          </cell>
          <cell r="AO2898" t="str">
            <v>C-11-0351-EL-AIR</v>
          </cell>
          <cell r="AP2898">
            <v>2128</v>
          </cell>
          <cell r="AQ2898" t="str">
            <v>OH</v>
          </cell>
          <cell r="AR2898" t="str">
            <v>Columbus Southern Power Company</v>
          </cell>
          <cell r="AS2898" t="str">
            <v>AEP</v>
          </cell>
          <cell r="AT2898" t="str">
            <v>Electric</v>
          </cell>
          <cell r="AU2898">
            <v>40602</v>
          </cell>
          <cell r="AV2898">
            <v>34211</v>
          </cell>
          <cell r="AW2898">
            <v>8.36</v>
          </cell>
          <cell r="AX2898">
            <v>11.15</v>
          </cell>
          <cell r="AY2898">
            <v>50.64</v>
          </cell>
          <cell r="AZ2898">
            <v>910953</v>
          </cell>
          <cell r="BA2898">
            <v>40891</v>
          </cell>
          <cell r="BB2898">
            <v>0</v>
          </cell>
          <cell r="BC2898">
            <v>7.78</v>
          </cell>
          <cell r="BD2898">
            <v>10</v>
          </cell>
          <cell r="BE2898">
            <v>50.64</v>
          </cell>
          <cell r="BF2898">
            <v>40694</v>
          </cell>
          <cell r="BG2898">
            <v>908001</v>
          </cell>
          <cell r="BH2898" t="str">
            <v>Date Certain</v>
          </cell>
          <cell r="BI2898" t="str">
            <v>Distribution</v>
          </cell>
          <cell r="BJ2898" t="str">
            <v>Settled</v>
          </cell>
          <cell r="BK2898" t="str">
            <v>No</v>
          </cell>
          <cell r="BL2898" t="str">
            <v>No</v>
          </cell>
        </row>
        <row r="2899">
          <cell r="AE2899">
            <v>274</v>
          </cell>
          <cell r="AF2899">
            <v>0</v>
          </cell>
          <cell r="AG2899">
            <v>1</v>
          </cell>
          <cell r="AH2899">
            <v>1</v>
          </cell>
          <cell r="AI2899">
            <v>1</v>
          </cell>
          <cell r="AJ2899">
            <v>0</v>
          </cell>
          <cell r="AL2899">
            <v>53</v>
          </cell>
          <cell r="AM2899">
            <v>178</v>
          </cell>
          <cell r="AO2899" t="str">
            <v>C-11-0352-EL-AIR</v>
          </cell>
          <cell r="AP2899">
            <v>2146</v>
          </cell>
          <cell r="AQ2899" t="str">
            <v>OH</v>
          </cell>
          <cell r="AR2899" t="str">
            <v>Ohio Power Company</v>
          </cell>
          <cell r="AS2899" t="str">
            <v>AEP</v>
          </cell>
          <cell r="AT2899" t="str">
            <v>Electric</v>
          </cell>
          <cell r="AU2899">
            <v>40602</v>
          </cell>
          <cell r="AV2899">
            <v>59603</v>
          </cell>
          <cell r="AW2899">
            <v>8.43</v>
          </cell>
          <cell r="AX2899">
            <v>11.15</v>
          </cell>
          <cell r="AY2899">
            <v>53.79</v>
          </cell>
          <cell r="AZ2899">
            <v>1015236</v>
          </cell>
          <cell r="BA2899">
            <v>40891</v>
          </cell>
          <cell r="BB2899">
            <v>0</v>
          </cell>
          <cell r="BC2899">
            <v>7.97</v>
          </cell>
          <cell r="BD2899">
            <v>10.3</v>
          </cell>
          <cell r="BE2899">
            <v>53.79</v>
          </cell>
          <cell r="BF2899">
            <v>40694</v>
          </cell>
          <cell r="BG2899">
            <v>1003670</v>
          </cell>
          <cell r="BH2899" t="str">
            <v>Date Certain</v>
          </cell>
          <cell r="BI2899" t="str">
            <v>Distribution</v>
          </cell>
          <cell r="BJ2899" t="str">
            <v>Settled</v>
          </cell>
          <cell r="BK2899" t="str">
            <v>No</v>
          </cell>
          <cell r="BL2899" t="str">
            <v>No</v>
          </cell>
        </row>
        <row r="2900">
          <cell r="AE2900">
            <v>274</v>
          </cell>
          <cell r="AF2900">
            <v>0</v>
          </cell>
          <cell r="AG2900">
            <v>1</v>
          </cell>
          <cell r="AH2900">
            <v>1</v>
          </cell>
          <cell r="AI2900">
            <v>1</v>
          </cell>
          <cell r="AJ2900">
            <v>0</v>
          </cell>
          <cell r="AL2900">
            <v>53</v>
          </cell>
          <cell r="AM2900">
            <v>178</v>
          </cell>
          <cell r="AO2900" t="str">
            <v>C-12-1682-EL-AIR</v>
          </cell>
          <cell r="AP2900">
            <v>2355</v>
          </cell>
          <cell r="AQ2900" t="str">
            <v>OH</v>
          </cell>
          <cell r="AR2900" t="str">
            <v>Duke Energy Ohio, Inc.</v>
          </cell>
          <cell r="AS2900" t="str">
            <v>DUK</v>
          </cell>
          <cell r="AT2900" t="str">
            <v>Electric</v>
          </cell>
          <cell r="AU2900">
            <v>41099</v>
          </cell>
          <cell r="AV2900">
            <v>86581.974000000002</v>
          </cell>
          <cell r="AW2900">
            <v>8.1300000000000008</v>
          </cell>
          <cell r="AX2900">
            <v>10.6</v>
          </cell>
          <cell r="AY2900">
            <v>53.3</v>
          </cell>
          <cell r="AZ2900">
            <v>1116672.9129999999</v>
          </cell>
          <cell r="BA2900">
            <v>41395</v>
          </cell>
          <cell r="BB2900">
            <v>49000</v>
          </cell>
          <cell r="BC2900">
            <v>7.73</v>
          </cell>
          <cell r="BD2900">
            <v>9.84</v>
          </cell>
          <cell r="BE2900">
            <v>53.3</v>
          </cell>
          <cell r="BF2900">
            <v>41274</v>
          </cell>
          <cell r="BG2900">
            <v>1064514.3840000001</v>
          </cell>
          <cell r="BH2900" t="str">
            <v>Date Certain</v>
          </cell>
          <cell r="BI2900" t="str">
            <v>Distribution</v>
          </cell>
          <cell r="BJ2900" t="str">
            <v>Settled</v>
          </cell>
          <cell r="BK2900" t="str">
            <v>No</v>
          </cell>
          <cell r="BL2900" t="str">
            <v>No</v>
          </cell>
        </row>
        <row r="2901">
          <cell r="AE2901">
            <v>274</v>
          </cell>
          <cell r="AF2901">
            <v>0</v>
          </cell>
          <cell r="AG2901">
            <v>1</v>
          </cell>
          <cell r="AH2901">
            <v>1</v>
          </cell>
          <cell r="AI2901">
            <v>1</v>
          </cell>
          <cell r="AJ2901">
            <v>1</v>
          </cell>
          <cell r="AL2901">
            <v>53</v>
          </cell>
          <cell r="AM2901">
            <v>178</v>
          </cell>
          <cell r="AO2901" t="str">
            <v>C-12-1685-GA-AIR</v>
          </cell>
          <cell r="AP2901">
            <v>2356</v>
          </cell>
          <cell r="AQ2901" t="str">
            <v>OH</v>
          </cell>
          <cell r="AR2901" t="str">
            <v>Duke Energy Ohio, Inc.</v>
          </cell>
          <cell r="AS2901" t="str">
            <v>DUK</v>
          </cell>
          <cell r="AT2901" t="str">
            <v>Natural Gas</v>
          </cell>
          <cell r="AU2901">
            <v>41099</v>
          </cell>
          <cell r="AV2901">
            <v>44607.929000000004</v>
          </cell>
          <cell r="AW2901">
            <v>8.1300000000000008</v>
          </cell>
          <cell r="AX2901">
            <v>10.6</v>
          </cell>
          <cell r="AY2901">
            <v>53.3</v>
          </cell>
          <cell r="AZ2901">
            <v>891013.61400000006</v>
          </cell>
          <cell r="BA2901">
            <v>41591</v>
          </cell>
          <cell r="BB2901">
            <v>0</v>
          </cell>
          <cell r="BC2901">
            <v>7.73</v>
          </cell>
          <cell r="BD2901">
            <v>9.84</v>
          </cell>
          <cell r="BE2901">
            <v>53.3</v>
          </cell>
          <cell r="BF2901">
            <v>41274</v>
          </cell>
          <cell r="BG2901">
            <v>882242.44200000004</v>
          </cell>
          <cell r="BH2901" t="str">
            <v>Date Certain</v>
          </cell>
          <cell r="BI2901" t="str">
            <v>Distribution</v>
          </cell>
          <cell r="BJ2901" t="str">
            <v>Settled</v>
          </cell>
          <cell r="BK2901" t="str">
            <v>No</v>
          </cell>
          <cell r="BL2901" t="str">
            <v>No</v>
          </cell>
        </row>
        <row r="2902">
          <cell r="AE2902">
            <v>274</v>
          </cell>
          <cell r="AF2902">
            <v>0</v>
          </cell>
          <cell r="AG2902">
            <v>1</v>
          </cell>
          <cell r="AH2902">
            <v>1</v>
          </cell>
          <cell r="AI2902">
            <v>1</v>
          </cell>
          <cell r="AJ2902">
            <v>0</v>
          </cell>
          <cell r="AL2902">
            <v>53</v>
          </cell>
          <cell r="AM2902">
            <v>178</v>
          </cell>
          <cell r="AO2902" t="str">
            <v>C-15-1830-EL-AIR</v>
          </cell>
          <cell r="AP2902">
            <v>2873</v>
          </cell>
          <cell r="AQ2902" t="str">
            <v>OH</v>
          </cell>
          <cell r="AR2902" t="str">
            <v>The Dayton Power and Light Company</v>
          </cell>
          <cell r="AS2902" t="str">
            <v>AES</v>
          </cell>
          <cell r="AT2902" t="str">
            <v>Electric</v>
          </cell>
          <cell r="AU2902">
            <v>42338</v>
          </cell>
          <cell r="AV2902">
            <v>65771.725000000006</v>
          </cell>
          <cell r="AW2902">
            <v>7.86</v>
          </cell>
          <cell r="AX2902">
            <v>10.5</v>
          </cell>
          <cell r="AY2902">
            <v>50</v>
          </cell>
          <cell r="AZ2902">
            <v>683779.47600000002</v>
          </cell>
          <cell r="BA2902">
            <v>43369</v>
          </cell>
          <cell r="BB2902">
            <v>29784.955000000002</v>
          </cell>
          <cell r="BC2902">
            <v>7.27</v>
          </cell>
          <cell r="BD2902">
            <v>10</v>
          </cell>
          <cell r="BE2902">
            <v>47.52</v>
          </cell>
          <cell r="BF2902">
            <v>42521</v>
          </cell>
          <cell r="BG2902">
            <v>643518.82299999997</v>
          </cell>
          <cell r="BH2902" t="str">
            <v>Date Certain</v>
          </cell>
          <cell r="BI2902" t="str">
            <v>Distribution</v>
          </cell>
          <cell r="BJ2902" t="str">
            <v>Settled</v>
          </cell>
          <cell r="BK2902" t="str">
            <v>No</v>
          </cell>
          <cell r="BL2902" t="str">
            <v>No</v>
          </cell>
        </row>
        <row r="2903">
          <cell r="AE2903">
            <v>274</v>
          </cell>
          <cell r="AF2903">
            <v>0</v>
          </cell>
          <cell r="AG2903">
            <v>1</v>
          </cell>
          <cell r="AH2903">
            <v>1</v>
          </cell>
          <cell r="AI2903">
            <v>1</v>
          </cell>
          <cell r="AJ2903">
            <v>0</v>
          </cell>
          <cell r="AL2903">
            <v>53</v>
          </cell>
          <cell r="AM2903">
            <v>178</v>
          </cell>
          <cell r="AO2903" t="str">
            <v>C-17-0032-EL-AIR</v>
          </cell>
          <cell r="AP2903">
            <v>3075</v>
          </cell>
          <cell r="AQ2903" t="str">
            <v>OH</v>
          </cell>
          <cell r="AR2903" t="str">
            <v>Duke Energy Ohio, Inc.</v>
          </cell>
          <cell r="AS2903" t="str">
            <v>DUK</v>
          </cell>
          <cell r="AT2903" t="str">
            <v>Electric</v>
          </cell>
          <cell r="AU2903">
            <v>42796</v>
          </cell>
          <cell r="AV2903">
            <v>15405.219000000001</v>
          </cell>
          <cell r="AW2903">
            <v>7.82</v>
          </cell>
          <cell r="AX2903">
            <v>10.4</v>
          </cell>
          <cell r="AY2903">
            <v>50.75</v>
          </cell>
          <cell r="AZ2903">
            <v>1338485.0860000001</v>
          </cell>
          <cell r="BA2903">
            <v>43453</v>
          </cell>
          <cell r="BB2903">
            <v>-19177.171000000002</v>
          </cell>
          <cell r="BC2903">
            <v>7.54</v>
          </cell>
          <cell r="BD2903">
            <v>9.84</v>
          </cell>
          <cell r="BE2903">
            <v>50.75</v>
          </cell>
          <cell r="BF2903">
            <v>42825</v>
          </cell>
          <cell r="BG2903">
            <v>1302465.298</v>
          </cell>
          <cell r="BH2903" t="str">
            <v>Date Certain</v>
          </cell>
          <cell r="BI2903" t="str">
            <v>Distribution</v>
          </cell>
          <cell r="BJ2903" t="str">
            <v>Settled</v>
          </cell>
          <cell r="BK2903" t="str">
            <v>No</v>
          </cell>
          <cell r="BL2903" t="str">
            <v>No</v>
          </cell>
        </row>
        <row r="2904">
          <cell r="AE2904">
            <v>275</v>
          </cell>
          <cell r="AF2904">
            <v>1</v>
          </cell>
          <cell r="AG2904">
            <v>1</v>
          </cell>
          <cell r="AH2904">
            <v>1</v>
          </cell>
          <cell r="AI2904">
            <v>1</v>
          </cell>
          <cell r="AJ2904">
            <v>1</v>
          </cell>
          <cell r="AL2904">
            <v>53</v>
          </cell>
          <cell r="AM2904">
            <v>178</v>
          </cell>
          <cell r="AO2904" t="str">
            <v>18-0298-GA-AIR</v>
          </cell>
          <cell r="AP2904">
            <v>3268</v>
          </cell>
          <cell r="AQ2904" t="str">
            <v>OH</v>
          </cell>
          <cell r="AR2904" t="str">
            <v>Vectren Energy Delivery of Ohio, Inc.</v>
          </cell>
          <cell r="AS2904" t="str">
            <v>CNP</v>
          </cell>
          <cell r="AT2904" t="str">
            <v>Natural Gas</v>
          </cell>
          <cell r="AU2904">
            <v>43189</v>
          </cell>
          <cell r="AV2904">
            <v>34021.226999999999</v>
          </cell>
          <cell r="AW2904">
            <v>7.97</v>
          </cell>
          <cell r="AX2904">
            <v>10.75</v>
          </cell>
          <cell r="AY2904">
            <v>51.06</v>
          </cell>
          <cell r="AZ2904">
            <v>627591.44400000002</v>
          </cell>
          <cell r="BA2904">
            <v>43705</v>
          </cell>
          <cell r="BB2904">
            <v>22730.487000000001</v>
          </cell>
          <cell r="BC2904">
            <v>7.48</v>
          </cell>
          <cell r="BD2904" t="str">
            <v>NA</v>
          </cell>
          <cell r="BE2904" t="str">
            <v>NA</v>
          </cell>
          <cell r="BF2904">
            <v>43373</v>
          </cell>
          <cell r="BG2904">
            <v>622297.98800000001</v>
          </cell>
          <cell r="BH2904" t="str">
            <v>Date Certain</v>
          </cell>
          <cell r="BI2904" t="str">
            <v>Distribution</v>
          </cell>
          <cell r="BJ2904" t="str">
            <v>Settled</v>
          </cell>
          <cell r="BK2904" t="str">
            <v>No</v>
          </cell>
          <cell r="BL2904" t="str">
            <v>No</v>
          </cell>
        </row>
        <row r="2905">
          <cell r="AE2905">
            <v>275</v>
          </cell>
          <cell r="AF2905">
            <v>1</v>
          </cell>
          <cell r="AG2905">
            <v>1</v>
          </cell>
          <cell r="AH2905">
            <v>1</v>
          </cell>
          <cell r="AI2905">
            <v>1</v>
          </cell>
          <cell r="AJ2905">
            <v>0</v>
          </cell>
          <cell r="AL2905">
            <v>53</v>
          </cell>
          <cell r="AM2905">
            <v>178</v>
          </cell>
          <cell r="AO2905" t="str">
            <v>C-20-0585-EL-AIR</v>
          </cell>
          <cell r="AP2905">
            <v>3642</v>
          </cell>
          <cell r="AQ2905" t="str">
            <v>OH</v>
          </cell>
          <cell r="AR2905" t="str">
            <v>Ohio Power Company</v>
          </cell>
          <cell r="AS2905" t="str">
            <v>AEP</v>
          </cell>
          <cell r="AT2905" t="str">
            <v>Electric</v>
          </cell>
          <cell r="AU2905">
            <v>43983</v>
          </cell>
          <cell r="AV2905">
            <v>402086</v>
          </cell>
          <cell r="AW2905">
            <v>7.9</v>
          </cell>
          <cell r="AX2905">
            <v>10.15</v>
          </cell>
          <cell r="AY2905">
            <v>54.43</v>
          </cell>
          <cell r="AZ2905">
            <v>3105270</v>
          </cell>
          <cell r="BA2905">
            <v>44517</v>
          </cell>
          <cell r="BB2905">
            <v>294729</v>
          </cell>
          <cell r="BC2905">
            <v>7.28</v>
          </cell>
          <cell r="BD2905">
            <v>9.6999999999999993</v>
          </cell>
          <cell r="BE2905">
            <v>54.43</v>
          </cell>
          <cell r="BF2905">
            <v>44165</v>
          </cell>
          <cell r="BG2905">
            <v>3088389</v>
          </cell>
          <cell r="BH2905" t="str">
            <v>Date Certain</v>
          </cell>
          <cell r="BI2905" t="str">
            <v>Distribution</v>
          </cell>
          <cell r="BJ2905" t="str">
            <v>Settled</v>
          </cell>
          <cell r="BK2905" t="str">
            <v>No</v>
          </cell>
          <cell r="BL2905" t="str">
            <v>No</v>
          </cell>
        </row>
        <row r="2906">
          <cell r="AE2906">
            <v>275</v>
          </cell>
          <cell r="AF2906">
            <v>1</v>
          </cell>
          <cell r="AG2906">
            <v>1</v>
          </cell>
          <cell r="AH2906">
            <v>1</v>
          </cell>
          <cell r="AI2906">
            <v>1</v>
          </cell>
          <cell r="AJ2906">
            <v>0</v>
          </cell>
          <cell r="AL2906">
            <v>53</v>
          </cell>
          <cell r="AM2906">
            <v>178</v>
          </cell>
          <cell r="AO2906" t="str">
            <v>C-20-1651-EL-AIR</v>
          </cell>
          <cell r="AP2906">
            <v>3739</v>
          </cell>
          <cell r="AQ2906" t="str">
            <v>OH</v>
          </cell>
          <cell r="AR2906" t="str">
            <v>The Dayton Power and Light Company</v>
          </cell>
          <cell r="AS2906" t="str">
            <v>AES</v>
          </cell>
          <cell r="AT2906" t="str">
            <v>Electric</v>
          </cell>
          <cell r="AU2906">
            <v>44165</v>
          </cell>
          <cell r="AV2906">
            <v>120771.561</v>
          </cell>
          <cell r="AW2906">
            <v>7.71</v>
          </cell>
          <cell r="AX2906">
            <v>10.5</v>
          </cell>
          <cell r="AY2906">
            <v>53.87</v>
          </cell>
          <cell r="AZ2906">
            <v>796383.77399999998</v>
          </cell>
          <cell r="BA2906">
            <v>44909</v>
          </cell>
          <cell r="BB2906">
            <v>75616.812999999995</v>
          </cell>
          <cell r="BC2906">
            <v>7.43</v>
          </cell>
          <cell r="BD2906">
            <v>10</v>
          </cell>
          <cell r="BE2906">
            <v>53.87</v>
          </cell>
          <cell r="BF2906">
            <v>44347</v>
          </cell>
          <cell r="BG2906">
            <v>783477.92500000005</v>
          </cell>
          <cell r="BH2906" t="str">
            <v>Date Certain</v>
          </cell>
          <cell r="BI2906" t="str">
            <v>Distribution</v>
          </cell>
          <cell r="BJ2906" t="str">
            <v>Fully Litigated</v>
          </cell>
          <cell r="BK2906" t="str">
            <v>No</v>
          </cell>
          <cell r="BL2906" t="str">
            <v>No</v>
          </cell>
        </row>
        <row r="2907">
          <cell r="AE2907">
            <v>276</v>
          </cell>
          <cell r="AF2907">
            <v>1</v>
          </cell>
          <cell r="AG2907">
            <v>1</v>
          </cell>
          <cell r="AH2907">
            <v>1</v>
          </cell>
          <cell r="AI2907">
            <v>1</v>
          </cell>
          <cell r="AJ2907">
            <v>1</v>
          </cell>
          <cell r="AL2907">
            <v>53</v>
          </cell>
          <cell r="AM2907">
            <v>178</v>
          </cell>
          <cell r="AO2907" t="str">
            <v>C-21-0637-GA-AIR</v>
          </cell>
          <cell r="AP2907">
            <v>3846</v>
          </cell>
          <cell r="AQ2907" t="str">
            <v>OH</v>
          </cell>
          <cell r="AR2907" t="str">
            <v>Columbia Gas of Ohio, Inc.</v>
          </cell>
          <cell r="AS2907" t="str">
            <v>NI</v>
          </cell>
          <cell r="AT2907" t="str">
            <v>Natural Gas</v>
          </cell>
          <cell r="AU2907">
            <v>44377</v>
          </cell>
          <cell r="AV2907">
            <v>221429</v>
          </cell>
          <cell r="AW2907">
            <v>7.85</v>
          </cell>
          <cell r="AX2907">
            <v>10.95</v>
          </cell>
          <cell r="AY2907">
            <v>50.6</v>
          </cell>
          <cell r="AZ2907">
            <v>3560230</v>
          </cell>
          <cell r="BA2907">
            <v>44952</v>
          </cell>
          <cell r="BB2907">
            <v>68192</v>
          </cell>
          <cell r="BC2907">
            <v>7.08</v>
          </cell>
          <cell r="BD2907">
            <v>9.6</v>
          </cell>
          <cell r="BE2907">
            <v>50.6</v>
          </cell>
          <cell r="BF2907">
            <v>44561</v>
          </cell>
          <cell r="BG2907">
            <v>3505491</v>
          </cell>
          <cell r="BH2907" t="str">
            <v>Date Certain</v>
          </cell>
          <cell r="BI2907" t="str">
            <v>Distribution</v>
          </cell>
          <cell r="BJ2907" t="str">
            <v>Settled</v>
          </cell>
          <cell r="BK2907" t="str">
            <v>No</v>
          </cell>
          <cell r="BL2907" t="str">
            <v>No</v>
          </cell>
        </row>
        <row r="2908">
          <cell r="AE2908">
            <v>276</v>
          </cell>
          <cell r="AF2908">
            <v>1</v>
          </cell>
          <cell r="AG2908">
            <v>1</v>
          </cell>
          <cell r="AH2908">
            <v>1</v>
          </cell>
          <cell r="AI2908">
            <v>1</v>
          </cell>
          <cell r="AJ2908">
            <v>0</v>
          </cell>
          <cell r="AL2908">
            <v>53</v>
          </cell>
          <cell r="AM2908">
            <v>178</v>
          </cell>
          <cell r="AO2908" t="str">
            <v>C-21-0887-EL-AIR</v>
          </cell>
          <cell r="AP2908">
            <v>3902</v>
          </cell>
          <cell r="AQ2908" t="str">
            <v>OH</v>
          </cell>
          <cell r="AR2908" t="str">
            <v>Duke Energy Ohio, Inc.</v>
          </cell>
          <cell r="AS2908" t="str">
            <v>DUK</v>
          </cell>
          <cell r="AT2908" t="str">
            <v>Electric</v>
          </cell>
          <cell r="AU2908">
            <v>44470</v>
          </cell>
          <cell r="AV2908">
            <v>54686.965000000004</v>
          </cell>
          <cell r="AW2908">
            <v>7.26</v>
          </cell>
          <cell r="AX2908">
            <v>10.3</v>
          </cell>
          <cell r="AY2908">
            <v>50.5</v>
          </cell>
          <cell r="AZ2908">
            <v>2068551.0450000002</v>
          </cell>
          <cell r="BA2908">
            <v>44909</v>
          </cell>
          <cell r="BB2908">
            <v>22594.133000000002</v>
          </cell>
          <cell r="BC2908">
            <v>6.86</v>
          </cell>
          <cell r="BD2908">
            <v>9.5</v>
          </cell>
          <cell r="BE2908">
            <v>50.5</v>
          </cell>
          <cell r="BF2908">
            <v>44651</v>
          </cell>
          <cell r="BG2908">
            <v>2037893.4340000001</v>
          </cell>
          <cell r="BH2908" t="str">
            <v>Date Certain</v>
          </cell>
          <cell r="BI2908" t="str">
            <v>Distribution</v>
          </cell>
          <cell r="BJ2908" t="str">
            <v>Settled</v>
          </cell>
          <cell r="BK2908" t="str">
            <v>No</v>
          </cell>
          <cell r="BL2908" t="str">
            <v>No</v>
          </cell>
        </row>
        <row r="2909">
          <cell r="AE2909">
            <v>277</v>
          </cell>
          <cell r="AF2909">
            <v>1</v>
          </cell>
          <cell r="AG2909">
            <v>1</v>
          </cell>
          <cell r="AH2909">
            <v>1</v>
          </cell>
          <cell r="AI2909">
            <v>1</v>
          </cell>
          <cell r="AJ2909">
            <v>1</v>
          </cell>
          <cell r="AL2909">
            <v>53</v>
          </cell>
          <cell r="AM2909">
            <v>178</v>
          </cell>
          <cell r="AO2909" t="str">
            <v>C-22-0507-GA-AIR</v>
          </cell>
          <cell r="AP2909">
            <v>4032</v>
          </cell>
          <cell r="AQ2909" t="str">
            <v>OH</v>
          </cell>
          <cell r="AR2909" t="str">
            <v>Duke Energy Ohio, Inc.</v>
          </cell>
          <cell r="AS2909" t="str">
            <v>DUK</v>
          </cell>
          <cell r="AT2909" t="str">
            <v>Natural Gas</v>
          </cell>
          <cell r="AU2909">
            <v>44742</v>
          </cell>
          <cell r="AV2909">
            <v>48745.468000000001</v>
          </cell>
          <cell r="AW2909">
            <v>7.33</v>
          </cell>
          <cell r="AX2909">
            <v>10.3</v>
          </cell>
          <cell r="AY2909">
            <v>52.34</v>
          </cell>
          <cell r="AZ2909">
            <v>1911461.483</v>
          </cell>
          <cell r="BA2909">
            <v>45231</v>
          </cell>
          <cell r="BB2909">
            <v>31689.742000000002</v>
          </cell>
          <cell r="BC2909">
            <v>6.96</v>
          </cell>
          <cell r="BD2909">
            <v>9.6</v>
          </cell>
          <cell r="BE2909">
            <v>52.32</v>
          </cell>
          <cell r="BF2909">
            <v>44926</v>
          </cell>
          <cell r="BG2909">
            <v>1897600.872</v>
          </cell>
          <cell r="BH2909" t="str">
            <v>Date Certain</v>
          </cell>
          <cell r="BI2909" t="str">
            <v>Distribution</v>
          </cell>
          <cell r="BJ2909" t="str">
            <v>Settled</v>
          </cell>
          <cell r="BK2909" t="str">
            <v>No</v>
          </cell>
          <cell r="BL2909" t="str">
            <v>No</v>
          </cell>
        </row>
        <row r="2910">
          <cell r="AE2910">
            <v>278</v>
          </cell>
          <cell r="AF2910">
            <v>1</v>
          </cell>
          <cell r="AG2910">
            <v>1</v>
          </cell>
          <cell r="AH2910">
            <v>1</v>
          </cell>
          <cell r="AI2910">
            <v>1</v>
          </cell>
          <cell r="AJ2910">
            <v>1</v>
          </cell>
          <cell r="AL2910">
            <v>53</v>
          </cell>
          <cell r="AM2910">
            <v>179</v>
          </cell>
          <cell r="AO2910" t="str">
            <v>C-23-0154-GA-AIR</v>
          </cell>
          <cell r="AP2910">
            <v>4160</v>
          </cell>
          <cell r="AQ2910" t="str">
            <v>OH</v>
          </cell>
          <cell r="AR2910" t="str">
            <v>Northeast Ohio Natural Gas Corp.</v>
          </cell>
          <cell r="AT2910" t="str">
            <v>Natural Gas</v>
          </cell>
          <cell r="AU2910">
            <v>45016</v>
          </cell>
          <cell r="AV2910">
            <v>5981.4549999999999</v>
          </cell>
          <cell r="AW2910">
            <v>8.7100000000000009</v>
          </cell>
          <cell r="AX2910">
            <v>10.9</v>
          </cell>
          <cell r="AY2910">
            <v>64.83</v>
          </cell>
          <cell r="AZ2910">
            <v>63757.275999999998</v>
          </cell>
          <cell r="BA2910">
            <v>45399</v>
          </cell>
          <cell r="BB2910">
            <v>2395</v>
          </cell>
          <cell r="BC2910">
            <v>7.64</v>
          </cell>
          <cell r="BD2910">
            <v>9.75</v>
          </cell>
          <cell r="BE2910">
            <v>51.42</v>
          </cell>
          <cell r="BF2910">
            <v>45199</v>
          </cell>
          <cell r="BG2910">
            <v>62704.372000000003</v>
          </cell>
          <cell r="BH2910" t="str">
            <v>Date Certain</v>
          </cell>
          <cell r="BI2910" t="str">
            <v>Distribution</v>
          </cell>
          <cell r="BJ2910" t="str">
            <v>Settled</v>
          </cell>
          <cell r="BK2910" t="str">
            <v>No</v>
          </cell>
          <cell r="BL2910" t="str">
            <v>No</v>
          </cell>
        </row>
        <row r="2911">
          <cell r="AE2911">
            <v>278</v>
          </cell>
          <cell r="AF2911">
            <v>0</v>
          </cell>
          <cell r="AG2911">
            <v>1</v>
          </cell>
          <cell r="AH2911">
            <v>1</v>
          </cell>
          <cell r="AI2911">
            <v>1</v>
          </cell>
          <cell r="AJ2911">
            <v>1</v>
          </cell>
          <cell r="AL2911">
            <v>53</v>
          </cell>
          <cell r="AM2911">
            <v>179</v>
          </cell>
          <cell r="AO2911" t="str">
            <v>C-23-0894-GA-AIR</v>
          </cell>
          <cell r="AP2911">
            <v>4261</v>
          </cell>
          <cell r="AQ2911" t="str">
            <v>OH</v>
          </cell>
          <cell r="AR2911" t="str">
            <v>The East Ohio Gas Company</v>
          </cell>
          <cell r="AS2911" t="str">
            <v>ENB</v>
          </cell>
          <cell r="AT2911" t="str">
            <v>Natural Gas</v>
          </cell>
          <cell r="AU2911">
            <v>45230</v>
          </cell>
          <cell r="AV2911">
            <v>59777.709000000003</v>
          </cell>
          <cell r="AW2911">
            <v>7.04</v>
          </cell>
          <cell r="AX2911">
            <v>9.85</v>
          </cell>
          <cell r="AY2911">
            <v>58</v>
          </cell>
          <cell r="AZ2911">
            <v>4580608.4879999999</v>
          </cell>
          <cell r="BA2911">
            <v>45834</v>
          </cell>
          <cell r="BB2911">
            <v>-26346.485000000001</v>
          </cell>
          <cell r="BC2911">
            <v>6.6</v>
          </cell>
          <cell r="BD2911">
            <v>9.7899999999999991</v>
          </cell>
          <cell r="BE2911">
            <v>51.87</v>
          </cell>
          <cell r="BF2911">
            <v>45291</v>
          </cell>
          <cell r="BG2911">
            <v>4021393.662</v>
          </cell>
          <cell r="BH2911" t="str">
            <v>Date Certain</v>
          </cell>
          <cell r="BI2911" t="str">
            <v>Distribution</v>
          </cell>
          <cell r="BJ2911" t="str">
            <v>Fully Litigated</v>
          </cell>
          <cell r="BK2911" t="str">
            <v>No</v>
          </cell>
          <cell r="BL2911" t="str">
            <v>No</v>
          </cell>
        </row>
        <row r="2912">
          <cell r="AE2912">
            <v>278</v>
          </cell>
          <cell r="AF2912">
            <v>0</v>
          </cell>
          <cell r="AG2912">
            <v>1</v>
          </cell>
          <cell r="AH2912">
            <v>1</v>
          </cell>
          <cell r="AI2912">
            <v>1</v>
          </cell>
          <cell r="AJ2912">
            <v>0</v>
          </cell>
          <cell r="AL2912">
            <v>53</v>
          </cell>
          <cell r="AM2912">
            <v>180</v>
          </cell>
          <cell r="AO2912" t="str">
            <v>Ca-PUD-960000-214</v>
          </cell>
          <cell r="AP2912">
            <v>-883</v>
          </cell>
          <cell r="AQ2912" t="str">
            <v>OK</v>
          </cell>
          <cell r="AR2912" t="str">
            <v>Public Service Company of Oklahoma</v>
          </cell>
          <cell r="AS2912" t="str">
            <v>AEP</v>
          </cell>
          <cell r="AT2912" t="str">
            <v>Electric</v>
          </cell>
          <cell r="AU2912">
            <v>35265</v>
          </cell>
          <cell r="AV2912">
            <v>9300</v>
          </cell>
          <cell r="AW2912">
            <v>9.82</v>
          </cell>
          <cell r="AX2912">
            <v>12</v>
          </cell>
          <cell r="AY2912" t="str">
            <v>NA</v>
          </cell>
          <cell r="AZ2912" t="str">
            <v>NA</v>
          </cell>
          <cell r="BA2912">
            <v>35723</v>
          </cell>
          <cell r="BB2912">
            <v>-35900</v>
          </cell>
          <cell r="BC2912" t="str">
            <v>NA</v>
          </cell>
          <cell r="BD2912" t="str">
            <v>NA</v>
          </cell>
          <cell r="BE2912" t="str">
            <v>NA</v>
          </cell>
          <cell r="BF2912">
            <v>35246</v>
          </cell>
          <cell r="BG2912" t="str">
            <v>NA</v>
          </cell>
          <cell r="BH2912" t="str">
            <v>Year-end</v>
          </cell>
          <cell r="BI2912" t="str">
            <v>Vertically Integrated</v>
          </cell>
          <cell r="BJ2912" t="str">
            <v>Settled</v>
          </cell>
          <cell r="BK2912" t="str">
            <v>No</v>
          </cell>
          <cell r="BL2912" t="str">
            <v>No</v>
          </cell>
        </row>
        <row r="2913">
          <cell r="AE2913">
            <v>278</v>
          </cell>
          <cell r="AF2913">
            <v>0</v>
          </cell>
          <cell r="AG2913">
            <v>1</v>
          </cell>
          <cell r="AH2913">
            <v>1</v>
          </cell>
          <cell r="AI2913">
            <v>1</v>
          </cell>
          <cell r="AJ2913">
            <v>0</v>
          </cell>
          <cell r="AL2913">
            <v>53</v>
          </cell>
          <cell r="AM2913">
            <v>180</v>
          </cell>
          <cell r="AO2913" t="str">
            <v>Ca-PUD-200300076</v>
          </cell>
          <cell r="AP2913">
            <v>-882</v>
          </cell>
          <cell r="AQ2913" t="str">
            <v>OK</v>
          </cell>
          <cell r="AR2913" t="str">
            <v>Public Service Company of Oklahoma</v>
          </cell>
          <cell r="AS2913" t="str">
            <v>AEP</v>
          </cell>
          <cell r="AT2913" t="str">
            <v>Electric</v>
          </cell>
          <cell r="AU2913">
            <v>37925</v>
          </cell>
          <cell r="AV2913">
            <v>40900</v>
          </cell>
          <cell r="AW2913">
            <v>9.43</v>
          </cell>
          <cell r="AX2913">
            <v>12</v>
          </cell>
          <cell r="AY2913">
            <v>48.45</v>
          </cell>
          <cell r="AZ2913">
            <v>1060600</v>
          </cell>
          <cell r="BA2913">
            <v>38474</v>
          </cell>
          <cell r="BB2913">
            <v>-6900</v>
          </cell>
          <cell r="BC2913" t="str">
            <v>NA</v>
          </cell>
          <cell r="BD2913" t="str">
            <v>NA</v>
          </cell>
          <cell r="BE2913" t="str">
            <v>NA</v>
          </cell>
          <cell r="BF2913">
            <v>37986</v>
          </cell>
          <cell r="BG2913" t="str">
            <v>NA</v>
          </cell>
          <cell r="BH2913" t="str">
            <v>Year-end</v>
          </cell>
          <cell r="BI2913" t="str">
            <v>Vertically Integrated</v>
          </cell>
          <cell r="BJ2913" t="str">
            <v>Settled</v>
          </cell>
          <cell r="BK2913" t="str">
            <v>No</v>
          </cell>
          <cell r="BL2913" t="str">
            <v>No</v>
          </cell>
        </row>
        <row r="2914">
          <cell r="AE2914">
            <v>278</v>
          </cell>
          <cell r="AF2914">
            <v>0</v>
          </cell>
          <cell r="AG2914">
            <v>1</v>
          </cell>
          <cell r="AH2914">
            <v>1</v>
          </cell>
          <cell r="AI2914">
            <v>1</v>
          </cell>
          <cell r="AJ2914">
            <v>1</v>
          </cell>
          <cell r="AL2914">
            <v>53</v>
          </cell>
          <cell r="AM2914">
            <v>181</v>
          </cell>
          <cell r="AO2914" t="str">
            <v>Ca-PUD-980000570</v>
          </cell>
          <cell r="AP2914">
            <v>-881</v>
          </cell>
          <cell r="AQ2914" t="str">
            <v>OK</v>
          </cell>
          <cell r="AR2914" t="str">
            <v>Oklahoma Natural Gas Company</v>
          </cell>
          <cell r="AS2914" t="str">
            <v>OGS</v>
          </cell>
          <cell r="AT2914" t="str">
            <v>Natural Gas</v>
          </cell>
          <cell r="AU2914">
            <v>36080</v>
          </cell>
          <cell r="AV2914">
            <v>18400</v>
          </cell>
          <cell r="AW2914">
            <v>10.23</v>
          </cell>
          <cell r="AX2914">
            <v>12.5</v>
          </cell>
          <cell r="AY2914">
            <v>57</v>
          </cell>
          <cell r="AZ2914" t="str">
            <v>NA</v>
          </cell>
          <cell r="BA2914">
            <v>36676</v>
          </cell>
          <cell r="BB2914">
            <v>-57000</v>
          </cell>
          <cell r="BC2914" t="str">
            <v>NA</v>
          </cell>
          <cell r="BD2914" t="str">
            <v>NA</v>
          </cell>
          <cell r="BE2914" t="str">
            <v>NA</v>
          </cell>
          <cell r="BF2914">
            <v>36129</v>
          </cell>
          <cell r="BG2914" t="str">
            <v>NA</v>
          </cell>
          <cell r="BH2914" t="str">
            <v>Year-end</v>
          </cell>
          <cell r="BI2914" t="str">
            <v>Distribution</v>
          </cell>
          <cell r="BJ2914" t="str">
            <v>Settled</v>
          </cell>
          <cell r="BK2914" t="str">
            <v>No</v>
          </cell>
          <cell r="BL2914" t="str">
            <v>No</v>
          </cell>
        </row>
        <row r="2915">
          <cell r="AE2915">
            <v>278</v>
          </cell>
          <cell r="AF2915">
            <v>0</v>
          </cell>
          <cell r="AG2915">
            <v>1</v>
          </cell>
          <cell r="AH2915">
            <v>1</v>
          </cell>
          <cell r="AI2915">
            <v>1</v>
          </cell>
          <cell r="AJ2915">
            <v>1</v>
          </cell>
          <cell r="AL2915">
            <v>53</v>
          </cell>
          <cell r="AM2915">
            <v>181</v>
          </cell>
          <cell r="AO2915" t="str">
            <v>Ca-PUD-940000477</v>
          </cell>
          <cell r="AP2915">
            <v>-880</v>
          </cell>
          <cell r="AQ2915" t="str">
            <v>OK</v>
          </cell>
          <cell r="AR2915" t="str">
            <v>Oklahoma Natural Gas Company</v>
          </cell>
          <cell r="AS2915" t="str">
            <v>OGS</v>
          </cell>
          <cell r="AT2915" t="str">
            <v>Natural Gas</v>
          </cell>
          <cell r="AU2915">
            <v>34698</v>
          </cell>
          <cell r="AV2915">
            <v>36400</v>
          </cell>
          <cell r="AW2915">
            <v>11</v>
          </cell>
          <cell r="AX2915">
            <v>13.2</v>
          </cell>
          <cell r="AY2915">
            <v>49.7</v>
          </cell>
          <cell r="AZ2915" t="str">
            <v>NA</v>
          </cell>
          <cell r="BA2915">
            <v>34869</v>
          </cell>
          <cell r="BB2915">
            <v>14900</v>
          </cell>
          <cell r="BC2915" t="str">
            <v>NA</v>
          </cell>
          <cell r="BD2915" t="str">
            <v>NA</v>
          </cell>
          <cell r="BE2915" t="str">
            <v>NA</v>
          </cell>
          <cell r="BF2915">
            <v>34515</v>
          </cell>
          <cell r="BG2915" t="str">
            <v>NA</v>
          </cell>
          <cell r="BH2915" t="str">
            <v>Year-end</v>
          </cell>
          <cell r="BI2915" t="str">
            <v>Distribution</v>
          </cell>
          <cell r="BJ2915" t="str">
            <v>Settled</v>
          </cell>
          <cell r="BK2915" t="str">
            <v>No</v>
          </cell>
          <cell r="BL2915" t="str">
            <v>No</v>
          </cell>
        </row>
        <row r="2916">
          <cell r="AE2916">
            <v>278</v>
          </cell>
          <cell r="AF2916">
            <v>0</v>
          </cell>
          <cell r="AG2916">
            <v>1</v>
          </cell>
          <cell r="AH2916">
            <v>1</v>
          </cell>
          <cell r="AI2916">
            <v>1</v>
          </cell>
          <cell r="AJ2916">
            <v>1</v>
          </cell>
          <cell r="AL2916">
            <v>53</v>
          </cell>
          <cell r="AM2916">
            <v>181</v>
          </cell>
          <cell r="AO2916" t="str">
            <v>Ca-PUD-200400610</v>
          </cell>
          <cell r="AP2916">
            <v>-879</v>
          </cell>
          <cell r="AQ2916" t="str">
            <v>OK</v>
          </cell>
          <cell r="AR2916" t="str">
            <v>Oklahoma Natural Gas Company</v>
          </cell>
          <cell r="AS2916" t="str">
            <v>OGS</v>
          </cell>
          <cell r="AT2916" t="str">
            <v>Natural Gas</v>
          </cell>
          <cell r="AU2916">
            <v>38380</v>
          </cell>
          <cell r="AV2916">
            <v>99400</v>
          </cell>
          <cell r="AW2916">
            <v>9.77</v>
          </cell>
          <cell r="AX2916">
            <v>11.5</v>
          </cell>
          <cell r="AY2916">
            <v>54.78</v>
          </cell>
          <cell r="AZ2916">
            <v>639400</v>
          </cell>
          <cell r="BA2916">
            <v>38629</v>
          </cell>
          <cell r="BB2916">
            <v>57500</v>
          </cell>
          <cell r="BC2916">
            <v>8.74</v>
          </cell>
          <cell r="BD2916">
            <v>9.9</v>
          </cell>
          <cell r="BE2916">
            <v>46.76</v>
          </cell>
          <cell r="BF2916">
            <v>38199</v>
          </cell>
          <cell r="BG2916">
            <v>601800</v>
          </cell>
          <cell r="BH2916" t="str">
            <v>Year-end</v>
          </cell>
          <cell r="BI2916" t="str">
            <v>Distribution</v>
          </cell>
          <cell r="BJ2916" t="str">
            <v>Settled</v>
          </cell>
          <cell r="BK2916" t="str">
            <v>No</v>
          </cell>
          <cell r="BL2916" t="str">
            <v>No</v>
          </cell>
        </row>
        <row r="2917">
          <cell r="AE2917">
            <v>278</v>
          </cell>
          <cell r="AF2917">
            <v>0</v>
          </cell>
          <cell r="AG2917">
            <v>1</v>
          </cell>
          <cell r="AH2917">
            <v>1</v>
          </cell>
          <cell r="AI2917">
            <v>1</v>
          </cell>
          <cell r="AJ2917">
            <v>1</v>
          </cell>
          <cell r="AL2917">
            <v>53</v>
          </cell>
          <cell r="AM2917">
            <v>181</v>
          </cell>
          <cell r="AO2917" t="str">
            <v>Ca-PUD-940000354</v>
          </cell>
          <cell r="AP2917">
            <v>-849</v>
          </cell>
          <cell r="AQ2917" t="str">
            <v>OK</v>
          </cell>
          <cell r="AR2917" t="str">
            <v>CenterPoint Energy Resources Corp.</v>
          </cell>
          <cell r="AS2917" t="str">
            <v>CNP</v>
          </cell>
          <cell r="AT2917" t="str">
            <v>Natural Gas</v>
          </cell>
          <cell r="AU2917">
            <v>34523</v>
          </cell>
          <cell r="AV2917">
            <v>6000</v>
          </cell>
          <cell r="AW2917">
            <v>10.199999999999999</v>
          </cell>
          <cell r="AX2917">
            <v>11.9</v>
          </cell>
          <cell r="AY2917">
            <v>53.41</v>
          </cell>
          <cell r="AZ2917" t="str">
            <v>NA</v>
          </cell>
          <cell r="BA2917">
            <v>34651</v>
          </cell>
          <cell r="BB2917">
            <v>4200</v>
          </cell>
          <cell r="BC2917" t="str">
            <v>NA</v>
          </cell>
          <cell r="BD2917" t="str">
            <v>NA</v>
          </cell>
          <cell r="BE2917" t="str">
            <v>NA</v>
          </cell>
          <cell r="BF2917">
            <v>34454</v>
          </cell>
          <cell r="BG2917" t="str">
            <v>NA</v>
          </cell>
          <cell r="BH2917" t="str">
            <v>Year-end</v>
          </cell>
          <cell r="BI2917" t="str">
            <v>Distribution</v>
          </cell>
          <cell r="BJ2917" t="str">
            <v>Settled</v>
          </cell>
          <cell r="BK2917" t="str">
            <v>No</v>
          </cell>
          <cell r="BL2917" t="str">
            <v>No</v>
          </cell>
        </row>
        <row r="2918">
          <cell r="AE2918">
            <v>278</v>
          </cell>
          <cell r="AF2918">
            <v>0</v>
          </cell>
          <cell r="AG2918">
            <v>1</v>
          </cell>
          <cell r="AH2918">
            <v>1</v>
          </cell>
          <cell r="AI2918">
            <v>1</v>
          </cell>
          <cell r="AJ2918">
            <v>1</v>
          </cell>
          <cell r="AL2918">
            <v>53</v>
          </cell>
          <cell r="AM2918">
            <v>181</v>
          </cell>
          <cell r="AO2918" t="str">
            <v>Ca-PUD-200400187</v>
          </cell>
          <cell r="AP2918">
            <v>-848</v>
          </cell>
          <cell r="AQ2918" t="str">
            <v>OK</v>
          </cell>
          <cell r="AR2918" t="str">
            <v>CenterPoint Energy Resources Corp.</v>
          </cell>
          <cell r="AS2918" t="str">
            <v>CNP</v>
          </cell>
          <cell r="AT2918" t="str">
            <v>Natural Gas</v>
          </cell>
          <cell r="AU2918">
            <v>38170</v>
          </cell>
          <cell r="AV2918">
            <v>7400</v>
          </cell>
          <cell r="AW2918">
            <v>9.01</v>
          </cell>
          <cell r="AX2918">
            <v>11.25</v>
          </cell>
          <cell r="AY2918">
            <v>49.86</v>
          </cell>
          <cell r="AZ2918">
            <v>64700</v>
          </cell>
          <cell r="BA2918">
            <v>38349</v>
          </cell>
          <cell r="BB2918">
            <v>3500</v>
          </cell>
          <cell r="BC2918">
            <v>8.51</v>
          </cell>
          <cell r="BD2918">
            <v>10.25</v>
          </cell>
          <cell r="BE2918">
            <v>49.86</v>
          </cell>
          <cell r="BF2918">
            <v>38077</v>
          </cell>
          <cell r="BG2918">
            <v>59100</v>
          </cell>
          <cell r="BH2918" t="str">
            <v>Year-end</v>
          </cell>
          <cell r="BI2918" t="str">
            <v>Distribution</v>
          </cell>
          <cell r="BJ2918" t="str">
            <v>Settled</v>
          </cell>
          <cell r="BK2918" t="str">
            <v>Yes</v>
          </cell>
          <cell r="BL2918" t="str">
            <v>No</v>
          </cell>
        </row>
        <row r="2919">
          <cell r="AE2919">
            <v>278</v>
          </cell>
          <cell r="AF2919">
            <v>0</v>
          </cell>
          <cell r="AG2919">
            <v>1</v>
          </cell>
          <cell r="AH2919">
            <v>1</v>
          </cell>
          <cell r="AI2919">
            <v>1</v>
          </cell>
          <cell r="AJ2919">
            <v>1</v>
          </cell>
          <cell r="AL2919">
            <v>53</v>
          </cell>
          <cell r="AM2919">
            <v>181</v>
          </cell>
          <cell r="AO2919" t="str">
            <v>Ca-PUD-200200166</v>
          </cell>
          <cell r="AP2919">
            <v>-847</v>
          </cell>
          <cell r="AQ2919" t="str">
            <v>OK</v>
          </cell>
          <cell r="AR2919" t="str">
            <v>CenterPoint Energy Resources Corp.</v>
          </cell>
          <cell r="AS2919" t="str">
            <v>CNP</v>
          </cell>
          <cell r="AT2919" t="str">
            <v>Natural Gas</v>
          </cell>
          <cell r="AU2919">
            <v>37098</v>
          </cell>
          <cell r="AV2919">
            <v>13700</v>
          </cell>
          <cell r="AW2919">
            <v>9.06</v>
          </cell>
          <cell r="AX2919">
            <v>11.5</v>
          </cell>
          <cell r="AY2919">
            <v>48.3</v>
          </cell>
          <cell r="AZ2919">
            <v>59300</v>
          </cell>
          <cell r="BA2919">
            <v>37594</v>
          </cell>
          <cell r="BB2919">
            <v>7400</v>
          </cell>
          <cell r="BC2919">
            <v>8.69</v>
          </cell>
          <cell r="BD2919">
            <v>10.75</v>
          </cell>
          <cell r="BE2919">
            <v>48.3</v>
          </cell>
          <cell r="BF2919">
            <v>37256</v>
          </cell>
          <cell r="BG2919" t="str">
            <v>NA</v>
          </cell>
          <cell r="BH2919" t="str">
            <v>Average</v>
          </cell>
          <cell r="BI2919" t="str">
            <v>Distribution</v>
          </cell>
          <cell r="BJ2919" t="str">
            <v>Settled</v>
          </cell>
          <cell r="BK2919" t="str">
            <v>No</v>
          </cell>
          <cell r="BL2919" t="str">
            <v>No</v>
          </cell>
        </row>
        <row r="2920">
          <cell r="AE2920">
            <v>278</v>
          </cell>
          <cell r="AF2920">
            <v>0</v>
          </cell>
          <cell r="AG2920">
            <v>1</v>
          </cell>
          <cell r="AH2920">
            <v>1</v>
          </cell>
          <cell r="AI2920">
            <v>1</v>
          </cell>
          <cell r="AJ2920">
            <v>0</v>
          </cell>
          <cell r="AL2920">
            <v>53</v>
          </cell>
          <cell r="AM2920">
            <v>181</v>
          </cell>
          <cell r="AO2920" t="str">
            <v>Ca-PUD-940000413</v>
          </cell>
          <cell r="AP2920">
            <v>-691</v>
          </cell>
          <cell r="AQ2920" t="str">
            <v>OK</v>
          </cell>
          <cell r="AR2920" t="str">
            <v>Oklahoma Gas and Electric Company</v>
          </cell>
          <cell r="AS2920" t="str">
            <v>OGE</v>
          </cell>
          <cell r="AT2920" t="str">
            <v>Electric</v>
          </cell>
          <cell r="AU2920">
            <v>34555</v>
          </cell>
          <cell r="AV2920">
            <v>-12000</v>
          </cell>
          <cell r="AW2920" t="str">
            <v>NA</v>
          </cell>
          <cell r="AX2920" t="str">
            <v>NA</v>
          </cell>
          <cell r="AY2920" t="str">
            <v>NA</v>
          </cell>
          <cell r="AZ2920" t="str">
            <v>NA</v>
          </cell>
          <cell r="BA2920">
            <v>34633</v>
          </cell>
          <cell r="BB2920">
            <v>-15000</v>
          </cell>
          <cell r="BC2920" t="str">
            <v>NA</v>
          </cell>
          <cell r="BD2920" t="str">
            <v>NA</v>
          </cell>
          <cell r="BE2920" t="str">
            <v>NA</v>
          </cell>
          <cell r="BG2920" t="str">
            <v>NA</v>
          </cell>
          <cell r="BI2920" t="str">
            <v>Vertically Integrated</v>
          </cell>
          <cell r="BJ2920" t="str">
            <v>Settled</v>
          </cell>
          <cell r="BK2920" t="str">
            <v>No</v>
          </cell>
          <cell r="BL2920" t="str">
            <v>No</v>
          </cell>
        </row>
        <row r="2921">
          <cell r="AE2921">
            <v>278</v>
          </cell>
          <cell r="AF2921">
            <v>0</v>
          </cell>
          <cell r="AG2921">
            <v>1</v>
          </cell>
          <cell r="AH2921">
            <v>1</v>
          </cell>
          <cell r="AI2921">
            <v>1</v>
          </cell>
          <cell r="AJ2921">
            <v>0</v>
          </cell>
          <cell r="AL2921">
            <v>53</v>
          </cell>
          <cell r="AM2921">
            <v>181</v>
          </cell>
          <cell r="AO2921" t="str">
            <v>Ca-PUD-960000116</v>
          </cell>
          <cell r="AP2921">
            <v>-690</v>
          </cell>
          <cell r="AQ2921" t="str">
            <v>OK</v>
          </cell>
          <cell r="AR2921" t="str">
            <v>Oklahoma Gas and Electric Company</v>
          </cell>
          <cell r="AS2921" t="str">
            <v>OGE</v>
          </cell>
          <cell r="AT2921" t="str">
            <v>Electric</v>
          </cell>
          <cell r="AU2921">
            <v>35233</v>
          </cell>
          <cell r="AV2921">
            <v>-14200</v>
          </cell>
          <cell r="AW2921">
            <v>10.15</v>
          </cell>
          <cell r="AX2921">
            <v>12.75</v>
          </cell>
          <cell r="AY2921">
            <v>51.08</v>
          </cell>
          <cell r="AZ2921" t="str">
            <v>NA</v>
          </cell>
          <cell r="BA2921">
            <v>35472</v>
          </cell>
          <cell r="BB2921">
            <v>-55700</v>
          </cell>
          <cell r="BC2921" t="str">
            <v>NA</v>
          </cell>
          <cell r="BD2921" t="str">
            <v>NA</v>
          </cell>
          <cell r="BE2921" t="str">
            <v>NA</v>
          </cell>
          <cell r="BG2921" t="str">
            <v>NA</v>
          </cell>
          <cell r="BI2921" t="str">
            <v>Vertically Integrated</v>
          </cell>
          <cell r="BJ2921" t="str">
            <v>Settled</v>
          </cell>
          <cell r="BK2921" t="str">
            <v>Yes</v>
          </cell>
          <cell r="BL2921" t="str">
            <v>No</v>
          </cell>
        </row>
        <row r="2922">
          <cell r="AE2922">
            <v>278</v>
          </cell>
          <cell r="AF2922">
            <v>0</v>
          </cell>
          <cell r="AG2922">
            <v>1</v>
          </cell>
          <cell r="AH2922">
            <v>1</v>
          </cell>
          <cell r="AI2922">
            <v>1</v>
          </cell>
          <cell r="AJ2922">
            <v>1</v>
          </cell>
          <cell r="AL2922">
            <v>53</v>
          </cell>
          <cell r="AM2922">
            <v>181</v>
          </cell>
          <cell r="AO2922" t="str">
            <v>Ca-PUD-013170-375227</v>
          </cell>
          <cell r="AP2922">
            <v>-689</v>
          </cell>
          <cell r="AQ2922" t="str">
            <v>OK</v>
          </cell>
          <cell r="AR2922" t="str">
            <v>CenterPoint Energy Resources Corp.</v>
          </cell>
          <cell r="AS2922" t="str">
            <v>CNP</v>
          </cell>
          <cell r="AT2922" t="str">
            <v>Natural Gas</v>
          </cell>
          <cell r="AU2922">
            <v>33735</v>
          </cell>
          <cell r="AV2922">
            <v>10100</v>
          </cell>
          <cell r="AW2922">
            <v>10.64</v>
          </cell>
          <cell r="AX2922">
            <v>12.25</v>
          </cell>
          <cell r="AY2922">
            <v>50</v>
          </cell>
          <cell r="AZ2922" t="str">
            <v>NA</v>
          </cell>
          <cell r="BA2922">
            <v>34165</v>
          </cell>
          <cell r="BB2922">
            <v>4000</v>
          </cell>
          <cell r="BC2922" t="str">
            <v>NA</v>
          </cell>
          <cell r="BD2922" t="str">
            <v>NA</v>
          </cell>
          <cell r="BE2922" t="str">
            <v>NA</v>
          </cell>
          <cell r="BG2922" t="str">
            <v>NA</v>
          </cell>
          <cell r="BI2922" t="str">
            <v>Distribution</v>
          </cell>
          <cell r="BJ2922" t="str">
            <v>Settled</v>
          </cell>
          <cell r="BK2922" t="str">
            <v>No</v>
          </cell>
          <cell r="BL2922" t="str">
            <v>Yes</v>
          </cell>
        </row>
        <row r="2923">
          <cell r="AE2923">
            <v>278</v>
          </cell>
          <cell r="AF2923">
            <v>0</v>
          </cell>
          <cell r="AG2923">
            <v>1</v>
          </cell>
          <cell r="AH2923">
            <v>1</v>
          </cell>
          <cell r="AI2923">
            <v>1</v>
          </cell>
          <cell r="AJ2923">
            <v>0</v>
          </cell>
          <cell r="AL2923">
            <v>53</v>
          </cell>
          <cell r="AM2923">
            <v>181</v>
          </cell>
          <cell r="AO2923" t="str">
            <v>Ca-PUD-920000-1342</v>
          </cell>
          <cell r="AP2923">
            <v>-53</v>
          </cell>
          <cell r="AQ2923" t="str">
            <v>OK</v>
          </cell>
          <cell r="AR2923" t="str">
            <v>Public Service Company of Oklahoma</v>
          </cell>
          <cell r="AS2923" t="str">
            <v>AEP</v>
          </cell>
          <cell r="AT2923" t="str">
            <v>Electric</v>
          </cell>
          <cell r="AU2923">
            <v>33774</v>
          </cell>
          <cell r="AV2923">
            <v>41600</v>
          </cell>
          <cell r="AW2923">
            <v>9.98</v>
          </cell>
          <cell r="AX2923">
            <v>11.85</v>
          </cell>
          <cell r="AY2923">
            <v>51.17</v>
          </cell>
          <cell r="AZ2923" t="str">
            <v>NA</v>
          </cell>
          <cell r="BA2923">
            <v>34326</v>
          </cell>
          <cell r="BB2923">
            <v>14400</v>
          </cell>
          <cell r="BC2923" t="str">
            <v>NA</v>
          </cell>
          <cell r="BD2923" t="str">
            <v>NA</v>
          </cell>
          <cell r="BE2923" t="str">
            <v>NA</v>
          </cell>
          <cell r="BF2923">
            <v>33969</v>
          </cell>
          <cell r="BG2923" t="str">
            <v>NA</v>
          </cell>
          <cell r="BH2923" t="str">
            <v>Average</v>
          </cell>
          <cell r="BI2923" t="str">
            <v>Vertically Integrated</v>
          </cell>
          <cell r="BJ2923" t="str">
            <v>Fully Litigated</v>
          </cell>
          <cell r="BK2923" t="str">
            <v>No</v>
          </cell>
          <cell r="BL2923" t="str">
            <v>No</v>
          </cell>
        </row>
        <row r="2924">
          <cell r="AE2924">
            <v>278</v>
          </cell>
          <cell r="AF2924">
            <v>0</v>
          </cell>
          <cell r="AG2924">
            <v>1</v>
          </cell>
          <cell r="AH2924">
            <v>1</v>
          </cell>
          <cell r="AI2924">
            <v>1</v>
          </cell>
          <cell r="AJ2924">
            <v>1</v>
          </cell>
          <cell r="AL2924">
            <v>53</v>
          </cell>
          <cell r="AM2924">
            <v>181</v>
          </cell>
          <cell r="AO2924" t="str">
            <v>Ca-PUD-91001190</v>
          </cell>
          <cell r="AP2924">
            <v>-52</v>
          </cell>
          <cell r="AQ2924" t="str">
            <v>OK</v>
          </cell>
          <cell r="AR2924" t="str">
            <v>Oklahoma Natural Gas Company</v>
          </cell>
          <cell r="AS2924" t="str">
            <v>OGS</v>
          </cell>
          <cell r="AT2924" t="str">
            <v>Natural Gas</v>
          </cell>
          <cell r="AU2924">
            <v>33578</v>
          </cell>
          <cell r="AV2924">
            <v>50500</v>
          </cell>
          <cell r="AW2924">
            <v>11.17</v>
          </cell>
          <cell r="AX2924">
            <v>12.89</v>
          </cell>
          <cell r="AY2924">
            <v>49.67</v>
          </cell>
          <cell r="AZ2924">
            <v>615600</v>
          </cell>
          <cell r="BA2924">
            <v>34660</v>
          </cell>
          <cell r="BB2924">
            <v>23700</v>
          </cell>
          <cell r="BC2924">
            <v>10.32</v>
          </cell>
          <cell r="BD2924">
            <v>12.12</v>
          </cell>
          <cell r="BE2924">
            <v>48.21</v>
          </cell>
          <cell r="BF2924">
            <v>33663</v>
          </cell>
          <cell r="BG2924">
            <v>542700</v>
          </cell>
          <cell r="BH2924" t="str">
            <v>Year-end</v>
          </cell>
          <cell r="BI2924" t="str">
            <v>Distribution</v>
          </cell>
          <cell r="BJ2924" t="str">
            <v>Fully Litigated</v>
          </cell>
          <cell r="BK2924" t="str">
            <v>No</v>
          </cell>
          <cell r="BL2924" t="str">
            <v>Yes</v>
          </cell>
        </row>
        <row r="2925">
          <cell r="AE2925">
            <v>278</v>
          </cell>
          <cell r="AF2925">
            <v>0</v>
          </cell>
          <cell r="AG2925">
            <v>1</v>
          </cell>
          <cell r="AH2925">
            <v>1</v>
          </cell>
          <cell r="AI2925">
            <v>1</v>
          </cell>
          <cell r="AJ2925">
            <v>0</v>
          </cell>
          <cell r="AL2925">
            <v>53</v>
          </cell>
          <cell r="AM2925">
            <v>181</v>
          </cell>
          <cell r="AO2925" t="str">
            <v>Ca-PUD-90000898-etal</v>
          </cell>
          <cell r="AP2925">
            <v>-51</v>
          </cell>
          <cell r="AQ2925" t="str">
            <v>OK</v>
          </cell>
          <cell r="AR2925" t="str">
            <v>Oklahoma Gas and Electric Company</v>
          </cell>
          <cell r="AS2925" t="str">
            <v>OGE</v>
          </cell>
          <cell r="AT2925" t="str">
            <v>Electric</v>
          </cell>
          <cell r="AU2925">
            <v>33303</v>
          </cell>
          <cell r="AV2925">
            <v>7900</v>
          </cell>
          <cell r="AW2925">
            <v>10.1</v>
          </cell>
          <cell r="AX2925">
            <v>12</v>
          </cell>
          <cell r="AY2925">
            <v>49</v>
          </cell>
          <cell r="AZ2925">
            <v>1548300</v>
          </cell>
          <cell r="BA2925">
            <v>34390</v>
          </cell>
          <cell r="BB2925">
            <v>-16900</v>
          </cell>
          <cell r="BC2925">
            <v>9.99</v>
          </cell>
          <cell r="BD2925">
            <v>12</v>
          </cell>
          <cell r="BE2925">
            <v>49</v>
          </cell>
          <cell r="BF2925">
            <v>33419</v>
          </cell>
          <cell r="BG2925">
            <v>1534400</v>
          </cell>
          <cell r="BH2925" t="str">
            <v>Year-end</v>
          </cell>
          <cell r="BI2925" t="str">
            <v>Vertically Integrated</v>
          </cell>
          <cell r="BJ2925" t="str">
            <v>Fully Litigated</v>
          </cell>
          <cell r="BK2925" t="str">
            <v>No</v>
          </cell>
          <cell r="BL2925" t="str">
            <v>No</v>
          </cell>
        </row>
        <row r="2926">
          <cell r="AE2926">
            <v>278</v>
          </cell>
          <cell r="AF2926">
            <v>0</v>
          </cell>
          <cell r="AG2926">
            <v>1</v>
          </cell>
          <cell r="AH2926">
            <v>1</v>
          </cell>
          <cell r="AI2926">
            <v>1</v>
          </cell>
          <cell r="AJ2926">
            <v>0</v>
          </cell>
          <cell r="AL2926">
            <v>53</v>
          </cell>
          <cell r="AM2926">
            <v>181</v>
          </cell>
          <cell r="AO2926" t="str">
            <v>Ca-PUD-200500151</v>
          </cell>
          <cell r="AP2926">
            <v>-50</v>
          </cell>
          <cell r="AQ2926" t="str">
            <v>OK</v>
          </cell>
          <cell r="AR2926" t="str">
            <v>Oklahoma Gas and Electric Company</v>
          </cell>
          <cell r="AS2926" t="str">
            <v>OGE</v>
          </cell>
          <cell r="AT2926" t="str">
            <v>Electric</v>
          </cell>
          <cell r="AU2926">
            <v>38492</v>
          </cell>
          <cell r="AV2926">
            <v>89100</v>
          </cell>
          <cell r="AW2926">
            <v>9.1300000000000008</v>
          </cell>
          <cell r="AX2926">
            <v>11.75</v>
          </cell>
          <cell r="AY2926">
            <v>55.69</v>
          </cell>
          <cell r="AZ2926">
            <v>1879600</v>
          </cell>
          <cell r="BA2926">
            <v>38699</v>
          </cell>
          <cell r="BB2926">
            <v>42300</v>
          </cell>
          <cell r="BC2926">
            <v>8.66</v>
          </cell>
          <cell r="BD2926">
            <v>10.75</v>
          </cell>
          <cell r="BE2926">
            <v>55.69</v>
          </cell>
          <cell r="BF2926">
            <v>38352</v>
          </cell>
          <cell r="BG2926">
            <v>1711400</v>
          </cell>
          <cell r="BH2926" t="str">
            <v>Year-end</v>
          </cell>
          <cell r="BI2926" t="str">
            <v>Vertically Integrated</v>
          </cell>
          <cell r="BJ2926" t="str">
            <v>Fully Litigated</v>
          </cell>
          <cell r="BK2926" t="str">
            <v>No</v>
          </cell>
          <cell r="BL2926" t="str">
            <v>No</v>
          </cell>
        </row>
        <row r="2927">
          <cell r="AE2927">
            <v>278</v>
          </cell>
          <cell r="AF2927">
            <v>0</v>
          </cell>
          <cell r="AG2927">
            <v>1</v>
          </cell>
          <cell r="AH2927">
            <v>1</v>
          </cell>
          <cell r="AI2927">
            <v>1</v>
          </cell>
          <cell r="AJ2927">
            <v>0</v>
          </cell>
          <cell r="AL2927">
            <v>53</v>
          </cell>
          <cell r="AM2927">
            <v>181</v>
          </cell>
          <cell r="AO2927" t="str">
            <v>Ca-PUD-200100455</v>
          </cell>
          <cell r="AP2927">
            <v>-49</v>
          </cell>
          <cell r="AQ2927" t="str">
            <v>OK</v>
          </cell>
          <cell r="AR2927" t="str">
            <v>Oklahoma Gas and Electric Company</v>
          </cell>
          <cell r="AS2927" t="str">
            <v>OGE</v>
          </cell>
          <cell r="AT2927" t="str">
            <v>Electric</v>
          </cell>
          <cell r="AU2927">
            <v>37098</v>
          </cell>
          <cell r="AV2927">
            <v>26200</v>
          </cell>
          <cell r="AW2927">
            <v>9.43</v>
          </cell>
          <cell r="AX2927">
            <v>12</v>
          </cell>
          <cell r="AY2927">
            <v>58.08</v>
          </cell>
          <cell r="AZ2927">
            <v>1568600</v>
          </cell>
          <cell r="BA2927">
            <v>37594</v>
          </cell>
          <cell r="BB2927">
            <v>-25000</v>
          </cell>
          <cell r="BC2927">
            <v>9.1199999999999992</v>
          </cell>
          <cell r="BD2927">
            <v>11.55</v>
          </cell>
          <cell r="BE2927">
            <v>56</v>
          </cell>
          <cell r="BF2927">
            <v>37164</v>
          </cell>
          <cell r="BG2927">
            <v>1560600</v>
          </cell>
          <cell r="BH2927" t="str">
            <v>Year-end</v>
          </cell>
          <cell r="BI2927" t="str">
            <v>Vertically Integrated</v>
          </cell>
          <cell r="BJ2927" t="str">
            <v>Settled</v>
          </cell>
          <cell r="BK2927" t="str">
            <v>No</v>
          </cell>
          <cell r="BL2927" t="str">
            <v>No</v>
          </cell>
        </row>
        <row r="2928">
          <cell r="AE2928">
            <v>278</v>
          </cell>
          <cell r="AF2928">
            <v>0</v>
          </cell>
          <cell r="AG2928">
            <v>1</v>
          </cell>
          <cell r="AH2928">
            <v>1</v>
          </cell>
          <cell r="AI2928">
            <v>1</v>
          </cell>
          <cell r="AJ2928">
            <v>0</v>
          </cell>
          <cell r="AL2928">
            <v>53</v>
          </cell>
          <cell r="AM2928">
            <v>181</v>
          </cell>
          <cell r="AO2928" t="str">
            <v>Ca-PUD-200600285</v>
          </cell>
          <cell r="AP2928">
            <v>5</v>
          </cell>
          <cell r="AQ2928" t="str">
            <v>OK</v>
          </cell>
          <cell r="AR2928" t="str">
            <v>Public Service Company of Oklahoma</v>
          </cell>
          <cell r="AS2928" t="str">
            <v>AEP</v>
          </cell>
          <cell r="AT2928" t="str">
            <v>Electric</v>
          </cell>
          <cell r="AU2928">
            <v>39042</v>
          </cell>
          <cell r="AV2928">
            <v>47900</v>
          </cell>
          <cell r="AW2928">
            <v>8.82</v>
          </cell>
          <cell r="AX2928">
            <v>11.75</v>
          </cell>
          <cell r="AY2928">
            <v>46.02</v>
          </cell>
          <cell r="AZ2928">
            <v>1184994.898</v>
          </cell>
          <cell r="BA2928">
            <v>39364</v>
          </cell>
          <cell r="BB2928">
            <v>9791.2520000000004</v>
          </cell>
          <cell r="BC2928">
            <v>8.01</v>
          </cell>
          <cell r="BD2928">
            <v>10</v>
          </cell>
          <cell r="BE2928">
            <v>46.02</v>
          </cell>
          <cell r="BF2928">
            <v>38898</v>
          </cell>
          <cell r="BG2928">
            <v>1117229.2720000001</v>
          </cell>
          <cell r="BH2928" t="str">
            <v>Year-end</v>
          </cell>
          <cell r="BI2928" t="str">
            <v>Vertically Integrated</v>
          </cell>
          <cell r="BJ2928" t="str">
            <v>Fully Litigated</v>
          </cell>
          <cell r="BK2928" t="str">
            <v>No</v>
          </cell>
          <cell r="BL2928" t="str">
            <v>Yes</v>
          </cell>
        </row>
        <row r="2929">
          <cell r="AE2929">
            <v>278</v>
          </cell>
          <cell r="AF2929">
            <v>0</v>
          </cell>
          <cell r="AG2929">
            <v>1</v>
          </cell>
          <cell r="AH2929">
            <v>1</v>
          </cell>
          <cell r="AI2929">
            <v>1</v>
          </cell>
          <cell r="AJ2929">
            <v>0</v>
          </cell>
          <cell r="AL2929">
            <v>53</v>
          </cell>
          <cell r="AM2929">
            <v>181</v>
          </cell>
          <cell r="AO2929" t="str">
            <v>Ca-PUD-200800144</v>
          </cell>
          <cell r="AP2929">
            <v>341</v>
          </cell>
          <cell r="AQ2929" t="str">
            <v>OK</v>
          </cell>
          <cell r="AR2929" t="str">
            <v>Public Service Company of Oklahoma</v>
          </cell>
          <cell r="AS2929" t="str">
            <v>AEP</v>
          </cell>
          <cell r="AT2929" t="str">
            <v>Electric</v>
          </cell>
          <cell r="AU2929">
            <v>39640</v>
          </cell>
          <cell r="AV2929">
            <v>132600</v>
          </cell>
          <cell r="AW2929">
            <v>8.64</v>
          </cell>
          <cell r="AX2929">
            <v>11.25</v>
          </cell>
          <cell r="AY2929">
            <v>44.1</v>
          </cell>
          <cell r="AZ2929">
            <v>1545200</v>
          </cell>
          <cell r="BA2929">
            <v>39827</v>
          </cell>
          <cell r="BB2929">
            <v>59255.989000000001</v>
          </cell>
          <cell r="BC2929">
            <v>8.31</v>
          </cell>
          <cell r="BD2929">
            <v>10.5</v>
          </cell>
          <cell r="BE2929">
            <v>44.1</v>
          </cell>
          <cell r="BF2929">
            <v>39507</v>
          </cell>
          <cell r="BG2929">
            <v>1467290.2490000001</v>
          </cell>
          <cell r="BH2929" t="str">
            <v>Year-end</v>
          </cell>
          <cell r="BI2929" t="str">
            <v>Vertically Integrated</v>
          </cell>
          <cell r="BJ2929" t="str">
            <v>Fully Litigated</v>
          </cell>
          <cell r="BK2929" t="str">
            <v>No</v>
          </cell>
          <cell r="BL2929" t="str">
            <v>No</v>
          </cell>
        </row>
        <row r="2930">
          <cell r="AE2930">
            <v>278</v>
          </cell>
          <cell r="AF2930">
            <v>0</v>
          </cell>
          <cell r="AG2930">
            <v>1</v>
          </cell>
          <cell r="AH2930">
            <v>1</v>
          </cell>
          <cell r="AI2930">
            <v>1</v>
          </cell>
          <cell r="AJ2930">
            <v>0</v>
          </cell>
          <cell r="AL2930">
            <v>53</v>
          </cell>
          <cell r="AM2930">
            <v>181</v>
          </cell>
          <cell r="AO2930" t="str">
            <v>Ca-PUD200800398</v>
          </cell>
          <cell r="AP2930">
            <v>422</v>
          </cell>
          <cell r="AQ2930" t="str">
            <v>OK</v>
          </cell>
          <cell r="AR2930" t="str">
            <v>Oklahoma Gas and Electric Company</v>
          </cell>
          <cell r="AS2930" t="str">
            <v>OGE</v>
          </cell>
          <cell r="AT2930" t="str">
            <v>Electric</v>
          </cell>
          <cell r="AU2930">
            <v>39871</v>
          </cell>
          <cell r="AV2930">
            <v>110325.32800000001</v>
          </cell>
          <cell r="AW2930">
            <v>9.64</v>
          </cell>
          <cell r="AX2930">
            <v>12.25</v>
          </cell>
          <cell r="AY2930">
            <v>54.14</v>
          </cell>
          <cell r="AZ2930">
            <v>2862736.554</v>
          </cell>
          <cell r="BA2930">
            <v>40018</v>
          </cell>
          <cell r="BB2930">
            <v>48300</v>
          </cell>
          <cell r="BC2930" t="str">
            <v>NA</v>
          </cell>
          <cell r="BD2930" t="str">
            <v>NA</v>
          </cell>
          <cell r="BE2930" t="str">
            <v>NA</v>
          </cell>
          <cell r="BF2930">
            <v>39721</v>
          </cell>
          <cell r="BG2930" t="str">
            <v>NA</v>
          </cell>
          <cell r="BH2930" t="str">
            <v>Year-end</v>
          </cell>
          <cell r="BI2930" t="str">
            <v>Vertically Integrated</v>
          </cell>
          <cell r="BJ2930" t="str">
            <v>Settled</v>
          </cell>
          <cell r="BK2930" t="str">
            <v>No</v>
          </cell>
          <cell r="BL2930" t="str">
            <v>No</v>
          </cell>
        </row>
        <row r="2931">
          <cell r="AE2931">
            <v>278</v>
          </cell>
          <cell r="AF2931">
            <v>0</v>
          </cell>
          <cell r="AG2931">
            <v>1</v>
          </cell>
          <cell r="AH2931">
            <v>1</v>
          </cell>
          <cell r="AI2931">
            <v>1</v>
          </cell>
          <cell r="AJ2931">
            <v>1</v>
          </cell>
          <cell r="AL2931">
            <v>53</v>
          </cell>
          <cell r="AM2931">
            <v>181</v>
          </cell>
          <cell r="AO2931" t="str">
            <v>Ca-PUD200900110</v>
          </cell>
          <cell r="AP2931">
            <v>504</v>
          </cell>
          <cell r="AQ2931" t="str">
            <v>OK</v>
          </cell>
          <cell r="AR2931" t="str">
            <v>Oklahoma Natural Gas Company</v>
          </cell>
          <cell r="AS2931" t="str">
            <v>OGS</v>
          </cell>
          <cell r="AT2931" t="str">
            <v>Natural Gas</v>
          </cell>
          <cell r="AU2931">
            <v>39990</v>
          </cell>
          <cell r="AV2931">
            <v>66082.479000000007</v>
          </cell>
          <cell r="AW2931">
            <v>8.81</v>
          </cell>
          <cell r="AX2931">
            <v>11</v>
          </cell>
          <cell r="AY2931">
            <v>55.3</v>
          </cell>
          <cell r="AZ2931">
            <v>764199.5</v>
          </cell>
          <cell r="BA2931">
            <v>40161</v>
          </cell>
          <cell r="BB2931">
            <v>54500</v>
          </cell>
          <cell r="BC2931">
            <v>8.5299999999999994</v>
          </cell>
          <cell r="BD2931">
            <v>10.5</v>
          </cell>
          <cell r="BE2931">
            <v>55.3</v>
          </cell>
          <cell r="BF2931">
            <v>39813</v>
          </cell>
          <cell r="BG2931">
            <v>752746.90399999998</v>
          </cell>
          <cell r="BH2931" t="str">
            <v>Year-end</v>
          </cell>
          <cell r="BI2931" t="str">
            <v>Distribution</v>
          </cell>
          <cell r="BJ2931" t="str">
            <v>Settled</v>
          </cell>
          <cell r="BK2931" t="str">
            <v>No</v>
          </cell>
          <cell r="BL2931" t="str">
            <v>No</v>
          </cell>
        </row>
        <row r="2932">
          <cell r="AE2932">
            <v>278</v>
          </cell>
          <cell r="AF2932">
            <v>0</v>
          </cell>
          <cell r="AG2932">
            <v>1</v>
          </cell>
          <cell r="AH2932">
            <v>1</v>
          </cell>
          <cell r="AI2932">
            <v>1</v>
          </cell>
          <cell r="AJ2932">
            <v>0</v>
          </cell>
          <cell r="AL2932">
            <v>53</v>
          </cell>
          <cell r="AM2932">
            <v>181</v>
          </cell>
          <cell r="AO2932" t="str">
            <v>Ca-PUD201000050</v>
          </cell>
          <cell r="AP2932">
            <v>653</v>
          </cell>
          <cell r="AQ2932" t="str">
            <v>OK</v>
          </cell>
          <cell r="AR2932" t="str">
            <v>Public Service Company of Oklahoma</v>
          </cell>
          <cell r="AS2932" t="str">
            <v>AEP</v>
          </cell>
          <cell r="AT2932" t="str">
            <v>Electric</v>
          </cell>
          <cell r="AU2932">
            <v>40368</v>
          </cell>
          <cell r="AV2932">
            <v>82347.373000000007</v>
          </cell>
          <cell r="AW2932">
            <v>8.7899999999999991</v>
          </cell>
          <cell r="AX2932">
            <v>11.5</v>
          </cell>
          <cell r="AY2932">
            <v>45.84</v>
          </cell>
          <cell r="AZ2932">
            <v>1691252.777</v>
          </cell>
          <cell r="BA2932">
            <v>40548</v>
          </cell>
          <cell r="BB2932">
            <v>30275</v>
          </cell>
          <cell r="BC2932">
            <v>8.17</v>
          </cell>
          <cell r="BD2932">
            <v>10.15</v>
          </cell>
          <cell r="BE2932">
            <v>45.84</v>
          </cell>
          <cell r="BF2932">
            <v>40237</v>
          </cell>
          <cell r="BG2932">
            <v>1706271.351</v>
          </cell>
          <cell r="BH2932" t="str">
            <v>Year-end</v>
          </cell>
          <cell r="BI2932" t="str">
            <v>Vertically Integrated</v>
          </cell>
          <cell r="BJ2932" t="str">
            <v>Settled</v>
          </cell>
          <cell r="BK2932" t="str">
            <v>No</v>
          </cell>
          <cell r="BL2932" t="str">
            <v>No</v>
          </cell>
        </row>
        <row r="2933">
          <cell r="AE2933">
            <v>278</v>
          </cell>
          <cell r="AF2933">
            <v>0</v>
          </cell>
          <cell r="AG2933">
            <v>1</v>
          </cell>
          <cell r="AH2933">
            <v>1</v>
          </cell>
          <cell r="AI2933">
            <v>1</v>
          </cell>
          <cell r="AJ2933">
            <v>0</v>
          </cell>
          <cell r="AL2933">
            <v>53</v>
          </cell>
          <cell r="AM2933">
            <v>181</v>
          </cell>
          <cell r="AO2933" t="str">
            <v>Ca-26782</v>
          </cell>
          <cell r="AP2933">
            <v>1449</v>
          </cell>
          <cell r="AQ2933" t="str">
            <v>OK</v>
          </cell>
          <cell r="AR2933" t="str">
            <v>Oklahoma Gas and Electric Company</v>
          </cell>
          <cell r="AS2933" t="str">
            <v>OGE</v>
          </cell>
          <cell r="AT2933" t="str">
            <v>Electric</v>
          </cell>
          <cell r="AU2933">
            <v>29217</v>
          </cell>
          <cell r="AV2933">
            <v>141300</v>
          </cell>
          <cell r="AW2933">
            <v>10.75</v>
          </cell>
          <cell r="AX2933">
            <v>16</v>
          </cell>
          <cell r="AY2933">
            <v>36.08</v>
          </cell>
          <cell r="AZ2933" t="str">
            <v>NA</v>
          </cell>
          <cell r="BA2933">
            <v>29605</v>
          </cell>
          <cell r="BB2933">
            <v>78400</v>
          </cell>
          <cell r="BC2933">
            <v>10.52</v>
          </cell>
          <cell r="BD2933">
            <v>15.25</v>
          </cell>
          <cell r="BE2933">
            <v>36.31</v>
          </cell>
          <cell r="BF2933">
            <v>29311</v>
          </cell>
          <cell r="BG2933" t="str">
            <v>NA</v>
          </cell>
          <cell r="BH2933" t="str">
            <v>Year-end</v>
          </cell>
          <cell r="BI2933" t="str">
            <v>Vertically Integrated</v>
          </cell>
          <cell r="BJ2933" t="str">
            <v>Fully Litigated</v>
          </cell>
          <cell r="BK2933" t="str">
            <v>No</v>
          </cell>
          <cell r="BL2933" t="str">
            <v>No</v>
          </cell>
        </row>
        <row r="2934">
          <cell r="AE2934">
            <v>278</v>
          </cell>
          <cell r="AF2934">
            <v>0</v>
          </cell>
          <cell r="AG2934">
            <v>1</v>
          </cell>
          <cell r="AH2934">
            <v>1</v>
          </cell>
          <cell r="AI2934">
            <v>1</v>
          </cell>
          <cell r="AJ2934">
            <v>0</v>
          </cell>
          <cell r="AL2934">
            <v>53</v>
          </cell>
          <cell r="AM2934">
            <v>181</v>
          </cell>
          <cell r="AO2934" t="str">
            <v>Ca-27275</v>
          </cell>
          <cell r="AP2934">
            <v>1453</v>
          </cell>
          <cell r="AQ2934" t="str">
            <v>OK</v>
          </cell>
          <cell r="AR2934" t="str">
            <v>Oklahoma Gas and Electric Company</v>
          </cell>
          <cell r="AS2934" t="str">
            <v>OGE</v>
          </cell>
          <cell r="AT2934" t="str">
            <v>Electric</v>
          </cell>
          <cell r="AU2934">
            <v>29678</v>
          </cell>
          <cell r="AV2934">
            <v>76100</v>
          </cell>
          <cell r="AW2934">
            <v>11.43</v>
          </cell>
          <cell r="AX2934">
            <v>17.5</v>
          </cell>
          <cell r="AY2934">
            <v>37.380000000000003</v>
          </cell>
          <cell r="AZ2934" t="str">
            <v>NA</v>
          </cell>
          <cell r="BA2934">
            <v>29875</v>
          </cell>
          <cell r="BB2934">
            <v>53700</v>
          </cell>
          <cell r="BC2934">
            <v>11.17</v>
          </cell>
          <cell r="BD2934">
            <v>16.5</v>
          </cell>
          <cell r="BE2934">
            <v>38.700000000000003</v>
          </cell>
          <cell r="BF2934">
            <v>29586</v>
          </cell>
          <cell r="BG2934" t="str">
            <v>NA</v>
          </cell>
          <cell r="BH2934" t="str">
            <v>Year-end</v>
          </cell>
          <cell r="BI2934" t="str">
            <v>Vertically Integrated</v>
          </cell>
          <cell r="BJ2934" t="str">
            <v>Fully Litigated</v>
          </cell>
          <cell r="BK2934" t="str">
            <v>No</v>
          </cell>
          <cell r="BL2934" t="str">
            <v>No</v>
          </cell>
        </row>
        <row r="2935">
          <cell r="AE2935">
            <v>278</v>
          </cell>
          <cell r="AF2935">
            <v>0</v>
          </cell>
          <cell r="AG2935">
            <v>1</v>
          </cell>
          <cell r="AH2935">
            <v>1</v>
          </cell>
          <cell r="AI2935">
            <v>1</v>
          </cell>
          <cell r="AJ2935">
            <v>0</v>
          </cell>
          <cell r="AL2935">
            <v>53</v>
          </cell>
          <cell r="AM2935">
            <v>181</v>
          </cell>
          <cell r="AO2935" t="str">
            <v>Ca-28123</v>
          </cell>
          <cell r="AP2935">
            <v>1454</v>
          </cell>
          <cell r="AQ2935" t="str">
            <v>OK</v>
          </cell>
          <cell r="AR2935" t="str">
            <v>Oklahoma Gas and Electric Company</v>
          </cell>
          <cell r="AS2935" t="str">
            <v>OGE</v>
          </cell>
          <cell r="AT2935" t="str">
            <v>Electric</v>
          </cell>
          <cell r="AU2935">
            <v>30337</v>
          </cell>
          <cell r="AV2935">
            <v>87400</v>
          </cell>
          <cell r="AW2935">
            <v>12.1</v>
          </cell>
          <cell r="AX2935">
            <v>17.5</v>
          </cell>
          <cell r="AY2935">
            <v>41.94</v>
          </cell>
          <cell r="AZ2935" t="str">
            <v>NA</v>
          </cell>
          <cell r="BA2935">
            <v>30659</v>
          </cell>
          <cell r="BB2935">
            <v>34700</v>
          </cell>
          <cell r="BC2935">
            <v>10.95</v>
          </cell>
          <cell r="BD2935">
            <v>14.75</v>
          </cell>
          <cell r="BE2935">
            <v>41.94</v>
          </cell>
          <cell r="BF2935">
            <v>30316</v>
          </cell>
          <cell r="BG2935">
            <v>1358200</v>
          </cell>
          <cell r="BH2935" t="str">
            <v>Year-end</v>
          </cell>
          <cell r="BI2935" t="str">
            <v>Vertically Integrated</v>
          </cell>
          <cell r="BJ2935" t="str">
            <v>Fully Litigated</v>
          </cell>
          <cell r="BK2935" t="str">
            <v>No</v>
          </cell>
          <cell r="BL2935" t="str">
            <v>No</v>
          </cell>
        </row>
        <row r="2936">
          <cell r="AE2936">
            <v>278</v>
          </cell>
          <cell r="AF2936">
            <v>0</v>
          </cell>
          <cell r="AG2936">
            <v>1</v>
          </cell>
          <cell r="AH2936">
            <v>1</v>
          </cell>
          <cell r="AI2936">
            <v>1</v>
          </cell>
          <cell r="AJ2936">
            <v>0</v>
          </cell>
          <cell r="AL2936">
            <v>53</v>
          </cell>
          <cell r="AM2936">
            <v>181</v>
          </cell>
          <cell r="AO2936" t="str">
            <v>Ca-29450</v>
          </cell>
          <cell r="AP2936">
            <v>1455</v>
          </cell>
          <cell r="AQ2936" t="str">
            <v>OK</v>
          </cell>
          <cell r="AR2936" t="str">
            <v>Oklahoma Gas and Electric Company</v>
          </cell>
          <cell r="AS2936" t="str">
            <v>OGE</v>
          </cell>
          <cell r="AT2936" t="str">
            <v>Electric</v>
          </cell>
          <cell r="AU2936">
            <v>31086</v>
          </cell>
          <cell r="AV2936">
            <v>117000</v>
          </cell>
          <cell r="AW2936">
            <v>11.74</v>
          </cell>
          <cell r="AX2936">
            <v>15.75</v>
          </cell>
          <cell r="AY2936">
            <v>46.17</v>
          </cell>
          <cell r="AZ2936">
            <v>1527900</v>
          </cell>
          <cell r="BA2936">
            <v>31401</v>
          </cell>
          <cell r="BB2936">
            <v>85600</v>
          </cell>
          <cell r="BC2936">
            <v>11.18</v>
          </cell>
          <cell r="BD2936">
            <v>14.5</v>
          </cell>
          <cell r="BE2936">
            <v>46.22</v>
          </cell>
          <cell r="BF2936">
            <v>31047</v>
          </cell>
          <cell r="BG2936">
            <v>1516700</v>
          </cell>
          <cell r="BH2936" t="str">
            <v>Year-end</v>
          </cell>
          <cell r="BI2936" t="str">
            <v>Vertically Integrated</v>
          </cell>
          <cell r="BJ2936" t="str">
            <v>Fully Litigated</v>
          </cell>
          <cell r="BK2936" t="str">
            <v>No</v>
          </cell>
          <cell r="BL2936" t="str">
            <v>No</v>
          </cell>
        </row>
        <row r="2937">
          <cell r="AE2937">
            <v>278</v>
          </cell>
          <cell r="AF2937">
            <v>0</v>
          </cell>
          <cell r="AG2937">
            <v>1</v>
          </cell>
          <cell r="AH2937">
            <v>1</v>
          </cell>
          <cell r="AI2937">
            <v>1</v>
          </cell>
          <cell r="AJ2937">
            <v>0</v>
          </cell>
          <cell r="AL2937">
            <v>53</v>
          </cell>
          <cell r="AM2937">
            <v>181</v>
          </cell>
          <cell r="AO2937" t="str">
            <v>Ca-000259</v>
          </cell>
          <cell r="AP2937">
            <v>1457</v>
          </cell>
          <cell r="AQ2937" t="str">
            <v>OK</v>
          </cell>
          <cell r="AR2937" t="str">
            <v>Oklahoma Gas and Electric Company</v>
          </cell>
          <cell r="AS2937" t="str">
            <v>OGE</v>
          </cell>
          <cell r="AT2937" t="str">
            <v>Electric</v>
          </cell>
          <cell r="AU2937">
            <v>31707</v>
          </cell>
          <cell r="AV2937">
            <v>-17400</v>
          </cell>
          <cell r="AW2937">
            <v>10.42</v>
          </cell>
          <cell r="AX2937">
            <v>13.5</v>
          </cell>
          <cell r="AY2937">
            <v>44.21</v>
          </cell>
          <cell r="AZ2937" t="str">
            <v>NA</v>
          </cell>
          <cell r="BA2937">
            <v>31716</v>
          </cell>
          <cell r="BB2937">
            <v>-17400</v>
          </cell>
          <cell r="BC2937">
            <v>10.44</v>
          </cell>
          <cell r="BD2937">
            <v>13.5</v>
          </cell>
          <cell r="BE2937">
            <v>44.21</v>
          </cell>
          <cell r="BF2937">
            <v>31777</v>
          </cell>
          <cell r="BG2937" t="str">
            <v>NA</v>
          </cell>
          <cell r="BH2937" t="str">
            <v>Year-end</v>
          </cell>
          <cell r="BI2937" t="str">
            <v>Vertically Integrated</v>
          </cell>
          <cell r="BJ2937" t="str">
            <v>Fully Litigated</v>
          </cell>
          <cell r="BK2937" t="str">
            <v>No</v>
          </cell>
          <cell r="BL2937" t="str">
            <v>No</v>
          </cell>
        </row>
        <row r="2938">
          <cell r="AE2938">
            <v>278</v>
          </cell>
          <cell r="AF2938">
            <v>0</v>
          </cell>
          <cell r="AG2938">
            <v>1</v>
          </cell>
          <cell r="AH2938">
            <v>1</v>
          </cell>
          <cell r="AI2938">
            <v>1</v>
          </cell>
          <cell r="AJ2938">
            <v>0</v>
          </cell>
          <cell r="AL2938">
            <v>53</v>
          </cell>
          <cell r="AM2938">
            <v>181</v>
          </cell>
          <cell r="AO2938" t="str">
            <v>Ca-26669</v>
          </cell>
          <cell r="AP2938">
            <v>1459</v>
          </cell>
          <cell r="AQ2938" t="str">
            <v>OK</v>
          </cell>
          <cell r="AR2938" t="str">
            <v>Public Service Company of Oklahoma</v>
          </cell>
          <cell r="AS2938" t="str">
            <v>AEP</v>
          </cell>
          <cell r="AT2938" t="str">
            <v>Electric</v>
          </cell>
          <cell r="AU2938">
            <v>29028</v>
          </cell>
          <cell r="AV2938">
            <v>29600</v>
          </cell>
          <cell r="AW2938">
            <v>10.64</v>
          </cell>
          <cell r="AX2938">
            <v>15</v>
          </cell>
          <cell r="AY2938">
            <v>42.85</v>
          </cell>
          <cell r="AZ2938" t="str">
            <v>NA</v>
          </cell>
          <cell r="BA2938">
            <v>29348</v>
          </cell>
          <cell r="BB2938">
            <v>-15100</v>
          </cell>
          <cell r="BC2938">
            <v>10.64</v>
          </cell>
          <cell r="BD2938">
            <v>15</v>
          </cell>
          <cell r="BE2938">
            <v>42.85</v>
          </cell>
          <cell r="BF2938">
            <v>29036</v>
          </cell>
          <cell r="BG2938" t="str">
            <v>NA</v>
          </cell>
          <cell r="BH2938" t="str">
            <v>Year-end</v>
          </cell>
          <cell r="BI2938" t="str">
            <v>Vertically Integrated</v>
          </cell>
          <cell r="BJ2938" t="str">
            <v>Fully Litigated</v>
          </cell>
          <cell r="BK2938" t="str">
            <v>No</v>
          </cell>
          <cell r="BL2938" t="str">
            <v>No</v>
          </cell>
        </row>
        <row r="2939">
          <cell r="AE2939">
            <v>278</v>
          </cell>
          <cell r="AF2939">
            <v>0</v>
          </cell>
          <cell r="AG2939">
            <v>1</v>
          </cell>
          <cell r="AH2939">
            <v>1</v>
          </cell>
          <cell r="AI2939">
            <v>1</v>
          </cell>
          <cell r="AJ2939">
            <v>0</v>
          </cell>
          <cell r="AL2939">
            <v>53</v>
          </cell>
          <cell r="AM2939">
            <v>181</v>
          </cell>
          <cell r="AO2939" t="str">
            <v>Ca-27068</v>
          </cell>
          <cell r="AP2939">
            <v>1460</v>
          </cell>
          <cell r="AQ2939" t="str">
            <v>OK</v>
          </cell>
          <cell r="AR2939" t="str">
            <v>Public Service Company of Oklahoma</v>
          </cell>
          <cell r="AS2939" t="str">
            <v>AEP</v>
          </cell>
          <cell r="AT2939" t="str">
            <v>Electric</v>
          </cell>
          <cell r="AU2939">
            <v>29480</v>
          </cell>
          <cell r="AV2939">
            <v>119300</v>
          </cell>
          <cell r="AW2939">
            <v>12.33</v>
          </cell>
          <cell r="AX2939">
            <v>16.5</v>
          </cell>
          <cell r="AY2939">
            <v>41.6</v>
          </cell>
          <cell r="AZ2939" t="str">
            <v>NA</v>
          </cell>
          <cell r="BA2939">
            <v>29966</v>
          </cell>
          <cell r="BB2939">
            <v>79100</v>
          </cell>
          <cell r="BC2939">
            <v>12.31</v>
          </cell>
          <cell r="BD2939">
            <v>16.5</v>
          </cell>
          <cell r="BE2939">
            <v>41.96</v>
          </cell>
          <cell r="BF2939">
            <v>29525</v>
          </cell>
          <cell r="BG2939">
            <v>710800</v>
          </cell>
          <cell r="BH2939" t="str">
            <v>Year-end</v>
          </cell>
          <cell r="BI2939" t="str">
            <v>Vertically Integrated</v>
          </cell>
          <cell r="BJ2939" t="str">
            <v>Fully Litigated</v>
          </cell>
          <cell r="BK2939" t="str">
            <v>No</v>
          </cell>
          <cell r="BL2939" t="str">
            <v>No</v>
          </cell>
        </row>
        <row r="2940">
          <cell r="AE2940">
            <v>278</v>
          </cell>
          <cell r="AF2940">
            <v>0</v>
          </cell>
          <cell r="AG2940">
            <v>1</v>
          </cell>
          <cell r="AH2940">
            <v>1</v>
          </cell>
          <cell r="AI2940">
            <v>1</v>
          </cell>
          <cell r="AJ2940">
            <v>0</v>
          </cell>
          <cell r="AL2940">
            <v>53</v>
          </cell>
          <cell r="AM2940">
            <v>181</v>
          </cell>
          <cell r="AO2940" t="str">
            <v>Ca-28331</v>
          </cell>
          <cell r="AP2940">
            <v>1462</v>
          </cell>
          <cell r="AQ2940" t="str">
            <v>OK</v>
          </cell>
          <cell r="AR2940" t="str">
            <v>Public Service Company of Oklahoma</v>
          </cell>
          <cell r="AS2940" t="str">
            <v>AEP</v>
          </cell>
          <cell r="AT2940" t="str">
            <v>Electric</v>
          </cell>
          <cell r="AU2940">
            <v>30468</v>
          </cell>
          <cell r="AV2940">
            <v>50700</v>
          </cell>
          <cell r="AW2940">
            <v>12.04</v>
          </cell>
          <cell r="AX2940">
            <v>16.5</v>
          </cell>
          <cell r="AY2940">
            <v>45.04</v>
          </cell>
          <cell r="AZ2940">
            <v>824000</v>
          </cell>
          <cell r="BA2940">
            <v>31166</v>
          </cell>
          <cell r="BB2940">
            <v>31600</v>
          </cell>
          <cell r="BC2940">
            <v>11.37</v>
          </cell>
          <cell r="BD2940">
            <v>15</v>
          </cell>
          <cell r="BE2940">
            <v>45.04</v>
          </cell>
          <cell r="BF2940">
            <v>30681</v>
          </cell>
          <cell r="BG2940">
            <v>799500</v>
          </cell>
          <cell r="BH2940" t="str">
            <v>Year-end</v>
          </cell>
          <cell r="BI2940" t="str">
            <v>Vertically Integrated</v>
          </cell>
          <cell r="BJ2940" t="str">
            <v>Fully Litigated</v>
          </cell>
          <cell r="BK2940" t="str">
            <v>Yes</v>
          </cell>
          <cell r="BL2940" t="str">
            <v>No</v>
          </cell>
        </row>
        <row r="2941">
          <cell r="AE2941">
            <v>278</v>
          </cell>
          <cell r="AF2941">
            <v>0</v>
          </cell>
          <cell r="AG2941">
            <v>1</v>
          </cell>
          <cell r="AH2941">
            <v>1</v>
          </cell>
          <cell r="AI2941">
            <v>1</v>
          </cell>
          <cell r="AJ2941">
            <v>1</v>
          </cell>
          <cell r="AL2941">
            <v>53</v>
          </cell>
          <cell r="AM2941">
            <v>181</v>
          </cell>
          <cell r="AO2941" t="str">
            <v>Ca-26652</v>
          </cell>
          <cell r="AP2941">
            <v>1463</v>
          </cell>
          <cell r="AQ2941" t="str">
            <v>OK</v>
          </cell>
          <cell r="AR2941" t="str">
            <v>Oklahoma Natural Gas Company</v>
          </cell>
          <cell r="AS2941" t="str">
            <v>OGS</v>
          </cell>
          <cell r="AT2941" t="str">
            <v>Natural Gas</v>
          </cell>
          <cell r="AU2941">
            <v>29021</v>
          </cell>
          <cell r="AV2941">
            <v>28600</v>
          </cell>
          <cell r="AW2941">
            <v>11.86</v>
          </cell>
          <cell r="AX2941">
            <v>15</v>
          </cell>
          <cell r="AY2941">
            <v>51.76</v>
          </cell>
          <cell r="AZ2941" t="str">
            <v>NA</v>
          </cell>
          <cell r="BA2941">
            <v>29259</v>
          </cell>
          <cell r="BB2941">
            <v>19000</v>
          </cell>
          <cell r="BC2941">
            <v>11.46</v>
          </cell>
          <cell r="BD2941">
            <v>14.5</v>
          </cell>
          <cell r="BE2941">
            <v>49.31</v>
          </cell>
          <cell r="BF2941">
            <v>29006</v>
          </cell>
          <cell r="BG2941" t="str">
            <v>NA</v>
          </cell>
          <cell r="BH2941" t="str">
            <v>Year-end</v>
          </cell>
          <cell r="BI2941" t="str">
            <v>Distribution</v>
          </cell>
          <cell r="BJ2941" t="str">
            <v>Fully Litigated</v>
          </cell>
          <cell r="BK2941" t="str">
            <v>No</v>
          </cell>
          <cell r="BL2941" t="str">
            <v>No</v>
          </cell>
        </row>
        <row r="2942">
          <cell r="AE2942">
            <v>278</v>
          </cell>
          <cell r="AF2942">
            <v>0</v>
          </cell>
          <cell r="AG2942">
            <v>1</v>
          </cell>
          <cell r="AH2942">
            <v>1</v>
          </cell>
          <cell r="AI2942">
            <v>1</v>
          </cell>
          <cell r="AJ2942">
            <v>1</v>
          </cell>
          <cell r="AL2942">
            <v>53</v>
          </cell>
          <cell r="AM2942">
            <v>181</v>
          </cell>
          <cell r="AO2942" t="str">
            <v>Ca-26981</v>
          </cell>
          <cell r="AP2942">
            <v>1466</v>
          </cell>
          <cell r="AQ2942" t="str">
            <v>OK</v>
          </cell>
          <cell r="AR2942" t="str">
            <v>Oklahoma Natural Gas Company</v>
          </cell>
          <cell r="AS2942" t="str">
            <v>OGS</v>
          </cell>
          <cell r="AT2942" t="str">
            <v>Natural Gas</v>
          </cell>
          <cell r="AU2942">
            <v>29402</v>
          </cell>
          <cell r="AV2942">
            <v>37700</v>
          </cell>
          <cell r="AW2942">
            <v>12.3</v>
          </cell>
          <cell r="AX2942">
            <v>16</v>
          </cell>
          <cell r="AY2942">
            <v>48.94</v>
          </cell>
          <cell r="AZ2942" t="str">
            <v>NA</v>
          </cell>
          <cell r="BA2942">
            <v>29628</v>
          </cell>
          <cell r="BB2942">
            <v>26600</v>
          </cell>
          <cell r="BC2942">
            <v>11.57</v>
          </cell>
          <cell r="BD2942">
            <v>14.5</v>
          </cell>
          <cell r="BE2942">
            <v>48.94</v>
          </cell>
          <cell r="BF2942">
            <v>29464</v>
          </cell>
          <cell r="BG2942" t="str">
            <v>NA</v>
          </cell>
          <cell r="BH2942" t="str">
            <v>Year-end</v>
          </cell>
          <cell r="BI2942" t="str">
            <v>Distribution</v>
          </cell>
          <cell r="BJ2942" t="str">
            <v>Fully Litigated</v>
          </cell>
          <cell r="BK2942" t="str">
            <v>No</v>
          </cell>
          <cell r="BL2942" t="str">
            <v>No</v>
          </cell>
        </row>
        <row r="2943">
          <cell r="AE2943">
            <v>278</v>
          </cell>
          <cell r="AF2943">
            <v>0</v>
          </cell>
          <cell r="AG2943">
            <v>1</v>
          </cell>
          <cell r="AH2943">
            <v>1</v>
          </cell>
          <cell r="AI2943">
            <v>1</v>
          </cell>
          <cell r="AJ2943">
            <v>1</v>
          </cell>
          <cell r="AL2943">
            <v>53</v>
          </cell>
          <cell r="AM2943">
            <v>181</v>
          </cell>
          <cell r="AO2943" t="str">
            <v>Ca-27347</v>
          </cell>
          <cell r="AP2943">
            <v>1468</v>
          </cell>
          <cell r="AQ2943" t="str">
            <v>OK</v>
          </cell>
          <cell r="AR2943" t="str">
            <v>Oklahoma Natural Gas Company</v>
          </cell>
          <cell r="AS2943" t="str">
            <v>OGS</v>
          </cell>
          <cell r="AT2943" t="str">
            <v>Natural Gas</v>
          </cell>
          <cell r="AU2943">
            <v>29752</v>
          </cell>
          <cell r="AV2943">
            <v>31900</v>
          </cell>
          <cell r="AW2943">
            <v>13.22</v>
          </cell>
          <cell r="AX2943">
            <v>17.5</v>
          </cell>
          <cell r="AY2943">
            <v>50.78</v>
          </cell>
          <cell r="AZ2943" t="str">
            <v>NA</v>
          </cell>
          <cell r="BA2943">
            <v>30041</v>
          </cell>
          <cell r="BB2943">
            <v>21000</v>
          </cell>
          <cell r="BC2943">
            <v>13.11</v>
          </cell>
          <cell r="BD2943">
            <v>16.25</v>
          </cell>
          <cell r="BE2943">
            <v>48.67</v>
          </cell>
          <cell r="BF2943">
            <v>29829</v>
          </cell>
          <cell r="BG2943" t="str">
            <v>NA</v>
          </cell>
          <cell r="BH2943" t="str">
            <v>Year-end</v>
          </cell>
          <cell r="BI2943" t="str">
            <v>Distribution</v>
          </cell>
          <cell r="BJ2943" t="str">
            <v>Fully Litigated</v>
          </cell>
          <cell r="BK2943" t="str">
            <v>No</v>
          </cell>
          <cell r="BL2943" t="str">
            <v>No</v>
          </cell>
        </row>
        <row r="2944">
          <cell r="AE2944">
            <v>278</v>
          </cell>
          <cell r="AF2944">
            <v>0</v>
          </cell>
          <cell r="AG2944">
            <v>1</v>
          </cell>
          <cell r="AH2944">
            <v>1</v>
          </cell>
          <cell r="AI2944">
            <v>1</v>
          </cell>
          <cell r="AJ2944">
            <v>1</v>
          </cell>
          <cell r="AL2944">
            <v>53</v>
          </cell>
          <cell r="AM2944">
            <v>181</v>
          </cell>
          <cell r="AO2944" t="str">
            <v>Ca-28069</v>
          </cell>
          <cell r="AP2944">
            <v>1470</v>
          </cell>
          <cell r="AQ2944" t="str">
            <v>OK</v>
          </cell>
          <cell r="AR2944" t="str">
            <v>Oklahoma Natural Gas Company</v>
          </cell>
          <cell r="AS2944" t="str">
            <v>OGS</v>
          </cell>
          <cell r="AT2944" t="str">
            <v>Natural Gas</v>
          </cell>
          <cell r="AU2944">
            <v>30302</v>
          </cell>
          <cell r="AV2944">
            <v>88400</v>
          </cell>
          <cell r="AW2944">
            <v>15.59</v>
          </cell>
          <cell r="AX2944">
            <v>18</v>
          </cell>
          <cell r="AY2944">
            <v>48.08</v>
          </cell>
          <cell r="AZ2944" t="str">
            <v>NA</v>
          </cell>
          <cell r="BA2944">
            <v>30616</v>
          </cell>
          <cell r="BB2944">
            <v>43400</v>
          </cell>
          <cell r="BC2944">
            <v>13.09</v>
          </cell>
          <cell r="BD2944">
            <v>14.88</v>
          </cell>
          <cell r="BE2944">
            <v>48.08</v>
          </cell>
          <cell r="BF2944">
            <v>30406</v>
          </cell>
          <cell r="BG2944">
            <v>501200</v>
          </cell>
          <cell r="BH2944" t="str">
            <v>Year-end</v>
          </cell>
          <cell r="BI2944" t="str">
            <v>Distribution</v>
          </cell>
          <cell r="BJ2944" t="str">
            <v>Fully Litigated</v>
          </cell>
          <cell r="BK2944" t="str">
            <v>No</v>
          </cell>
          <cell r="BL2944" t="str">
            <v>No</v>
          </cell>
        </row>
        <row r="2945">
          <cell r="AE2945">
            <v>278</v>
          </cell>
          <cell r="AF2945">
            <v>0</v>
          </cell>
          <cell r="AG2945">
            <v>1</v>
          </cell>
          <cell r="AH2945">
            <v>1</v>
          </cell>
          <cell r="AI2945">
            <v>1</v>
          </cell>
          <cell r="AJ2945">
            <v>1</v>
          </cell>
          <cell r="AL2945">
            <v>53</v>
          </cell>
          <cell r="AM2945">
            <v>181</v>
          </cell>
          <cell r="AO2945" t="str">
            <v>Ca-29562</v>
          </cell>
          <cell r="AP2945">
            <v>1471</v>
          </cell>
          <cell r="AQ2945" t="str">
            <v>OK</v>
          </cell>
          <cell r="AR2945" t="str">
            <v>Oklahoma Natural Gas Company</v>
          </cell>
          <cell r="AS2945" t="str">
            <v>OGS</v>
          </cell>
          <cell r="AT2945" t="str">
            <v>Natural Gas</v>
          </cell>
          <cell r="AU2945">
            <v>31190</v>
          </cell>
          <cell r="AV2945">
            <v>63200</v>
          </cell>
          <cell r="AW2945">
            <v>15.02</v>
          </cell>
          <cell r="AX2945">
            <v>16</v>
          </cell>
          <cell r="AY2945">
            <v>54.74</v>
          </cell>
          <cell r="AZ2945">
            <v>568300</v>
          </cell>
          <cell r="BA2945">
            <v>31401</v>
          </cell>
          <cell r="BB2945">
            <v>21000</v>
          </cell>
          <cell r="BC2945">
            <v>13.43</v>
          </cell>
          <cell r="BD2945">
            <v>14.88</v>
          </cell>
          <cell r="BE2945">
            <v>54.24</v>
          </cell>
          <cell r="BF2945">
            <v>31106</v>
          </cell>
          <cell r="BG2945">
            <v>499500</v>
          </cell>
          <cell r="BH2945" t="str">
            <v>Year-end</v>
          </cell>
          <cell r="BI2945" t="str">
            <v>Distribution</v>
          </cell>
          <cell r="BJ2945" t="str">
            <v>Fully Litigated</v>
          </cell>
          <cell r="BK2945" t="str">
            <v>No</v>
          </cell>
          <cell r="BL2945" t="str">
            <v>No</v>
          </cell>
        </row>
        <row r="2946">
          <cell r="AE2946">
            <v>278</v>
          </cell>
          <cell r="AF2946">
            <v>0</v>
          </cell>
          <cell r="AG2946">
            <v>1</v>
          </cell>
          <cell r="AH2946">
            <v>1</v>
          </cell>
          <cell r="AI2946">
            <v>1</v>
          </cell>
          <cell r="AJ2946">
            <v>1</v>
          </cell>
          <cell r="AL2946">
            <v>53</v>
          </cell>
          <cell r="AM2946">
            <v>181</v>
          </cell>
          <cell r="AO2946" t="str">
            <v>Ca-26975</v>
          </cell>
          <cell r="AP2946">
            <v>2049</v>
          </cell>
          <cell r="AQ2946" t="str">
            <v>OK</v>
          </cell>
          <cell r="AR2946" t="str">
            <v>CenterPoint Energy Resources Corp.</v>
          </cell>
          <cell r="AS2946" t="str">
            <v>CNP</v>
          </cell>
          <cell r="AT2946" t="str">
            <v>Natural Gas</v>
          </cell>
          <cell r="AU2946">
            <v>29392</v>
          </cell>
          <cell r="AV2946">
            <v>12800</v>
          </cell>
          <cell r="AW2946">
            <v>12.65</v>
          </cell>
          <cell r="AX2946">
            <v>15.5</v>
          </cell>
          <cell r="AY2946">
            <v>55.03</v>
          </cell>
          <cell r="AZ2946" t="str">
            <v>NA</v>
          </cell>
          <cell r="BA2946">
            <v>29637</v>
          </cell>
          <cell r="BB2946">
            <v>6100</v>
          </cell>
          <cell r="BC2946">
            <v>12.03</v>
          </cell>
          <cell r="BD2946">
            <v>14.5</v>
          </cell>
          <cell r="BE2946">
            <v>55.03</v>
          </cell>
          <cell r="BF2946">
            <v>29402</v>
          </cell>
          <cell r="BG2946" t="str">
            <v>NA</v>
          </cell>
          <cell r="BH2946" t="str">
            <v>Year-end</v>
          </cell>
          <cell r="BI2946" t="str">
            <v>Distribution</v>
          </cell>
          <cell r="BJ2946" t="str">
            <v>Fully Litigated</v>
          </cell>
          <cell r="BK2946" t="str">
            <v>No</v>
          </cell>
          <cell r="BL2946" t="str">
            <v>No</v>
          </cell>
        </row>
        <row r="2947">
          <cell r="AE2947">
            <v>278</v>
          </cell>
          <cell r="AF2947">
            <v>0</v>
          </cell>
          <cell r="AG2947">
            <v>1</v>
          </cell>
          <cell r="AH2947">
            <v>1</v>
          </cell>
          <cell r="AI2947">
            <v>1</v>
          </cell>
          <cell r="AJ2947">
            <v>1</v>
          </cell>
          <cell r="AL2947">
            <v>53</v>
          </cell>
          <cell r="AM2947">
            <v>181</v>
          </cell>
          <cell r="AO2947" t="str">
            <v>Ca-27878</v>
          </cell>
          <cell r="AP2947">
            <v>2050</v>
          </cell>
          <cell r="AQ2947" t="str">
            <v>OK</v>
          </cell>
          <cell r="AR2947" t="str">
            <v>CenterPoint Energy Resources Corp.</v>
          </cell>
          <cell r="AS2947" t="str">
            <v>CNP</v>
          </cell>
          <cell r="AT2947" t="str">
            <v>Natural Gas</v>
          </cell>
          <cell r="AU2947">
            <v>30141</v>
          </cell>
          <cell r="AV2947">
            <v>14700</v>
          </cell>
          <cell r="AW2947">
            <v>14.31</v>
          </cell>
          <cell r="AX2947">
            <v>17</v>
          </cell>
          <cell r="AY2947">
            <v>51.59</v>
          </cell>
          <cell r="AZ2947" t="str">
            <v>NA</v>
          </cell>
          <cell r="BA2947">
            <v>30575</v>
          </cell>
          <cell r="BB2947">
            <v>7600</v>
          </cell>
          <cell r="BC2947">
            <v>13.22</v>
          </cell>
          <cell r="BD2947">
            <v>15.51</v>
          </cell>
          <cell r="BE2947">
            <v>50.87</v>
          </cell>
          <cell r="BF2947">
            <v>30316</v>
          </cell>
          <cell r="BG2947" t="str">
            <v>NA</v>
          </cell>
          <cell r="BH2947" t="str">
            <v>Year-end</v>
          </cell>
          <cell r="BI2947" t="str">
            <v>Distribution</v>
          </cell>
          <cell r="BJ2947" t="str">
            <v>Fully Litigated</v>
          </cell>
          <cell r="BK2947" t="str">
            <v>No</v>
          </cell>
          <cell r="BL2947" t="str">
            <v>No</v>
          </cell>
        </row>
        <row r="2948">
          <cell r="AE2948">
            <v>278</v>
          </cell>
          <cell r="AF2948">
            <v>0</v>
          </cell>
          <cell r="AG2948">
            <v>1</v>
          </cell>
          <cell r="AH2948">
            <v>1</v>
          </cell>
          <cell r="AI2948">
            <v>1</v>
          </cell>
          <cell r="AJ2948">
            <v>1</v>
          </cell>
          <cell r="AL2948">
            <v>53</v>
          </cell>
          <cell r="AM2948">
            <v>181</v>
          </cell>
          <cell r="AO2948" t="str">
            <v>Ca-29441</v>
          </cell>
          <cell r="AP2948">
            <v>2051</v>
          </cell>
          <cell r="AQ2948" t="str">
            <v>OK</v>
          </cell>
          <cell r="AR2948" t="str">
            <v>CenterPoint Energy Resources Corp.</v>
          </cell>
          <cell r="AS2948" t="str">
            <v>CNP</v>
          </cell>
          <cell r="AT2948" t="str">
            <v>Natural Gas</v>
          </cell>
          <cell r="AU2948">
            <v>31077</v>
          </cell>
          <cell r="AV2948">
            <v>14400</v>
          </cell>
          <cell r="AW2948">
            <v>13.42</v>
          </cell>
          <cell r="AX2948">
            <v>16</v>
          </cell>
          <cell r="AY2948">
            <v>52.05</v>
          </cell>
          <cell r="AZ2948" t="str">
            <v>NA</v>
          </cell>
          <cell r="BA2948">
            <v>31429</v>
          </cell>
          <cell r="BB2948">
            <v>6700</v>
          </cell>
          <cell r="BC2948">
            <v>12.74</v>
          </cell>
          <cell r="BD2948">
            <v>14.5</v>
          </cell>
          <cell r="BE2948">
            <v>54</v>
          </cell>
          <cell r="BF2948">
            <v>31047</v>
          </cell>
          <cell r="BG2948" t="str">
            <v>NA</v>
          </cell>
          <cell r="BH2948" t="str">
            <v>Year-end</v>
          </cell>
          <cell r="BI2948" t="str">
            <v>Distribution</v>
          </cell>
          <cell r="BJ2948" t="str">
            <v>Fully Litigated</v>
          </cell>
          <cell r="BK2948" t="str">
            <v>No</v>
          </cell>
          <cell r="BL2948" t="str">
            <v>No</v>
          </cell>
        </row>
        <row r="2949">
          <cell r="AE2949">
            <v>278</v>
          </cell>
          <cell r="AF2949">
            <v>0</v>
          </cell>
          <cell r="AG2949">
            <v>1</v>
          </cell>
          <cell r="AH2949">
            <v>1</v>
          </cell>
          <cell r="AI2949">
            <v>1</v>
          </cell>
          <cell r="AJ2949">
            <v>0</v>
          </cell>
          <cell r="AL2949">
            <v>53</v>
          </cell>
          <cell r="AM2949">
            <v>181</v>
          </cell>
          <cell r="AO2949" t="str">
            <v>Ca-PUD201100087</v>
          </cell>
          <cell r="AP2949">
            <v>2208</v>
          </cell>
          <cell r="AQ2949" t="str">
            <v>OK</v>
          </cell>
          <cell r="AR2949" t="str">
            <v>Oklahoma Gas and Electric Company</v>
          </cell>
          <cell r="AS2949" t="str">
            <v>OGE</v>
          </cell>
          <cell r="AT2949" t="str">
            <v>Electric</v>
          </cell>
          <cell r="AU2949">
            <v>40752</v>
          </cell>
          <cell r="AV2949">
            <v>73255.956999999995</v>
          </cell>
          <cell r="AW2949">
            <v>8.75</v>
          </cell>
          <cell r="AX2949">
            <v>11</v>
          </cell>
          <cell r="AY2949">
            <v>53.07</v>
          </cell>
          <cell r="AZ2949">
            <v>3351854.0279999999</v>
          </cell>
          <cell r="BA2949">
            <v>41099</v>
          </cell>
          <cell r="BB2949">
            <v>4313.6059999999998</v>
          </cell>
          <cell r="BC2949" t="str">
            <v>NA</v>
          </cell>
          <cell r="BD2949">
            <v>10.199999999999999</v>
          </cell>
          <cell r="BE2949" t="str">
            <v>NA</v>
          </cell>
          <cell r="BF2949">
            <v>40543</v>
          </cell>
          <cell r="BG2949" t="str">
            <v>NA</v>
          </cell>
          <cell r="BH2949" t="str">
            <v>Year-end</v>
          </cell>
          <cell r="BI2949" t="str">
            <v>Vertically Integrated</v>
          </cell>
          <cell r="BJ2949" t="str">
            <v>Settled</v>
          </cell>
          <cell r="BK2949" t="str">
            <v>No</v>
          </cell>
          <cell r="BL2949" t="str">
            <v>No</v>
          </cell>
        </row>
        <row r="2950">
          <cell r="AE2950">
            <v>278</v>
          </cell>
          <cell r="AF2950">
            <v>0</v>
          </cell>
          <cell r="AG2950">
            <v>1</v>
          </cell>
          <cell r="AH2950">
            <v>1</v>
          </cell>
          <cell r="AI2950">
            <v>1</v>
          </cell>
          <cell r="AJ2950">
            <v>1</v>
          </cell>
          <cell r="AL2950">
            <v>53</v>
          </cell>
          <cell r="AM2950">
            <v>181</v>
          </cell>
          <cell r="AO2950" t="str">
            <v>Ca-PUD201200029</v>
          </cell>
          <cell r="AP2950">
            <v>2376</v>
          </cell>
          <cell r="AQ2950" t="str">
            <v>OK</v>
          </cell>
          <cell r="AR2950" t="str">
            <v>Oklahoma Natural Gas Company</v>
          </cell>
          <cell r="AS2950" t="str">
            <v>OGS</v>
          </cell>
          <cell r="AT2950" t="str">
            <v>Natural Gas</v>
          </cell>
          <cell r="AU2950">
            <v>40969</v>
          </cell>
          <cell r="AV2950">
            <v>16218.382</v>
          </cell>
          <cell r="AW2950">
            <v>8.4</v>
          </cell>
          <cell r="AX2950" t="str">
            <v>NA</v>
          </cell>
          <cell r="AY2950">
            <v>55.3</v>
          </cell>
          <cell r="AZ2950">
            <v>846704.97600000002</v>
          </cell>
          <cell r="BA2950">
            <v>41109</v>
          </cell>
          <cell r="BB2950">
            <v>9500</v>
          </cell>
          <cell r="BC2950" t="str">
            <v>NA</v>
          </cell>
          <cell r="BD2950" t="str">
            <v>NA</v>
          </cell>
          <cell r="BE2950" t="str">
            <v>NA</v>
          </cell>
          <cell r="BF2950">
            <v>40908</v>
          </cell>
          <cell r="BG2950" t="str">
            <v>NA</v>
          </cell>
          <cell r="BI2950" t="str">
            <v>Distribution</v>
          </cell>
          <cell r="BJ2950" t="str">
            <v>Settled</v>
          </cell>
          <cell r="BK2950" t="str">
            <v>No</v>
          </cell>
          <cell r="BL2950" t="str">
            <v>No</v>
          </cell>
        </row>
        <row r="2951">
          <cell r="AE2951">
            <v>278</v>
          </cell>
          <cell r="AF2951">
            <v>0</v>
          </cell>
          <cell r="AG2951">
            <v>1</v>
          </cell>
          <cell r="AH2951">
            <v>1</v>
          </cell>
          <cell r="AI2951">
            <v>1</v>
          </cell>
          <cell r="AJ2951">
            <v>0</v>
          </cell>
          <cell r="AL2951">
            <v>53</v>
          </cell>
          <cell r="AM2951">
            <v>181</v>
          </cell>
          <cell r="AO2951" t="str">
            <v>Ca-PUD201300217</v>
          </cell>
          <cell r="AP2951">
            <v>2593</v>
          </cell>
          <cell r="AQ2951" t="str">
            <v>OK</v>
          </cell>
          <cell r="AR2951" t="str">
            <v>Public Service Company of Oklahoma</v>
          </cell>
          <cell r="AS2951" t="str">
            <v>AEP</v>
          </cell>
          <cell r="AT2951" t="str">
            <v>Electric</v>
          </cell>
          <cell r="AU2951">
            <v>41656</v>
          </cell>
          <cell r="AV2951">
            <v>37720.949000000001</v>
          </cell>
          <cell r="AW2951">
            <v>7.94</v>
          </cell>
          <cell r="AX2951">
            <v>10.5</v>
          </cell>
          <cell r="AY2951">
            <v>48.69</v>
          </cell>
          <cell r="AZ2951">
            <v>1860914.699</v>
          </cell>
          <cell r="BA2951">
            <v>42108</v>
          </cell>
          <cell r="BB2951">
            <v>-4756.7550000000001</v>
          </cell>
          <cell r="BC2951">
            <v>7.63</v>
          </cell>
          <cell r="BD2951" t="str">
            <v>NA</v>
          </cell>
          <cell r="BE2951" t="str">
            <v>NA</v>
          </cell>
          <cell r="BF2951">
            <v>41486</v>
          </cell>
          <cell r="BG2951">
            <v>1908675.8759999999</v>
          </cell>
          <cell r="BH2951" t="str">
            <v>Year-end</v>
          </cell>
          <cell r="BI2951" t="str">
            <v>Vertically Integrated</v>
          </cell>
          <cell r="BJ2951" t="str">
            <v>Settled</v>
          </cell>
          <cell r="BK2951" t="str">
            <v>No</v>
          </cell>
          <cell r="BL2951" t="str">
            <v>Yes</v>
          </cell>
        </row>
        <row r="2952">
          <cell r="AE2952">
            <v>278</v>
          </cell>
          <cell r="AF2952">
            <v>0</v>
          </cell>
          <cell r="AG2952">
            <v>1</v>
          </cell>
          <cell r="AH2952">
            <v>1</v>
          </cell>
          <cell r="AI2952">
            <v>1</v>
          </cell>
          <cell r="AJ2952">
            <v>1</v>
          </cell>
          <cell r="AL2952">
            <v>53</v>
          </cell>
          <cell r="AM2952">
            <v>181</v>
          </cell>
          <cell r="AO2952" t="str">
            <v>Ca-PUD201400069</v>
          </cell>
          <cell r="AP2952">
            <v>2670</v>
          </cell>
          <cell r="AQ2952" t="str">
            <v>OK</v>
          </cell>
          <cell r="AR2952" t="str">
            <v>Oklahoma Natural Gas Company</v>
          </cell>
          <cell r="AS2952" t="str">
            <v>OGS</v>
          </cell>
          <cell r="AT2952" t="str">
            <v>Natural Gas</v>
          </cell>
          <cell r="AU2952">
            <v>41712</v>
          </cell>
          <cell r="AV2952">
            <v>16036.306</v>
          </cell>
          <cell r="AW2952" t="str">
            <v>NA</v>
          </cell>
          <cell r="AX2952" t="str">
            <v>NA</v>
          </cell>
          <cell r="AY2952" t="str">
            <v>NA</v>
          </cell>
          <cell r="AZ2952">
            <v>979143.83200000005</v>
          </cell>
          <cell r="BA2952">
            <v>41856</v>
          </cell>
          <cell r="BB2952">
            <v>13728.628000000001</v>
          </cell>
          <cell r="BC2952" t="str">
            <v>NA</v>
          </cell>
          <cell r="BD2952" t="str">
            <v>NA</v>
          </cell>
          <cell r="BE2952" t="str">
            <v>NA</v>
          </cell>
          <cell r="BF2952">
            <v>41639</v>
          </cell>
          <cell r="BG2952">
            <v>979143.83200000005</v>
          </cell>
          <cell r="BH2952" t="str">
            <v>Year-end</v>
          </cell>
          <cell r="BI2952" t="str">
            <v>Distribution</v>
          </cell>
          <cell r="BJ2952" t="str">
            <v>Settled</v>
          </cell>
          <cell r="BK2952" t="str">
            <v>No</v>
          </cell>
          <cell r="BL2952" t="str">
            <v>No</v>
          </cell>
        </row>
        <row r="2953">
          <cell r="AE2953">
            <v>278</v>
          </cell>
          <cell r="AF2953">
            <v>0</v>
          </cell>
          <cell r="AG2953">
            <v>1</v>
          </cell>
          <cell r="AH2953">
            <v>1</v>
          </cell>
          <cell r="AI2953">
            <v>1</v>
          </cell>
          <cell r="AJ2953">
            <v>1</v>
          </cell>
          <cell r="AL2953">
            <v>53</v>
          </cell>
          <cell r="AM2953">
            <v>181</v>
          </cell>
          <cell r="AO2953" t="str">
            <v>Ca-PUD201400070</v>
          </cell>
          <cell r="AP2953">
            <v>2671</v>
          </cell>
          <cell r="AQ2953" t="str">
            <v>OK</v>
          </cell>
          <cell r="AR2953" t="str">
            <v>CenterPoint Energy Resources Corp.</v>
          </cell>
          <cell r="AS2953" t="str">
            <v>CNP</v>
          </cell>
          <cell r="AT2953" t="str">
            <v>Natural Gas</v>
          </cell>
          <cell r="AU2953">
            <v>41712</v>
          </cell>
          <cell r="AV2953">
            <v>1528.9850000000001</v>
          </cell>
          <cell r="AW2953">
            <v>8.64</v>
          </cell>
          <cell r="AX2953" t="str">
            <v>NA</v>
          </cell>
          <cell r="AY2953">
            <v>50</v>
          </cell>
          <cell r="AZ2953">
            <v>51627.364999999998</v>
          </cell>
          <cell r="BA2953">
            <v>41823</v>
          </cell>
          <cell r="BB2953">
            <v>326.61500000000001</v>
          </cell>
          <cell r="BC2953">
            <v>8.64</v>
          </cell>
          <cell r="BD2953" t="str">
            <v>NA</v>
          </cell>
          <cell r="BE2953">
            <v>50</v>
          </cell>
          <cell r="BF2953">
            <v>41639</v>
          </cell>
          <cell r="BG2953">
            <v>51627.364999999998</v>
          </cell>
          <cell r="BH2953" t="str">
            <v>Year-end</v>
          </cell>
          <cell r="BI2953" t="str">
            <v>Distribution</v>
          </cell>
          <cell r="BJ2953" t="str">
            <v>Settled</v>
          </cell>
          <cell r="BK2953" t="str">
            <v>No</v>
          </cell>
          <cell r="BL2953" t="str">
            <v>No</v>
          </cell>
        </row>
        <row r="2954">
          <cell r="AE2954">
            <v>278</v>
          </cell>
          <cell r="AF2954">
            <v>0</v>
          </cell>
          <cell r="AG2954">
            <v>1</v>
          </cell>
          <cell r="AH2954">
            <v>1</v>
          </cell>
          <cell r="AI2954">
            <v>1</v>
          </cell>
          <cell r="AJ2954">
            <v>1</v>
          </cell>
          <cell r="AL2954">
            <v>53</v>
          </cell>
          <cell r="AM2954">
            <v>181</v>
          </cell>
          <cell r="AO2954" t="str">
            <v>Ca-PUD201500118</v>
          </cell>
          <cell r="AP2954">
            <v>2816</v>
          </cell>
          <cell r="AQ2954" t="str">
            <v>OK</v>
          </cell>
          <cell r="AR2954" t="str">
            <v>CenterPoint Energy Resources Corp.</v>
          </cell>
          <cell r="AS2954" t="str">
            <v>CNP</v>
          </cell>
          <cell r="AT2954" t="str">
            <v>Natural Gas</v>
          </cell>
          <cell r="AU2954">
            <v>42076</v>
          </cell>
          <cell r="AV2954">
            <v>877.56299999999999</v>
          </cell>
          <cell r="AW2954">
            <v>8.64</v>
          </cell>
          <cell r="AX2954" t="str">
            <v>NA</v>
          </cell>
          <cell r="AY2954">
            <v>49.86</v>
          </cell>
          <cell r="AZ2954">
            <v>49668.753000000004</v>
          </cell>
          <cell r="BA2954">
            <v>42312</v>
          </cell>
          <cell r="BB2954">
            <v>858.40300000000002</v>
          </cell>
          <cell r="BC2954">
            <v>8.64</v>
          </cell>
          <cell r="BD2954" t="str">
            <v>NA</v>
          </cell>
          <cell r="BE2954">
            <v>49.86</v>
          </cell>
          <cell r="BF2954">
            <v>42004</v>
          </cell>
          <cell r="BG2954" t="str">
            <v>NA</v>
          </cell>
          <cell r="BH2954" t="str">
            <v>Year-end</v>
          </cell>
          <cell r="BI2954" t="str">
            <v>Distribution</v>
          </cell>
          <cell r="BJ2954" t="str">
            <v>Fully Litigated</v>
          </cell>
          <cell r="BK2954" t="str">
            <v>No</v>
          </cell>
          <cell r="BL2954" t="str">
            <v>No</v>
          </cell>
        </row>
        <row r="2955">
          <cell r="AE2955">
            <v>278</v>
          </cell>
          <cell r="AF2955">
            <v>0</v>
          </cell>
          <cell r="AG2955">
            <v>1</v>
          </cell>
          <cell r="AH2955">
            <v>1</v>
          </cell>
          <cell r="AI2955">
            <v>1</v>
          </cell>
          <cell r="AJ2955">
            <v>0</v>
          </cell>
          <cell r="AL2955">
            <v>53</v>
          </cell>
          <cell r="AM2955">
            <v>181</v>
          </cell>
          <cell r="AO2955" t="str">
            <v>Ca-PUD201500208</v>
          </cell>
          <cell r="AP2955">
            <v>2833</v>
          </cell>
          <cell r="AQ2955" t="str">
            <v>OK</v>
          </cell>
          <cell r="AR2955" t="str">
            <v>Public Service Company of Oklahoma</v>
          </cell>
          <cell r="AS2955" t="str">
            <v>AEP</v>
          </cell>
          <cell r="AT2955" t="str">
            <v>Electric</v>
          </cell>
          <cell r="AU2955">
            <v>42186</v>
          </cell>
          <cell r="AV2955">
            <v>84361.751000000004</v>
          </cell>
          <cell r="AW2955">
            <v>7.6</v>
          </cell>
          <cell r="AX2955">
            <v>10.5</v>
          </cell>
          <cell r="AY2955">
            <v>48</v>
          </cell>
          <cell r="AZ2955">
            <v>2062158.915</v>
          </cell>
          <cell r="BA2955">
            <v>42684</v>
          </cell>
          <cell r="BB2955">
            <v>14469.574000000001</v>
          </cell>
          <cell r="BC2955">
            <v>6.94</v>
          </cell>
          <cell r="BD2955">
            <v>9.5</v>
          </cell>
          <cell r="BE2955">
            <v>44</v>
          </cell>
          <cell r="BF2955">
            <v>42035</v>
          </cell>
          <cell r="BG2955">
            <v>2024773.2690000001</v>
          </cell>
          <cell r="BH2955" t="str">
            <v>Year-end</v>
          </cell>
          <cell r="BI2955" t="str">
            <v>Vertically Integrated</v>
          </cell>
          <cell r="BJ2955" t="str">
            <v>Fully Litigated</v>
          </cell>
          <cell r="BK2955" t="str">
            <v>No</v>
          </cell>
          <cell r="BL2955" t="str">
            <v>Yes</v>
          </cell>
        </row>
        <row r="2956">
          <cell r="AE2956">
            <v>278</v>
          </cell>
          <cell r="AF2956">
            <v>0</v>
          </cell>
          <cell r="AG2956">
            <v>1</v>
          </cell>
          <cell r="AH2956">
            <v>1</v>
          </cell>
          <cell r="AI2956">
            <v>1</v>
          </cell>
          <cell r="AJ2956">
            <v>1</v>
          </cell>
          <cell r="AL2956">
            <v>53</v>
          </cell>
          <cell r="AM2956">
            <v>181</v>
          </cell>
          <cell r="AO2956" t="str">
            <v>Ca-PUD201500213</v>
          </cell>
          <cell r="AP2956">
            <v>2834</v>
          </cell>
          <cell r="AQ2956" t="str">
            <v>OK</v>
          </cell>
          <cell r="AR2956" t="str">
            <v>Oklahoma Natural Gas Company</v>
          </cell>
          <cell r="AS2956" t="str">
            <v>OGS</v>
          </cell>
          <cell r="AT2956" t="str">
            <v>Natural Gas</v>
          </cell>
          <cell r="AU2956">
            <v>42193</v>
          </cell>
          <cell r="AV2956">
            <v>50407.574000000001</v>
          </cell>
          <cell r="AW2956">
            <v>7.91</v>
          </cell>
          <cell r="AX2956">
            <v>10.5</v>
          </cell>
          <cell r="AY2956">
            <v>60.5</v>
          </cell>
          <cell r="AZ2956">
            <v>1179531.308</v>
          </cell>
          <cell r="BA2956">
            <v>42375</v>
          </cell>
          <cell r="BB2956">
            <v>29995</v>
          </cell>
          <cell r="BC2956">
            <v>7.31</v>
          </cell>
          <cell r="BD2956">
            <v>9.5</v>
          </cell>
          <cell r="BE2956">
            <v>60.5</v>
          </cell>
          <cell r="BF2956">
            <v>42094</v>
          </cell>
          <cell r="BG2956">
            <v>1201618.2439999999</v>
          </cell>
          <cell r="BH2956" t="str">
            <v>Year-end</v>
          </cell>
          <cell r="BI2956" t="str">
            <v>Distribution</v>
          </cell>
          <cell r="BJ2956" t="str">
            <v>Settled</v>
          </cell>
          <cell r="BK2956" t="str">
            <v>No</v>
          </cell>
          <cell r="BL2956" t="str">
            <v>No</v>
          </cell>
        </row>
        <row r="2957">
          <cell r="AE2957">
            <v>278</v>
          </cell>
          <cell r="AF2957">
            <v>0</v>
          </cell>
          <cell r="AG2957">
            <v>1</v>
          </cell>
          <cell r="AH2957">
            <v>1</v>
          </cell>
          <cell r="AI2957">
            <v>1</v>
          </cell>
          <cell r="AJ2957">
            <v>0</v>
          </cell>
          <cell r="AL2957">
            <v>53</v>
          </cell>
          <cell r="AM2957">
            <v>181</v>
          </cell>
          <cell r="AO2957" t="str">
            <v>Ca-PUD201500273</v>
          </cell>
          <cell r="AP2957">
            <v>2842</v>
          </cell>
          <cell r="AQ2957" t="str">
            <v>OK</v>
          </cell>
          <cell r="AR2957" t="str">
            <v>Oklahoma Gas and Electric Company</v>
          </cell>
          <cell r="AS2957" t="str">
            <v>OGE</v>
          </cell>
          <cell r="AT2957" t="str">
            <v>Electric</v>
          </cell>
          <cell r="AU2957">
            <v>42356</v>
          </cell>
          <cell r="AV2957">
            <v>149546.44700000001</v>
          </cell>
          <cell r="AW2957">
            <v>8.09</v>
          </cell>
          <cell r="AX2957">
            <v>10.25</v>
          </cell>
          <cell r="AY2957">
            <v>53.31</v>
          </cell>
          <cell r="AZ2957">
            <v>4152329.406</v>
          </cell>
          <cell r="BA2957">
            <v>42814</v>
          </cell>
          <cell r="BB2957">
            <v>8803.2150000000001</v>
          </cell>
          <cell r="BC2957">
            <v>7.69</v>
          </cell>
          <cell r="BD2957">
            <v>9.5</v>
          </cell>
          <cell r="BE2957">
            <v>53.31</v>
          </cell>
          <cell r="BF2957">
            <v>42185</v>
          </cell>
          <cell r="BG2957">
            <v>4202129.0580000002</v>
          </cell>
          <cell r="BH2957" t="str">
            <v>Year-end</v>
          </cell>
          <cell r="BI2957" t="str">
            <v>Vertically Integrated</v>
          </cell>
          <cell r="BJ2957" t="str">
            <v>Fully Litigated</v>
          </cell>
          <cell r="BK2957" t="str">
            <v>No</v>
          </cell>
          <cell r="BL2957" t="str">
            <v>Yes</v>
          </cell>
        </row>
        <row r="2958">
          <cell r="AE2958">
            <v>278</v>
          </cell>
          <cell r="AF2958">
            <v>0</v>
          </cell>
          <cell r="AG2958">
            <v>1</v>
          </cell>
          <cell r="AH2958">
            <v>1</v>
          </cell>
          <cell r="AI2958">
            <v>1</v>
          </cell>
          <cell r="AJ2958">
            <v>1</v>
          </cell>
          <cell r="AL2958">
            <v>53</v>
          </cell>
          <cell r="AM2958">
            <v>181</v>
          </cell>
          <cell r="AO2958" t="str">
            <v>Ca-PUD201600094</v>
          </cell>
          <cell r="AP2958">
            <v>2972</v>
          </cell>
          <cell r="AQ2958" t="str">
            <v>OK</v>
          </cell>
          <cell r="AR2958" t="str">
            <v>CenterPoint Energy Resources Corp.</v>
          </cell>
          <cell r="AS2958" t="str">
            <v>CNP</v>
          </cell>
          <cell r="AT2958" t="str">
            <v>Natural Gas</v>
          </cell>
          <cell r="AU2958">
            <v>42444</v>
          </cell>
          <cell r="AV2958">
            <v>500.31</v>
          </cell>
          <cell r="AW2958">
            <v>8.64</v>
          </cell>
          <cell r="AX2958">
            <v>10.3</v>
          </cell>
          <cell r="AY2958">
            <v>54.96</v>
          </cell>
          <cell r="AZ2958">
            <v>51986.291000000005</v>
          </cell>
          <cell r="BA2958">
            <v>42570</v>
          </cell>
          <cell r="BB2958">
            <v>0</v>
          </cell>
          <cell r="BC2958" t="str">
            <v>NA</v>
          </cell>
          <cell r="BD2958" t="str">
            <v>NA</v>
          </cell>
          <cell r="BE2958" t="str">
            <v>NA</v>
          </cell>
          <cell r="BF2958">
            <v>42369</v>
          </cell>
          <cell r="BG2958" t="str">
            <v>NA</v>
          </cell>
          <cell r="BI2958" t="str">
            <v>Distribution</v>
          </cell>
          <cell r="BJ2958" t="str">
            <v>Settled</v>
          </cell>
          <cell r="BK2958" t="str">
            <v>No</v>
          </cell>
          <cell r="BL2958" t="str">
            <v>No</v>
          </cell>
        </row>
        <row r="2959">
          <cell r="AE2959">
            <v>278</v>
          </cell>
          <cell r="AF2959">
            <v>0</v>
          </cell>
          <cell r="AG2959">
            <v>1</v>
          </cell>
          <cell r="AH2959">
            <v>1</v>
          </cell>
          <cell r="AI2959">
            <v>1</v>
          </cell>
          <cell r="AJ2959">
            <v>1</v>
          </cell>
          <cell r="AL2959">
            <v>53</v>
          </cell>
          <cell r="AM2959">
            <v>181</v>
          </cell>
          <cell r="AO2959" t="str">
            <v>Ca-PUD201700078</v>
          </cell>
          <cell r="AP2959">
            <v>3096</v>
          </cell>
          <cell r="AQ2959" t="str">
            <v>OK</v>
          </cell>
          <cell r="AR2959" t="str">
            <v>CenterPoint Energy Resources Corp.</v>
          </cell>
          <cell r="AS2959" t="str">
            <v>CNP</v>
          </cell>
          <cell r="AT2959" t="str">
            <v>Natural Gas</v>
          </cell>
          <cell r="AU2959">
            <v>42809</v>
          </cell>
          <cell r="AV2959">
            <v>2201.6330000000003</v>
          </cell>
          <cell r="AW2959" t="str">
            <v>NA</v>
          </cell>
          <cell r="AX2959" t="str">
            <v>NA</v>
          </cell>
          <cell r="AY2959" t="str">
            <v>NA</v>
          </cell>
          <cell r="AZ2959">
            <v>54066.353999999999</v>
          </cell>
          <cell r="BA2959">
            <v>43027</v>
          </cell>
          <cell r="BB2959">
            <v>2152.8809999999999</v>
          </cell>
          <cell r="BC2959" t="str">
            <v>NA</v>
          </cell>
          <cell r="BD2959" t="str">
            <v>NA</v>
          </cell>
          <cell r="BE2959" t="str">
            <v>NA</v>
          </cell>
          <cell r="BF2959">
            <v>42735</v>
          </cell>
          <cell r="BG2959">
            <v>54060.576000000001</v>
          </cell>
          <cell r="BH2959" t="str">
            <v>Year-end</v>
          </cell>
          <cell r="BI2959" t="str">
            <v>Distribution</v>
          </cell>
          <cell r="BJ2959" t="str">
            <v>Fully Litigated</v>
          </cell>
          <cell r="BK2959" t="str">
            <v>No</v>
          </cell>
          <cell r="BL2959" t="str">
            <v>No</v>
          </cell>
        </row>
        <row r="2960">
          <cell r="AE2960">
            <v>278</v>
          </cell>
          <cell r="AF2960">
            <v>0</v>
          </cell>
          <cell r="AG2960">
            <v>1</v>
          </cell>
          <cell r="AH2960">
            <v>1</v>
          </cell>
          <cell r="AI2960">
            <v>1</v>
          </cell>
          <cell r="AJ2960">
            <v>1</v>
          </cell>
          <cell r="AL2960">
            <v>53</v>
          </cell>
          <cell r="AM2960">
            <v>181</v>
          </cell>
          <cell r="AO2960" t="str">
            <v>Ca-PUD201700079</v>
          </cell>
          <cell r="AP2960">
            <v>3097</v>
          </cell>
          <cell r="AQ2960" t="str">
            <v>OK</v>
          </cell>
          <cell r="AR2960" t="str">
            <v>Oklahoma Natural Gas Company</v>
          </cell>
          <cell r="AS2960" t="str">
            <v>OGS</v>
          </cell>
          <cell r="AT2960" t="str">
            <v>Natural Gas</v>
          </cell>
          <cell r="AU2960">
            <v>42809</v>
          </cell>
          <cell r="AV2960">
            <v>0</v>
          </cell>
          <cell r="AW2960" t="str">
            <v>NA</v>
          </cell>
          <cell r="AX2960" t="str">
            <v>NA</v>
          </cell>
          <cell r="AY2960" t="str">
            <v>NA</v>
          </cell>
          <cell r="AZ2960">
            <v>1257048.483</v>
          </cell>
          <cell r="BA2960">
            <v>42956</v>
          </cell>
          <cell r="BB2960">
            <v>0</v>
          </cell>
          <cell r="BC2960" t="str">
            <v>NA</v>
          </cell>
          <cell r="BD2960" t="str">
            <v>NA</v>
          </cell>
          <cell r="BE2960" t="str">
            <v>NA</v>
          </cell>
          <cell r="BF2960">
            <v>42735</v>
          </cell>
          <cell r="BG2960" t="str">
            <v>NA</v>
          </cell>
          <cell r="BI2960" t="str">
            <v>Distribution</v>
          </cell>
          <cell r="BJ2960" t="str">
            <v>Settled</v>
          </cell>
          <cell r="BK2960" t="str">
            <v>No</v>
          </cell>
          <cell r="BL2960" t="str">
            <v>No</v>
          </cell>
        </row>
        <row r="2961">
          <cell r="AE2961">
            <v>278</v>
          </cell>
          <cell r="AF2961">
            <v>0</v>
          </cell>
          <cell r="AG2961">
            <v>1</v>
          </cell>
          <cell r="AH2961">
            <v>1</v>
          </cell>
          <cell r="AI2961">
            <v>1</v>
          </cell>
          <cell r="AJ2961">
            <v>0</v>
          </cell>
          <cell r="AL2961">
            <v>53</v>
          </cell>
          <cell r="AM2961">
            <v>181</v>
          </cell>
          <cell r="AO2961" t="str">
            <v>Ca-PUD201700151</v>
          </cell>
          <cell r="AP2961">
            <v>3158</v>
          </cell>
          <cell r="AQ2961" t="str">
            <v>OK</v>
          </cell>
          <cell r="AR2961" t="str">
            <v>Public Service Company of Oklahoma</v>
          </cell>
          <cell r="AS2961" t="str">
            <v>AEP</v>
          </cell>
          <cell r="AT2961" t="str">
            <v>Electric</v>
          </cell>
          <cell r="AU2961">
            <v>42916</v>
          </cell>
          <cell r="AV2961">
            <v>169667.52600000001</v>
          </cell>
          <cell r="AW2961">
            <v>7.22</v>
          </cell>
          <cell r="AX2961">
            <v>10</v>
          </cell>
          <cell r="AY2961">
            <v>48.5</v>
          </cell>
          <cell r="AZ2961">
            <v>2527472.5260000001</v>
          </cell>
          <cell r="BA2961">
            <v>43131</v>
          </cell>
          <cell r="BB2961">
            <v>75532.909</v>
          </cell>
          <cell r="BC2961">
            <v>6.88</v>
          </cell>
          <cell r="BD2961">
            <v>9.3000000000000007</v>
          </cell>
          <cell r="BE2961">
            <v>48.51</v>
          </cell>
          <cell r="BF2961">
            <v>42735</v>
          </cell>
          <cell r="BG2961">
            <v>2465222.2080000001</v>
          </cell>
          <cell r="BH2961" t="str">
            <v>Year-end</v>
          </cell>
          <cell r="BI2961" t="str">
            <v>Vertically Integrated</v>
          </cell>
          <cell r="BJ2961" t="str">
            <v>Fully Litigated</v>
          </cell>
          <cell r="BK2961" t="str">
            <v>No</v>
          </cell>
          <cell r="BL2961" t="str">
            <v>No</v>
          </cell>
        </row>
        <row r="2962">
          <cell r="AE2962">
            <v>278</v>
          </cell>
          <cell r="AF2962">
            <v>0</v>
          </cell>
          <cell r="AG2962">
            <v>1</v>
          </cell>
          <cell r="AH2962">
            <v>1</v>
          </cell>
          <cell r="AI2962">
            <v>1</v>
          </cell>
          <cell r="AJ2962">
            <v>0</v>
          </cell>
          <cell r="AL2962">
            <v>53</v>
          </cell>
          <cell r="AM2962">
            <v>181</v>
          </cell>
          <cell r="AO2962" t="str">
            <v>Ca-PUD201700496</v>
          </cell>
          <cell r="AP2962">
            <v>3242</v>
          </cell>
          <cell r="AQ2962" t="str">
            <v>OK</v>
          </cell>
          <cell r="AR2962" t="str">
            <v>Oklahoma Gas and Electric Company</v>
          </cell>
          <cell r="AS2962" t="str">
            <v>OGE</v>
          </cell>
          <cell r="AT2962" t="str">
            <v>Electric</v>
          </cell>
          <cell r="AU2962">
            <v>43116</v>
          </cell>
          <cell r="AV2962">
            <v>1860.5150000000001</v>
          </cell>
          <cell r="AW2962">
            <v>7.76</v>
          </cell>
          <cell r="AX2962">
            <v>9.9</v>
          </cell>
          <cell r="AY2962">
            <v>53.34</v>
          </cell>
          <cell r="AZ2962">
            <v>4583074.7139999997</v>
          </cell>
          <cell r="BA2962">
            <v>43270</v>
          </cell>
          <cell r="BB2962">
            <v>-64000</v>
          </cell>
          <cell r="BC2962" t="str">
            <v>NA</v>
          </cell>
          <cell r="BD2962" t="str">
            <v>NA</v>
          </cell>
          <cell r="BE2962" t="str">
            <v>NA</v>
          </cell>
          <cell r="BF2962">
            <v>43008</v>
          </cell>
          <cell r="BG2962" t="str">
            <v>NA</v>
          </cell>
          <cell r="BI2962" t="str">
            <v>Vertically Integrated</v>
          </cell>
          <cell r="BJ2962" t="str">
            <v>Settled</v>
          </cell>
          <cell r="BK2962" t="str">
            <v>No</v>
          </cell>
          <cell r="BL2962" t="str">
            <v>No</v>
          </cell>
        </row>
        <row r="2963">
          <cell r="AE2963">
            <v>279</v>
          </cell>
          <cell r="AF2963">
            <v>1</v>
          </cell>
          <cell r="AG2963">
            <v>1</v>
          </cell>
          <cell r="AH2963">
            <v>1</v>
          </cell>
          <cell r="AI2963">
            <v>1</v>
          </cell>
          <cell r="AJ2963">
            <v>1</v>
          </cell>
          <cell r="AL2963">
            <v>53</v>
          </cell>
          <cell r="AM2963">
            <v>181</v>
          </cell>
          <cell r="AO2963" t="str">
            <v>Ca-PUD201800028</v>
          </cell>
          <cell r="AP2963">
            <v>3278</v>
          </cell>
          <cell r="AQ2963" t="str">
            <v>OK</v>
          </cell>
          <cell r="AR2963" t="str">
            <v>Oklahoma Natural Gas Company</v>
          </cell>
          <cell r="AS2963" t="str">
            <v>OGS</v>
          </cell>
          <cell r="AT2963" t="str">
            <v>Natural Gas</v>
          </cell>
          <cell r="AU2963">
            <v>43174</v>
          </cell>
          <cell r="AV2963">
            <v>-5619.482</v>
          </cell>
          <cell r="AW2963" t="str">
            <v>NA</v>
          </cell>
          <cell r="AX2963" t="str">
            <v>NA</v>
          </cell>
          <cell r="AY2963" t="str">
            <v>NA</v>
          </cell>
          <cell r="AZ2963">
            <v>1407293.257</v>
          </cell>
          <cell r="BA2963">
            <v>43473</v>
          </cell>
          <cell r="BB2963">
            <v>-5862.7390000000005</v>
          </cell>
          <cell r="BC2963" t="str">
            <v>NA</v>
          </cell>
          <cell r="BD2963" t="str">
            <v>NA</v>
          </cell>
          <cell r="BE2963" t="str">
            <v>NA</v>
          </cell>
          <cell r="BF2963">
            <v>43100</v>
          </cell>
          <cell r="BG2963" t="str">
            <v>NA</v>
          </cell>
          <cell r="BI2963" t="str">
            <v>Distribution</v>
          </cell>
          <cell r="BJ2963" t="str">
            <v>Settled</v>
          </cell>
          <cell r="BK2963" t="str">
            <v>No</v>
          </cell>
          <cell r="BL2963" t="str">
            <v>No</v>
          </cell>
        </row>
        <row r="2964">
          <cell r="AE2964">
            <v>279</v>
          </cell>
          <cell r="AF2964">
            <v>0</v>
          </cell>
          <cell r="AG2964">
            <v>1</v>
          </cell>
          <cell r="AH2964">
            <v>1</v>
          </cell>
          <cell r="AI2964">
            <v>1</v>
          </cell>
          <cell r="AJ2964">
            <v>1</v>
          </cell>
          <cell r="AL2964">
            <v>53</v>
          </cell>
          <cell r="AM2964">
            <v>181</v>
          </cell>
          <cell r="AO2964" t="str">
            <v>Ca-PUD201800029</v>
          </cell>
          <cell r="AP2964">
            <v>3279</v>
          </cell>
          <cell r="AQ2964" t="str">
            <v>OK</v>
          </cell>
          <cell r="AR2964" t="str">
            <v>CenterPoint Energy Resources Corp.</v>
          </cell>
          <cell r="AS2964" t="str">
            <v>CNP</v>
          </cell>
          <cell r="AT2964" t="str">
            <v>Natural Gas</v>
          </cell>
          <cell r="AU2964">
            <v>43174</v>
          </cell>
          <cell r="AV2964">
            <v>5086.2889999999998</v>
          </cell>
          <cell r="AW2964" t="str">
            <v>NA</v>
          </cell>
          <cell r="AX2964" t="str">
            <v>NA</v>
          </cell>
          <cell r="AY2964" t="str">
            <v>NA</v>
          </cell>
          <cell r="AZ2964">
            <v>57002.342000000004</v>
          </cell>
          <cell r="BA2964">
            <v>43377</v>
          </cell>
          <cell r="BB2964">
            <v>5362.4660000000003</v>
          </cell>
          <cell r="BC2964" t="str">
            <v>NA</v>
          </cell>
          <cell r="BD2964" t="str">
            <v>NA</v>
          </cell>
          <cell r="BE2964" t="str">
            <v>NA</v>
          </cell>
          <cell r="BF2964">
            <v>43100</v>
          </cell>
          <cell r="BG2964" t="str">
            <v>NA</v>
          </cell>
          <cell r="BI2964" t="str">
            <v>Distribution</v>
          </cell>
          <cell r="BJ2964" t="str">
            <v>Fully Litigated</v>
          </cell>
          <cell r="BK2964" t="str">
            <v>No</v>
          </cell>
          <cell r="BL2964" t="str">
            <v>No</v>
          </cell>
        </row>
        <row r="2965">
          <cell r="AE2965">
            <v>279</v>
          </cell>
          <cell r="AF2965">
            <v>1</v>
          </cell>
          <cell r="AG2965">
            <v>1</v>
          </cell>
          <cell r="AH2965">
            <v>1</v>
          </cell>
          <cell r="AI2965">
            <v>1</v>
          </cell>
          <cell r="AJ2965">
            <v>0</v>
          </cell>
          <cell r="AL2965">
            <v>53</v>
          </cell>
          <cell r="AM2965">
            <v>181</v>
          </cell>
          <cell r="AO2965" t="str">
            <v>Ca-PUD201800097</v>
          </cell>
          <cell r="AP2965">
            <v>3364</v>
          </cell>
          <cell r="AQ2965" t="str">
            <v>OK</v>
          </cell>
          <cell r="AR2965" t="str">
            <v>Public Service Company of Oklahoma</v>
          </cell>
          <cell r="AS2965" t="str">
            <v>AEP</v>
          </cell>
          <cell r="AT2965" t="str">
            <v>Electric</v>
          </cell>
          <cell r="AU2965">
            <v>43369</v>
          </cell>
          <cell r="AV2965">
            <v>88450.273000000001</v>
          </cell>
          <cell r="AW2965">
            <v>7.41</v>
          </cell>
          <cell r="AX2965">
            <v>10.3</v>
          </cell>
          <cell r="AY2965">
            <v>48.14</v>
          </cell>
          <cell r="AZ2965">
            <v>2513284.6140000001</v>
          </cell>
          <cell r="BA2965">
            <v>43538</v>
          </cell>
          <cell r="BB2965">
            <v>46000</v>
          </cell>
          <cell r="BC2965">
            <v>6.97</v>
          </cell>
          <cell r="BD2965">
            <v>9.4</v>
          </cell>
          <cell r="BE2965" t="str">
            <v>NA</v>
          </cell>
          <cell r="BF2965">
            <v>43190</v>
          </cell>
          <cell r="BG2965" t="str">
            <v>NA</v>
          </cell>
          <cell r="BI2965" t="str">
            <v>Vertically Integrated</v>
          </cell>
          <cell r="BJ2965" t="str">
            <v>Settled</v>
          </cell>
          <cell r="BK2965" t="str">
            <v>No</v>
          </cell>
          <cell r="BL2965" t="str">
            <v>No</v>
          </cell>
        </row>
        <row r="2966">
          <cell r="AE2966">
            <v>279</v>
          </cell>
          <cell r="AF2966">
            <v>1</v>
          </cell>
          <cell r="AG2966">
            <v>1</v>
          </cell>
          <cell r="AH2966">
            <v>1</v>
          </cell>
          <cell r="AI2966">
            <v>1</v>
          </cell>
          <cell r="AJ2966">
            <v>0</v>
          </cell>
          <cell r="AL2966">
            <v>53</v>
          </cell>
          <cell r="AM2966">
            <v>181</v>
          </cell>
          <cell r="AO2966" t="str">
            <v>Ca-PUD201800140</v>
          </cell>
          <cell r="AP2966">
            <v>3404</v>
          </cell>
          <cell r="AQ2966" t="str">
            <v>OK</v>
          </cell>
          <cell r="AR2966" t="str">
            <v>Oklahoma Gas and Electric Company</v>
          </cell>
          <cell r="AS2966" t="str">
            <v>OGE</v>
          </cell>
          <cell r="AT2966" t="str">
            <v>Electric</v>
          </cell>
          <cell r="AU2966">
            <v>43465</v>
          </cell>
          <cell r="AV2966">
            <v>77590.777000000002</v>
          </cell>
          <cell r="AW2966">
            <v>7.52</v>
          </cell>
          <cell r="AX2966">
            <v>9.9</v>
          </cell>
          <cell r="AY2966">
            <v>53.34</v>
          </cell>
          <cell r="AZ2966">
            <v>5254150.8</v>
          </cell>
          <cell r="BA2966">
            <v>43727</v>
          </cell>
          <cell r="BB2966">
            <v>0</v>
          </cell>
          <cell r="BC2966" t="str">
            <v>NA</v>
          </cell>
          <cell r="BD2966" t="str">
            <v>NA</v>
          </cell>
          <cell r="BE2966" t="str">
            <v>NA</v>
          </cell>
          <cell r="BF2966">
            <v>43373</v>
          </cell>
          <cell r="BG2966" t="str">
            <v>NA</v>
          </cell>
          <cell r="BI2966" t="str">
            <v>Vertically Integrated</v>
          </cell>
          <cell r="BJ2966" t="str">
            <v>Settled</v>
          </cell>
          <cell r="BK2966" t="str">
            <v>No</v>
          </cell>
          <cell r="BL2966" t="str">
            <v>No</v>
          </cell>
        </row>
        <row r="2967">
          <cell r="AE2967">
            <v>280</v>
          </cell>
          <cell r="AF2967">
            <v>1</v>
          </cell>
          <cell r="AG2967">
            <v>1</v>
          </cell>
          <cell r="AH2967">
            <v>1</v>
          </cell>
          <cell r="AI2967">
            <v>1</v>
          </cell>
          <cell r="AJ2967">
            <v>1</v>
          </cell>
          <cell r="AL2967">
            <v>53</v>
          </cell>
          <cell r="AM2967">
            <v>181</v>
          </cell>
          <cell r="AO2967" t="str">
            <v>Ca-PUD201900018</v>
          </cell>
          <cell r="AP2967">
            <v>3446</v>
          </cell>
          <cell r="AQ2967" t="str">
            <v>OK</v>
          </cell>
          <cell r="AR2967" t="str">
            <v>Oklahoma Natural Gas Company</v>
          </cell>
          <cell r="AS2967" t="str">
            <v>OGS</v>
          </cell>
          <cell r="AT2967" t="str">
            <v>Natural Gas</v>
          </cell>
          <cell r="AU2967">
            <v>43539</v>
          </cell>
          <cell r="AV2967">
            <v>-28129.947</v>
          </cell>
          <cell r="AW2967" t="str">
            <v>NA</v>
          </cell>
          <cell r="AX2967" t="str">
            <v>NA</v>
          </cell>
          <cell r="AY2967" t="str">
            <v>NA</v>
          </cell>
          <cell r="AZ2967">
            <v>1474740.9040000001</v>
          </cell>
          <cell r="BA2967">
            <v>43697</v>
          </cell>
          <cell r="BB2967">
            <v>-28236.690000000002</v>
          </cell>
          <cell r="BC2967" t="str">
            <v>NA</v>
          </cell>
          <cell r="BD2967" t="str">
            <v>NA</v>
          </cell>
          <cell r="BE2967" t="str">
            <v>NA</v>
          </cell>
          <cell r="BF2967">
            <v>43465</v>
          </cell>
          <cell r="BG2967" t="str">
            <v>NA</v>
          </cell>
          <cell r="BI2967" t="str">
            <v>Distribution</v>
          </cell>
          <cell r="BJ2967" t="str">
            <v>Settled</v>
          </cell>
          <cell r="BK2967" t="str">
            <v>No</v>
          </cell>
          <cell r="BL2967" t="str">
            <v>No</v>
          </cell>
        </row>
        <row r="2968">
          <cell r="AE2968">
            <v>281</v>
          </cell>
          <cell r="AF2968">
            <v>1</v>
          </cell>
          <cell r="AG2968">
            <v>1</v>
          </cell>
          <cell r="AH2968">
            <v>1</v>
          </cell>
          <cell r="AI2968">
            <v>1</v>
          </cell>
          <cell r="AJ2968">
            <v>1</v>
          </cell>
          <cell r="AL2968">
            <v>53</v>
          </cell>
          <cell r="AM2968">
            <v>181</v>
          </cell>
          <cell r="AO2968" t="str">
            <v>Ca-PUD201900019</v>
          </cell>
          <cell r="AP2968">
            <v>3447</v>
          </cell>
          <cell r="AQ2968" t="str">
            <v>OK</v>
          </cell>
          <cell r="AR2968" t="str">
            <v>CenterPoint Energy Resources Corp.</v>
          </cell>
          <cell r="AS2968" t="str">
            <v>CNP</v>
          </cell>
          <cell r="AT2968" t="str">
            <v>Natural Gas</v>
          </cell>
          <cell r="AU2968">
            <v>43539</v>
          </cell>
          <cell r="AV2968">
            <v>1979.8009999999999</v>
          </cell>
          <cell r="AW2968" t="str">
            <v>NA</v>
          </cell>
          <cell r="AX2968" t="str">
            <v>NA</v>
          </cell>
          <cell r="AY2968" t="str">
            <v>NA</v>
          </cell>
          <cell r="AZ2968">
            <v>62915.29</v>
          </cell>
          <cell r="BA2968">
            <v>43706</v>
          </cell>
          <cell r="BB2968">
            <v>1943.367</v>
          </cell>
          <cell r="BC2968" t="str">
            <v>NA</v>
          </cell>
          <cell r="BD2968" t="str">
            <v>NA</v>
          </cell>
          <cell r="BE2968" t="str">
            <v>NA</v>
          </cell>
          <cell r="BF2968">
            <v>43465</v>
          </cell>
          <cell r="BG2968">
            <v>62805.768000000004</v>
          </cell>
          <cell r="BH2968" t="str">
            <v>Year-end</v>
          </cell>
          <cell r="BI2968" t="str">
            <v>Distribution</v>
          </cell>
          <cell r="BJ2968" t="str">
            <v>Fully Litigated</v>
          </cell>
          <cell r="BK2968" t="str">
            <v>No</v>
          </cell>
          <cell r="BL2968" t="str">
            <v>No</v>
          </cell>
        </row>
        <row r="2969">
          <cell r="AE2969">
            <v>282</v>
          </cell>
          <cell r="AF2969">
            <v>1</v>
          </cell>
          <cell r="AG2969">
            <v>1</v>
          </cell>
          <cell r="AH2969">
            <v>1</v>
          </cell>
          <cell r="AI2969">
            <v>1</v>
          </cell>
          <cell r="AJ2969">
            <v>1</v>
          </cell>
          <cell r="AL2969">
            <v>53</v>
          </cell>
          <cell r="AM2969">
            <v>181</v>
          </cell>
          <cell r="AO2969" t="str">
            <v>Ca-PUD202000022</v>
          </cell>
          <cell r="AP2969">
            <v>3618</v>
          </cell>
          <cell r="AQ2969" t="str">
            <v>OK</v>
          </cell>
          <cell r="AR2969" t="str">
            <v>Oklahoma Natural Gas Company</v>
          </cell>
          <cell r="AS2969" t="str">
            <v>OGS</v>
          </cell>
          <cell r="AT2969" t="str">
            <v>Natural Gas</v>
          </cell>
          <cell r="AU2969">
            <v>43887</v>
          </cell>
          <cell r="AV2969">
            <v>11802.14</v>
          </cell>
          <cell r="AW2969" t="str">
            <v>NA</v>
          </cell>
          <cell r="AX2969" t="str">
            <v>NA</v>
          </cell>
          <cell r="AY2969" t="str">
            <v>NA</v>
          </cell>
          <cell r="AZ2969">
            <v>1616232.365</v>
          </cell>
          <cell r="BA2969">
            <v>44020</v>
          </cell>
          <cell r="BB2969">
            <v>9650</v>
          </cell>
          <cell r="BC2969" t="str">
            <v>NA</v>
          </cell>
          <cell r="BD2969" t="str">
            <v>NA</v>
          </cell>
          <cell r="BE2969" t="str">
            <v>NA</v>
          </cell>
          <cell r="BF2969">
            <v>43830</v>
          </cell>
          <cell r="BG2969" t="str">
            <v>NA</v>
          </cell>
          <cell r="BI2969" t="str">
            <v>Distribution</v>
          </cell>
          <cell r="BJ2969" t="str">
            <v>Settled</v>
          </cell>
          <cell r="BK2969" t="str">
            <v>No</v>
          </cell>
          <cell r="BL2969" t="str">
            <v>No</v>
          </cell>
        </row>
        <row r="2970">
          <cell r="AE2970">
            <v>283</v>
          </cell>
          <cell r="AF2970">
            <v>1</v>
          </cell>
          <cell r="AG2970">
            <v>1</v>
          </cell>
          <cell r="AH2970">
            <v>1</v>
          </cell>
          <cell r="AI2970">
            <v>1</v>
          </cell>
          <cell r="AJ2970">
            <v>1</v>
          </cell>
          <cell r="AL2970">
            <v>53</v>
          </cell>
          <cell r="AM2970">
            <v>181</v>
          </cell>
          <cell r="AO2970" t="str">
            <v>Ca-PUD202000028</v>
          </cell>
          <cell r="AP2970">
            <v>3630</v>
          </cell>
          <cell r="AQ2970" t="str">
            <v>OK</v>
          </cell>
          <cell r="AR2970" t="str">
            <v>CenterPoint Energy Resources Corp.</v>
          </cell>
          <cell r="AS2970" t="str">
            <v>CNP</v>
          </cell>
          <cell r="AT2970" t="str">
            <v>Natural Gas</v>
          </cell>
          <cell r="AU2970">
            <v>43903</v>
          </cell>
          <cell r="AV2970">
            <v>-1972.761</v>
          </cell>
          <cell r="AW2970" t="str">
            <v>NA</v>
          </cell>
          <cell r="AX2970" t="str">
            <v>NA</v>
          </cell>
          <cell r="AY2970" t="str">
            <v>NA</v>
          </cell>
          <cell r="AZ2970">
            <v>72918.683000000005</v>
          </cell>
          <cell r="BA2970">
            <v>44026</v>
          </cell>
          <cell r="BB2970">
            <v>-2460</v>
          </cell>
          <cell r="BC2970" t="str">
            <v>NA</v>
          </cell>
          <cell r="BD2970" t="str">
            <v>NA</v>
          </cell>
          <cell r="BE2970" t="str">
            <v>NA</v>
          </cell>
          <cell r="BF2970">
            <v>43830</v>
          </cell>
          <cell r="BG2970" t="str">
            <v>NA</v>
          </cell>
          <cell r="BI2970" t="str">
            <v>Distribution</v>
          </cell>
          <cell r="BJ2970" t="str">
            <v>Settled</v>
          </cell>
          <cell r="BK2970" t="str">
            <v>No</v>
          </cell>
          <cell r="BL2970" t="str">
            <v>No</v>
          </cell>
        </row>
        <row r="2971">
          <cell r="AE2971">
            <v>284</v>
          </cell>
          <cell r="AF2971">
            <v>1</v>
          </cell>
          <cell r="AG2971">
            <v>1</v>
          </cell>
          <cell r="AH2971">
            <v>1</v>
          </cell>
          <cell r="AI2971">
            <v>1</v>
          </cell>
          <cell r="AJ2971">
            <v>1</v>
          </cell>
          <cell r="AL2971">
            <v>53</v>
          </cell>
          <cell r="AM2971">
            <v>181</v>
          </cell>
          <cell r="AO2971" t="str">
            <v>Ca-PUD202100054</v>
          </cell>
          <cell r="AP2971">
            <v>3791</v>
          </cell>
          <cell r="AQ2971" t="str">
            <v>OK</v>
          </cell>
          <cell r="AR2971" t="str">
            <v>CenterPoint Energy Resources Corp.</v>
          </cell>
          <cell r="AS2971" t="str">
            <v>CNP</v>
          </cell>
          <cell r="AT2971" t="str">
            <v>Natural Gas</v>
          </cell>
          <cell r="AU2971">
            <v>44270</v>
          </cell>
          <cell r="AV2971">
            <v>-843.697</v>
          </cell>
          <cell r="AW2971" t="str">
            <v>NA</v>
          </cell>
          <cell r="AX2971" t="str">
            <v>NA</v>
          </cell>
          <cell r="AY2971" t="str">
            <v>NA</v>
          </cell>
          <cell r="AZ2971">
            <v>78986.347000000009</v>
          </cell>
          <cell r="BA2971">
            <v>44427</v>
          </cell>
          <cell r="BB2971">
            <v>-883.697</v>
          </cell>
          <cell r="BC2971" t="str">
            <v>NA</v>
          </cell>
          <cell r="BD2971" t="str">
            <v>NA</v>
          </cell>
          <cell r="BE2971" t="str">
            <v>NA</v>
          </cell>
          <cell r="BF2971">
            <v>44196</v>
          </cell>
          <cell r="BG2971" t="str">
            <v>NA</v>
          </cell>
          <cell r="BI2971" t="str">
            <v>Distribution</v>
          </cell>
          <cell r="BJ2971" t="str">
            <v>Settled</v>
          </cell>
          <cell r="BK2971" t="str">
            <v>No</v>
          </cell>
          <cell r="BL2971" t="str">
            <v>No</v>
          </cell>
        </row>
        <row r="2972">
          <cell r="AE2972">
            <v>284</v>
          </cell>
          <cell r="AF2972">
            <v>1</v>
          </cell>
          <cell r="AG2972">
            <v>1</v>
          </cell>
          <cell r="AH2972">
            <v>1</v>
          </cell>
          <cell r="AI2972">
            <v>1</v>
          </cell>
          <cell r="AJ2972">
            <v>0</v>
          </cell>
          <cell r="AL2972">
            <v>53</v>
          </cell>
          <cell r="AM2972">
            <v>181</v>
          </cell>
          <cell r="AO2972" t="str">
            <v>Ca-PUD202100055</v>
          </cell>
          <cell r="AP2972">
            <v>3792</v>
          </cell>
          <cell r="AQ2972" t="str">
            <v>OK</v>
          </cell>
          <cell r="AR2972" t="str">
            <v>Public Service Company of Oklahoma</v>
          </cell>
          <cell r="AS2972" t="str">
            <v>AEP</v>
          </cell>
          <cell r="AT2972" t="str">
            <v>Electric</v>
          </cell>
          <cell r="AU2972">
            <v>44316</v>
          </cell>
          <cell r="AV2972">
            <v>230224.49300000002</v>
          </cell>
          <cell r="AW2972">
            <v>7.05</v>
          </cell>
          <cell r="AX2972">
            <v>10</v>
          </cell>
          <cell r="AY2972">
            <v>53.05</v>
          </cell>
          <cell r="AZ2972" t="str">
            <v>NA</v>
          </cell>
          <cell r="BA2972">
            <v>44558</v>
          </cell>
          <cell r="BB2972">
            <v>153400</v>
          </cell>
          <cell r="BC2972">
            <v>6.74</v>
          </cell>
          <cell r="BD2972">
            <v>9.4</v>
          </cell>
          <cell r="BE2972" t="str">
            <v>NA</v>
          </cell>
          <cell r="BF2972">
            <v>44196</v>
          </cell>
          <cell r="BG2972" t="str">
            <v>NA</v>
          </cell>
          <cell r="BI2972" t="str">
            <v>Vertically Integrated</v>
          </cell>
          <cell r="BJ2972" t="str">
            <v>Settled</v>
          </cell>
          <cell r="BK2972" t="str">
            <v>No</v>
          </cell>
          <cell r="BL2972" t="str">
            <v>No</v>
          </cell>
        </row>
        <row r="2973">
          <cell r="AE2973">
            <v>285</v>
          </cell>
          <cell r="AF2973">
            <v>1</v>
          </cell>
          <cell r="AG2973">
            <v>1</v>
          </cell>
          <cell r="AH2973">
            <v>1</v>
          </cell>
          <cell r="AI2973">
            <v>1</v>
          </cell>
          <cell r="AJ2973">
            <v>1</v>
          </cell>
          <cell r="AL2973">
            <v>53</v>
          </cell>
          <cell r="AM2973">
            <v>181</v>
          </cell>
          <cell r="AO2973" t="str">
            <v>Ca-PUD202100063</v>
          </cell>
          <cell r="AP2973">
            <v>3806</v>
          </cell>
          <cell r="AQ2973" t="str">
            <v>OK</v>
          </cell>
          <cell r="AR2973" t="str">
            <v>Oklahoma Natural Gas Company</v>
          </cell>
          <cell r="AS2973" t="str">
            <v>OGS</v>
          </cell>
          <cell r="AT2973" t="str">
            <v>Natural Gas</v>
          </cell>
          <cell r="AU2973">
            <v>44344</v>
          </cell>
          <cell r="AV2973">
            <v>28693.017</v>
          </cell>
          <cell r="AW2973">
            <v>7.53</v>
          </cell>
          <cell r="AX2973">
            <v>9.9499999999999993</v>
          </cell>
          <cell r="AY2973">
            <v>58.55</v>
          </cell>
          <cell r="AZ2973">
            <v>1716145.4610000001</v>
          </cell>
          <cell r="BA2973">
            <v>44530</v>
          </cell>
          <cell r="BB2973">
            <v>15252.154</v>
          </cell>
          <cell r="BC2973">
            <v>7.2</v>
          </cell>
          <cell r="BD2973">
            <v>9.4</v>
          </cell>
          <cell r="BE2973">
            <v>58.55</v>
          </cell>
          <cell r="BF2973">
            <v>44196</v>
          </cell>
          <cell r="BG2973">
            <v>1726463.237</v>
          </cell>
          <cell r="BH2973" t="str">
            <v>Year-end</v>
          </cell>
          <cell r="BI2973" t="str">
            <v>Distribution</v>
          </cell>
          <cell r="BJ2973" t="str">
            <v>Settled</v>
          </cell>
          <cell r="BK2973" t="str">
            <v>No</v>
          </cell>
          <cell r="BL2973" t="str">
            <v>No</v>
          </cell>
        </row>
        <row r="2974">
          <cell r="AE2974">
            <v>285</v>
          </cell>
          <cell r="AF2974">
            <v>1</v>
          </cell>
          <cell r="AG2974">
            <v>1</v>
          </cell>
          <cell r="AH2974">
            <v>1</v>
          </cell>
          <cell r="AI2974">
            <v>1</v>
          </cell>
          <cell r="AJ2974">
            <v>0</v>
          </cell>
          <cell r="AL2974">
            <v>53</v>
          </cell>
          <cell r="AM2974">
            <v>181</v>
          </cell>
          <cell r="AO2974" t="str">
            <v>Ca-PUD202100164</v>
          </cell>
          <cell r="AP2974">
            <v>3921</v>
          </cell>
          <cell r="AQ2974" t="str">
            <v>OK</v>
          </cell>
          <cell r="AR2974" t="str">
            <v>Oklahoma Gas and Electric Company</v>
          </cell>
          <cell r="AS2974" t="str">
            <v>OGE</v>
          </cell>
          <cell r="AT2974" t="str">
            <v>Electric</v>
          </cell>
          <cell r="AU2974">
            <v>44560</v>
          </cell>
          <cell r="AV2974">
            <v>163540.554</v>
          </cell>
          <cell r="AW2974">
            <v>7.54</v>
          </cell>
          <cell r="AX2974">
            <v>10.199999999999999</v>
          </cell>
          <cell r="AY2974">
            <v>53.37</v>
          </cell>
          <cell r="AZ2974">
            <v>6216665.0600000005</v>
          </cell>
          <cell r="BA2974">
            <v>44812</v>
          </cell>
          <cell r="BB2974">
            <v>30000</v>
          </cell>
          <cell r="BC2974" t="str">
            <v>NA</v>
          </cell>
          <cell r="BD2974">
            <v>9.5</v>
          </cell>
          <cell r="BE2974">
            <v>53.37</v>
          </cell>
          <cell r="BF2974">
            <v>44469</v>
          </cell>
          <cell r="BG2974" t="str">
            <v>NA</v>
          </cell>
          <cell r="BI2974" t="str">
            <v>Vertically Integrated</v>
          </cell>
          <cell r="BJ2974" t="str">
            <v>Settled</v>
          </cell>
          <cell r="BK2974" t="str">
            <v>No</v>
          </cell>
          <cell r="BL2974" t="str">
            <v>No</v>
          </cell>
        </row>
        <row r="2975">
          <cell r="AE2975">
            <v>285</v>
          </cell>
          <cell r="AF2975">
            <v>1</v>
          </cell>
          <cell r="AG2975">
            <v>1</v>
          </cell>
          <cell r="AH2975">
            <v>1</v>
          </cell>
          <cell r="AI2975">
            <v>1</v>
          </cell>
          <cell r="AJ2975">
            <v>0</v>
          </cell>
          <cell r="AL2975">
            <v>53</v>
          </cell>
          <cell r="AM2975">
            <v>181</v>
          </cell>
          <cell r="AO2975" t="str">
            <v>Ca-PUD202100163</v>
          </cell>
          <cell r="AP2975">
            <v>3960</v>
          </cell>
          <cell r="AQ2975" t="str">
            <v>OK</v>
          </cell>
          <cell r="AR2975" t="str">
            <v>The Empire District Electric Company</v>
          </cell>
          <cell r="AS2975" t="str">
            <v>AQN</v>
          </cell>
          <cell r="AT2975" t="str">
            <v>Electric</v>
          </cell>
          <cell r="AU2975">
            <v>44620</v>
          </cell>
          <cell r="AV2975">
            <v>6213.66</v>
          </cell>
          <cell r="AW2975">
            <v>7.06</v>
          </cell>
          <cell r="AX2975">
            <v>10</v>
          </cell>
          <cell r="AY2975">
            <v>52.79</v>
          </cell>
          <cell r="AZ2975">
            <v>81393.683000000005</v>
          </cell>
          <cell r="BA2975">
            <v>44924</v>
          </cell>
          <cell r="BB2975">
            <v>5100</v>
          </cell>
          <cell r="BC2975" t="str">
            <v>NA</v>
          </cell>
          <cell r="BD2975">
            <v>9.3000000000000007</v>
          </cell>
          <cell r="BE2975" t="str">
            <v>NA</v>
          </cell>
          <cell r="BF2975">
            <v>44377</v>
          </cell>
          <cell r="BG2975" t="str">
            <v>NA</v>
          </cell>
          <cell r="BI2975" t="str">
            <v>Vertically Integrated</v>
          </cell>
          <cell r="BJ2975" t="str">
            <v>Settled</v>
          </cell>
          <cell r="BK2975" t="str">
            <v>Yes</v>
          </cell>
          <cell r="BL2975" t="str">
            <v>No</v>
          </cell>
        </row>
        <row r="2976">
          <cell r="AE2976">
            <v>286</v>
          </cell>
          <cell r="AF2976">
            <v>1</v>
          </cell>
          <cell r="AG2976">
            <v>1</v>
          </cell>
          <cell r="AH2976">
            <v>1</v>
          </cell>
          <cell r="AI2976">
            <v>1</v>
          </cell>
          <cell r="AJ2976">
            <v>1</v>
          </cell>
          <cell r="AL2976">
            <v>53</v>
          </cell>
          <cell r="AM2976">
            <v>181</v>
          </cell>
          <cell r="AO2976" t="str">
            <v>Ca-PUD202200023</v>
          </cell>
          <cell r="AP2976">
            <v>3966</v>
          </cell>
          <cell r="AQ2976" t="str">
            <v>OK</v>
          </cell>
          <cell r="AR2976" t="str">
            <v>Oklahoma Natural Gas Company</v>
          </cell>
          <cell r="AS2976" t="str">
            <v>OGS</v>
          </cell>
          <cell r="AT2976" t="str">
            <v>Natural Gas</v>
          </cell>
          <cell r="AU2976">
            <v>44635</v>
          </cell>
          <cell r="AV2976">
            <v>19668.043000000001</v>
          </cell>
          <cell r="AW2976" t="str">
            <v>NA</v>
          </cell>
          <cell r="AX2976" t="str">
            <v>NA</v>
          </cell>
          <cell r="AY2976" t="str">
            <v>NA</v>
          </cell>
          <cell r="AZ2976" t="str">
            <v>NA</v>
          </cell>
          <cell r="BA2976">
            <v>44894</v>
          </cell>
          <cell r="BB2976">
            <v>19561.974000000002</v>
          </cell>
          <cell r="BC2976" t="str">
            <v>NA</v>
          </cell>
          <cell r="BD2976" t="str">
            <v>NA</v>
          </cell>
          <cell r="BE2976" t="str">
            <v>NA</v>
          </cell>
          <cell r="BF2976">
            <v>44561</v>
          </cell>
          <cell r="BG2976" t="str">
            <v>NA</v>
          </cell>
          <cell r="BI2976" t="str">
            <v>Distribution</v>
          </cell>
          <cell r="BJ2976" t="str">
            <v>Settled</v>
          </cell>
          <cell r="BK2976" t="str">
            <v>No</v>
          </cell>
          <cell r="BL2976" t="str">
            <v>No</v>
          </cell>
        </row>
        <row r="2977">
          <cell r="AE2977">
            <v>287</v>
          </cell>
          <cell r="AF2977">
            <v>1</v>
          </cell>
          <cell r="AG2977">
            <v>1</v>
          </cell>
          <cell r="AH2977">
            <v>1</v>
          </cell>
          <cell r="AI2977">
            <v>1</v>
          </cell>
          <cell r="AJ2977">
            <v>1</v>
          </cell>
          <cell r="AL2977">
            <v>53</v>
          </cell>
          <cell r="AM2977">
            <v>182</v>
          </cell>
          <cell r="AO2977" t="str">
            <v>Ca-PUD202200022</v>
          </cell>
          <cell r="AP2977">
            <v>4018</v>
          </cell>
          <cell r="AQ2977" t="str">
            <v>OK</v>
          </cell>
          <cell r="AR2977" t="str">
            <v>Summit Utilities, Inc.</v>
          </cell>
          <cell r="AS2977" t="str">
            <v>JPM</v>
          </cell>
          <cell r="AT2977" t="str">
            <v>Natural Gas</v>
          </cell>
          <cell r="AU2977">
            <v>44635</v>
          </cell>
          <cell r="AV2977">
            <v>0</v>
          </cell>
          <cell r="AW2977" t="str">
            <v>NA</v>
          </cell>
          <cell r="AX2977" t="str">
            <v>NA</v>
          </cell>
          <cell r="AY2977" t="str">
            <v>NA</v>
          </cell>
          <cell r="AZ2977">
            <v>87472.866000000009</v>
          </cell>
          <cell r="BA2977">
            <v>44875</v>
          </cell>
          <cell r="BB2977">
            <v>0</v>
          </cell>
          <cell r="BC2977" t="str">
            <v>NA</v>
          </cell>
          <cell r="BD2977" t="str">
            <v>NA</v>
          </cell>
          <cell r="BE2977" t="str">
            <v>NA</v>
          </cell>
          <cell r="BF2977">
            <v>44561</v>
          </cell>
          <cell r="BG2977" t="str">
            <v>NA</v>
          </cell>
          <cell r="BI2977" t="str">
            <v>Distribution</v>
          </cell>
          <cell r="BJ2977" t="str">
            <v>Settled</v>
          </cell>
          <cell r="BK2977" t="str">
            <v>No</v>
          </cell>
          <cell r="BL2977" t="str">
            <v>No</v>
          </cell>
        </row>
        <row r="2978">
          <cell r="AE2978">
            <v>287</v>
          </cell>
          <cell r="AF2978">
            <v>1</v>
          </cell>
          <cell r="AG2978">
            <v>1</v>
          </cell>
          <cell r="AH2978">
            <v>1</v>
          </cell>
          <cell r="AI2978">
            <v>1</v>
          </cell>
          <cell r="AJ2978">
            <v>0</v>
          </cell>
          <cell r="AL2978">
            <v>53</v>
          </cell>
          <cell r="AM2978">
            <v>182</v>
          </cell>
          <cell r="AO2978" t="str">
            <v>Ca-PUD2022-000093</v>
          </cell>
          <cell r="AP2978">
            <v>4094</v>
          </cell>
          <cell r="AQ2978" t="str">
            <v>OK</v>
          </cell>
          <cell r="AR2978" t="str">
            <v>Public Service Company of Oklahoma</v>
          </cell>
          <cell r="AS2978" t="str">
            <v>AEP</v>
          </cell>
          <cell r="AT2978" t="str">
            <v>Electric</v>
          </cell>
          <cell r="AU2978">
            <v>44887</v>
          </cell>
          <cell r="AV2978">
            <v>293951.7</v>
          </cell>
          <cell r="AW2978">
            <v>7.43</v>
          </cell>
          <cell r="AX2978">
            <v>10.4</v>
          </cell>
          <cell r="AY2978">
            <v>54.62</v>
          </cell>
          <cell r="AZ2978">
            <v>4445391.2870000005</v>
          </cell>
          <cell r="BA2978">
            <v>45233</v>
          </cell>
          <cell r="BB2978">
            <v>131208</v>
          </cell>
          <cell r="BC2978">
            <v>6.69</v>
          </cell>
          <cell r="BD2978">
            <v>9.3000000000000007</v>
          </cell>
          <cell r="BE2978">
            <v>52</v>
          </cell>
          <cell r="BF2978">
            <v>44742</v>
          </cell>
          <cell r="BG2978" t="str">
            <v>NA</v>
          </cell>
          <cell r="BI2978" t="str">
            <v>Vertically Integrated</v>
          </cell>
          <cell r="BJ2978" t="str">
            <v>Settled</v>
          </cell>
          <cell r="BK2978" t="str">
            <v>No</v>
          </cell>
          <cell r="BL2978" t="str">
            <v>Yes</v>
          </cell>
        </row>
        <row r="2979">
          <cell r="AE2979">
            <v>288</v>
          </cell>
          <cell r="AF2979">
            <v>1</v>
          </cell>
          <cell r="AG2979">
            <v>1</v>
          </cell>
          <cell r="AH2979">
            <v>1</v>
          </cell>
          <cell r="AI2979">
            <v>1</v>
          </cell>
          <cell r="AJ2979">
            <v>1</v>
          </cell>
          <cell r="AL2979">
            <v>53</v>
          </cell>
          <cell r="AM2979">
            <v>182</v>
          </cell>
          <cell r="AO2979" t="str">
            <v>Ca-PUD2023-000012</v>
          </cell>
          <cell r="AP2979">
            <v>4171</v>
          </cell>
          <cell r="AQ2979" t="str">
            <v>OK</v>
          </cell>
          <cell r="AR2979" t="str">
            <v>Oklahoma Natural Gas Company</v>
          </cell>
          <cell r="AS2979" t="str">
            <v>OGS</v>
          </cell>
          <cell r="AT2979" t="str">
            <v>Natural Gas</v>
          </cell>
          <cell r="AU2979">
            <v>44986</v>
          </cell>
          <cell r="AV2979">
            <v>27635.039000000001</v>
          </cell>
          <cell r="AW2979" t="str">
            <v>NA</v>
          </cell>
          <cell r="AX2979" t="str">
            <v>NA</v>
          </cell>
          <cell r="AY2979" t="str">
            <v>NA</v>
          </cell>
          <cell r="AZ2979">
            <v>2081058.9469999999</v>
          </cell>
          <cell r="BA2979">
            <v>45118</v>
          </cell>
          <cell r="BB2979">
            <v>26296.719000000001</v>
          </cell>
          <cell r="BC2979" t="str">
            <v>NA</v>
          </cell>
          <cell r="BD2979" t="str">
            <v>NA</v>
          </cell>
          <cell r="BE2979" t="str">
            <v>NA</v>
          </cell>
          <cell r="BF2979">
            <v>44926</v>
          </cell>
          <cell r="BG2979" t="str">
            <v>NA</v>
          </cell>
          <cell r="BI2979" t="str">
            <v>Distribution</v>
          </cell>
          <cell r="BJ2979" t="str">
            <v>Settled</v>
          </cell>
          <cell r="BK2979" t="str">
            <v>No</v>
          </cell>
          <cell r="BL2979" t="str">
            <v>No</v>
          </cell>
        </row>
        <row r="2980">
          <cell r="AE2980">
            <v>288</v>
          </cell>
          <cell r="AF2980">
            <v>1</v>
          </cell>
          <cell r="AG2980">
            <v>1</v>
          </cell>
          <cell r="AH2980">
            <v>1</v>
          </cell>
          <cell r="AI2980">
            <v>1</v>
          </cell>
          <cell r="AJ2980">
            <v>0</v>
          </cell>
          <cell r="AL2980">
            <v>53</v>
          </cell>
          <cell r="AM2980">
            <v>182</v>
          </cell>
          <cell r="AO2980" t="str">
            <v>Ca-PUD2023-000087</v>
          </cell>
          <cell r="AP2980">
            <v>4307</v>
          </cell>
          <cell r="AQ2980" t="str">
            <v>OK</v>
          </cell>
          <cell r="AR2980" t="str">
            <v>Oklahoma Gas and Electric Company</v>
          </cell>
          <cell r="AS2980" t="str">
            <v>OGE</v>
          </cell>
          <cell r="AT2980" t="str">
            <v>Electric</v>
          </cell>
          <cell r="AU2980">
            <v>45289</v>
          </cell>
          <cell r="AV2980">
            <v>332537.342</v>
          </cell>
          <cell r="AW2980">
            <v>7.88</v>
          </cell>
          <cell r="AX2980">
            <v>10.5</v>
          </cell>
          <cell r="AY2980">
            <v>53.5</v>
          </cell>
          <cell r="AZ2980">
            <v>7194821.2850000001</v>
          </cell>
          <cell r="BA2980">
            <v>45622</v>
          </cell>
          <cell r="BB2980">
            <v>126660</v>
          </cell>
          <cell r="BC2980" t="str">
            <v>NA</v>
          </cell>
          <cell r="BD2980">
            <v>9.5</v>
          </cell>
          <cell r="BE2980">
            <v>53.5</v>
          </cell>
          <cell r="BF2980">
            <v>45199</v>
          </cell>
          <cell r="BG2980" t="str">
            <v>NA</v>
          </cell>
          <cell r="BI2980" t="str">
            <v>Vertically Integrated</v>
          </cell>
          <cell r="BJ2980" t="str">
            <v>Settled</v>
          </cell>
          <cell r="BK2980" t="str">
            <v>No</v>
          </cell>
          <cell r="BL2980" t="str">
            <v>Yes</v>
          </cell>
        </row>
        <row r="2981">
          <cell r="AE2981">
            <v>288</v>
          </cell>
          <cell r="AF2981">
            <v>1</v>
          </cell>
          <cell r="AG2981">
            <v>1</v>
          </cell>
          <cell r="AH2981">
            <v>1</v>
          </cell>
          <cell r="AI2981">
            <v>1</v>
          </cell>
          <cell r="AJ2981">
            <v>0</v>
          </cell>
          <cell r="AL2981">
            <v>53</v>
          </cell>
          <cell r="AM2981">
            <v>182</v>
          </cell>
          <cell r="AO2981" t="str">
            <v>Ca-PUD2023-000086</v>
          </cell>
          <cell r="AP2981">
            <v>4323</v>
          </cell>
          <cell r="AQ2981" t="str">
            <v>OK</v>
          </cell>
          <cell r="AR2981" t="str">
            <v>Public Service Company of Oklahoma</v>
          </cell>
          <cell r="AS2981" t="str">
            <v>AEP</v>
          </cell>
          <cell r="AT2981" t="str">
            <v>Electric</v>
          </cell>
          <cell r="AU2981">
            <v>45322</v>
          </cell>
          <cell r="AV2981">
            <v>217379.337</v>
          </cell>
          <cell r="AW2981">
            <v>7.64</v>
          </cell>
          <cell r="AX2981">
            <v>10.8</v>
          </cell>
          <cell r="AY2981">
            <v>51.11</v>
          </cell>
          <cell r="AZ2981">
            <v>4545924.4939999999</v>
          </cell>
          <cell r="BA2981">
            <v>45672</v>
          </cell>
          <cell r="BB2981">
            <v>119500</v>
          </cell>
          <cell r="BC2981">
            <v>6.98</v>
          </cell>
          <cell r="BD2981">
            <v>9.5</v>
          </cell>
          <cell r="BE2981">
            <v>51.12</v>
          </cell>
          <cell r="BF2981">
            <v>45169</v>
          </cell>
          <cell r="BG2981" t="str">
            <v>NA</v>
          </cell>
          <cell r="BI2981" t="str">
            <v>Vertically Integrated</v>
          </cell>
          <cell r="BJ2981" t="str">
            <v>Settled</v>
          </cell>
          <cell r="BK2981" t="str">
            <v>No</v>
          </cell>
          <cell r="BL2981" t="str">
            <v>Yes</v>
          </cell>
        </row>
        <row r="2982">
          <cell r="AE2982">
            <v>289</v>
          </cell>
          <cell r="AF2982">
            <v>1</v>
          </cell>
          <cell r="AG2982">
            <v>1</v>
          </cell>
          <cell r="AH2982">
            <v>1</v>
          </cell>
          <cell r="AI2982">
            <v>1</v>
          </cell>
          <cell r="AJ2982">
            <v>1</v>
          </cell>
          <cell r="AL2982">
            <v>53</v>
          </cell>
          <cell r="AM2982">
            <v>182</v>
          </cell>
          <cell r="AO2982" t="str">
            <v>Ca-PUD2024-000010</v>
          </cell>
          <cell r="AP2982">
            <v>4351</v>
          </cell>
          <cell r="AQ2982" t="str">
            <v>OK</v>
          </cell>
          <cell r="AR2982" t="str">
            <v>Oklahoma Natural Gas Company</v>
          </cell>
          <cell r="AS2982" t="str">
            <v>OGS</v>
          </cell>
          <cell r="AT2982" t="str">
            <v>Natural Gas</v>
          </cell>
          <cell r="AU2982">
            <v>45351</v>
          </cell>
          <cell r="AV2982">
            <v>31827.215</v>
          </cell>
          <cell r="AW2982" t="str">
            <v>NA</v>
          </cell>
          <cell r="AX2982" t="str">
            <v>NA</v>
          </cell>
          <cell r="AY2982" t="str">
            <v>NA</v>
          </cell>
          <cell r="AZ2982">
            <v>2272655.452</v>
          </cell>
          <cell r="BA2982">
            <v>45531</v>
          </cell>
          <cell r="BB2982">
            <v>31423.612000000001</v>
          </cell>
          <cell r="BC2982" t="str">
            <v>NA</v>
          </cell>
          <cell r="BD2982" t="str">
            <v>NA</v>
          </cell>
          <cell r="BE2982" t="str">
            <v>NA</v>
          </cell>
          <cell r="BF2982">
            <v>45291</v>
          </cell>
          <cell r="BG2982" t="str">
            <v>NA</v>
          </cell>
          <cell r="BI2982" t="str">
            <v>Distribution</v>
          </cell>
          <cell r="BJ2982" t="str">
            <v>Settled</v>
          </cell>
          <cell r="BK2982" t="str">
            <v>No</v>
          </cell>
          <cell r="BL2982" t="str">
            <v>No</v>
          </cell>
        </row>
        <row r="2983">
          <cell r="AE2983">
            <v>289</v>
          </cell>
          <cell r="AF2983">
            <v>0</v>
          </cell>
          <cell r="AG2983">
            <v>1</v>
          </cell>
          <cell r="AH2983">
            <v>1</v>
          </cell>
          <cell r="AI2983">
            <v>1</v>
          </cell>
          <cell r="AJ2983">
            <v>0</v>
          </cell>
          <cell r="AL2983">
            <v>53</v>
          </cell>
          <cell r="AM2983">
            <v>183</v>
          </cell>
          <cell r="AO2983" t="str">
            <v>D-UE-180</v>
          </cell>
          <cell r="AP2983">
            <v>-920</v>
          </cell>
          <cell r="AQ2983" t="str">
            <v>OR</v>
          </cell>
          <cell r="AR2983" t="str">
            <v>Portland General Electric Company</v>
          </cell>
          <cell r="AT2983" t="str">
            <v>Electric</v>
          </cell>
          <cell r="AU2983">
            <v>38789</v>
          </cell>
          <cell r="AV2983">
            <v>53500</v>
          </cell>
          <cell r="AW2983">
            <v>8.8699999999999992</v>
          </cell>
          <cell r="AX2983">
            <v>10.75</v>
          </cell>
          <cell r="AY2983">
            <v>53.3</v>
          </cell>
          <cell r="AZ2983">
            <v>2027200</v>
          </cell>
          <cell r="BA2983">
            <v>39094</v>
          </cell>
          <cell r="BB2983">
            <v>20500</v>
          </cell>
          <cell r="BC2983">
            <v>8.2899999999999991</v>
          </cell>
          <cell r="BD2983">
            <v>10.1</v>
          </cell>
          <cell r="BE2983">
            <v>50</v>
          </cell>
          <cell r="BF2983">
            <v>39447</v>
          </cell>
          <cell r="BG2983">
            <v>2008700</v>
          </cell>
          <cell r="BH2983" t="str">
            <v>Average</v>
          </cell>
          <cell r="BI2983" t="str">
            <v>Vertically Integrated</v>
          </cell>
          <cell r="BJ2983" t="str">
            <v>Fully Litigated</v>
          </cell>
          <cell r="BK2983" t="str">
            <v>No</v>
          </cell>
          <cell r="BL2983" t="str">
            <v>No</v>
          </cell>
        </row>
        <row r="2984">
          <cell r="AE2984">
            <v>289</v>
          </cell>
          <cell r="AF2984">
            <v>0</v>
          </cell>
          <cell r="AG2984">
            <v>1</v>
          </cell>
          <cell r="AH2984">
            <v>1</v>
          </cell>
          <cell r="AI2984">
            <v>1</v>
          </cell>
          <cell r="AJ2984">
            <v>0</v>
          </cell>
          <cell r="AL2984">
            <v>53</v>
          </cell>
          <cell r="AM2984">
            <v>183</v>
          </cell>
          <cell r="AO2984" t="str">
            <v>D-UE-179</v>
          </cell>
          <cell r="AP2984">
            <v>-915</v>
          </cell>
          <cell r="AQ2984" t="str">
            <v>OR</v>
          </cell>
          <cell r="AR2984" t="str">
            <v>PacifiCorp</v>
          </cell>
          <cell r="AS2984" t="str">
            <v>BRK.A</v>
          </cell>
          <cell r="AT2984" t="str">
            <v>Electric</v>
          </cell>
          <cell r="AU2984">
            <v>38771</v>
          </cell>
          <cell r="AV2984">
            <v>116700</v>
          </cell>
          <cell r="AW2984">
            <v>9.08</v>
          </cell>
          <cell r="AX2984">
            <v>11.5</v>
          </cell>
          <cell r="AY2984">
            <v>52.8</v>
          </cell>
          <cell r="AZ2984">
            <v>2302200</v>
          </cell>
          <cell r="BA2984">
            <v>38974</v>
          </cell>
          <cell r="BB2984">
            <v>43000</v>
          </cell>
          <cell r="BC2984">
            <v>8.16</v>
          </cell>
          <cell r="BD2984">
            <v>10</v>
          </cell>
          <cell r="BE2984">
            <v>50</v>
          </cell>
          <cell r="BF2984">
            <v>39447</v>
          </cell>
          <cell r="BG2984">
            <v>2301300</v>
          </cell>
          <cell r="BH2984" t="str">
            <v>Average</v>
          </cell>
          <cell r="BI2984" t="str">
            <v>Vertically Integrated</v>
          </cell>
          <cell r="BJ2984" t="str">
            <v>Settled</v>
          </cell>
          <cell r="BK2984" t="str">
            <v>No</v>
          </cell>
          <cell r="BL2984" t="str">
            <v>No</v>
          </cell>
        </row>
        <row r="2985">
          <cell r="AE2985">
            <v>289</v>
          </cell>
          <cell r="AF2985">
            <v>0</v>
          </cell>
          <cell r="AG2985">
            <v>1</v>
          </cell>
          <cell r="AH2985">
            <v>1</v>
          </cell>
          <cell r="AI2985">
            <v>1</v>
          </cell>
          <cell r="AJ2985">
            <v>1</v>
          </cell>
          <cell r="AL2985">
            <v>53</v>
          </cell>
          <cell r="AM2985">
            <v>183</v>
          </cell>
          <cell r="AO2985" t="str">
            <v>D-UG-153</v>
          </cell>
          <cell r="AP2985">
            <v>-667</v>
          </cell>
          <cell r="AQ2985" t="str">
            <v>OR</v>
          </cell>
          <cell r="AR2985" t="str">
            <v>Avista Corporation</v>
          </cell>
          <cell r="AT2985" t="str">
            <v>Natural Gas</v>
          </cell>
          <cell r="AU2985">
            <v>37720</v>
          </cell>
          <cell r="AV2985">
            <v>7500</v>
          </cell>
          <cell r="AW2985">
            <v>9.86</v>
          </cell>
          <cell r="AX2985">
            <v>11.75</v>
          </cell>
          <cell r="AY2985">
            <v>42.25</v>
          </cell>
          <cell r="AZ2985">
            <v>70600</v>
          </cell>
          <cell r="BA2985">
            <v>37889</v>
          </cell>
          <cell r="BB2985">
            <v>6300</v>
          </cell>
          <cell r="BC2985">
            <v>8.8800000000000008</v>
          </cell>
          <cell r="BD2985">
            <v>10.25</v>
          </cell>
          <cell r="BE2985">
            <v>48.25</v>
          </cell>
          <cell r="BF2985">
            <v>37621</v>
          </cell>
          <cell r="BG2985">
            <v>70600</v>
          </cell>
          <cell r="BH2985" t="str">
            <v>Average</v>
          </cell>
          <cell r="BI2985" t="str">
            <v>Distribution</v>
          </cell>
          <cell r="BJ2985" t="str">
            <v>Settled</v>
          </cell>
          <cell r="BK2985" t="str">
            <v>No</v>
          </cell>
          <cell r="BL2985" t="str">
            <v>No</v>
          </cell>
        </row>
        <row r="2986">
          <cell r="AE2986">
            <v>289</v>
          </cell>
          <cell r="AF2986">
            <v>0</v>
          </cell>
          <cell r="AG2986">
            <v>1</v>
          </cell>
          <cell r="AH2986">
            <v>1</v>
          </cell>
          <cell r="AI2986">
            <v>1</v>
          </cell>
          <cell r="AJ2986">
            <v>1</v>
          </cell>
          <cell r="AL2986">
            <v>54</v>
          </cell>
          <cell r="AM2986">
            <v>184</v>
          </cell>
          <cell r="AO2986" t="str">
            <v>D-UG-152</v>
          </cell>
          <cell r="AP2986">
            <v>-442</v>
          </cell>
          <cell r="AQ2986" t="str">
            <v>OR</v>
          </cell>
          <cell r="AR2986" t="str">
            <v>Northwest Natural Gas Company</v>
          </cell>
          <cell r="AS2986" t="str">
            <v>NWN</v>
          </cell>
          <cell r="AT2986" t="str">
            <v>Natural Gas</v>
          </cell>
          <cell r="AU2986">
            <v>37589</v>
          </cell>
          <cell r="AV2986">
            <v>38100</v>
          </cell>
          <cell r="AW2986">
            <v>9.27</v>
          </cell>
          <cell r="AX2986">
            <v>11.3</v>
          </cell>
          <cell r="AY2986">
            <v>50</v>
          </cell>
          <cell r="AZ2986">
            <v>852900</v>
          </cell>
          <cell r="BA2986">
            <v>37855</v>
          </cell>
          <cell r="BB2986">
            <v>13900</v>
          </cell>
          <cell r="BC2986">
            <v>8.6199999999999992</v>
          </cell>
          <cell r="BD2986">
            <v>10.199999999999999</v>
          </cell>
          <cell r="BE2986">
            <v>49.5</v>
          </cell>
          <cell r="BF2986">
            <v>38260</v>
          </cell>
          <cell r="BG2986">
            <v>854000</v>
          </cell>
          <cell r="BH2986" t="str">
            <v>Average</v>
          </cell>
          <cell r="BI2986" t="str">
            <v>Distribution</v>
          </cell>
          <cell r="BJ2986" t="str">
            <v>Settled</v>
          </cell>
          <cell r="BK2986" t="str">
            <v>Yes</v>
          </cell>
          <cell r="BL2986" t="str">
            <v>No</v>
          </cell>
        </row>
        <row r="2987">
          <cell r="AE2987">
            <v>289</v>
          </cell>
          <cell r="AF2987">
            <v>0</v>
          </cell>
          <cell r="AG2987">
            <v>1</v>
          </cell>
          <cell r="AH2987">
            <v>1</v>
          </cell>
          <cell r="AI2987">
            <v>1</v>
          </cell>
          <cell r="AJ2987">
            <v>1</v>
          </cell>
          <cell r="AL2987">
            <v>54</v>
          </cell>
          <cell r="AM2987">
            <v>184</v>
          </cell>
          <cell r="AO2987" t="str">
            <v>D-UG-132</v>
          </cell>
          <cell r="AP2987">
            <v>-441</v>
          </cell>
          <cell r="AQ2987" t="str">
            <v>OR</v>
          </cell>
          <cell r="AR2987" t="str">
            <v>Northwest Natural Gas Company</v>
          </cell>
          <cell r="AS2987" t="str">
            <v>NWN</v>
          </cell>
          <cell r="AT2987" t="str">
            <v>Natural Gas</v>
          </cell>
          <cell r="AU2987">
            <v>36084</v>
          </cell>
          <cell r="AV2987">
            <v>14700</v>
          </cell>
          <cell r="AW2987">
            <v>9.56</v>
          </cell>
          <cell r="AX2987">
            <v>11.25</v>
          </cell>
          <cell r="AY2987">
            <v>50.2</v>
          </cell>
          <cell r="AZ2987">
            <v>781900</v>
          </cell>
          <cell r="BA2987">
            <v>36476</v>
          </cell>
          <cell r="BB2987">
            <v>200</v>
          </cell>
          <cell r="BC2987">
            <v>8.91</v>
          </cell>
          <cell r="BD2987">
            <v>10.25</v>
          </cell>
          <cell r="BE2987">
            <v>47.71</v>
          </cell>
          <cell r="BF2987">
            <v>36160</v>
          </cell>
          <cell r="BG2987">
            <v>777000</v>
          </cell>
          <cell r="BH2987" t="str">
            <v>Average</v>
          </cell>
          <cell r="BI2987" t="str">
            <v>Distribution</v>
          </cell>
          <cell r="BJ2987" t="str">
            <v>Fully Litigated</v>
          </cell>
          <cell r="BK2987" t="str">
            <v>No</v>
          </cell>
          <cell r="BL2987" t="str">
            <v>No</v>
          </cell>
        </row>
        <row r="2988">
          <cell r="AE2988">
            <v>289</v>
          </cell>
          <cell r="AF2988">
            <v>0</v>
          </cell>
          <cell r="AG2988">
            <v>1</v>
          </cell>
          <cell r="AH2988">
            <v>1</v>
          </cell>
          <cell r="AI2988">
            <v>1</v>
          </cell>
          <cell r="AJ2988">
            <v>0</v>
          </cell>
          <cell r="AL2988">
            <v>54</v>
          </cell>
          <cell r="AM2988">
            <v>184</v>
          </cell>
          <cell r="AO2988" t="str">
            <v>D-UE-94</v>
          </cell>
          <cell r="AP2988">
            <v>-440</v>
          </cell>
          <cell r="AQ2988" t="str">
            <v>OR</v>
          </cell>
          <cell r="AR2988" t="str">
            <v>PacifiCorp</v>
          </cell>
          <cell r="AS2988" t="str">
            <v>BRK.A</v>
          </cell>
          <cell r="AT2988" t="str">
            <v>Electric</v>
          </cell>
          <cell r="AU2988">
            <v>34943</v>
          </cell>
          <cell r="AV2988">
            <v>124900</v>
          </cell>
          <cell r="AW2988">
            <v>9.83</v>
          </cell>
          <cell r="AX2988">
            <v>12.25</v>
          </cell>
          <cell r="AY2988">
            <v>46.6</v>
          </cell>
          <cell r="AZ2988" t="str">
            <v>NA</v>
          </cell>
          <cell r="BA2988">
            <v>35256</v>
          </cell>
          <cell r="BB2988">
            <v>26800</v>
          </cell>
          <cell r="BC2988" t="str">
            <v>NA</v>
          </cell>
          <cell r="BD2988" t="str">
            <v>NA</v>
          </cell>
          <cell r="BE2988" t="str">
            <v>NA</v>
          </cell>
          <cell r="BF2988">
            <v>35611</v>
          </cell>
          <cell r="BG2988" t="str">
            <v>NA</v>
          </cell>
          <cell r="BH2988" t="str">
            <v>Average</v>
          </cell>
          <cell r="BI2988" t="str">
            <v>Vertically Integrated</v>
          </cell>
          <cell r="BJ2988" t="str">
            <v>Settled</v>
          </cell>
          <cell r="BK2988" t="str">
            <v>No</v>
          </cell>
          <cell r="BL2988" t="str">
            <v>No</v>
          </cell>
        </row>
        <row r="2989">
          <cell r="AE2989">
            <v>289</v>
          </cell>
          <cell r="AF2989">
            <v>0</v>
          </cell>
          <cell r="AG2989">
            <v>1</v>
          </cell>
          <cell r="AH2989">
            <v>1</v>
          </cell>
          <cell r="AI2989">
            <v>1</v>
          </cell>
          <cell r="AJ2989">
            <v>0</v>
          </cell>
          <cell r="AL2989">
            <v>54</v>
          </cell>
          <cell r="AM2989">
            <v>184</v>
          </cell>
          <cell r="AO2989" t="str">
            <v>D-UE-88</v>
          </cell>
          <cell r="AP2989">
            <v>-439</v>
          </cell>
          <cell r="AQ2989" t="str">
            <v>OR</v>
          </cell>
          <cell r="AR2989" t="str">
            <v>Portland General Electric Company</v>
          </cell>
          <cell r="AT2989" t="str">
            <v>Electric</v>
          </cell>
          <cell r="AU2989">
            <v>34281</v>
          </cell>
          <cell r="AV2989">
            <v>59000</v>
          </cell>
          <cell r="AW2989">
            <v>9.5399999999999991</v>
          </cell>
          <cell r="AX2989">
            <v>11.5</v>
          </cell>
          <cell r="AY2989">
            <v>44.3</v>
          </cell>
          <cell r="AZ2989" t="str">
            <v>NA</v>
          </cell>
          <cell r="BA2989">
            <v>34787</v>
          </cell>
          <cell r="BB2989">
            <v>51000</v>
          </cell>
          <cell r="BC2989">
            <v>9.51</v>
          </cell>
          <cell r="BD2989">
            <v>11.6</v>
          </cell>
          <cell r="BE2989">
            <v>45.44</v>
          </cell>
          <cell r="BF2989">
            <v>35064</v>
          </cell>
          <cell r="BG2989" t="str">
            <v>NA</v>
          </cell>
          <cell r="BH2989" t="str">
            <v>Average</v>
          </cell>
          <cell r="BI2989" t="str">
            <v>Vertically Integrated</v>
          </cell>
          <cell r="BJ2989" t="str">
            <v>Fully Litigated</v>
          </cell>
          <cell r="BK2989" t="str">
            <v>No</v>
          </cell>
          <cell r="BL2989" t="str">
            <v>No</v>
          </cell>
        </row>
        <row r="2990">
          <cell r="AE2990">
            <v>289</v>
          </cell>
          <cell r="AF2990">
            <v>0</v>
          </cell>
          <cell r="AG2990">
            <v>1</v>
          </cell>
          <cell r="AH2990">
            <v>1</v>
          </cell>
          <cell r="AI2990">
            <v>1</v>
          </cell>
          <cell r="AJ2990">
            <v>0</v>
          </cell>
          <cell r="AL2990">
            <v>54</v>
          </cell>
          <cell r="AM2990">
            <v>184</v>
          </cell>
          <cell r="AO2990" t="str">
            <v>D-UE-79</v>
          </cell>
          <cell r="AP2990">
            <v>-438</v>
          </cell>
          <cell r="AQ2990" t="str">
            <v>OR</v>
          </cell>
          <cell r="AR2990" t="str">
            <v>Portland General Electric Company</v>
          </cell>
          <cell r="AT2990" t="str">
            <v>Electric</v>
          </cell>
          <cell r="AU2990">
            <v>32954</v>
          </cell>
          <cell r="AV2990">
            <v>80700</v>
          </cell>
          <cell r="AW2990">
            <v>11.1</v>
          </cell>
          <cell r="AX2990">
            <v>13.5</v>
          </cell>
          <cell r="AY2990">
            <v>46</v>
          </cell>
          <cell r="AZ2990">
            <v>1575400</v>
          </cell>
          <cell r="BA2990">
            <v>33273</v>
          </cell>
          <cell r="BB2990">
            <v>26900</v>
          </cell>
          <cell r="BC2990">
            <v>10.52</v>
          </cell>
          <cell r="BD2990">
            <v>12.5</v>
          </cell>
          <cell r="BE2990">
            <v>42.96</v>
          </cell>
          <cell r="BF2990">
            <v>33603</v>
          </cell>
          <cell r="BG2990">
            <v>1573500</v>
          </cell>
          <cell r="BH2990" t="str">
            <v>Average</v>
          </cell>
          <cell r="BI2990" t="str">
            <v>Vertically Integrated</v>
          </cell>
          <cell r="BJ2990" t="str">
            <v>Settled</v>
          </cell>
          <cell r="BK2990" t="str">
            <v>No</v>
          </cell>
          <cell r="BL2990" t="str">
            <v>No</v>
          </cell>
        </row>
        <row r="2991">
          <cell r="AE2991">
            <v>289</v>
          </cell>
          <cell r="AF2991">
            <v>0</v>
          </cell>
          <cell r="AG2991">
            <v>1</v>
          </cell>
          <cell r="AH2991">
            <v>1</v>
          </cell>
          <cell r="AI2991">
            <v>1</v>
          </cell>
          <cell r="AJ2991">
            <v>0</v>
          </cell>
          <cell r="AL2991">
            <v>54</v>
          </cell>
          <cell r="AM2991">
            <v>184</v>
          </cell>
          <cell r="AO2991" t="str">
            <v>D-UE-170</v>
          </cell>
          <cell r="AP2991">
            <v>-437</v>
          </cell>
          <cell r="AQ2991" t="str">
            <v>OR</v>
          </cell>
          <cell r="AR2991" t="str">
            <v>PacifiCorp</v>
          </cell>
          <cell r="AS2991" t="str">
            <v>BRK.A</v>
          </cell>
          <cell r="AT2991" t="str">
            <v>Electric</v>
          </cell>
          <cell r="AU2991">
            <v>38306</v>
          </cell>
          <cell r="AV2991">
            <v>52500</v>
          </cell>
          <cell r="AW2991">
            <v>8.06</v>
          </cell>
          <cell r="AX2991">
            <v>10</v>
          </cell>
          <cell r="AY2991">
            <v>47.56</v>
          </cell>
          <cell r="AZ2991">
            <v>2175700</v>
          </cell>
          <cell r="BA2991">
            <v>38623</v>
          </cell>
          <cell r="BB2991">
            <v>25900</v>
          </cell>
          <cell r="BC2991">
            <v>8.06</v>
          </cell>
          <cell r="BD2991">
            <v>10</v>
          </cell>
          <cell r="BE2991">
            <v>47.56</v>
          </cell>
          <cell r="BF2991">
            <v>39082</v>
          </cell>
          <cell r="BG2991">
            <v>2175700</v>
          </cell>
          <cell r="BH2991" t="str">
            <v>Average</v>
          </cell>
          <cell r="BI2991" t="str">
            <v>Vertically Integrated</v>
          </cell>
          <cell r="BJ2991" t="str">
            <v>Settled</v>
          </cell>
          <cell r="BK2991" t="str">
            <v>No</v>
          </cell>
          <cell r="BL2991" t="str">
            <v>No</v>
          </cell>
        </row>
        <row r="2992">
          <cell r="AE2992">
            <v>289</v>
          </cell>
          <cell r="AF2992">
            <v>0</v>
          </cell>
          <cell r="AG2992">
            <v>1</v>
          </cell>
          <cell r="AH2992">
            <v>1</v>
          </cell>
          <cell r="AI2992">
            <v>1</v>
          </cell>
          <cell r="AJ2992">
            <v>0</v>
          </cell>
          <cell r="AL2992">
            <v>54</v>
          </cell>
          <cell r="AM2992">
            <v>184</v>
          </cell>
          <cell r="AO2992" t="str">
            <v>D-UE-147</v>
          </cell>
          <cell r="AP2992">
            <v>-436</v>
          </cell>
          <cell r="AQ2992" t="str">
            <v>OR</v>
          </cell>
          <cell r="AR2992" t="str">
            <v>PacifiCorp</v>
          </cell>
          <cell r="AS2992" t="str">
            <v>BRK.A</v>
          </cell>
          <cell r="AT2992" t="str">
            <v>Electric</v>
          </cell>
          <cell r="AU2992">
            <v>37698</v>
          </cell>
          <cell r="AV2992">
            <v>57900</v>
          </cell>
          <cell r="AW2992">
            <v>8.8000000000000007</v>
          </cell>
          <cell r="AX2992">
            <v>11.5</v>
          </cell>
          <cell r="AY2992">
            <v>44.95</v>
          </cell>
          <cell r="AZ2992">
            <v>2115000</v>
          </cell>
          <cell r="BA2992">
            <v>37859</v>
          </cell>
          <cell r="BB2992">
            <v>8500</v>
          </cell>
          <cell r="BC2992">
            <v>8.2799999999999994</v>
          </cell>
          <cell r="BD2992">
            <v>10.5</v>
          </cell>
          <cell r="BE2992">
            <v>46</v>
          </cell>
          <cell r="BF2992">
            <v>38077</v>
          </cell>
          <cell r="BG2992">
            <v>2109000</v>
          </cell>
          <cell r="BH2992" t="str">
            <v>Average</v>
          </cell>
          <cell r="BI2992" t="str">
            <v>Vertically Integrated</v>
          </cell>
          <cell r="BJ2992" t="str">
            <v>Settled</v>
          </cell>
          <cell r="BK2992" t="str">
            <v>No</v>
          </cell>
          <cell r="BL2992" t="str">
            <v>No</v>
          </cell>
        </row>
        <row r="2993">
          <cell r="AE2993">
            <v>289</v>
          </cell>
          <cell r="AF2993">
            <v>0</v>
          </cell>
          <cell r="AG2993">
            <v>1</v>
          </cell>
          <cell r="AH2993">
            <v>1</v>
          </cell>
          <cell r="AI2993">
            <v>1</v>
          </cell>
          <cell r="AJ2993">
            <v>0</v>
          </cell>
          <cell r="AL2993">
            <v>54</v>
          </cell>
          <cell r="AM2993">
            <v>184</v>
          </cell>
          <cell r="AO2993" t="str">
            <v>D-UE-116</v>
          </cell>
          <cell r="AP2993">
            <v>-435</v>
          </cell>
          <cell r="AQ2993" t="str">
            <v>OR</v>
          </cell>
          <cell r="AR2993" t="str">
            <v>PacifiCorp</v>
          </cell>
          <cell r="AS2993" t="str">
            <v>BRK.A</v>
          </cell>
          <cell r="AT2993" t="str">
            <v>Electric</v>
          </cell>
          <cell r="AU2993">
            <v>36831</v>
          </cell>
          <cell r="AV2993">
            <v>103000</v>
          </cell>
          <cell r="AW2993">
            <v>9.08</v>
          </cell>
          <cell r="AX2993">
            <v>11.5</v>
          </cell>
          <cell r="AY2993">
            <v>47.6</v>
          </cell>
          <cell r="AZ2993">
            <v>2400000</v>
          </cell>
          <cell r="BA2993">
            <v>37141</v>
          </cell>
          <cell r="BB2993">
            <v>64400</v>
          </cell>
          <cell r="BC2993">
            <v>8.61</v>
          </cell>
          <cell r="BD2993">
            <v>10.75</v>
          </cell>
          <cell r="BE2993">
            <v>46.3</v>
          </cell>
          <cell r="BF2993">
            <v>37256</v>
          </cell>
          <cell r="BG2993">
            <v>2393700</v>
          </cell>
          <cell r="BH2993" t="str">
            <v>Average</v>
          </cell>
          <cell r="BI2993" t="str">
            <v>Vertically Integrated</v>
          </cell>
          <cell r="BJ2993" t="str">
            <v>Settled</v>
          </cell>
          <cell r="BK2993" t="str">
            <v>No</v>
          </cell>
          <cell r="BL2993" t="str">
            <v>No</v>
          </cell>
        </row>
        <row r="2994">
          <cell r="AE2994">
            <v>289</v>
          </cell>
          <cell r="AF2994">
            <v>0</v>
          </cell>
          <cell r="AG2994">
            <v>1</v>
          </cell>
          <cell r="AH2994">
            <v>1</v>
          </cell>
          <cell r="AI2994">
            <v>1</v>
          </cell>
          <cell r="AJ2994">
            <v>0</v>
          </cell>
          <cell r="AL2994">
            <v>54</v>
          </cell>
          <cell r="AM2994">
            <v>184</v>
          </cell>
          <cell r="AO2994" t="str">
            <v>D-UE-115</v>
          </cell>
          <cell r="AP2994">
            <v>-434</v>
          </cell>
          <cell r="AQ2994" t="str">
            <v>OR</v>
          </cell>
          <cell r="AR2994" t="str">
            <v>Portland General Electric Company</v>
          </cell>
          <cell r="AT2994" t="str">
            <v>Electric</v>
          </cell>
          <cell r="AU2994">
            <v>36801</v>
          </cell>
          <cell r="AV2994">
            <v>324000</v>
          </cell>
          <cell r="AW2994">
            <v>9.74</v>
          </cell>
          <cell r="AX2994">
            <v>11.5</v>
          </cell>
          <cell r="AY2994">
            <v>52.16</v>
          </cell>
          <cell r="AZ2994" t="str">
            <v>NA</v>
          </cell>
          <cell r="BA2994">
            <v>37134</v>
          </cell>
          <cell r="BB2994">
            <v>440000</v>
          </cell>
          <cell r="BC2994">
            <v>9.08</v>
          </cell>
          <cell r="BD2994">
            <v>10.5</v>
          </cell>
          <cell r="BE2994">
            <v>52.16</v>
          </cell>
          <cell r="BF2994">
            <v>37621</v>
          </cell>
          <cell r="BG2994" t="str">
            <v>NA</v>
          </cell>
          <cell r="BH2994" t="str">
            <v>Average</v>
          </cell>
          <cell r="BI2994" t="str">
            <v>Vertically Integrated</v>
          </cell>
          <cell r="BJ2994" t="str">
            <v>Settled</v>
          </cell>
          <cell r="BK2994" t="str">
            <v>No</v>
          </cell>
          <cell r="BL2994" t="str">
            <v>No</v>
          </cell>
        </row>
        <row r="2995">
          <cell r="AE2995">
            <v>289</v>
          </cell>
          <cell r="AF2995">
            <v>0</v>
          </cell>
          <cell r="AG2995">
            <v>1</v>
          </cell>
          <cell r="AH2995">
            <v>1</v>
          </cell>
          <cell r="AI2995">
            <v>1</v>
          </cell>
          <cell r="AJ2995">
            <v>0</v>
          </cell>
          <cell r="AL2995">
            <v>54</v>
          </cell>
          <cell r="AM2995">
            <v>184</v>
          </cell>
          <cell r="AO2995" t="str">
            <v>D-UE-111</v>
          </cell>
          <cell r="AP2995">
            <v>-433</v>
          </cell>
          <cell r="AQ2995" t="str">
            <v>OR</v>
          </cell>
          <cell r="AR2995" t="str">
            <v>PacifiCorp</v>
          </cell>
          <cell r="AS2995" t="str">
            <v>BRK.A</v>
          </cell>
          <cell r="AT2995" t="str">
            <v>Electric</v>
          </cell>
          <cell r="AU2995">
            <v>36469</v>
          </cell>
          <cell r="AV2995">
            <v>61800</v>
          </cell>
          <cell r="AW2995">
            <v>9.1</v>
          </cell>
          <cell r="AX2995">
            <v>11.25</v>
          </cell>
          <cell r="AY2995">
            <v>48.8</v>
          </cell>
          <cell r="AZ2995" t="str">
            <v>NA</v>
          </cell>
          <cell r="BA2995">
            <v>36794</v>
          </cell>
          <cell r="BB2995">
            <v>13600</v>
          </cell>
          <cell r="BC2995">
            <v>8.7100000000000009</v>
          </cell>
          <cell r="BD2995" t="str">
            <v>NA</v>
          </cell>
          <cell r="BE2995" t="str">
            <v>NA</v>
          </cell>
          <cell r="BF2995">
            <v>36160</v>
          </cell>
          <cell r="BG2995" t="str">
            <v>NA</v>
          </cell>
          <cell r="BH2995" t="str">
            <v>Average</v>
          </cell>
          <cell r="BI2995" t="str">
            <v>Vertically Integrated</v>
          </cell>
          <cell r="BJ2995" t="str">
            <v>Settled</v>
          </cell>
          <cell r="BK2995" t="str">
            <v>No</v>
          </cell>
          <cell r="BL2995" t="str">
            <v>No</v>
          </cell>
        </row>
        <row r="2996">
          <cell r="AE2996">
            <v>289</v>
          </cell>
          <cell r="AF2996">
            <v>0</v>
          </cell>
          <cell r="AG2996">
            <v>1</v>
          </cell>
          <cell r="AH2996">
            <v>1</v>
          </cell>
          <cell r="AI2996">
            <v>1</v>
          </cell>
          <cell r="AJ2996">
            <v>1</v>
          </cell>
          <cell r="AL2996">
            <v>54</v>
          </cell>
          <cell r="AM2996">
            <v>184</v>
          </cell>
          <cell r="AO2996" t="str">
            <v>D-UG-181</v>
          </cell>
          <cell r="AP2996">
            <v>218</v>
          </cell>
          <cell r="AQ2996" t="str">
            <v>OR</v>
          </cell>
          <cell r="AR2996" t="str">
            <v>Avista Corporation</v>
          </cell>
          <cell r="AT2996" t="str">
            <v>Natural Gas</v>
          </cell>
          <cell r="AU2996">
            <v>39367</v>
          </cell>
          <cell r="AV2996">
            <v>2970</v>
          </cell>
          <cell r="AW2996">
            <v>8.98</v>
          </cell>
          <cell r="AX2996">
            <v>11</v>
          </cell>
          <cell r="AY2996">
            <v>51.15</v>
          </cell>
          <cell r="AZ2996">
            <v>92572</v>
          </cell>
          <cell r="BA2996">
            <v>39538</v>
          </cell>
          <cell r="BB2996">
            <v>2283.6550000000002</v>
          </cell>
          <cell r="BC2996">
            <v>8.2100000000000009</v>
          </cell>
          <cell r="BD2996">
            <v>10</v>
          </cell>
          <cell r="BE2996">
            <v>50</v>
          </cell>
          <cell r="BF2996">
            <v>39082</v>
          </cell>
          <cell r="BG2996">
            <v>99119.459000000003</v>
          </cell>
          <cell r="BH2996" t="str">
            <v>Average</v>
          </cell>
          <cell r="BI2996" t="str">
            <v>Distribution</v>
          </cell>
          <cell r="BJ2996" t="str">
            <v>Settled</v>
          </cell>
          <cell r="BK2996" t="str">
            <v>Yes</v>
          </cell>
          <cell r="BL2996" t="str">
            <v>No</v>
          </cell>
        </row>
        <row r="2997">
          <cell r="AE2997">
            <v>289</v>
          </cell>
          <cell r="AF2997">
            <v>0</v>
          </cell>
          <cell r="AG2997">
            <v>1</v>
          </cell>
          <cell r="AH2997">
            <v>1</v>
          </cell>
          <cell r="AI2997">
            <v>1</v>
          </cell>
          <cell r="AJ2997">
            <v>0</v>
          </cell>
          <cell r="AL2997">
            <v>54</v>
          </cell>
          <cell r="AM2997">
            <v>184</v>
          </cell>
          <cell r="AO2997" t="str">
            <v>D-UE-197</v>
          </cell>
          <cell r="AP2997">
            <v>296</v>
          </cell>
          <cell r="AQ2997" t="str">
            <v>OR</v>
          </cell>
          <cell r="AR2997" t="str">
            <v>Portland General Electric Company</v>
          </cell>
          <cell r="AT2997" t="str">
            <v>Electric</v>
          </cell>
          <cell r="AU2997">
            <v>39505</v>
          </cell>
          <cell r="AV2997">
            <v>162200</v>
          </cell>
          <cell r="AW2997">
            <v>8.33</v>
          </cell>
          <cell r="AX2997">
            <v>10.1</v>
          </cell>
          <cell r="AY2997">
            <v>50</v>
          </cell>
          <cell r="AZ2997">
            <v>2275800</v>
          </cell>
          <cell r="BA2997">
            <v>39811</v>
          </cell>
          <cell r="BB2997">
            <v>120000</v>
          </cell>
          <cell r="BC2997">
            <v>8.2799999999999994</v>
          </cell>
          <cell r="BD2997">
            <v>10</v>
          </cell>
          <cell r="BE2997">
            <v>50</v>
          </cell>
          <cell r="BF2997">
            <v>40178</v>
          </cell>
          <cell r="BG2997">
            <v>2278329</v>
          </cell>
          <cell r="BH2997" t="str">
            <v>Average</v>
          </cell>
          <cell r="BI2997" t="str">
            <v>Vertically Integrated</v>
          </cell>
          <cell r="BJ2997" t="str">
            <v>Fully Litigated</v>
          </cell>
          <cell r="BK2997" t="str">
            <v>No</v>
          </cell>
          <cell r="BL2997" t="str">
            <v>No</v>
          </cell>
        </row>
        <row r="2998">
          <cell r="AE2998">
            <v>289</v>
          </cell>
          <cell r="AF2998">
            <v>0</v>
          </cell>
          <cell r="AG2998">
            <v>1</v>
          </cell>
          <cell r="AH2998">
            <v>1</v>
          </cell>
          <cell r="AI2998">
            <v>1</v>
          </cell>
          <cell r="AJ2998">
            <v>0</v>
          </cell>
          <cell r="AL2998">
            <v>54</v>
          </cell>
          <cell r="AM2998">
            <v>184</v>
          </cell>
          <cell r="AO2998" t="str">
            <v>D-UE-210</v>
          </cell>
          <cell r="AP2998">
            <v>456</v>
          </cell>
          <cell r="AQ2998" t="str">
            <v>OR</v>
          </cell>
          <cell r="AR2998" t="str">
            <v>PacifiCorp</v>
          </cell>
          <cell r="AS2998" t="str">
            <v>BRK.A</v>
          </cell>
          <cell r="AT2998" t="str">
            <v>Electric</v>
          </cell>
          <cell r="AU2998">
            <v>39905</v>
          </cell>
          <cell r="AV2998">
            <v>92057.256000000008</v>
          </cell>
          <cell r="AW2998">
            <v>8.5500000000000007</v>
          </cell>
          <cell r="AX2998">
            <v>11</v>
          </cell>
          <cell r="AY2998">
            <v>51.2</v>
          </cell>
          <cell r="AZ2998">
            <v>2958307</v>
          </cell>
          <cell r="BA2998">
            <v>40204</v>
          </cell>
          <cell r="BB2998">
            <v>41500</v>
          </cell>
          <cell r="BC2998">
            <v>8.08</v>
          </cell>
          <cell r="BD2998">
            <v>10.130000000000001</v>
          </cell>
          <cell r="BE2998">
            <v>51</v>
          </cell>
          <cell r="BF2998">
            <v>40543</v>
          </cell>
          <cell r="BG2998">
            <v>2907828</v>
          </cell>
          <cell r="BH2998" t="str">
            <v>Average</v>
          </cell>
          <cell r="BI2998" t="str">
            <v>Vertically Integrated</v>
          </cell>
          <cell r="BJ2998" t="str">
            <v>Settled</v>
          </cell>
          <cell r="BK2998" t="str">
            <v>No</v>
          </cell>
          <cell r="BL2998" t="str">
            <v>No</v>
          </cell>
        </row>
        <row r="2999">
          <cell r="AE2999">
            <v>289</v>
          </cell>
          <cell r="AF2999">
            <v>0</v>
          </cell>
          <cell r="AG2999">
            <v>1</v>
          </cell>
          <cell r="AH2999">
            <v>1</v>
          </cell>
          <cell r="AI2999">
            <v>1</v>
          </cell>
          <cell r="AJ2999">
            <v>1</v>
          </cell>
          <cell r="AL2999">
            <v>54</v>
          </cell>
          <cell r="AM2999">
            <v>184</v>
          </cell>
          <cell r="AO2999" t="str">
            <v>D-UG-186</v>
          </cell>
          <cell r="AP2999">
            <v>503</v>
          </cell>
          <cell r="AQ2999" t="str">
            <v>OR</v>
          </cell>
          <cell r="AR2999" t="str">
            <v>Avista Corporation</v>
          </cell>
          <cell r="AT2999" t="str">
            <v>Natural Gas</v>
          </cell>
          <cell r="AU2999">
            <v>39989</v>
          </cell>
          <cell r="AV2999">
            <v>14200</v>
          </cell>
          <cell r="AW2999">
            <v>8.9600000000000009</v>
          </cell>
          <cell r="AX2999">
            <v>11</v>
          </cell>
          <cell r="AY2999">
            <v>51.45</v>
          </cell>
          <cell r="AZ2999">
            <v>147600</v>
          </cell>
          <cell r="BA2999">
            <v>40112</v>
          </cell>
          <cell r="BB2999">
            <v>8750</v>
          </cell>
          <cell r="BC2999">
            <v>8.19</v>
          </cell>
          <cell r="BD2999">
            <v>10.1</v>
          </cell>
          <cell r="BE2999">
            <v>50</v>
          </cell>
          <cell r="BF2999">
            <v>40543</v>
          </cell>
          <cell r="BG2999">
            <v>133415</v>
          </cell>
          <cell r="BH2999" t="str">
            <v>Average</v>
          </cell>
          <cell r="BI2999" t="str">
            <v>Distribution</v>
          </cell>
          <cell r="BJ2999" t="str">
            <v>Settled</v>
          </cell>
          <cell r="BK2999" t="str">
            <v>No</v>
          </cell>
          <cell r="BL2999" t="str">
            <v>No</v>
          </cell>
        </row>
        <row r="3000">
          <cell r="AE3000">
            <v>289</v>
          </cell>
          <cell r="AF3000">
            <v>0</v>
          </cell>
          <cell r="AG3000">
            <v>1</v>
          </cell>
          <cell r="AH3000">
            <v>1</v>
          </cell>
          <cell r="AI3000">
            <v>1</v>
          </cell>
          <cell r="AJ3000">
            <v>0</v>
          </cell>
          <cell r="AL3000">
            <v>54</v>
          </cell>
          <cell r="AM3000">
            <v>184</v>
          </cell>
          <cell r="AO3000" t="str">
            <v>D-UE-213</v>
          </cell>
          <cell r="AP3000">
            <v>577</v>
          </cell>
          <cell r="AQ3000" t="str">
            <v>OR</v>
          </cell>
          <cell r="AR3000" t="str">
            <v>Idaho Power Company</v>
          </cell>
          <cell r="AS3000" t="str">
            <v>IDA</v>
          </cell>
          <cell r="AT3000" t="str">
            <v>Electric</v>
          </cell>
          <cell r="AU3000">
            <v>40025</v>
          </cell>
          <cell r="AV3000">
            <v>7300</v>
          </cell>
          <cell r="AW3000">
            <v>8.68</v>
          </cell>
          <cell r="AX3000">
            <v>11.25</v>
          </cell>
          <cell r="AY3000">
            <v>49.8</v>
          </cell>
          <cell r="AZ3000">
            <v>110800</v>
          </cell>
          <cell r="BA3000">
            <v>40233</v>
          </cell>
          <cell r="BB3000">
            <v>5000</v>
          </cell>
          <cell r="BC3000">
            <v>8.06</v>
          </cell>
          <cell r="BD3000">
            <v>10.18</v>
          </cell>
          <cell r="BE3000">
            <v>49.8</v>
          </cell>
          <cell r="BF3000">
            <v>40178</v>
          </cell>
          <cell r="BG3000">
            <v>109600</v>
          </cell>
          <cell r="BH3000" t="str">
            <v>Average</v>
          </cell>
          <cell r="BI3000" t="str">
            <v>Vertically Integrated</v>
          </cell>
          <cell r="BJ3000" t="str">
            <v>Settled</v>
          </cell>
          <cell r="BK3000" t="str">
            <v>No</v>
          </cell>
          <cell r="BL3000" t="str">
            <v>No</v>
          </cell>
        </row>
        <row r="3001">
          <cell r="AE3001">
            <v>289</v>
          </cell>
          <cell r="AF3001">
            <v>0</v>
          </cell>
          <cell r="AG3001">
            <v>1</v>
          </cell>
          <cell r="AH3001">
            <v>1</v>
          </cell>
          <cell r="AI3001">
            <v>1</v>
          </cell>
          <cell r="AJ3001">
            <v>0</v>
          </cell>
          <cell r="AL3001">
            <v>54</v>
          </cell>
          <cell r="AM3001">
            <v>184</v>
          </cell>
          <cell r="AO3001" t="str">
            <v>D-UE 215</v>
          </cell>
          <cell r="AP3001">
            <v>592</v>
          </cell>
          <cell r="AQ3001" t="str">
            <v>OR</v>
          </cell>
          <cell r="AR3001" t="str">
            <v>Portland General Electric Company</v>
          </cell>
          <cell r="AT3001" t="str">
            <v>Electric</v>
          </cell>
          <cell r="AU3001">
            <v>40225</v>
          </cell>
          <cell r="AV3001">
            <v>157800</v>
          </cell>
          <cell r="AW3001">
            <v>8.2899999999999991</v>
          </cell>
          <cell r="AX3001">
            <v>10.5</v>
          </cell>
          <cell r="AY3001">
            <v>50</v>
          </cell>
          <cell r="AZ3001">
            <v>3243601</v>
          </cell>
          <cell r="BA3001">
            <v>40529</v>
          </cell>
          <cell r="BB3001">
            <v>100200</v>
          </cell>
          <cell r="BC3001">
            <v>8.0299999999999994</v>
          </cell>
          <cell r="BD3001">
            <v>10</v>
          </cell>
          <cell r="BE3001">
            <v>50</v>
          </cell>
          <cell r="BF3001">
            <v>40908</v>
          </cell>
          <cell r="BG3001">
            <v>3150000</v>
          </cell>
          <cell r="BH3001" t="str">
            <v>Average</v>
          </cell>
          <cell r="BI3001" t="str">
            <v>Vertically Integrated</v>
          </cell>
          <cell r="BJ3001" t="str">
            <v>Settled</v>
          </cell>
          <cell r="BK3001" t="str">
            <v>No</v>
          </cell>
          <cell r="BL3001" t="str">
            <v>No</v>
          </cell>
        </row>
        <row r="3002">
          <cell r="AE3002">
            <v>289</v>
          </cell>
          <cell r="AF3002">
            <v>0</v>
          </cell>
          <cell r="AG3002">
            <v>1</v>
          </cell>
          <cell r="AH3002">
            <v>1</v>
          </cell>
          <cell r="AI3002">
            <v>1</v>
          </cell>
          <cell r="AJ3002">
            <v>0</v>
          </cell>
          <cell r="AL3002">
            <v>54</v>
          </cell>
          <cell r="AM3002">
            <v>184</v>
          </cell>
          <cell r="AO3002" t="str">
            <v>D-UE-217</v>
          </cell>
          <cell r="AP3002">
            <v>594</v>
          </cell>
          <cell r="AQ3002" t="str">
            <v>OR</v>
          </cell>
          <cell r="AR3002" t="str">
            <v>PacifiCorp</v>
          </cell>
          <cell r="AS3002" t="str">
            <v>BRK.A</v>
          </cell>
          <cell r="AT3002" t="str">
            <v>Electric</v>
          </cell>
          <cell r="AU3002">
            <v>40238</v>
          </cell>
          <cell r="AV3002">
            <v>130924.178</v>
          </cell>
          <cell r="AW3002">
            <v>8.3800000000000008</v>
          </cell>
          <cell r="AX3002">
            <v>10.6</v>
          </cell>
          <cell r="AY3002">
            <v>53.3</v>
          </cell>
          <cell r="AZ3002">
            <v>3315956.804</v>
          </cell>
          <cell r="BA3002">
            <v>40526</v>
          </cell>
          <cell r="BB3002">
            <v>80000</v>
          </cell>
          <cell r="BC3002">
            <v>8.08</v>
          </cell>
          <cell r="BD3002">
            <v>10.130000000000001</v>
          </cell>
          <cell r="BE3002">
            <v>51</v>
          </cell>
          <cell r="BF3002">
            <v>40908</v>
          </cell>
          <cell r="BG3002">
            <v>3311409</v>
          </cell>
          <cell r="BH3002" t="str">
            <v>Average</v>
          </cell>
          <cell r="BI3002" t="str">
            <v>Vertically Integrated</v>
          </cell>
          <cell r="BJ3002" t="str">
            <v>Settled</v>
          </cell>
          <cell r="BK3002" t="str">
            <v>No</v>
          </cell>
          <cell r="BL3002" t="str">
            <v>No</v>
          </cell>
        </row>
        <row r="3003">
          <cell r="AE3003">
            <v>289</v>
          </cell>
          <cell r="AF3003">
            <v>0</v>
          </cell>
          <cell r="AG3003">
            <v>1</v>
          </cell>
          <cell r="AH3003">
            <v>1</v>
          </cell>
          <cell r="AI3003">
            <v>1</v>
          </cell>
          <cell r="AJ3003">
            <v>1</v>
          </cell>
          <cell r="AL3003">
            <v>54</v>
          </cell>
          <cell r="AM3003">
            <v>184</v>
          </cell>
          <cell r="AO3003" t="str">
            <v>D-UG 201</v>
          </cell>
          <cell r="AP3003">
            <v>679</v>
          </cell>
          <cell r="AQ3003" t="str">
            <v>OR</v>
          </cell>
          <cell r="AR3003" t="str">
            <v>Avista Corporation</v>
          </cell>
          <cell r="AT3003" t="str">
            <v>Natural Gas</v>
          </cell>
          <cell r="AU3003">
            <v>40451</v>
          </cell>
          <cell r="AV3003">
            <v>5446</v>
          </cell>
          <cell r="AW3003">
            <v>8.61</v>
          </cell>
          <cell r="AX3003">
            <v>10.9</v>
          </cell>
          <cell r="AY3003">
            <v>50.76</v>
          </cell>
          <cell r="AZ3003">
            <v>148421</v>
          </cell>
          <cell r="BA3003">
            <v>40612</v>
          </cell>
          <cell r="BB3003">
            <v>2975</v>
          </cell>
          <cell r="BC3003">
            <v>8</v>
          </cell>
          <cell r="BD3003">
            <v>10.1</v>
          </cell>
          <cell r="BE3003">
            <v>50</v>
          </cell>
          <cell r="BF3003">
            <v>40908</v>
          </cell>
          <cell r="BG3003">
            <v>137199</v>
          </cell>
          <cell r="BH3003" t="str">
            <v>Average</v>
          </cell>
          <cell r="BI3003" t="str">
            <v>Distribution</v>
          </cell>
          <cell r="BJ3003" t="str">
            <v>Settled</v>
          </cell>
          <cell r="BK3003" t="str">
            <v>Yes</v>
          </cell>
          <cell r="BL3003" t="str">
            <v>No</v>
          </cell>
        </row>
        <row r="3004">
          <cell r="AE3004">
            <v>289</v>
          </cell>
          <cell r="AF3004">
            <v>0</v>
          </cell>
          <cell r="AG3004">
            <v>1</v>
          </cell>
          <cell r="AH3004">
            <v>1</v>
          </cell>
          <cell r="AI3004">
            <v>1</v>
          </cell>
          <cell r="AJ3004">
            <v>0</v>
          </cell>
          <cell r="AL3004">
            <v>54</v>
          </cell>
          <cell r="AM3004">
            <v>184</v>
          </cell>
          <cell r="AO3004" t="str">
            <v>C-UE-43</v>
          </cell>
          <cell r="AP3004">
            <v>1581</v>
          </cell>
          <cell r="AQ3004" t="str">
            <v>OR</v>
          </cell>
          <cell r="AR3004" t="str">
            <v>Idaho Power Company</v>
          </cell>
          <cell r="AS3004" t="str">
            <v>IDA</v>
          </cell>
          <cell r="AT3004" t="str">
            <v>Electric</v>
          </cell>
          <cell r="AU3004">
            <v>31303</v>
          </cell>
          <cell r="AV3004">
            <v>5900</v>
          </cell>
          <cell r="AW3004">
            <v>11.1</v>
          </cell>
          <cell r="AX3004">
            <v>15</v>
          </cell>
          <cell r="AY3004">
            <v>40</v>
          </cell>
          <cell r="AZ3004" t="str">
            <v>NA</v>
          </cell>
          <cell r="BA3004">
            <v>31671</v>
          </cell>
          <cell r="BB3004">
            <v>2400</v>
          </cell>
          <cell r="BC3004">
            <v>10.1</v>
          </cell>
          <cell r="BD3004">
            <v>12.75</v>
          </cell>
          <cell r="BE3004">
            <v>40</v>
          </cell>
          <cell r="BF3004">
            <v>31047</v>
          </cell>
          <cell r="BG3004" t="str">
            <v>NA</v>
          </cell>
          <cell r="BI3004" t="str">
            <v>Vertically Integrated</v>
          </cell>
          <cell r="BJ3004" t="str">
            <v>Settled</v>
          </cell>
          <cell r="BK3004" t="str">
            <v>No</v>
          </cell>
          <cell r="BL3004" t="str">
            <v>No</v>
          </cell>
        </row>
        <row r="3005">
          <cell r="AE3005">
            <v>289</v>
          </cell>
          <cell r="AF3005">
            <v>0</v>
          </cell>
          <cell r="AG3005">
            <v>1</v>
          </cell>
          <cell r="AH3005">
            <v>1</v>
          </cell>
          <cell r="AI3005">
            <v>1</v>
          </cell>
          <cell r="AJ3005">
            <v>0</v>
          </cell>
          <cell r="AL3005">
            <v>54</v>
          </cell>
          <cell r="AM3005">
            <v>184</v>
          </cell>
          <cell r="AO3005" t="str">
            <v>C-UF-3688</v>
          </cell>
          <cell r="AP3005">
            <v>1582</v>
          </cell>
          <cell r="AQ3005" t="str">
            <v>OR</v>
          </cell>
          <cell r="AR3005" t="str">
            <v>PacifiCorp</v>
          </cell>
          <cell r="AS3005" t="str">
            <v>BRK.A</v>
          </cell>
          <cell r="AT3005" t="str">
            <v>Electric</v>
          </cell>
          <cell r="AU3005">
            <v>29683</v>
          </cell>
          <cell r="AV3005">
            <v>45400</v>
          </cell>
          <cell r="AW3005">
            <v>11.3</v>
          </cell>
          <cell r="AX3005">
            <v>16.25</v>
          </cell>
          <cell r="AY3005">
            <v>35.1</v>
          </cell>
          <cell r="AZ3005" t="str">
            <v>NA</v>
          </cell>
          <cell r="BA3005">
            <v>29713</v>
          </cell>
          <cell r="BB3005">
            <v>45400</v>
          </cell>
          <cell r="BC3005">
            <v>11.34</v>
          </cell>
          <cell r="BD3005">
            <v>16.25</v>
          </cell>
          <cell r="BE3005">
            <v>35.1</v>
          </cell>
          <cell r="BF3005">
            <v>29951</v>
          </cell>
          <cell r="BG3005" t="str">
            <v>NA</v>
          </cell>
          <cell r="BI3005" t="str">
            <v>Vertically Integrated</v>
          </cell>
          <cell r="BJ3005" t="str">
            <v>Fully Litigated</v>
          </cell>
          <cell r="BK3005" t="str">
            <v>Yes</v>
          </cell>
          <cell r="BL3005" t="str">
            <v>No</v>
          </cell>
        </row>
        <row r="3006">
          <cell r="AE3006">
            <v>289</v>
          </cell>
          <cell r="AF3006">
            <v>0</v>
          </cell>
          <cell r="AG3006">
            <v>1</v>
          </cell>
          <cell r="AH3006">
            <v>1</v>
          </cell>
          <cell r="AI3006">
            <v>1</v>
          </cell>
          <cell r="AJ3006">
            <v>0</v>
          </cell>
          <cell r="AL3006">
            <v>54</v>
          </cell>
          <cell r="AM3006">
            <v>184</v>
          </cell>
          <cell r="AO3006" t="str">
            <v>C-UF-3779</v>
          </cell>
          <cell r="AP3006">
            <v>1583</v>
          </cell>
          <cell r="AQ3006" t="str">
            <v>OR</v>
          </cell>
          <cell r="AR3006" t="str">
            <v>PacifiCorp</v>
          </cell>
          <cell r="AS3006" t="str">
            <v>BRK.A</v>
          </cell>
          <cell r="AT3006" t="str">
            <v>Electric</v>
          </cell>
          <cell r="AU3006">
            <v>29955</v>
          </cell>
          <cell r="AV3006">
            <v>104900</v>
          </cell>
          <cell r="AW3006">
            <v>12.46</v>
          </cell>
          <cell r="AX3006">
            <v>17.5</v>
          </cell>
          <cell r="AY3006">
            <v>35.200000000000003</v>
          </cell>
          <cell r="AZ3006" t="str">
            <v>NA</v>
          </cell>
          <cell r="BA3006">
            <v>30181</v>
          </cell>
          <cell r="BB3006">
            <v>73700</v>
          </cell>
          <cell r="BC3006">
            <v>12.54</v>
          </cell>
          <cell r="BD3006">
            <v>17.07</v>
          </cell>
          <cell r="BE3006">
            <v>35.24</v>
          </cell>
          <cell r="BF3006">
            <v>30316</v>
          </cell>
          <cell r="BG3006" t="str">
            <v>NA</v>
          </cell>
          <cell r="BI3006" t="str">
            <v>Vertically Integrated</v>
          </cell>
          <cell r="BJ3006" t="str">
            <v>Fully Litigated</v>
          </cell>
          <cell r="BK3006" t="str">
            <v>No</v>
          </cell>
          <cell r="BL3006" t="str">
            <v>Yes</v>
          </cell>
        </row>
        <row r="3007">
          <cell r="AE3007">
            <v>289</v>
          </cell>
          <cell r="AF3007">
            <v>0</v>
          </cell>
          <cell r="AG3007">
            <v>1</v>
          </cell>
          <cell r="AH3007">
            <v>1</v>
          </cell>
          <cell r="AI3007">
            <v>1</v>
          </cell>
          <cell r="AJ3007">
            <v>0</v>
          </cell>
          <cell r="AL3007">
            <v>54</v>
          </cell>
          <cell r="AM3007">
            <v>184</v>
          </cell>
          <cell r="AO3007" t="str">
            <v>C-UF-3900, UE-4</v>
          </cell>
          <cell r="AP3007">
            <v>1584</v>
          </cell>
          <cell r="AQ3007" t="str">
            <v>OR</v>
          </cell>
          <cell r="AR3007" t="str">
            <v>PacifiCorp</v>
          </cell>
          <cell r="AS3007" t="str">
            <v>BRK.A</v>
          </cell>
          <cell r="AT3007" t="str">
            <v>Electric</v>
          </cell>
          <cell r="AU3007">
            <v>30313</v>
          </cell>
          <cell r="AV3007">
            <v>49000</v>
          </cell>
          <cell r="AW3007">
            <v>12.52</v>
          </cell>
          <cell r="AX3007">
            <v>17.07</v>
          </cell>
          <cell r="AY3007">
            <v>35.299999999999997</v>
          </cell>
          <cell r="AZ3007" t="str">
            <v>NA</v>
          </cell>
          <cell r="BA3007">
            <v>30615</v>
          </cell>
          <cell r="BB3007">
            <v>30200</v>
          </cell>
          <cell r="BC3007">
            <v>11.8</v>
          </cell>
          <cell r="BD3007">
            <v>15</v>
          </cell>
          <cell r="BE3007">
            <v>35.299999999999997</v>
          </cell>
          <cell r="BF3007">
            <v>30681</v>
          </cell>
          <cell r="BG3007" t="str">
            <v>NA</v>
          </cell>
          <cell r="BI3007" t="str">
            <v>Vertically Integrated</v>
          </cell>
          <cell r="BJ3007" t="str">
            <v>Fully Litigated</v>
          </cell>
          <cell r="BK3007" t="str">
            <v>No</v>
          </cell>
          <cell r="BL3007" t="str">
            <v>Yes</v>
          </cell>
        </row>
        <row r="3008">
          <cell r="AE3008">
            <v>289</v>
          </cell>
          <cell r="AF3008">
            <v>0</v>
          </cell>
          <cell r="AG3008">
            <v>1</v>
          </cell>
          <cell r="AH3008">
            <v>1</v>
          </cell>
          <cell r="AI3008">
            <v>1</v>
          </cell>
          <cell r="AJ3008">
            <v>0</v>
          </cell>
          <cell r="AL3008">
            <v>54</v>
          </cell>
          <cell r="AM3008">
            <v>184</v>
          </cell>
          <cell r="AO3008" t="str">
            <v>C-UE-21</v>
          </cell>
          <cell r="AP3008">
            <v>1585</v>
          </cell>
          <cell r="AQ3008" t="str">
            <v>OR</v>
          </cell>
          <cell r="AR3008" t="str">
            <v>PacifiCorp</v>
          </cell>
          <cell r="AS3008" t="str">
            <v>BRK.A</v>
          </cell>
          <cell r="AT3008" t="str">
            <v>Electric</v>
          </cell>
          <cell r="AU3008">
            <v>30728</v>
          </cell>
          <cell r="AV3008">
            <v>21100</v>
          </cell>
          <cell r="AW3008">
            <v>12.23</v>
          </cell>
          <cell r="AX3008">
            <v>15.75</v>
          </cell>
          <cell r="AY3008">
            <v>36</v>
          </cell>
          <cell r="AZ3008">
            <v>1220600</v>
          </cell>
          <cell r="BA3008">
            <v>31000</v>
          </cell>
          <cell r="BB3008">
            <v>20400</v>
          </cell>
          <cell r="BC3008">
            <v>12.23</v>
          </cell>
          <cell r="BD3008">
            <v>15.75</v>
          </cell>
          <cell r="BE3008">
            <v>36</v>
          </cell>
          <cell r="BF3008">
            <v>31228</v>
          </cell>
          <cell r="BG3008">
            <v>1220500</v>
          </cell>
          <cell r="BH3008" t="str">
            <v>Average</v>
          </cell>
          <cell r="BI3008" t="str">
            <v>Vertically Integrated</v>
          </cell>
          <cell r="BJ3008" t="str">
            <v>Settled</v>
          </cell>
          <cell r="BK3008" t="str">
            <v>No</v>
          </cell>
          <cell r="BL3008" t="str">
            <v>Yes</v>
          </cell>
        </row>
        <row r="3009">
          <cell r="AE3009">
            <v>289</v>
          </cell>
          <cell r="AF3009">
            <v>0</v>
          </cell>
          <cell r="AG3009">
            <v>1</v>
          </cell>
          <cell r="AH3009">
            <v>1</v>
          </cell>
          <cell r="AI3009">
            <v>1</v>
          </cell>
          <cell r="AJ3009">
            <v>0</v>
          </cell>
          <cell r="AL3009">
            <v>54</v>
          </cell>
          <cell r="AM3009">
            <v>184</v>
          </cell>
          <cell r="AO3009" t="str">
            <v>C-UE-52</v>
          </cell>
          <cell r="AP3009">
            <v>1586</v>
          </cell>
          <cell r="AQ3009" t="str">
            <v>OR</v>
          </cell>
          <cell r="AR3009" t="str">
            <v>PacifiCorp</v>
          </cell>
          <cell r="AS3009" t="str">
            <v>BRK.A</v>
          </cell>
          <cell r="AT3009" t="str">
            <v>Electric</v>
          </cell>
          <cell r="AU3009">
            <v>31579</v>
          </cell>
          <cell r="AV3009">
            <v>22600</v>
          </cell>
          <cell r="AW3009" t="str">
            <v>NA</v>
          </cell>
          <cell r="AX3009" t="str">
            <v>NA</v>
          </cell>
          <cell r="AY3009" t="str">
            <v>NA</v>
          </cell>
          <cell r="AZ3009" t="str">
            <v>NA</v>
          </cell>
          <cell r="BA3009">
            <v>31785</v>
          </cell>
          <cell r="BB3009">
            <v>15300</v>
          </cell>
          <cell r="BC3009" t="str">
            <v>NA</v>
          </cell>
          <cell r="BD3009" t="str">
            <v>NA</v>
          </cell>
          <cell r="BE3009" t="str">
            <v>NA</v>
          </cell>
          <cell r="BG3009" t="str">
            <v>NA</v>
          </cell>
          <cell r="BI3009" t="str">
            <v>Vertically Integrated</v>
          </cell>
          <cell r="BJ3009" t="str">
            <v>Settled</v>
          </cell>
          <cell r="BK3009" t="str">
            <v>Yes</v>
          </cell>
          <cell r="BL3009" t="str">
            <v>No</v>
          </cell>
        </row>
        <row r="3010">
          <cell r="AE3010">
            <v>289</v>
          </cell>
          <cell r="AF3010">
            <v>0</v>
          </cell>
          <cell r="AG3010">
            <v>1</v>
          </cell>
          <cell r="AH3010">
            <v>1</v>
          </cell>
          <cell r="AI3010">
            <v>1</v>
          </cell>
          <cell r="AJ3010">
            <v>0</v>
          </cell>
          <cell r="AL3010">
            <v>54</v>
          </cell>
          <cell r="AM3010">
            <v>184</v>
          </cell>
          <cell r="AO3010" t="str">
            <v>C-UF-3518</v>
          </cell>
          <cell r="AP3010">
            <v>1587</v>
          </cell>
          <cell r="AQ3010" t="str">
            <v>OR</v>
          </cell>
          <cell r="AR3010" t="str">
            <v>Portland General Electric Company</v>
          </cell>
          <cell r="AT3010" t="str">
            <v>Electric</v>
          </cell>
          <cell r="AU3010">
            <v>29007</v>
          </cell>
          <cell r="AV3010">
            <v>78000</v>
          </cell>
          <cell r="AW3010">
            <v>10.82</v>
          </cell>
          <cell r="AX3010">
            <v>14.5</v>
          </cell>
          <cell r="AY3010">
            <v>36.67</v>
          </cell>
          <cell r="AZ3010" t="str">
            <v>NA</v>
          </cell>
          <cell r="BA3010">
            <v>29234</v>
          </cell>
          <cell r="BB3010">
            <v>62300</v>
          </cell>
          <cell r="BC3010">
            <v>11.15</v>
          </cell>
          <cell r="BD3010">
            <v>15.17</v>
          </cell>
          <cell r="BE3010">
            <v>36.65</v>
          </cell>
          <cell r="BF3010">
            <v>29586</v>
          </cell>
          <cell r="BG3010" t="str">
            <v>NA</v>
          </cell>
          <cell r="BI3010" t="str">
            <v>Vertically Integrated</v>
          </cell>
          <cell r="BJ3010" t="str">
            <v>Fully Litigated</v>
          </cell>
          <cell r="BK3010" t="str">
            <v>Yes</v>
          </cell>
          <cell r="BL3010" t="str">
            <v>No</v>
          </cell>
        </row>
        <row r="3011">
          <cell r="AE3011">
            <v>289</v>
          </cell>
          <cell r="AF3011">
            <v>0</v>
          </cell>
          <cell r="AG3011">
            <v>1</v>
          </cell>
          <cell r="AH3011">
            <v>1</v>
          </cell>
          <cell r="AI3011">
            <v>1</v>
          </cell>
          <cell r="AJ3011">
            <v>0</v>
          </cell>
          <cell r="AL3011">
            <v>54</v>
          </cell>
          <cell r="AM3011">
            <v>184</v>
          </cell>
          <cell r="AO3011" t="str">
            <v>C-UF-3690</v>
          </cell>
          <cell r="AP3011">
            <v>1588</v>
          </cell>
          <cell r="AQ3011" t="str">
            <v>OR</v>
          </cell>
          <cell r="AR3011" t="str">
            <v>Portland General Electric Company</v>
          </cell>
          <cell r="AT3011" t="str">
            <v>Electric</v>
          </cell>
          <cell r="AU3011">
            <v>29683</v>
          </cell>
          <cell r="AV3011">
            <v>58300</v>
          </cell>
          <cell r="AW3011">
            <v>13.4</v>
          </cell>
          <cell r="AX3011">
            <v>18.399999999999999</v>
          </cell>
          <cell r="AY3011">
            <v>35</v>
          </cell>
          <cell r="AZ3011" t="str">
            <v>NA</v>
          </cell>
          <cell r="BA3011">
            <v>29713</v>
          </cell>
          <cell r="BB3011">
            <v>58300</v>
          </cell>
          <cell r="BC3011">
            <v>12.65</v>
          </cell>
          <cell r="BD3011">
            <v>16.27</v>
          </cell>
          <cell r="BE3011">
            <v>35</v>
          </cell>
          <cell r="BF3011">
            <v>29951</v>
          </cell>
          <cell r="BG3011" t="str">
            <v>NA</v>
          </cell>
          <cell r="BI3011" t="str">
            <v>Vertically Integrated</v>
          </cell>
          <cell r="BJ3011" t="str">
            <v>Fully Litigated</v>
          </cell>
          <cell r="BK3011" t="str">
            <v>No</v>
          </cell>
          <cell r="BL3011" t="str">
            <v>No</v>
          </cell>
        </row>
        <row r="3012">
          <cell r="AE3012">
            <v>289</v>
          </cell>
          <cell r="AF3012">
            <v>0</v>
          </cell>
          <cell r="AG3012">
            <v>1</v>
          </cell>
          <cell r="AH3012">
            <v>1</v>
          </cell>
          <cell r="AI3012">
            <v>1</v>
          </cell>
          <cell r="AJ3012">
            <v>0</v>
          </cell>
          <cell r="AL3012">
            <v>54</v>
          </cell>
          <cell r="AM3012">
            <v>184</v>
          </cell>
          <cell r="AO3012" t="str">
            <v>C-UF-3796</v>
          </cell>
          <cell r="AP3012">
            <v>1589</v>
          </cell>
          <cell r="AQ3012" t="str">
            <v>OR</v>
          </cell>
          <cell r="AR3012" t="str">
            <v>Portland General Electric Company</v>
          </cell>
          <cell r="AT3012" t="str">
            <v>Electric</v>
          </cell>
          <cell r="AU3012">
            <v>30005</v>
          </cell>
          <cell r="AV3012">
            <v>89700</v>
          </cell>
          <cell r="AW3012">
            <v>13.67</v>
          </cell>
          <cell r="AX3012">
            <v>17.5</v>
          </cell>
          <cell r="AY3012">
            <v>37.6</v>
          </cell>
          <cell r="AZ3012">
            <v>1516600</v>
          </cell>
          <cell r="BA3012">
            <v>30217</v>
          </cell>
          <cell r="BB3012">
            <v>51600</v>
          </cell>
          <cell r="BC3012">
            <v>13.37</v>
          </cell>
          <cell r="BD3012">
            <v>17.170000000000002</v>
          </cell>
          <cell r="BE3012">
            <v>36.909999999999997</v>
          </cell>
          <cell r="BF3012">
            <v>30316</v>
          </cell>
          <cell r="BG3012">
            <v>1464400</v>
          </cell>
          <cell r="BH3012" t="str">
            <v>Average</v>
          </cell>
          <cell r="BI3012" t="str">
            <v>Vertically Integrated</v>
          </cell>
          <cell r="BJ3012" t="str">
            <v>Settled</v>
          </cell>
          <cell r="BK3012" t="str">
            <v>No</v>
          </cell>
          <cell r="BL3012" t="str">
            <v>Yes</v>
          </cell>
        </row>
        <row r="3013">
          <cell r="AE3013">
            <v>289</v>
          </cell>
          <cell r="AF3013">
            <v>0</v>
          </cell>
          <cell r="AG3013">
            <v>1</v>
          </cell>
          <cell r="AH3013">
            <v>1</v>
          </cell>
          <cell r="AI3013">
            <v>1</v>
          </cell>
          <cell r="AJ3013">
            <v>0</v>
          </cell>
          <cell r="AL3013">
            <v>54</v>
          </cell>
          <cell r="AM3013">
            <v>184</v>
          </cell>
          <cell r="AO3013" t="str">
            <v>C-UE-1,6</v>
          </cell>
          <cell r="AP3013">
            <v>1590</v>
          </cell>
          <cell r="AQ3013" t="str">
            <v>OR</v>
          </cell>
          <cell r="AR3013" t="str">
            <v>Portland General Electric Company</v>
          </cell>
          <cell r="AT3013" t="str">
            <v>Electric</v>
          </cell>
          <cell r="AU3013">
            <v>30326</v>
          </cell>
          <cell r="AV3013">
            <v>63400</v>
          </cell>
          <cell r="AW3013">
            <v>13.23</v>
          </cell>
          <cell r="AX3013">
            <v>16.5</v>
          </cell>
          <cell r="AY3013">
            <v>39.43</v>
          </cell>
          <cell r="AZ3013" t="str">
            <v>NA</v>
          </cell>
          <cell r="BA3013">
            <v>30629</v>
          </cell>
          <cell r="BB3013">
            <v>35700</v>
          </cell>
          <cell r="BC3013">
            <v>12.58</v>
          </cell>
          <cell r="BD3013">
            <v>14.9</v>
          </cell>
          <cell r="BE3013">
            <v>40</v>
          </cell>
          <cell r="BF3013">
            <v>30863</v>
          </cell>
          <cell r="BG3013" t="str">
            <v>NA</v>
          </cell>
          <cell r="BI3013" t="str">
            <v>Vertically Integrated</v>
          </cell>
          <cell r="BJ3013" t="str">
            <v>Fully Litigated</v>
          </cell>
          <cell r="BK3013" t="str">
            <v>Yes</v>
          </cell>
          <cell r="BL3013" t="str">
            <v>Yes</v>
          </cell>
        </row>
        <row r="3014">
          <cell r="AE3014">
            <v>289</v>
          </cell>
          <cell r="AF3014">
            <v>0</v>
          </cell>
          <cell r="AG3014">
            <v>1</v>
          </cell>
          <cell r="AH3014">
            <v>1</v>
          </cell>
          <cell r="AI3014">
            <v>1</v>
          </cell>
          <cell r="AJ3014">
            <v>0</v>
          </cell>
          <cell r="AL3014">
            <v>54</v>
          </cell>
          <cell r="AM3014">
            <v>184</v>
          </cell>
          <cell r="AO3014" t="str">
            <v>C-UE-47,48</v>
          </cell>
          <cell r="AP3014">
            <v>1591</v>
          </cell>
          <cell r="AQ3014" t="str">
            <v>OR</v>
          </cell>
          <cell r="AR3014" t="str">
            <v>Portland General Electric Company</v>
          </cell>
          <cell r="AT3014" t="str">
            <v>Electric</v>
          </cell>
          <cell r="AU3014">
            <v>31477</v>
          </cell>
          <cell r="AV3014">
            <v>-15000</v>
          </cell>
          <cell r="AW3014">
            <v>11.93</v>
          </cell>
          <cell r="AX3014">
            <v>14.09</v>
          </cell>
          <cell r="AY3014">
            <v>42.94</v>
          </cell>
          <cell r="AZ3014" t="str">
            <v>NA</v>
          </cell>
          <cell r="BA3014">
            <v>32050</v>
          </cell>
          <cell r="BB3014">
            <v>-20900</v>
          </cell>
          <cell r="BC3014">
            <v>11.14</v>
          </cell>
          <cell r="BD3014">
            <v>12.75</v>
          </cell>
          <cell r="BE3014">
            <v>42.26</v>
          </cell>
          <cell r="BF3014">
            <v>32142</v>
          </cell>
          <cell r="BG3014" t="str">
            <v>NA</v>
          </cell>
          <cell r="BI3014" t="str">
            <v>Vertically Integrated</v>
          </cell>
          <cell r="BJ3014" t="str">
            <v>Settled</v>
          </cell>
          <cell r="BK3014" t="str">
            <v>No</v>
          </cell>
          <cell r="BL3014" t="str">
            <v>Yes</v>
          </cell>
        </row>
        <row r="3015">
          <cell r="AE3015">
            <v>289</v>
          </cell>
          <cell r="AF3015">
            <v>0</v>
          </cell>
          <cell r="AG3015">
            <v>1</v>
          </cell>
          <cell r="AH3015">
            <v>1</v>
          </cell>
          <cell r="AI3015">
            <v>1</v>
          </cell>
          <cell r="AJ3015">
            <v>1</v>
          </cell>
          <cell r="AL3015">
            <v>54</v>
          </cell>
          <cell r="AM3015">
            <v>184</v>
          </cell>
          <cell r="AO3015" t="str">
            <v>C-UF-3581</v>
          </cell>
          <cell r="AP3015">
            <v>1592</v>
          </cell>
          <cell r="AQ3015" t="str">
            <v>OR</v>
          </cell>
          <cell r="AR3015" t="str">
            <v>Northwest Natural Gas Company</v>
          </cell>
          <cell r="AS3015" t="str">
            <v>NWN</v>
          </cell>
          <cell r="AT3015" t="str">
            <v>Natural Gas</v>
          </cell>
          <cell r="AU3015">
            <v>29281</v>
          </cell>
          <cell r="AV3015">
            <v>7300</v>
          </cell>
          <cell r="AW3015">
            <v>11.36</v>
          </cell>
          <cell r="AX3015">
            <v>14.75</v>
          </cell>
          <cell r="AY3015">
            <v>45.9</v>
          </cell>
          <cell r="AZ3015" t="str">
            <v>NA</v>
          </cell>
          <cell r="BA3015">
            <v>29312</v>
          </cell>
          <cell r="BB3015">
            <v>6500</v>
          </cell>
          <cell r="BC3015">
            <v>11.36</v>
          </cell>
          <cell r="BD3015">
            <v>14.75</v>
          </cell>
          <cell r="BE3015">
            <v>45.9</v>
          </cell>
          <cell r="BF3015">
            <v>29220</v>
          </cell>
          <cell r="BG3015" t="str">
            <v>NA</v>
          </cell>
          <cell r="BI3015" t="str">
            <v>Distribution</v>
          </cell>
          <cell r="BJ3015" t="str">
            <v>Settled</v>
          </cell>
          <cell r="BK3015" t="str">
            <v>No</v>
          </cell>
          <cell r="BL3015" t="str">
            <v>No</v>
          </cell>
        </row>
        <row r="3016">
          <cell r="AE3016">
            <v>289</v>
          </cell>
          <cell r="AF3016">
            <v>0</v>
          </cell>
          <cell r="AG3016">
            <v>1</v>
          </cell>
          <cell r="AH3016">
            <v>1</v>
          </cell>
          <cell r="AI3016">
            <v>1</v>
          </cell>
          <cell r="AJ3016">
            <v>1</v>
          </cell>
          <cell r="AL3016">
            <v>54</v>
          </cell>
          <cell r="AM3016">
            <v>184</v>
          </cell>
          <cell r="AO3016" t="str">
            <v>C-UF-3676</v>
          </cell>
          <cell r="AP3016">
            <v>1593</v>
          </cell>
          <cell r="AQ3016" t="str">
            <v>OR</v>
          </cell>
          <cell r="AR3016" t="str">
            <v>Northwest Natural Gas Company</v>
          </cell>
          <cell r="AS3016" t="str">
            <v>NWN</v>
          </cell>
          <cell r="AT3016" t="str">
            <v>Natural Gas</v>
          </cell>
          <cell r="AU3016">
            <v>29644</v>
          </cell>
          <cell r="AV3016">
            <v>11500</v>
          </cell>
          <cell r="AW3016">
            <v>12.04</v>
          </cell>
          <cell r="AX3016">
            <v>15.3</v>
          </cell>
          <cell r="AY3016">
            <v>39.28</v>
          </cell>
          <cell r="AZ3016" t="str">
            <v>NA</v>
          </cell>
          <cell r="BA3016">
            <v>29677</v>
          </cell>
          <cell r="BB3016">
            <v>11500</v>
          </cell>
          <cell r="BC3016">
            <v>12.04</v>
          </cell>
          <cell r="BD3016">
            <v>15.3</v>
          </cell>
          <cell r="BE3016">
            <v>39.28</v>
          </cell>
          <cell r="BF3016">
            <v>29586</v>
          </cell>
          <cell r="BG3016" t="str">
            <v>NA</v>
          </cell>
          <cell r="BI3016" t="str">
            <v>Distribution</v>
          </cell>
          <cell r="BJ3016" t="str">
            <v>Settled</v>
          </cell>
          <cell r="BK3016" t="str">
            <v>No</v>
          </cell>
          <cell r="BL3016" t="str">
            <v>No</v>
          </cell>
        </row>
        <row r="3017">
          <cell r="AE3017">
            <v>289</v>
          </cell>
          <cell r="AF3017">
            <v>0</v>
          </cell>
          <cell r="AG3017">
            <v>1</v>
          </cell>
          <cell r="AH3017">
            <v>1</v>
          </cell>
          <cell r="AI3017">
            <v>1</v>
          </cell>
          <cell r="AJ3017">
            <v>1</v>
          </cell>
          <cell r="AL3017">
            <v>54</v>
          </cell>
          <cell r="AM3017">
            <v>184</v>
          </cell>
          <cell r="AO3017" t="str">
            <v>C-UF-3798</v>
          </cell>
          <cell r="AP3017">
            <v>1594</v>
          </cell>
          <cell r="AQ3017" t="str">
            <v>OR</v>
          </cell>
          <cell r="AR3017" t="str">
            <v>Northwest Natural Gas Company</v>
          </cell>
          <cell r="AS3017" t="str">
            <v>NWN</v>
          </cell>
          <cell r="AT3017" t="str">
            <v>Natural Gas</v>
          </cell>
          <cell r="AU3017">
            <v>30011</v>
          </cell>
          <cell r="AV3017">
            <v>14800</v>
          </cell>
          <cell r="AW3017">
            <v>12.33</v>
          </cell>
          <cell r="AX3017">
            <v>16.5</v>
          </cell>
          <cell r="AY3017">
            <v>41.41</v>
          </cell>
          <cell r="AZ3017" t="str">
            <v>NA</v>
          </cell>
          <cell r="BA3017">
            <v>30042</v>
          </cell>
          <cell r="BB3017">
            <v>14400</v>
          </cell>
          <cell r="BC3017">
            <v>12.33</v>
          </cell>
          <cell r="BD3017">
            <v>16.5</v>
          </cell>
          <cell r="BE3017">
            <v>41.41</v>
          </cell>
          <cell r="BF3017">
            <v>29951</v>
          </cell>
          <cell r="BG3017" t="str">
            <v>NA</v>
          </cell>
          <cell r="BI3017" t="str">
            <v>Distribution</v>
          </cell>
          <cell r="BJ3017" t="str">
            <v>Settled</v>
          </cell>
          <cell r="BK3017" t="str">
            <v>No</v>
          </cell>
          <cell r="BL3017" t="str">
            <v>No</v>
          </cell>
        </row>
        <row r="3018">
          <cell r="AE3018">
            <v>289</v>
          </cell>
          <cell r="AF3018">
            <v>0</v>
          </cell>
          <cell r="AG3018">
            <v>1</v>
          </cell>
          <cell r="AH3018">
            <v>1</v>
          </cell>
          <cell r="AI3018">
            <v>1</v>
          </cell>
          <cell r="AJ3018">
            <v>1</v>
          </cell>
          <cell r="AL3018">
            <v>54</v>
          </cell>
          <cell r="AM3018">
            <v>184</v>
          </cell>
          <cell r="AO3018" t="str">
            <v>C-UF-3848</v>
          </cell>
          <cell r="AP3018">
            <v>1595</v>
          </cell>
          <cell r="AQ3018" t="str">
            <v>OR</v>
          </cell>
          <cell r="AR3018" t="str">
            <v>Northwest Natural Gas Company</v>
          </cell>
          <cell r="AS3018" t="str">
            <v>NWN</v>
          </cell>
          <cell r="AT3018" t="str">
            <v>Natural Gas</v>
          </cell>
          <cell r="AU3018">
            <v>30194</v>
          </cell>
          <cell r="AV3018">
            <v>9500</v>
          </cell>
          <cell r="AW3018">
            <v>12.82</v>
          </cell>
          <cell r="AX3018">
            <v>16.5</v>
          </cell>
          <cell r="AY3018">
            <v>36.54</v>
          </cell>
          <cell r="AZ3018" t="str">
            <v>NA</v>
          </cell>
          <cell r="BA3018">
            <v>30225</v>
          </cell>
          <cell r="BB3018">
            <v>9300</v>
          </cell>
          <cell r="BC3018">
            <v>12.82</v>
          </cell>
          <cell r="BD3018">
            <v>16.5</v>
          </cell>
          <cell r="BE3018">
            <v>36.54</v>
          </cell>
          <cell r="BF3018">
            <v>29951</v>
          </cell>
          <cell r="BG3018" t="str">
            <v>NA</v>
          </cell>
          <cell r="BI3018" t="str">
            <v>Distribution</v>
          </cell>
          <cell r="BJ3018" t="str">
            <v>Settled</v>
          </cell>
          <cell r="BK3018" t="str">
            <v>No</v>
          </cell>
          <cell r="BL3018" t="str">
            <v>No</v>
          </cell>
        </row>
        <row r="3019">
          <cell r="AE3019">
            <v>289</v>
          </cell>
          <cell r="AF3019">
            <v>0</v>
          </cell>
          <cell r="AG3019">
            <v>1</v>
          </cell>
          <cell r="AH3019">
            <v>1</v>
          </cell>
          <cell r="AI3019">
            <v>1</v>
          </cell>
          <cell r="AJ3019">
            <v>1</v>
          </cell>
          <cell r="AL3019">
            <v>54</v>
          </cell>
          <cell r="AM3019">
            <v>184</v>
          </cell>
          <cell r="AO3019" t="str">
            <v>C-UG-1</v>
          </cell>
          <cell r="AP3019">
            <v>1596</v>
          </cell>
          <cell r="AQ3019" t="str">
            <v>OR</v>
          </cell>
          <cell r="AR3019" t="str">
            <v>Northwest Natural Gas Company</v>
          </cell>
          <cell r="AS3019" t="str">
            <v>NWN</v>
          </cell>
          <cell r="AT3019" t="str">
            <v>Natural Gas</v>
          </cell>
          <cell r="AU3019">
            <v>30386</v>
          </cell>
          <cell r="AV3019">
            <v>13400</v>
          </cell>
          <cell r="AW3019">
            <v>13.26</v>
          </cell>
          <cell r="AX3019">
            <v>16.100000000000001</v>
          </cell>
          <cell r="AY3019">
            <v>40.299999999999997</v>
          </cell>
          <cell r="AZ3019" t="str">
            <v>NA</v>
          </cell>
          <cell r="BA3019">
            <v>30398</v>
          </cell>
          <cell r="BB3019">
            <v>13400</v>
          </cell>
          <cell r="BC3019">
            <v>13.26</v>
          </cell>
          <cell r="BD3019">
            <v>16.100000000000001</v>
          </cell>
          <cell r="BE3019">
            <v>40.299999999999997</v>
          </cell>
          <cell r="BF3019">
            <v>30316</v>
          </cell>
          <cell r="BG3019" t="str">
            <v>NA</v>
          </cell>
          <cell r="BI3019" t="str">
            <v>Distribution</v>
          </cell>
          <cell r="BJ3019" t="str">
            <v>Settled</v>
          </cell>
          <cell r="BK3019" t="str">
            <v>No</v>
          </cell>
          <cell r="BL3019" t="str">
            <v>No</v>
          </cell>
        </row>
        <row r="3020">
          <cell r="AE3020">
            <v>289</v>
          </cell>
          <cell r="AF3020">
            <v>0</v>
          </cell>
          <cell r="AG3020">
            <v>1</v>
          </cell>
          <cell r="AH3020">
            <v>1</v>
          </cell>
          <cell r="AI3020">
            <v>1</v>
          </cell>
          <cell r="AJ3020">
            <v>1</v>
          </cell>
          <cell r="AL3020">
            <v>54</v>
          </cell>
          <cell r="AM3020">
            <v>184</v>
          </cell>
          <cell r="AO3020" t="str">
            <v>C-UG-14</v>
          </cell>
          <cell r="AP3020">
            <v>1599</v>
          </cell>
          <cell r="AQ3020" t="str">
            <v>OR</v>
          </cell>
          <cell r="AR3020" t="str">
            <v>Northwest Natural Gas Company</v>
          </cell>
          <cell r="AS3020" t="str">
            <v>NWN</v>
          </cell>
          <cell r="AT3020" t="str">
            <v>Natural Gas</v>
          </cell>
          <cell r="AU3020">
            <v>30742</v>
          </cell>
          <cell r="AV3020">
            <v>6900</v>
          </cell>
          <cell r="AW3020">
            <v>13.04</v>
          </cell>
          <cell r="AX3020">
            <v>15.25</v>
          </cell>
          <cell r="AY3020">
            <v>43.4</v>
          </cell>
          <cell r="AZ3020" t="str">
            <v>NA</v>
          </cell>
          <cell r="BA3020">
            <v>31302</v>
          </cell>
          <cell r="BB3020">
            <v>6900</v>
          </cell>
          <cell r="BC3020">
            <v>13.04</v>
          </cell>
          <cell r="BD3020">
            <v>15.25</v>
          </cell>
          <cell r="BE3020">
            <v>43.4</v>
          </cell>
          <cell r="BF3020">
            <v>30681</v>
          </cell>
          <cell r="BG3020" t="str">
            <v>NA</v>
          </cell>
          <cell r="BI3020" t="str">
            <v>Distribution</v>
          </cell>
          <cell r="BJ3020" t="str">
            <v>Settled</v>
          </cell>
          <cell r="BK3020" t="str">
            <v>No</v>
          </cell>
          <cell r="BL3020" t="str">
            <v>Yes</v>
          </cell>
        </row>
        <row r="3021">
          <cell r="AE3021">
            <v>289</v>
          </cell>
          <cell r="AF3021">
            <v>0</v>
          </cell>
          <cell r="AG3021">
            <v>1</v>
          </cell>
          <cell r="AH3021">
            <v>1</v>
          </cell>
          <cell r="AI3021">
            <v>1</v>
          </cell>
          <cell r="AJ3021">
            <v>1</v>
          </cell>
          <cell r="AL3021">
            <v>54</v>
          </cell>
          <cell r="AM3021">
            <v>184</v>
          </cell>
          <cell r="AO3021" t="str">
            <v>C-UG-28</v>
          </cell>
          <cell r="AP3021">
            <v>1601</v>
          </cell>
          <cell r="AQ3021" t="str">
            <v>OR</v>
          </cell>
          <cell r="AR3021" t="str">
            <v>Northwest Natural Gas Company</v>
          </cell>
          <cell r="AS3021" t="str">
            <v>NWN</v>
          </cell>
          <cell r="AT3021" t="str">
            <v>Natural Gas</v>
          </cell>
          <cell r="AU3021">
            <v>31035</v>
          </cell>
          <cell r="AV3021">
            <v>5400</v>
          </cell>
          <cell r="AW3021">
            <v>13.8</v>
          </cell>
          <cell r="AX3021">
            <v>15.75</v>
          </cell>
          <cell r="AY3021">
            <v>48.15</v>
          </cell>
          <cell r="AZ3021" t="str">
            <v>NA</v>
          </cell>
          <cell r="BA3021">
            <v>31411</v>
          </cell>
          <cell r="BB3021">
            <v>5400</v>
          </cell>
          <cell r="BC3021">
            <v>13.8</v>
          </cell>
          <cell r="BD3021">
            <v>15.75</v>
          </cell>
          <cell r="BE3021">
            <v>48.15</v>
          </cell>
          <cell r="BF3021">
            <v>31047</v>
          </cell>
          <cell r="BG3021" t="str">
            <v>NA</v>
          </cell>
          <cell r="BI3021" t="str">
            <v>Distribution</v>
          </cell>
          <cell r="BJ3021" t="str">
            <v>Settled</v>
          </cell>
          <cell r="BK3021" t="str">
            <v>No</v>
          </cell>
          <cell r="BL3021" t="str">
            <v>Yes</v>
          </cell>
        </row>
        <row r="3022">
          <cell r="AE3022">
            <v>289</v>
          </cell>
          <cell r="AF3022">
            <v>0</v>
          </cell>
          <cell r="AG3022">
            <v>1</v>
          </cell>
          <cell r="AH3022">
            <v>1</v>
          </cell>
          <cell r="AI3022">
            <v>1</v>
          </cell>
          <cell r="AJ3022">
            <v>1</v>
          </cell>
          <cell r="AL3022">
            <v>54</v>
          </cell>
          <cell r="AM3022">
            <v>184</v>
          </cell>
          <cell r="AO3022" t="str">
            <v>C-UG-38</v>
          </cell>
          <cell r="AP3022">
            <v>1602</v>
          </cell>
          <cell r="AQ3022" t="str">
            <v>OR</v>
          </cell>
          <cell r="AR3022" t="str">
            <v>Northwest Natural Gas Company</v>
          </cell>
          <cell r="AS3022" t="str">
            <v>NWN</v>
          </cell>
          <cell r="AT3022" t="str">
            <v>Natural Gas</v>
          </cell>
          <cell r="AU3022">
            <v>31420</v>
          </cell>
          <cell r="AV3022">
            <v>29400</v>
          </cell>
          <cell r="AW3022">
            <v>13.44</v>
          </cell>
          <cell r="AX3022">
            <v>15</v>
          </cell>
          <cell r="AY3022">
            <v>51.26</v>
          </cell>
          <cell r="AZ3022" t="str">
            <v>NA</v>
          </cell>
          <cell r="BA3022">
            <v>31553</v>
          </cell>
          <cell r="BB3022">
            <v>16500</v>
          </cell>
          <cell r="BC3022">
            <v>12.44</v>
          </cell>
          <cell r="BD3022">
            <v>13.25</v>
          </cell>
          <cell r="BE3022">
            <v>49.5</v>
          </cell>
          <cell r="BF3022">
            <v>31412</v>
          </cell>
          <cell r="BG3022">
            <v>337400</v>
          </cell>
          <cell r="BH3022" t="str">
            <v>Average</v>
          </cell>
          <cell r="BI3022" t="str">
            <v>Distribution</v>
          </cell>
          <cell r="BJ3022" t="str">
            <v>Settled</v>
          </cell>
          <cell r="BK3022" t="str">
            <v>No</v>
          </cell>
          <cell r="BL3022" t="str">
            <v>Yes</v>
          </cell>
        </row>
        <row r="3023">
          <cell r="AE3023">
            <v>289</v>
          </cell>
          <cell r="AF3023">
            <v>0</v>
          </cell>
          <cell r="AG3023">
            <v>1</v>
          </cell>
          <cell r="AH3023">
            <v>1</v>
          </cell>
          <cell r="AI3023">
            <v>1</v>
          </cell>
          <cell r="AJ3023">
            <v>1</v>
          </cell>
          <cell r="AL3023">
            <v>54</v>
          </cell>
          <cell r="AM3023">
            <v>184</v>
          </cell>
          <cell r="AO3023" t="str">
            <v>C-UG-81</v>
          </cell>
          <cell r="AP3023">
            <v>1603</v>
          </cell>
          <cell r="AQ3023" t="str">
            <v>OR</v>
          </cell>
          <cell r="AR3023" t="str">
            <v>Northwest Natural Gas Company</v>
          </cell>
          <cell r="AS3023" t="str">
            <v>NWN</v>
          </cell>
          <cell r="AT3023" t="str">
            <v>Natural Gas</v>
          </cell>
          <cell r="AU3023">
            <v>32514</v>
          </cell>
          <cell r="AV3023">
            <v>20000</v>
          </cell>
          <cell r="AW3023">
            <v>12</v>
          </cell>
          <cell r="AX3023">
            <v>13.75</v>
          </cell>
          <cell r="AY3023">
            <v>45.1</v>
          </cell>
          <cell r="AZ3023">
            <v>427600</v>
          </cell>
          <cell r="BA3023">
            <v>32799</v>
          </cell>
          <cell r="BB3023">
            <v>10500</v>
          </cell>
          <cell r="BC3023">
            <v>11.49</v>
          </cell>
          <cell r="BD3023">
            <v>13.25</v>
          </cell>
          <cell r="BE3023">
            <v>45.04</v>
          </cell>
          <cell r="BF3023">
            <v>32508</v>
          </cell>
          <cell r="BG3023">
            <v>427800</v>
          </cell>
          <cell r="BH3023" t="str">
            <v>Average</v>
          </cell>
          <cell r="BI3023" t="str">
            <v>Distribution</v>
          </cell>
          <cell r="BJ3023" t="str">
            <v>Settled</v>
          </cell>
          <cell r="BK3023" t="str">
            <v>No</v>
          </cell>
          <cell r="BL3023" t="str">
            <v>No</v>
          </cell>
        </row>
        <row r="3024">
          <cell r="AE3024">
            <v>289</v>
          </cell>
          <cell r="AF3024">
            <v>0</v>
          </cell>
          <cell r="AG3024">
            <v>1</v>
          </cell>
          <cell r="AH3024">
            <v>1</v>
          </cell>
          <cell r="AI3024">
            <v>1</v>
          </cell>
          <cell r="AJ3024">
            <v>0</v>
          </cell>
          <cell r="AL3024">
            <v>54</v>
          </cell>
          <cell r="AM3024">
            <v>184</v>
          </cell>
          <cell r="AO3024" t="str">
            <v>D-UE-204</v>
          </cell>
          <cell r="AP3024">
            <v>2072</v>
          </cell>
          <cell r="AQ3024" t="str">
            <v>OR</v>
          </cell>
          <cell r="AR3024" t="str">
            <v>Portland General Electric Company</v>
          </cell>
          <cell r="AT3024" t="str">
            <v>Electric</v>
          </cell>
          <cell r="AU3024">
            <v>39745</v>
          </cell>
          <cell r="AV3024">
            <v>12900</v>
          </cell>
          <cell r="AW3024" t="str">
            <v>NA</v>
          </cell>
          <cell r="AX3024" t="str">
            <v>NA</v>
          </cell>
          <cell r="AY3024" t="str">
            <v>NA</v>
          </cell>
          <cell r="AZ3024" t="str">
            <v>NA</v>
          </cell>
          <cell r="BA3024">
            <v>40200</v>
          </cell>
          <cell r="BB3024">
            <v>9800</v>
          </cell>
          <cell r="BC3024" t="str">
            <v>NA</v>
          </cell>
          <cell r="BD3024" t="str">
            <v>NA</v>
          </cell>
          <cell r="BE3024" t="str">
            <v>NA</v>
          </cell>
          <cell r="BG3024" t="str">
            <v>NA</v>
          </cell>
          <cell r="BI3024" t="str">
            <v>Limited-Issue Rider</v>
          </cell>
          <cell r="BJ3024" t="str">
            <v>Settled</v>
          </cell>
          <cell r="BK3024" t="str">
            <v>No</v>
          </cell>
          <cell r="BL3024" t="str">
            <v>No</v>
          </cell>
        </row>
        <row r="3025">
          <cell r="AE3025">
            <v>289</v>
          </cell>
          <cell r="AF3025">
            <v>0</v>
          </cell>
          <cell r="AG3025">
            <v>1</v>
          </cell>
          <cell r="AH3025">
            <v>1</v>
          </cell>
          <cell r="AI3025">
            <v>1</v>
          </cell>
          <cell r="AJ3025">
            <v>0</v>
          </cell>
          <cell r="AL3025">
            <v>54</v>
          </cell>
          <cell r="AM3025">
            <v>184</v>
          </cell>
          <cell r="AO3025" t="str">
            <v>D-UE-233</v>
          </cell>
          <cell r="AP3025">
            <v>2210</v>
          </cell>
          <cell r="AQ3025" t="str">
            <v>OR</v>
          </cell>
          <cell r="AR3025" t="str">
            <v>Idaho Power Company</v>
          </cell>
          <cell r="AS3025" t="str">
            <v>IDA</v>
          </cell>
          <cell r="AT3025" t="str">
            <v>Electric</v>
          </cell>
          <cell r="AU3025">
            <v>40753</v>
          </cell>
          <cell r="AV3025">
            <v>5847.826</v>
          </cell>
          <cell r="AW3025">
            <v>8.17</v>
          </cell>
          <cell r="AX3025">
            <v>10.5</v>
          </cell>
          <cell r="AY3025">
            <v>51.18</v>
          </cell>
          <cell r="AZ3025">
            <v>121853.764</v>
          </cell>
          <cell r="BA3025">
            <v>40962</v>
          </cell>
          <cell r="BB3025">
            <v>1811</v>
          </cell>
          <cell r="BC3025">
            <v>7.76</v>
          </cell>
          <cell r="BD3025">
            <v>9.9</v>
          </cell>
          <cell r="BE3025">
            <v>49.9</v>
          </cell>
          <cell r="BF3025">
            <v>40908</v>
          </cell>
          <cell r="BG3025">
            <v>105100</v>
          </cell>
          <cell r="BH3025" t="str">
            <v>Average</v>
          </cell>
          <cell r="BI3025" t="str">
            <v>Vertically Integrated</v>
          </cell>
          <cell r="BJ3025" t="str">
            <v>Settled</v>
          </cell>
          <cell r="BK3025" t="str">
            <v>No</v>
          </cell>
          <cell r="BL3025" t="str">
            <v>No</v>
          </cell>
        </row>
        <row r="3026">
          <cell r="AE3026">
            <v>289</v>
          </cell>
          <cell r="AF3026">
            <v>0</v>
          </cell>
          <cell r="AG3026">
            <v>1</v>
          </cell>
          <cell r="AH3026">
            <v>1</v>
          </cell>
          <cell r="AI3026">
            <v>1</v>
          </cell>
          <cell r="AJ3026">
            <v>1</v>
          </cell>
          <cell r="AL3026">
            <v>54</v>
          </cell>
          <cell r="AM3026">
            <v>184</v>
          </cell>
          <cell r="AO3026" t="str">
            <v>D-UG-221</v>
          </cell>
          <cell r="AP3026">
            <v>2268</v>
          </cell>
          <cell r="AQ3026" t="str">
            <v>OR</v>
          </cell>
          <cell r="AR3026" t="str">
            <v>Northwest Natural Gas Company</v>
          </cell>
          <cell r="AS3026" t="str">
            <v>NWN</v>
          </cell>
          <cell r="AT3026" t="str">
            <v>Natural Gas</v>
          </cell>
          <cell r="AU3026">
            <v>40907</v>
          </cell>
          <cell r="AV3026">
            <v>43682</v>
          </cell>
          <cell r="AW3026">
            <v>8.2799999999999994</v>
          </cell>
          <cell r="AX3026">
            <v>10.3</v>
          </cell>
          <cell r="AY3026">
            <v>50</v>
          </cell>
          <cell r="AZ3026">
            <v>983685</v>
          </cell>
          <cell r="BA3026">
            <v>41208</v>
          </cell>
          <cell r="BB3026">
            <v>8700</v>
          </cell>
          <cell r="BC3026">
            <v>7.78</v>
          </cell>
          <cell r="BD3026">
            <v>9.5</v>
          </cell>
          <cell r="BE3026">
            <v>50</v>
          </cell>
          <cell r="BF3026">
            <v>41578</v>
          </cell>
          <cell r="BG3026">
            <v>886161</v>
          </cell>
          <cell r="BH3026" t="str">
            <v>Average</v>
          </cell>
          <cell r="BI3026" t="str">
            <v>Distribution</v>
          </cell>
          <cell r="BJ3026" t="str">
            <v>Fully Litigated</v>
          </cell>
          <cell r="BK3026" t="str">
            <v>No</v>
          </cell>
          <cell r="BL3026" t="str">
            <v>No</v>
          </cell>
        </row>
        <row r="3027">
          <cell r="AE3027">
            <v>289</v>
          </cell>
          <cell r="AF3027">
            <v>0</v>
          </cell>
          <cell r="AG3027">
            <v>1</v>
          </cell>
          <cell r="AH3027">
            <v>1</v>
          </cell>
          <cell r="AI3027">
            <v>1</v>
          </cell>
          <cell r="AJ3027">
            <v>0</v>
          </cell>
          <cell r="AL3027">
            <v>54</v>
          </cell>
          <cell r="AM3027">
            <v>184</v>
          </cell>
          <cell r="AO3027" t="str">
            <v>D-UE-246</v>
          </cell>
          <cell r="AP3027">
            <v>2290</v>
          </cell>
          <cell r="AQ3027" t="str">
            <v>OR</v>
          </cell>
          <cell r="AR3027" t="str">
            <v>PacifiCorp</v>
          </cell>
          <cell r="AS3027" t="str">
            <v>BRK.A</v>
          </cell>
          <cell r="AT3027" t="str">
            <v>Electric</v>
          </cell>
          <cell r="AU3027">
            <v>40969</v>
          </cell>
          <cell r="AV3027">
            <v>38356.264999999999</v>
          </cell>
          <cell r="AW3027">
            <v>7.92</v>
          </cell>
          <cell r="AX3027">
            <v>10.199999999999999</v>
          </cell>
          <cell r="AY3027">
            <v>52.8</v>
          </cell>
          <cell r="AZ3027">
            <v>3253958.8590000002</v>
          </cell>
          <cell r="BA3027">
            <v>41263</v>
          </cell>
          <cell r="BB3027">
            <v>20700</v>
          </cell>
          <cell r="BC3027">
            <v>7.66</v>
          </cell>
          <cell r="BD3027">
            <v>9.8000000000000007</v>
          </cell>
          <cell r="BE3027">
            <v>52.1</v>
          </cell>
          <cell r="BF3027">
            <v>41639</v>
          </cell>
          <cell r="BG3027">
            <v>3253919</v>
          </cell>
          <cell r="BH3027" t="str">
            <v>Average</v>
          </cell>
          <cell r="BI3027" t="str">
            <v>Vertically Integrated</v>
          </cell>
          <cell r="BJ3027" t="str">
            <v>Settled</v>
          </cell>
          <cell r="BK3027" t="str">
            <v>No</v>
          </cell>
          <cell r="BL3027" t="str">
            <v>No</v>
          </cell>
        </row>
        <row r="3028">
          <cell r="AE3028">
            <v>289</v>
          </cell>
          <cell r="AF3028">
            <v>0</v>
          </cell>
          <cell r="AG3028">
            <v>1</v>
          </cell>
          <cell r="AH3028">
            <v>1</v>
          </cell>
          <cell r="AI3028">
            <v>1</v>
          </cell>
          <cell r="AJ3028">
            <v>0</v>
          </cell>
          <cell r="AL3028">
            <v>54</v>
          </cell>
          <cell r="AM3028">
            <v>184</v>
          </cell>
          <cell r="AO3028" t="str">
            <v>D-UE-248</v>
          </cell>
          <cell r="AP3028">
            <v>2401</v>
          </cell>
          <cell r="AQ3028" t="str">
            <v>OR</v>
          </cell>
          <cell r="AR3028" t="str">
            <v>Idaho Power Company</v>
          </cell>
          <cell r="AS3028" t="str">
            <v>IDA</v>
          </cell>
          <cell r="AT3028" t="str">
            <v>Electric</v>
          </cell>
          <cell r="AU3028">
            <v>40977</v>
          </cell>
          <cell r="AV3028">
            <v>3049.66</v>
          </cell>
          <cell r="AW3028" t="str">
            <v>NA</v>
          </cell>
          <cell r="AX3028" t="str">
            <v>NA</v>
          </cell>
          <cell r="AY3028" t="str">
            <v>NA</v>
          </cell>
          <cell r="AZ3028">
            <v>15293.072</v>
          </cell>
          <cell r="BA3028">
            <v>41172</v>
          </cell>
          <cell r="BB3028">
            <v>2979.973</v>
          </cell>
          <cell r="BC3028" t="str">
            <v>NA</v>
          </cell>
          <cell r="BD3028" t="str">
            <v>NA</v>
          </cell>
          <cell r="BE3028" t="str">
            <v>NA</v>
          </cell>
          <cell r="BF3028">
            <v>40908</v>
          </cell>
          <cell r="BG3028">
            <v>15254.718000000001</v>
          </cell>
          <cell r="BH3028" t="str">
            <v>Average</v>
          </cell>
          <cell r="BI3028" t="str">
            <v>Limited-Issue Rider</v>
          </cell>
          <cell r="BJ3028" t="str">
            <v>Settled</v>
          </cell>
          <cell r="BK3028" t="str">
            <v>No</v>
          </cell>
          <cell r="BL3028" t="str">
            <v>No</v>
          </cell>
        </row>
        <row r="3029">
          <cell r="AE3029">
            <v>289</v>
          </cell>
          <cell r="AF3029">
            <v>0</v>
          </cell>
          <cell r="AG3029">
            <v>1</v>
          </cell>
          <cell r="AH3029">
            <v>1</v>
          </cell>
          <cell r="AI3029">
            <v>1</v>
          </cell>
          <cell r="AJ3029">
            <v>0</v>
          </cell>
          <cell r="AL3029">
            <v>54</v>
          </cell>
          <cell r="AM3029">
            <v>184</v>
          </cell>
          <cell r="AO3029" t="str">
            <v>D-UE-262</v>
          </cell>
          <cell r="AP3029">
            <v>2468</v>
          </cell>
          <cell r="AQ3029" t="str">
            <v>OR</v>
          </cell>
          <cell r="AR3029" t="str">
            <v>Portland General Electric Company</v>
          </cell>
          <cell r="AT3029" t="str">
            <v>Electric</v>
          </cell>
          <cell r="AU3029">
            <v>41320</v>
          </cell>
          <cell r="AV3029">
            <v>104790</v>
          </cell>
          <cell r="AW3029">
            <v>7.86</v>
          </cell>
          <cell r="AX3029">
            <v>10</v>
          </cell>
          <cell r="AY3029">
            <v>50</v>
          </cell>
          <cell r="AZ3029">
            <v>3126153</v>
          </cell>
          <cell r="BA3029">
            <v>41617</v>
          </cell>
          <cell r="BB3029">
            <v>63362</v>
          </cell>
          <cell r="BC3029">
            <v>7.65</v>
          </cell>
          <cell r="BD3029">
            <v>9.75</v>
          </cell>
          <cell r="BE3029">
            <v>50</v>
          </cell>
          <cell r="BF3029">
            <v>42004</v>
          </cell>
          <cell r="BG3029">
            <v>3054217</v>
          </cell>
          <cell r="BH3029" t="str">
            <v>Average</v>
          </cell>
          <cell r="BI3029" t="str">
            <v>Vertically Integrated</v>
          </cell>
          <cell r="BJ3029" t="str">
            <v>Settled</v>
          </cell>
          <cell r="BK3029" t="str">
            <v>No</v>
          </cell>
          <cell r="BL3029" t="str">
            <v>No</v>
          </cell>
        </row>
        <row r="3030">
          <cell r="AE3030">
            <v>289</v>
          </cell>
          <cell r="AF3030">
            <v>0</v>
          </cell>
          <cell r="AG3030">
            <v>1</v>
          </cell>
          <cell r="AH3030">
            <v>1</v>
          </cell>
          <cell r="AI3030">
            <v>1</v>
          </cell>
          <cell r="AJ3030">
            <v>0</v>
          </cell>
          <cell r="AL3030">
            <v>54</v>
          </cell>
          <cell r="AM3030">
            <v>184</v>
          </cell>
          <cell r="AO3030" t="str">
            <v>D-UE-263</v>
          </cell>
          <cell r="AP3030">
            <v>2485</v>
          </cell>
          <cell r="AQ3030" t="str">
            <v>OR</v>
          </cell>
          <cell r="AR3030" t="str">
            <v>PacifiCorp</v>
          </cell>
          <cell r="AS3030" t="str">
            <v>BRK.A</v>
          </cell>
          <cell r="AT3030" t="str">
            <v>Electric</v>
          </cell>
          <cell r="AU3030">
            <v>41334</v>
          </cell>
          <cell r="AV3030">
            <v>55986.989000000001</v>
          </cell>
          <cell r="AW3030">
            <v>7.66</v>
          </cell>
          <cell r="AX3030">
            <v>9.8000000000000007</v>
          </cell>
          <cell r="AY3030">
            <v>52.1</v>
          </cell>
          <cell r="AZ3030">
            <v>3384540.0860000001</v>
          </cell>
          <cell r="BA3030">
            <v>41626</v>
          </cell>
          <cell r="BB3030">
            <v>23700</v>
          </cell>
          <cell r="BC3030">
            <v>7.62</v>
          </cell>
          <cell r="BD3030">
            <v>9.8000000000000007</v>
          </cell>
          <cell r="BE3030">
            <v>52.1</v>
          </cell>
          <cell r="BF3030">
            <v>42004</v>
          </cell>
          <cell r="BG3030">
            <v>3324940</v>
          </cell>
          <cell r="BH3030" t="str">
            <v>Average</v>
          </cell>
          <cell r="BI3030" t="str">
            <v>Vertically Integrated</v>
          </cell>
          <cell r="BJ3030" t="str">
            <v>Settled</v>
          </cell>
          <cell r="BK3030" t="str">
            <v>No</v>
          </cell>
          <cell r="BL3030" t="str">
            <v>No</v>
          </cell>
        </row>
        <row r="3031">
          <cell r="AE3031">
            <v>289</v>
          </cell>
          <cell r="AF3031">
            <v>0</v>
          </cell>
          <cell r="AG3031">
            <v>1</v>
          </cell>
          <cell r="AH3031">
            <v>1</v>
          </cell>
          <cell r="AI3031">
            <v>1</v>
          </cell>
          <cell r="AJ3031">
            <v>1</v>
          </cell>
          <cell r="AL3031">
            <v>54</v>
          </cell>
          <cell r="AM3031">
            <v>184</v>
          </cell>
          <cell r="AO3031" t="str">
            <v>D-UG-246</v>
          </cell>
          <cell r="AP3031">
            <v>2550</v>
          </cell>
          <cell r="AQ3031" t="str">
            <v>OR</v>
          </cell>
          <cell r="AR3031" t="str">
            <v>Avista Corporation</v>
          </cell>
          <cell r="AT3031" t="str">
            <v>Natural Gas</v>
          </cell>
          <cell r="AU3031">
            <v>41501</v>
          </cell>
          <cell r="AV3031">
            <v>9481</v>
          </cell>
          <cell r="AW3031">
            <v>7.83</v>
          </cell>
          <cell r="AX3031">
            <v>10.1</v>
          </cell>
          <cell r="AY3031">
            <v>50</v>
          </cell>
          <cell r="AZ3031">
            <v>176201</v>
          </cell>
          <cell r="BA3031">
            <v>41660</v>
          </cell>
          <cell r="BB3031">
            <v>4300</v>
          </cell>
          <cell r="BC3031">
            <v>7.47</v>
          </cell>
          <cell r="BD3031">
            <v>9.65</v>
          </cell>
          <cell r="BE3031">
            <v>48</v>
          </cell>
          <cell r="BF3031">
            <v>42004</v>
          </cell>
          <cell r="BG3031">
            <v>159400</v>
          </cell>
          <cell r="BH3031" t="str">
            <v>Average</v>
          </cell>
          <cell r="BI3031" t="str">
            <v>Distribution</v>
          </cell>
          <cell r="BJ3031" t="str">
            <v>Settled</v>
          </cell>
          <cell r="BK3031" t="str">
            <v>Yes</v>
          </cell>
          <cell r="BL3031" t="str">
            <v>No</v>
          </cell>
        </row>
        <row r="3032">
          <cell r="AE3032">
            <v>289</v>
          </cell>
          <cell r="AF3032">
            <v>0</v>
          </cell>
          <cell r="AG3032">
            <v>1</v>
          </cell>
          <cell r="AH3032">
            <v>1</v>
          </cell>
          <cell r="AI3032">
            <v>1</v>
          </cell>
          <cell r="AJ3032">
            <v>0</v>
          </cell>
          <cell r="AL3032">
            <v>54</v>
          </cell>
          <cell r="AM3032">
            <v>184</v>
          </cell>
          <cell r="AO3032" t="str">
            <v>D-UE-283</v>
          </cell>
          <cell r="AP3032">
            <v>2602</v>
          </cell>
          <cell r="AQ3032" t="str">
            <v>OR</v>
          </cell>
          <cell r="AR3032" t="str">
            <v>Portland General Electric Company</v>
          </cell>
          <cell r="AT3032" t="str">
            <v>Electric</v>
          </cell>
          <cell r="AU3032">
            <v>41683</v>
          </cell>
          <cell r="AV3032">
            <v>110600</v>
          </cell>
          <cell r="AW3032">
            <v>7.78</v>
          </cell>
          <cell r="AX3032">
            <v>10</v>
          </cell>
          <cell r="AY3032">
            <v>50</v>
          </cell>
          <cell r="AZ3032">
            <v>3859789</v>
          </cell>
          <cell r="BA3032">
            <v>41977</v>
          </cell>
          <cell r="BB3032">
            <v>44329</v>
          </cell>
          <cell r="BC3032">
            <v>7.56</v>
          </cell>
          <cell r="BD3032">
            <v>9.68</v>
          </cell>
          <cell r="BE3032">
            <v>50</v>
          </cell>
          <cell r="BF3032">
            <v>42369</v>
          </cell>
          <cell r="BG3032">
            <v>3785422</v>
          </cell>
          <cell r="BH3032" t="str">
            <v>Year-end</v>
          </cell>
          <cell r="BI3032" t="str">
            <v>Vertically Integrated</v>
          </cell>
          <cell r="BJ3032" t="str">
            <v>Settled</v>
          </cell>
          <cell r="BK3032" t="str">
            <v>No</v>
          </cell>
          <cell r="BL3032" t="str">
            <v>No</v>
          </cell>
        </row>
        <row r="3033">
          <cell r="AE3033">
            <v>289</v>
          </cell>
          <cell r="AF3033">
            <v>0</v>
          </cell>
          <cell r="AG3033">
            <v>1</v>
          </cell>
          <cell r="AH3033">
            <v>1</v>
          </cell>
          <cell r="AI3033">
            <v>1</v>
          </cell>
          <cell r="AJ3033">
            <v>1</v>
          </cell>
          <cell r="AL3033">
            <v>54</v>
          </cell>
          <cell r="AM3033">
            <v>184</v>
          </cell>
          <cell r="AO3033" t="str">
            <v>D-UG-284</v>
          </cell>
          <cell r="AP3033">
            <v>2721</v>
          </cell>
          <cell r="AQ3033" t="str">
            <v>OR</v>
          </cell>
          <cell r="AR3033" t="str">
            <v>Avista Corporation</v>
          </cell>
          <cell r="AT3033" t="str">
            <v>Natural Gas</v>
          </cell>
          <cell r="AU3033">
            <v>41884</v>
          </cell>
          <cell r="AV3033">
            <v>9140</v>
          </cell>
          <cell r="AW3033">
            <v>7.77</v>
          </cell>
          <cell r="AX3033">
            <v>9.9</v>
          </cell>
          <cell r="AY3033">
            <v>51</v>
          </cell>
          <cell r="AZ3033">
            <v>198448</v>
          </cell>
          <cell r="BA3033">
            <v>42103</v>
          </cell>
          <cell r="BB3033">
            <v>5262</v>
          </cell>
          <cell r="BC3033">
            <v>7.52</v>
          </cell>
          <cell r="BD3033">
            <v>9.5</v>
          </cell>
          <cell r="BE3033">
            <v>51</v>
          </cell>
          <cell r="BF3033">
            <v>42369</v>
          </cell>
          <cell r="BG3033">
            <v>189376</v>
          </cell>
          <cell r="BH3033" t="str">
            <v>Average</v>
          </cell>
          <cell r="BI3033" t="str">
            <v>Distribution</v>
          </cell>
          <cell r="BJ3033" t="str">
            <v>Settled</v>
          </cell>
          <cell r="BK3033" t="str">
            <v>No</v>
          </cell>
          <cell r="BL3033" t="str">
            <v>No</v>
          </cell>
        </row>
        <row r="3034">
          <cell r="AE3034">
            <v>289</v>
          </cell>
          <cell r="AF3034">
            <v>0</v>
          </cell>
          <cell r="AG3034">
            <v>1</v>
          </cell>
          <cell r="AH3034">
            <v>1</v>
          </cell>
          <cell r="AI3034">
            <v>1</v>
          </cell>
          <cell r="AJ3034">
            <v>0</v>
          </cell>
          <cell r="AL3034">
            <v>54</v>
          </cell>
          <cell r="AM3034">
            <v>184</v>
          </cell>
          <cell r="AO3034" t="str">
            <v>D-UE-294</v>
          </cell>
          <cell r="AP3034">
            <v>2765</v>
          </cell>
          <cell r="AQ3034" t="str">
            <v>OR</v>
          </cell>
          <cell r="AR3034" t="str">
            <v>Portland General Electric Company</v>
          </cell>
          <cell r="AT3034" t="str">
            <v>Electric</v>
          </cell>
          <cell r="AU3034">
            <v>42047</v>
          </cell>
          <cell r="AV3034">
            <v>122336</v>
          </cell>
          <cell r="AW3034">
            <v>7.67</v>
          </cell>
          <cell r="AX3034">
            <v>9.9</v>
          </cell>
          <cell r="AY3034">
            <v>50</v>
          </cell>
          <cell r="AZ3034">
            <v>4470484</v>
          </cell>
          <cell r="BA3034">
            <v>42353</v>
          </cell>
          <cell r="BB3034">
            <v>70400</v>
          </cell>
          <cell r="BC3034">
            <v>7.51</v>
          </cell>
          <cell r="BD3034">
            <v>9.6</v>
          </cell>
          <cell r="BE3034">
            <v>50</v>
          </cell>
          <cell r="BF3034">
            <v>42735</v>
          </cell>
          <cell r="BG3034">
            <v>4440305</v>
          </cell>
          <cell r="BH3034" t="str">
            <v>Year-end</v>
          </cell>
          <cell r="BI3034" t="str">
            <v>Vertically Integrated</v>
          </cell>
          <cell r="BJ3034" t="str">
            <v>Settled</v>
          </cell>
          <cell r="BK3034" t="str">
            <v>Yes</v>
          </cell>
          <cell r="BL3034" t="str">
            <v>No</v>
          </cell>
        </row>
        <row r="3035">
          <cell r="AE3035">
            <v>289</v>
          </cell>
          <cell r="AF3035">
            <v>0</v>
          </cell>
          <cell r="AG3035">
            <v>1</v>
          </cell>
          <cell r="AH3035">
            <v>1</v>
          </cell>
          <cell r="AI3035">
            <v>1</v>
          </cell>
          <cell r="AJ3035">
            <v>1</v>
          </cell>
          <cell r="AL3035">
            <v>54</v>
          </cell>
          <cell r="AM3035">
            <v>184</v>
          </cell>
          <cell r="AO3035" t="str">
            <v>D-UG 288</v>
          </cell>
          <cell r="AP3035">
            <v>2792</v>
          </cell>
          <cell r="AQ3035" t="str">
            <v>OR</v>
          </cell>
          <cell r="AR3035" t="str">
            <v>Avista Corporation</v>
          </cell>
          <cell r="AT3035" t="str">
            <v>Natural Gas</v>
          </cell>
          <cell r="AU3035">
            <v>42125</v>
          </cell>
          <cell r="AV3035">
            <v>6100</v>
          </cell>
          <cell r="AW3035">
            <v>7.72</v>
          </cell>
          <cell r="AX3035">
            <v>9.9</v>
          </cell>
          <cell r="AY3035">
            <v>50</v>
          </cell>
          <cell r="AZ3035" t="str">
            <v>NA</v>
          </cell>
          <cell r="BA3035">
            <v>42429</v>
          </cell>
          <cell r="BB3035">
            <v>4460</v>
          </cell>
          <cell r="BC3035">
            <v>7.46</v>
          </cell>
          <cell r="BD3035">
            <v>9.4</v>
          </cell>
          <cell r="BE3035">
            <v>50</v>
          </cell>
          <cell r="BF3035">
            <v>42735</v>
          </cell>
          <cell r="BG3035" t="str">
            <v>NA</v>
          </cell>
          <cell r="BH3035" t="str">
            <v>Average</v>
          </cell>
          <cell r="BI3035" t="str">
            <v>Distribution</v>
          </cell>
          <cell r="BJ3035" t="str">
            <v>Fully Litigated</v>
          </cell>
          <cell r="BK3035" t="str">
            <v>No</v>
          </cell>
          <cell r="BL3035" t="str">
            <v>No</v>
          </cell>
        </row>
        <row r="3036">
          <cell r="AE3036">
            <v>289</v>
          </cell>
          <cell r="AF3036">
            <v>0</v>
          </cell>
          <cell r="AG3036">
            <v>1</v>
          </cell>
          <cell r="AH3036">
            <v>1</v>
          </cell>
          <cell r="AI3036">
            <v>1</v>
          </cell>
          <cell r="AJ3036">
            <v>1</v>
          </cell>
          <cell r="AL3036">
            <v>54</v>
          </cell>
          <cell r="AM3036">
            <v>184</v>
          </cell>
          <cell r="AO3036" t="str">
            <v>D-UG 325</v>
          </cell>
          <cell r="AP3036">
            <v>3046</v>
          </cell>
          <cell r="AQ3036" t="str">
            <v>OR</v>
          </cell>
          <cell r="AR3036" t="str">
            <v>Avista Corporation</v>
          </cell>
          <cell r="AT3036" t="str">
            <v>Natural Gas</v>
          </cell>
          <cell r="AU3036">
            <v>42704</v>
          </cell>
          <cell r="AV3036">
            <v>6748</v>
          </cell>
          <cell r="AW3036">
            <v>7.8</v>
          </cell>
          <cell r="AX3036">
            <v>9.9</v>
          </cell>
          <cell r="AY3036">
            <v>50</v>
          </cell>
          <cell r="AZ3036">
            <v>240750</v>
          </cell>
          <cell r="BA3036">
            <v>42991</v>
          </cell>
          <cell r="BB3036">
            <v>3500</v>
          </cell>
          <cell r="BC3036">
            <v>7.35</v>
          </cell>
          <cell r="BD3036">
            <v>9.4</v>
          </cell>
          <cell r="BE3036">
            <v>50</v>
          </cell>
          <cell r="BF3036">
            <v>43373</v>
          </cell>
          <cell r="BG3036">
            <v>229932</v>
          </cell>
          <cell r="BH3036" t="str">
            <v>Average</v>
          </cell>
          <cell r="BI3036" t="str">
            <v>Distribution</v>
          </cell>
          <cell r="BJ3036" t="str">
            <v>Settled</v>
          </cell>
          <cell r="BK3036" t="str">
            <v>No</v>
          </cell>
          <cell r="BL3036" t="str">
            <v>No</v>
          </cell>
        </row>
        <row r="3037">
          <cell r="AE3037">
            <v>289</v>
          </cell>
          <cell r="AF3037">
            <v>0</v>
          </cell>
          <cell r="AG3037">
            <v>1</v>
          </cell>
          <cell r="AH3037">
            <v>1</v>
          </cell>
          <cell r="AI3037">
            <v>1</v>
          </cell>
          <cell r="AJ3037">
            <v>0</v>
          </cell>
          <cell r="AL3037">
            <v>54</v>
          </cell>
          <cell r="AM3037">
            <v>184</v>
          </cell>
          <cell r="AO3037" t="str">
            <v>D-UE-319</v>
          </cell>
          <cell r="AP3037">
            <v>3087</v>
          </cell>
          <cell r="AQ3037" t="str">
            <v>OR</v>
          </cell>
          <cell r="AR3037" t="str">
            <v>Portland General Electric Company</v>
          </cell>
          <cell r="AT3037" t="str">
            <v>Electric</v>
          </cell>
          <cell r="AU3037">
            <v>42794</v>
          </cell>
          <cell r="AV3037">
            <v>99897</v>
          </cell>
          <cell r="AW3037">
            <v>7.46</v>
          </cell>
          <cell r="AX3037">
            <v>9.75</v>
          </cell>
          <cell r="AY3037">
            <v>50</v>
          </cell>
          <cell r="AZ3037">
            <v>4594052</v>
          </cell>
          <cell r="BA3037">
            <v>43087</v>
          </cell>
          <cell r="BB3037">
            <v>15900</v>
          </cell>
          <cell r="BC3037">
            <v>7.35</v>
          </cell>
          <cell r="BD3037">
            <v>9.5</v>
          </cell>
          <cell r="BE3037">
            <v>50</v>
          </cell>
          <cell r="BF3037">
            <v>43465</v>
          </cell>
          <cell r="BG3037">
            <v>4505999</v>
          </cell>
          <cell r="BH3037" t="str">
            <v>Year-end</v>
          </cell>
          <cell r="BI3037" t="str">
            <v>Vertically Integrated</v>
          </cell>
          <cell r="BJ3037" t="str">
            <v>Settled</v>
          </cell>
          <cell r="BK3037" t="str">
            <v>No</v>
          </cell>
          <cell r="BL3037" t="str">
            <v>No</v>
          </cell>
        </row>
        <row r="3038">
          <cell r="AE3038">
            <v>289</v>
          </cell>
          <cell r="AF3038">
            <v>0</v>
          </cell>
          <cell r="AG3038">
            <v>1</v>
          </cell>
          <cell r="AH3038">
            <v>1</v>
          </cell>
          <cell r="AI3038">
            <v>1</v>
          </cell>
          <cell r="AJ3038">
            <v>1</v>
          </cell>
          <cell r="AL3038">
            <v>54</v>
          </cell>
          <cell r="AM3038">
            <v>184</v>
          </cell>
          <cell r="AO3038" t="str">
            <v>D-UG-344</v>
          </cell>
          <cell r="AP3038">
            <v>3250</v>
          </cell>
          <cell r="AQ3038" t="str">
            <v>OR</v>
          </cell>
          <cell r="AR3038" t="str">
            <v>Northwest Natural Gas Company</v>
          </cell>
          <cell r="AS3038" t="str">
            <v>NWN</v>
          </cell>
          <cell r="AT3038" t="str">
            <v>Natural Gas</v>
          </cell>
          <cell r="AU3038">
            <v>43098</v>
          </cell>
          <cell r="AV3038">
            <v>37816</v>
          </cell>
          <cell r="AW3038">
            <v>7.62</v>
          </cell>
          <cell r="AX3038">
            <v>10</v>
          </cell>
          <cell r="AY3038">
            <v>50</v>
          </cell>
          <cell r="AZ3038">
            <v>1214895</v>
          </cell>
          <cell r="BA3038">
            <v>43399</v>
          </cell>
          <cell r="BB3038">
            <v>24860</v>
          </cell>
          <cell r="BC3038">
            <v>7.32</v>
          </cell>
          <cell r="BD3038">
            <v>9.4</v>
          </cell>
          <cell r="BE3038">
            <v>50</v>
          </cell>
          <cell r="BF3038">
            <v>43769</v>
          </cell>
          <cell r="BG3038">
            <v>1201792</v>
          </cell>
          <cell r="BH3038" t="str">
            <v>Average</v>
          </cell>
          <cell r="BI3038" t="str">
            <v>Distribution</v>
          </cell>
          <cell r="BJ3038" t="str">
            <v>Settled</v>
          </cell>
          <cell r="BK3038" t="str">
            <v>No</v>
          </cell>
          <cell r="BL3038" t="str">
            <v>No</v>
          </cell>
        </row>
        <row r="3039">
          <cell r="AE3039">
            <v>289</v>
          </cell>
          <cell r="AF3039">
            <v>0</v>
          </cell>
          <cell r="AG3039">
            <v>1</v>
          </cell>
          <cell r="AH3039">
            <v>1</v>
          </cell>
          <cell r="AI3039">
            <v>1</v>
          </cell>
          <cell r="AJ3039">
            <v>0</v>
          </cell>
          <cell r="AL3039">
            <v>54</v>
          </cell>
          <cell r="AM3039">
            <v>184</v>
          </cell>
          <cell r="AO3039" t="str">
            <v>D-UE-335</v>
          </cell>
          <cell r="AP3039">
            <v>3265</v>
          </cell>
          <cell r="AQ3039" t="str">
            <v>OR</v>
          </cell>
          <cell r="AR3039" t="str">
            <v>Portland General Electric Company</v>
          </cell>
          <cell r="AT3039" t="str">
            <v>Electric</v>
          </cell>
          <cell r="AU3039">
            <v>43146</v>
          </cell>
          <cell r="AV3039">
            <v>75467</v>
          </cell>
          <cell r="AW3039">
            <v>7.31</v>
          </cell>
          <cell r="AX3039">
            <v>9.5</v>
          </cell>
          <cell r="AY3039">
            <v>50</v>
          </cell>
          <cell r="AZ3039">
            <v>4857599</v>
          </cell>
          <cell r="BA3039">
            <v>43448</v>
          </cell>
          <cell r="BB3039">
            <v>8593</v>
          </cell>
          <cell r="BC3039">
            <v>7.3</v>
          </cell>
          <cell r="BD3039">
            <v>9.5</v>
          </cell>
          <cell r="BE3039">
            <v>50</v>
          </cell>
          <cell r="BF3039">
            <v>43830</v>
          </cell>
          <cell r="BG3039">
            <v>4744710</v>
          </cell>
          <cell r="BH3039" t="str">
            <v>Year-end</v>
          </cell>
          <cell r="BI3039" t="str">
            <v>Vertically Integrated</v>
          </cell>
          <cell r="BJ3039" t="str">
            <v>Settled</v>
          </cell>
          <cell r="BK3039" t="str">
            <v>No</v>
          </cell>
          <cell r="BL3039" t="str">
            <v>No</v>
          </cell>
        </row>
        <row r="3040">
          <cell r="AE3040">
            <v>290</v>
          </cell>
          <cell r="AF3040">
            <v>1</v>
          </cell>
          <cell r="AG3040">
            <v>1</v>
          </cell>
          <cell r="AH3040">
            <v>1</v>
          </cell>
          <cell r="AI3040">
            <v>1</v>
          </cell>
          <cell r="AJ3040">
            <v>1</v>
          </cell>
          <cell r="AL3040">
            <v>54</v>
          </cell>
          <cell r="AM3040">
            <v>184</v>
          </cell>
          <cell r="AO3040" t="str">
            <v>D-UG 366</v>
          </cell>
          <cell r="AP3040">
            <v>3445</v>
          </cell>
          <cell r="AQ3040" t="str">
            <v>OR</v>
          </cell>
          <cell r="AR3040" t="str">
            <v>Avista Corporation</v>
          </cell>
          <cell r="AT3040" t="str">
            <v>Natural Gas</v>
          </cell>
          <cell r="AU3040">
            <v>43539</v>
          </cell>
          <cell r="AV3040">
            <v>6677</v>
          </cell>
          <cell r="AW3040">
            <v>7.55</v>
          </cell>
          <cell r="AX3040">
            <v>9.9</v>
          </cell>
          <cell r="AY3040">
            <v>50</v>
          </cell>
          <cell r="AZ3040">
            <v>287338</v>
          </cell>
          <cell r="BA3040">
            <v>43746</v>
          </cell>
          <cell r="BB3040">
            <v>3616</v>
          </cell>
          <cell r="BC3040">
            <v>7.24</v>
          </cell>
          <cell r="BD3040">
            <v>9.4</v>
          </cell>
          <cell r="BE3040">
            <v>50</v>
          </cell>
          <cell r="BF3040">
            <v>44196</v>
          </cell>
          <cell r="BG3040">
            <v>283140</v>
          </cell>
          <cell r="BH3040" t="str">
            <v>Year-end</v>
          </cell>
          <cell r="BI3040" t="str">
            <v>Distribution</v>
          </cell>
          <cell r="BJ3040" t="str">
            <v>Settled</v>
          </cell>
          <cell r="BK3040" t="str">
            <v>No</v>
          </cell>
          <cell r="BL3040" t="str">
            <v>No</v>
          </cell>
        </row>
        <row r="3041">
          <cell r="AE3041">
            <v>291</v>
          </cell>
          <cell r="AF3041">
            <v>1</v>
          </cell>
          <cell r="AG3041">
            <v>1</v>
          </cell>
          <cell r="AH3041">
            <v>1</v>
          </cell>
          <cell r="AI3041">
            <v>1</v>
          </cell>
          <cell r="AJ3041">
            <v>1</v>
          </cell>
          <cell r="AL3041">
            <v>54</v>
          </cell>
          <cell r="AM3041">
            <v>184</v>
          </cell>
          <cell r="AO3041" t="str">
            <v>D-UG-388</v>
          </cell>
          <cell r="AP3041">
            <v>3599</v>
          </cell>
          <cell r="AQ3041" t="str">
            <v>OR</v>
          </cell>
          <cell r="AR3041" t="str">
            <v>Northwest Natural Gas Company</v>
          </cell>
          <cell r="AS3041" t="str">
            <v>NWN</v>
          </cell>
          <cell r="AT3041" t="str">
            <v>Natural Gas</v>
          </cell>
          <cell r="AU3041">
            <v>43829</v>
          </cell>
          <cell r="AV3041">
            <v>63346.267</v>
          </cell>
          <cell r="AW3041">
            <v>6.97</v>
          </cell>
          <cell r="AX3041">
            <v>9.4</v>
          </cell>
          <cell r="AY3041">
            <v>50</v>
          </cell>
          <cell r="AZ3041">
            <v>1466232</v>
          </cell>
          <cell r="BA3041">
            <v>44120</v>
          </cell>
          <cell r="BB3041">
            <v>45847</v>
          </cell>
          <cell r="BC3041">
            <v>6.97</v>
          </cell>
          <cell r="BD3041">
            <v>9.4</v>
          </cell>
          <cell r="BE3041">
            <v>50</v>
          </cell>
          <cell r="BF3041">
            <v>44500</v>
          </cell>
          <cell r="BG3041">
            <v>1450677</v>
          </cell>
          <cell r="BH3041" t="str">
            <v>Average</v>
          </cell>
          <cell r="BI3041" t="str">
            <v>Distribution</v>
          </cell>
          <cell r="BJ3041" t="str">
            <v>Settled</v>
          </cell>
          <cell r="BK3041" t="str">
            <v>No</v>
          </cell>
          <cell r="BL3041" t="str">
            <v>No</v>
          </cell>
        </row>
        <row r="3042">
          <cell r="AE3042">
            <v>291</v>
          </cell>
          <cell r="AF3042">
            <v>1</v>
          </cell>
          <cell r="AG3042">
            <v>1</v>
          </cell>
          <cell r="AH3042">
            <v>1</v>
          </cell>
          <cell r="AI3042">
            <v>1</v>
          </cell>
          <cell r="AJ3042">
            <v>0</v>
          </cell>
          <cell r="AL3042">
            <v>54</v>
          </cell>
          <cell r="AM3042">
            <v>184</v>
          </cell>
          <cell r="AO3042" t="str">
            <v>D-UE-374</v>
          </cell>
          <cell r="AP3042">
            <v>3612</v>
          </cell>
          <cell r="AQ3042" t="str">
            <v>OR</v>
          </cell>
          <cell r="AR3042" t="str">
            <v>PacifiCorp</v>
          </cell>
          <cell r="AS3042" t="str">
            <v>BRK.A</v>
          </cell>
          <cell r="AT3042" t="str">
            <v>Electric</v>
          </cell>
          <cell r="AU3042">
            <v>43875</v>
          </cell>
          <cell r="AV3042">
            <v>46300</v>
          </cell>
          <cell r="AW3042">
            <v>7.46</v>
          </cell>
          <cell r="AX3042">
            <v>9.8000000000000007</v>
          </cell>
          <cell r="AY3042">
            <v>53.52</v>
          </cell>
          <cell r="AZ3042">
            <v>4199662.9270000001</v>
          </cell>
          <cell r="BA3042">
            <v>44183</v>
          </cell>
          <cell r="BB3042">
            <v>-20900</v>
          </cell>
          <cell r="BC3042">
            <v>7.14</v>
          </cell>
          <cell r="BD3042">
            <v>9.5</v>
          </cell>
          <cell r="BE3042">
            <v>50</v>
          </cell>
          <cell r="BF3042">
            <v>44561</v>
          </cell>
          <cell r="BG3042" t="str">
            <v>NA</v>
          </cell>
          <cell r="BI3042" t="str">
            <v>Vertically Integrated</v>
          </cell>
          <cell r="BJ3042" t="str">
            <v>Fully Litigated</v>
          </cell>
          <cell r="BK3042" t="str">
            <v>No</v>
          </cell>
          <cell r="BL3042" t="str">
            <v>No</v>
          </cell>
        </row>
        <row r="3043">
          <cell r="AE3043">
            <v>292</v>
          </cell>
          <cell r="AF3043">
            <v>1</v>
          </cell>
          <cell r="AG3043">
            <v>1</v>
          </cell>
          <cell r="AH3043">
            <v>1</v>
          </cell>
          <cell r="AI3043">
            <v>1</v>
          </cell>
          <cell r="AJ3043">
            <v>1</v>
          </cell>
          <cell r="AL3043">
            <v>54</v>
          </cell>
          <cell r="AM3043">
            <v>184</v>
          </cell>
          <cell r="AO3043" t="str">
            <v>D-UG 389</v>
          </cell>
          <cell r="AP3043">
            <v>3626</v>
          </cell>
          <cell r="AQ3043" t="str">
            <v>OR</v>
          </cell>
          <cell r="AR3043" t="str">
            <v>Avista Corporation</v>
          </cell>
          <cell r="AT3043" t="str">
            <v>Natural Gas</v>
          </cell>
          <cell r="AU3043">
            <v>43906</v>
          </cell>
          <cell r="AV3043">
            <v>5685</v>
          </cell>
          <cell r="AW3043">
            <v>7.24</v>
          </cell>
          <cell r="AX3043">
            <v>9.4</v>
          </cell>
          <cell r="AY3043">
            <v>50</v>
          </cell>
          <cell r="AZ3043">
            <v>304664</v>
          </cell>
          <cell r="BA3043">
            <v>44175</v>
          </cell>
          <cell r="BB3043">
            <v>4367</v>
          </cell>
          <cell r="BC3043">
            <v>7.24</v>
          </cell>
          <cell r="BD3043">
            <v>9.4</v>
          </cell>
          <cell r="BE3043">
            <v>50</v>
          </cell>
          <cell r="BF3043">
            <v>44561</v>
          </cell>
          <cell r="BG3043">
            <v>305026</v>
          </cell>
          <cell r="BH3043" t="str">
            <v>Year-end</v>
          </cell>
          <cell r="BI3043" t="str">
            <v>Distribution</v>
          </cell>
          <cell r="BJ3043" t="str">
            <v>Settled</v>
          </cell>
          <cell r="BK3043" t="str">
            <v>No</v>
          </cell>
          <cell r="BL3043" t="str">
            <v>No</v>
          </cell>
        </row>
        <row r="3044">
          <cell r="AE3044">
            <v>293</v>
          </cell>
          <cell r="AF3044">
            <v>1</v>
          </cell>
          <cell r="AG3044">
            <v>1</v>
          </cell>
          <cell r="AH3044">
            <v>1</v>
          </cell>
          <cell r="AI3044">
            <v>1</v>
          </cell>
          <cell r="AJ3044">
            <v>1</v>
          </cell>
          <cell r="AL3044">
            <v>54</v>
          </cell>
          <cell r="AM3044">
            <v>185</v>
          </cell>
          <cell r="AO3044" t="str">
            <v>D-UG 390</v>
          </cell>
          <cell r="AP3044">
            <v>3707</v>
          </cell>
          <cell r="AQ3044" t="str">
            <v>OR</v>
          </cell>
          <cell r="AR3044" t="str">
            <v>Cascade Natural Gas Corporation</v>
          </cell>
          <cell r="AS3044" t="str">
            <v>MDU</v>
          </cell>
          <cell r="AT3044" t="str">
            <v>Natural Gas</v>
          </cell>
          <cell r="AU3044">
            <v>43921</v>
          </cell>
          <cell r="AV3044">
            <v>4507.8419999999996</v>
          </cell>
          <cell r="AW3044">
            <v>7.08</v>
          </cell>
          <cell r="AX3044">
            <v>9.4</v>
          </cell>
          <cell r="AY3044">
            <v>50</v>
          </cell>
          <cell r="AZ3044">
            <v>132613.68400000001</v>
          </cell>
          <cell r="BA3044">
            <v>44202</v>
          </cell>
          <cell r="BB3044">
            <v>3230.498</v>
          </cell>
          <cell r="BC3044">
            <v>7.07</v>
          </cell>
          <cell r="BD3044">
            <v>9.4</v>
          </cell>
          <cell r="BE3044">
            <v>50</v>
          </cell>
          <cell r="BF3044">
            <v>44196</v>
          </cell>
          <cell r="BG3044">
            <v>130095.20300000001</v>
          </cell>
          <cell r="BH3044" t="str">
            <v>Average</v>
          </cell>
          <cell r="BI3044" t="str">
            <v>Distribution</v>
          </cell>
          <cell r="BJ3044" t="str">
            <v>Settled</v>
          </cell>
          <cell r="BK3044" t="str">
            <v>No</v>
          </cell>
          <cell r="BL3044" t="str">
            <v>No</v>
          </cell>
        </row>
        <row r="3045">
          <cell r="AE3045">
            <v>293</v>
          </cell>
          <cell r="AF3045">
            <v>1</v>
          </cell>
          <cell r="AG3045">
            <v>1</v>
          </cell>
          <cell r="AH3045">
            <v>1</v>
          </cell>
          <cell r="AI3045">
            <v>1</v>
          </cell>
          <cell r="AJ3045">
            <v>0</v>
          </cell>
          <cell r="AL3045">
            <v>54</v>
          </cell>
          <cell r="AM3045">
            <v>185</v>
          </cell>
          <cell r="AO3045" t="str">
            <v>D-UE-394</v>
          </cell>
          <cell r="AP3045">
            <v>3845</v>
          </cell>
          <cell r="AQ3045" t="str">
            <v>OR</v>
          </cell>
          <cell r="AR3045" t="str">
            <v>Portland General Electric Company</v>
          </cell>
          <cell r="AT3045" t="str">
            <v>Electric</v>
          </cell>
          <cell r="AU3045">
            <v>44386</v>
          </cell>
          <cell r="AV3045">
            <v>30700</v>
          </cell>
          <cell r="AW3045">
            <v>6.81</v>
          </cell>
          <cell r="AX3045">
            <v>9.5</v>
          </cell>
          <cell r="AY3045">
            <v>50</v>
          </cell>
          <cell r="AZ3045" t="str">
            <v>NA</v>
          </cell>
          <cell r="BA3045">
            <v>44676</v>
          </cell>
          <cell r="BB3045">
            <v>10000</v>
          </cell>
          <cell r="BC3045">
            <v>6.81</v>
          </cell>
          <cell r="BD3045">
            <v>9.5</v>
          </cell>
          <cell r="BE3045">
            <v>50</v>
          </cell>
          <cell r="BF3045">
            <v>44926</v>
          </cell>
          <cell r="BG3045">
            <v>5559092</v>
          </cell>
          <cell r="BH3045" t="str">
            <v>Average</v>
          </cell>
          <cell r="BI3045" t="str">
            <v>Vertically Integrated</v>
          </cell>
          <cell r="BJ3045" t="str">
            <v>Settled</v>
          </cell>
          <cell r="BK3045" t="str">
            <v>No</v>
          </cell>
          <cell r="BL3045" t="str">
            <v>No</v>
          </cell>
        </row>
        <row r="3046">
          <cell r="AE3046">
            <v>294</v>
          </cell>
          <cell r="AF3046">
            <v>1</v>
          </cell>
          <cell r="AG3046">
            <v>1</v>
          </cell>
          <cell r="AH3046">
            <v>1</v>
          </cell>
          <cell r="AI3046">
            <v>1</v>
          </cell>
          <cell r="AJ3046">
            <v>1</v>
          </cell>
          <cell r="AL3046">
            <v>54</v>
          </cell>
          <cell r="AM3046">
            <v>185</v>
          </cell>
          <cell r="AO3046" t="str">
            <v>D-UG 433</v>
          </cell>
          <cell r="AP3046">
            <v>3904</v>
          </cell>
          <cell r="AQ3046" t="str">
            <v>OR</v>
          </cell>
          <cell r="AR3046" t="str">
            <v>Avista Corporation</v>
          </cell>
          <cell r="AT3046" t="str">
            <v>Natural Gas</v>
          </cell>
          <cell r="AU3046">
            <v>44491</v>
          </cell>
          <cell r="AV3046">
            <v>3774</v>
          </cell>
          <cell r="AW3046">
            <v>7.35</v>
          </cell>
          <cell r="AX3046">
            <v>9.9</v>
          </cell>
          <cell r="AY3046">
            <v>50</v>
          </cell>
          <cell r="AZ3046">
            <v>315957</v>
          </cell>
          <cell r="BA3046">
            <v>44775</v>
          </cell>
          <cell r="BB3046">
            <v>1600</v>
          </cell>
          <cell r="BC3046">
            <v>7.05</v>
          </cell>
          <cell r="BD3046">
            <v>9.4</v>
          </cell>
          <cell r="BE3046">
            <v>50</v>
          </cell>
          <cell r="BF3046">
            <v>45169</v>
          </cell>
          <cell r="BG3046">
            <v>315957</v>
          </cell>
          <cell r="BH3046" t="str">
            <v>Average</v>
          </cell>
          <cell r="BI3046" t="str">
            <v>Distribution</v>
          </cell>
          <cell r="BJ3046" t="str">
            <v>Settled</v>
          </cell>
          <cell r="BK3046" t="str">
            <v>No</v>
          </cell>
          <cell r="BL3046" t="str">
            <v>No</v>
          </cell>
        </row>
        <row r="3047">
          <cell r="AE3047">
            <v>295</v>
          </cell>
          <cell r="AF3047">
            <v>1</v>
          </cell>
          <cell r="AG3047">
            <v>1</v>
          </cell>
          <cell r="AH3047">
            <v>1</v>
          </cell>
          <cell r="AI3047">
            <v>1</v>
          </cell>
          <cell r="AJ3047">
            <v>1</v>
          </cell>
          <cell r="AL3047">
            <v>54</v>
          </cell>
          <cell r="AM3047">
            <v>185</v>
          </cell>
          <cell r="AO3047" t="str">
            <v>D-UG-435</v>
          </cell>
          <cell r="AP3047">
            <v>3928</v>
          </cell>
          <cell r="AQ3047" t="str">
            <v>OR</v>
          </cell>
          <cell r="AR3047" t="str">
            <v>Northwest Natural Gas Company</v>
          </cell>
          <cell r="AS3047" t="str">
            <v>NWN</v>
          </cell>
          <cell r="AT3047" t="str">
            <v>Natural Gas</v>
          </cell>
          <cell r="AU3047">
            <v>44547</v>
          </cell>
          <cell r="AV3047">
            <v>78031</v>
          </cell>
          <cell r="AW3047">
            <v>6.89</v>
          </cell>
          <cell r="AX3047">
            <v>9.5</v>
          </cell>
          <cell r="AY3047">
            <v>50</v>
          </cell>
          <cell r="AZ3047">
            <v>1780963</v>
          </cell>
          <cell r="BA3047">
            <v>44858</v>
          </cell>
          <cell r="BB3047">
            <v>62654</v>
          </cell>
          <cell r="BC3047">
            <v>6.84</v>
          </cell>
          <cell r="BD3047">
            <v>9.4</v>
          </cell>
          <cell r="BE3047">
            <v>50</v>
          </cell>
          <cell r="BF3047">
            <v>45230</v>
          </cell>
          <cell r="BG3047">
            <v>1772195</v>
          </cell>
          <cell r="BH3047" t="str">
            <v>Average</v>
          </cell>
          <cell r="BI3047" t="str">
            <v>Distribution</v>
          </cell>
          <cell r="BJ3047" t="str">
            <v>Settled</v>
          </cell>
          <cell r="BK3047" t="str">
            <v>No</v>
          </cell>
          <cell r="BL3047" t="str">
            <v>No</v>
          </cell>
        </row>
        <row r="3048">
          <cell r="AE3048">
            <v>295</v>
          </cell>
          <cell r="AF3048">
            <v>1</v>
          </cell>
          <cell r="AG3048">
            <v>1</v>
          </cell>
          <cell r="AH3048">
            <v>1</v>
          </cell>
          <cell r="AI3048">
            <v>1</v>
          </cell>
          <cell r="AJ3048">
            <v>0</v>
          </cell>
          <cell r="AL3048">
            <v>54</v>
          </cell>
          <cell r="AM3048">
            <v>185</v>
          </cell>
          <cell r="AO3048" t="str">
            <v>D-UE-399</v>
          </cell>
          <cell r="AP3048">
            <v>3953</v>
          </cell>
          <cell r="AQ3048" t="str">
            <v>OR</v>
          </cell>
          <cell r="AR3048" t="str">
            <v>PacifiCorp</v>
          </cell>
          <cell r="AS3048" t="str">
            <v>BRK.A</v>
          </cell>
          <cell r="AT3048" t="str">
            <v>Electric</v>
          </cell>
          <cell r="AU3048">
            <v>44621</v>
          </cell>
          <cell r="AV3048">
            <v>86429.440000000002</v>
          </cell>
          <cell r="AW3048">
            <v>7.37</v>
          </cell>
          <cell r="AX3048">
            <v>9.8000000000000007</v>
          </cell>
          <cell r="AY3048">
            <v>52.25</v>
          </cell>
          <cell r="AZ3048" t="str">
            <v>NA</v>
          </cell>
          <cell r="BA3048">
            <v>44911</v>
          </cell>
          <cell r="BB3048">
            <v>51413</v>
          </cell>
          <cell r="BC3048">
            <v>7.11</v>
          </cell>
          <cell r="BD3048">
            <v>9.5</v>
          </cell>
          <cell r="BE3048">
            <v>50</v>
          </cell>
          <cell r="BF3048">
            <v>45291</v>
          </cell>
          <cell r="BG3048">
            <v>4187300</v>
          </cell>
          <cell r="BH3048" t="str">
            <v>Average</v>
          </cell>
          <cell r="BI3048" t="str">
            <v>Vertically Integrated</v>
          </cell>
          <cell r="BJ3048" t="str">
            <v>Settled</v>
          </cell>
          <cell r="BK3048" t="str">
            <v>No</v>
          </cell>
          <cell r="BL3048" t="str">
            <v>No</v>
          </cell>
        </row>
        <row r="3049">
          <cell r="AE3049">
            <v>295</v>
          </cell>
          <cell r="AF3049">
            <v>1</v>
          </cell>
          <cell r="AG3049">
            <v>1</v>
          </cell>
          <cell r="AH3049">
            <v>1</v>
          </cell>
          <cell r="AI3049">
            <v>1</v>
          </cell>
          <cell r="AJ3049">
            <v>0</v>
          </cell>
          <cell r="AL3049">
            <v>54</v>
          </cell>
          <cell r="AM3049">
            <v>185</v>
          </cell>
          <cell r="AO3049" t="str">
            <v>D-UE-416</v>
          </cell>
          <cell r="AP3049">
            <v>4131</v>
          </cell>
          <cell r="AQ3049" t="str">
            <v>OR</v>
          </cell>
          <cell r="AR3049" t="str">
            <v>Portland General Electric Company</v>
          </cell>
          <cell r="AT3049" t="str">
            <v>Electric</v>
          </cell>
          <cell r="AU3049">
            <v>44972</v>
          </cell>
          <cell r="AV3049">
            <v>344207</v>
          </cell>
          <cell r="AW3049">
            <v>7.06</v>
          </cell>
          <cell r="AX3049">
            <v>9.8000000000000007</v>
          </cell>
          <cell r="AY3049">
            <v>50</v>
          </cell>
          <cell r="AZ3049">
            <v>6290494</v>
          </cell>
          <cell r="BA3049">
            <v>45278</v>
          </cell>
          <cell r="BB3049">
            <v>385885.20199999999</v>
          </cell>
          <cell r="BC3049">
            <v>6.99</v>
          </cell>
          <cell r="BD3049">
            <v>9.5</v>
          </cell>
          <cell r="BE3049">
            <v>50</v>
          </cell>
          <cell r="BF3049">
            <v>45657</v>
          </cell>
          <cell r="BG3049">
            <v>6174112</v>
          </cell>
          <cell r="BH3049" t="str">
            <v>Average</v>
          </cell>
          <cell r="BI3049" t="str">
            <v>Vertically Integrated</v>
          </cell>
          <cell r="BJ3049" t="str">
            <v>Settled</v>
          </cell>
          <cell r="BK3049" t="str">
            <v>No</v>
          </cell>
          <cell r="BL3049" t="str">
            <v>No</v>
          </cell>
        </row>
        <row r="3050">
          <cell r="AE3050">
            <v>296</v>
          </cell>
          <cell r="AF3050">
            <v>1</v>
          </cell>
          <cell r="AG3050">
            <v>1</v>
          </cell>
          <cell r="AH3050">
            <v>1</v>
          </cell>
          <cell r="AI3050">
            <v>1</v>
          </cell>
          <cell r="AJ3050">
            <v>1</v>
          </cell>
          <cell r="AL3050">
            <v>54</v>
          </cell>
          <cell r="AM3050">
            <v>185</v>
          </cell>
          <cell r="AO3050" t="str">
            <v>D-UG-461</v>
          </cell>
          <cell r="AP3050">
            <v>4151</v>
          </cell>
          <cell r="AQ3050" t="str">
            <v>OR</v>
          </cell>
          <cell r="AR3050" t="str">
            <v>Avista Corporation</v>
          </cell>
          <cell r="AT3050" t="str">
            <v>Natural Gas</v>
          </cell>
          <cell r="AU3050">
            <v>44986</v>
          </cell>
          <cell r="AV3050">
            <v>10991</v>
          </cell>
          <cell r="AW3050">
            <v>7.59</v>
          </cell>
          <cell r="AX3050">
            <v>10.25</v>
          </cell>
          <cell r="AY3050">
            <v>50</v>
          </cell>
          <cell r="AZ3050">
            <v>351283</v>
          </cell>
          <cell r="BA3050">
            <v>45225</v>
          </cell>
          <cell r="BB3050">
            <v>7160</v>
          </cell>
          <cell r="BC3050">
            <v>7.24</v>
          </cell>
          <cell r="BD3050">
            <v>9.5</v>
          </cell>
          <cell r="BE3050">
            <v>50</v>
          </cell>
          <cell r="BF3050">
            <v>45657</v>
          </cell>
          <cell r="BG3050">
            <v>340336</v>
          </cell>
          <cell r="BH3050" t="str">
            <v>Average</v>
          </cell>
          <cell r="BI3050" t="str">
            <v>Distribution</v>
          </cell>
          <cell r="BJ3050" t="str">
            <v>Settled</v>
          </cell>
          <cell r="BK3050" t="str">
            <v>No</v>
          </cell>
          <cell r="BL3050" t="str">
            <v>No</v>
          </cell>
        </row>
        <row r="3051">
          <cell r="AE3051">
            <v>296</v>
          </cell>
          <cell r="AF3051">
            <v>1</v>
          </cell>
          <cell r="AG3051">
            <v>1</v>
          </cell>
          <cell r="AH3051">
            <v>1</v>
          </cell>
          <cell r="AI3051">
            <v>1</v>
          </cell>
          <cell r="AJ3051">
            <v>0</v>
          </cell>
          <cell r="AL3051">
            <v>54</v>
          </cell>
          <cell r="AM3051">
            <v>185</v>
          </cell>
          <cell r="AO3051" t="str">
            <v>D-UE-426</v>
          </cell>
          <cell r="AP3051">
            <v>4302</v>
          </cell>
          <cell r="AQ3051" t="str">
            <v>OR</v>
          </cell>
          <cell r="AR3051" t="str">
            <v>Idaho Power Company</v>
          </cell>
          <cell r="AS3051" t="str">
            <v>IDA</v>
          </cell>
          <cell r="AT3051" t="str">
            <v>Electric</v>
          </cell>
          <cell r="AU3051">
            <v>45275</v>
          </cell>
          <cell r="AV3051">
            <v>10694.934000000001</v>
          </cell>
          <cell r="AW3051">
            <v>7.81</v>
          </cell>
          <cell r="AX3051">
            <v>10.4</v>
          </cell>
          <cell r="AY3051">
            <v>51</v>
          </cell>
          <cell r="AZ3051">
            <v>188948.261</v>
          </cell>
          <cell r="BA3051">
            <v>45558</v>
          </cell>
          <cell r="BB3051">
            <v>6731.7939999999999</v>
          </cell>
          <cell r="BC3051">
            <v>7.3</v>
          </cell>
          <cell r="BD3051">
            <v>9.5</v>
          </cell>
          <cell r="BE3051">
            <v>50</v>
          </cell>
          <cell r="BF3051">
            <v>45657</v>
          </cell>
          <cell r="BG3051" t="str">
            <v>NA</v>
          </cell>
          <cell r="BH3051" t="str">
            <v>Average</v>
          </cell>
          <cell r="BI3051" t="str">
            <v>Vertically Integrated</v>
          </cell>
          <cell r="BJ3051" t="str">
            <v>Settled</v>
          </cell>
          <cell r="BK3051" t="str">
            <v>No</v>
          </cell>
          <cell r="BL3051" t="str">
            <v>No</v>
          </cell>
        </row>
        <row r="3052">
          <cell r="AE3052">
            <v>297</v>
          </cell>
          <cell r="AF3052">
            <v>1</v>
          </cell>
          <cell r="AG3052">
            <v>1</v>
          </cell>
          <cell r="AH3052">
            <v>1</v>
          </cell>
          <cell r="AI3052">
            <v>1</v>
          </cell>
          <cell r="AJ3052">
            <v>1</v>
          </cell>
          <cell r="AL3052">
            <v>54</v>
          </cell>
          <cell r="AM3052">
            <v>185</v>
          </cell>
          <cell r="AO3052" t="str">
            <v>D-UG-490</v>
          </cell>
          <cell r="AP3052">
            <v>4304</v>
          </cell>
          <cell r="AQ3052" t="str">
            <v>OR</v>
          </cell>
          <cell r="AR3052" t="str">
            <v>Northwest Natural Gas Company</v>
          </cell>
          <cell r="AS3052" t="str">
            <v>NWN</v>
          </cell>
          <cell r="AT3052" t="str">
            <v>Natural Gas</v>
          </cell>
          <cell r="AU3052">
            <v>45289</v>
          </cell>
          <cell r="AV3052">
            <v>152345</v>
          </cell>
          <cell r="AW3052">
            <v>7.41</v>
          </cell>
          <cell r="AX3052">
            <v>10.1</v>
          </cell>
          <cell r="AY3052">
            <v>50</v>
          </cell>
          <cell r="AZ3052">
            <v>2123961</v>
          </cell>
          <cell r="BA3052">
            <v>45590</v>
          </cell>
          <cell r="BB3052">
            <v>95000</v>
          </cell>
          <cell r="BC3052">
            <v>7.06</v>
          </cell>
          <cell r="BD3052">
            <v>9.4</v>
          </cell>
          <cell r="BE3052">
            <v>50</v>
          </cell>
          <cell r="BF3052">
            <v>45961</v>
          </cell>
          <cell r="BG3052">
            <v>2090000</v>
          </cell>
          <cell r="BH3052" t="str">
            <v>Average</v>
          </cell>
          <cell r="BI3052" t="str">
            <v>Distribution</v>
          </cell>
          <cell r="BJ3052" t="str">
            <v>Settled</v>
          </cell>
          <cell r="BK3052" t="str">
            <v>No</v>
          </cell>
          <cell r="BL3052" t="str">
            <v>No</v>
          </cell>
        </row>
        <row r="3053">
          <cell r="AE3053">
            <v>297</v>
          </cell>
          <cell r="AF3053">
            <v>1</v>
          </cell>
          <cell r="AG3053">
            <v>1</v>
          </cell>
          <cell r="AH3053">
            <v>1</v>
          </cell>
          <cell r="AI3053">
            <v>1</v>
          </cell>
          <cell r="AJ3053">
            <v>0</v>
          </cell>
          <cell r="AL3053">
            <v>54</v>
          </cell>
          <cell r="AM3053">
            <v>185</v>
          </cell>
          <cell r="AO3053" t="str">
            <v>D-UE-433</v>
          </cell>
          <cell r="AP3053">
            <v>4338</v>
          </cell>
          <cell r="AQ3053" t="str">
            <v>OR</v>
          </cell>
          <cell r="AR3053" t="str">
            <v>PacifiCorp</v>
          </cell>
          <cell r="AS3053" t="str">
            <v>BRK.A</v>
          </cell>
          <cell r="AT3053" t="str">
            <v>Electric</v>
          </cell>
          <cell r="AU3053">
            <v>45336</v>
          </cell>
          <cell r="AV3053">
            <v>208800</v>
          </cell>
          <cell r="AW3053">
            <v>7.47</v>
          </cell>
          <cell r="AX3053">
            <v>9.65</v>
          </cell>
          <cell r="AY3053">
            <v>50</v>
          </cell>
          <cell r="AZ3053">
            <v>5210366.3710000003</v>
          </cell>
          <cell r="BA3053">
            <v>45645</v>
          </cell>
          <cell r="BB3053">
            <v>139653</v>
          </cell>
          <cell r="BC3053">
            <v>7.4</v>
          </cell>
          <cell r="BD3053">
            <v>9.5</v>
          </cell>
          <cell r="BE3053">
            <v>50</v>
          </cell>
          <cell r="BF3053">
            <v>46022</v>
          </cell>
          <cell r="BG3053" t="str">
            <v>NA</v>
          </cell>
          <cell r="BH3053" t="str">
            <v>Year-end</v>
          </cell>
          <cell r="BI3053" t="str">
            <v>Vertically Integrated</v>
          </cell>
          <cell r="BJ3053" t="str">
            <v>Fully Litigated</v>
          </cell>
          <cell r="BK3053" t="str">
            <v>No</v>
          </cell>
          <cell r="BL3053" t="str">
            <v>No</v>
          </cell>
        </row>
        <row r="3054">
          <cell r="AE3054">
            <v>297</v>
          </cell>
          <cell r="AF3054">
            <v>1</v>
          </cell>
          <cell r="AG3054">
            <v>1</v>
          </cell>
          <cell r="AH3054">
            <v>1</v>
          </cell>
          <cell r="AI3054">
            <v>1</v>
          </cell>
          <cell r="AJ3054">
            <v>0</v>
          </cell>
          <cell r="AL3054">
            <v>54</v>
          </cell>
          <cell r="AM3054">
            <v>185</v>
          </cell>
          <cell r="AO3054" t="str">
            <v>D-UE-435</v>
          </cell>
          <cell r="AP3054">
            <v>4347</v>
          </cell>
          <cell r="AQ3054" t="str">
            <v>OR</v>
          </cell>
          <cell r="AR3054" t="str">
            <v>Portland General Electric Company</v>
          </cell>
          <cell r="AT3054" t="str">
            <v>Electric</v>
          </cell>
          <cell r="AU3054">
            <v>45351</v>
          </cell>
          <cell r="AV3054">
            <v>249900</v>
          </cell>
          <cell r="AW3054">
            <v>7.07</v>
          </cell>
          <cell r="AX3054">
            <v>9.5</v>
          </cell>
          <cell r="AY3054">
            <v>50</v>
          </cell>
          <cell r="AZ3054" t="str">
            <v>NA</v>
          </cell>
          <cell r="BA3054">
            <v>45646</v>
          </cell>
          <cell r="BB3054">
            <v>100000</v>
          </cell>
          <cell r="BC3054">
            <v>6.99</v>
          </cell>
          <cell r="BD3054">
            <v>9.34</v>
          </cell>
          <cell r="BE3054">
            <v>50</v>
          </cell>
          <cell r="BF3054">
            <v>46022</v>
          </cell>
          <cell r="BG3054">
            <v>6800000</v>
          </cell>
          <cell r="BH3054" t="str">
            <v>Year-end</v>
          </cell>
          <cell r="BI3054" t="str">
            <v>Vertically Integrated</v>
          </cell>
          <cell r="BJ3054" t="str">
            <v>Fully Litigated</v>
          </cell>
          <cell r="BK3054" t="str">
            <v>No</v>
          </cell>
          <cell r="BL3054" t="str">
            <v>No</v>
          </cell>
        </row>
        <row r="3055">
          <cell r="AE3055">
            <v>298</v>
          </cell>
          <cell r="AF3055">
            <v>1</v>
          </cell>
          <cell r="AG3055">
            <v>1</v>
          </cell>
          <cell r="AH3055">
            <v>1</v>
          </cell>
          <cell r="AI3055">
            <v>1</v>
          </cell>
          <cell r="AJ3055">
            <v>1</v>
          </cell>
          <cell r="AL3055">
            <v>54</v>
          </cell>
          <cell r="AM3055">
            <v>185</v>
          </cell>
          <cell r="AO3055" t="str">
            <v>D-UG-519</v>
          </cell>
          <cell r="AP3055">
            <v>4486</v>
          </cell>
          <cell r="AQ3055" t="str">
            <v>OR</v>
          </cell>
          <cell r="AR3055" t="str">
            <v>Avista Corporation</v>
          </cell>
          <cell r="AT3055" t="str">
            <v>Natural Gas</v>
          </cell>
          <cell r="AU3055">
            <v>45597</v>
          </cell>
          <cell r="AV3055">
            <v>7822</v>
          </cell>
          <cell r="AW3055">
            <v>7.67</v>
          </cell>
          <cell r="AX3055">
            <v>10.4</v>
          </cell>
          <cell r="AY3055">
            <v>50</v>
          </cell>
          <cell r="AZ3055">
            <v>389378</v>
          </cell>
          <cell r="BA3055">
            <v>45800</v>
          </cell>
          <cell r="BB3055">
            <v>4195</v>
          </cell>
          <cell r="BC3055">
            <v>7.22</v>
          </cell>
          <cell r="BD3055">
            <v>9.5</v>
          </cell>
          <cell r="BE3055">
            <v>50</v>
          </cell>
          <cell r="BF3055">
            <v>46265</v>
          </cell>
          <cell r="BG3055">
            <v>389378</v>
          </cell>
          <cell r="BH3055" t="str">
            <v>Average</v>
          </cell>
          <cell r="BI3055" t="str">
            <v>Distribution</v>
          </cell>
          <cell r="BJ3055" t="str">
            <v>Settled</v>
          </cell>
          <cell r="BK3055" t="str">
            <v>No</v>
          </cell>
          <cell r="BL3055" t="str">
            <v>No</v>
          </cell>
        </row>
        <row r="3056">
          <cell r="AE3056">
            <v>298</v>
          </cell>
          <cell r="AF3056">
            <v>0</v>
          </cell>
          <cell r="AG3056">
            <v>1</v>
          </cell>
          <cell r="AH3056">
            <v>1</v>
          </cell>
          <cell r="AI3056">
            <v>1</v>
          </cell>
          <cell r="AJ3056">
            <v>1</v>
          </cell>
          <cell r="AL3056">
            <v>54</v>
          </cell>
          <cell r="AM3056">
            <v>185</v>
          </cell>
          <cell r="AO3056" t="str">
            <v>C-R-00061493</v>
          </cell>
          <cell r="AP3056">
            <v>-973</v>
          </cell>
          <cell r="AQ3056" t="str">
            <v>PA</v>
          </cell>
          <cell r="AR3056" t="str">
            <v>National Fuel Gas Distribution Corporation</v>
          </cell>
          <cell r="AS3056" t="str">
            <v>NFG</v>
          </cell>
          <cell r="AT3056" t="str">
            <v>Natural Gas</v>
          </cell>
          <cell r="AU3056">
            <v>38868</v>
          </cell>
          <cell r="AV3056">
            <v>25900</v>
          </cell>
          <cell r="AW3056">
            <v>9.48</v>
          </cell>
          <cell r="AX3056">
            <v>12.25</v>
          </cell>
          <cell r="AY3056">
            <v>51.5</v>
          </cell>
          <cell r="AZ3056">
            <v>297000</v>
          </cell>
          <cell r="BA3056">
            <v>39051</v>
          </cell>
          <cell r="BB3056">
            <v>14300</v>
          </cell>
          <cell r="BC3056" t="str">
            <v>NA</v>
          </cell>
          <cell r="BD3056" t="str">
            <v>NA</v>
          </cell>
          <cell r="BE3056" t="str">
            <v>NA</v>
          </cell>
          <cell r="BF3056">
            <v>38717</v>
          </cell>
          <cell r="BG3056" t="str">
            <v>NA</v>
          </cell>
          <cell r="BI3056" t="str">
            <v>Distribution</v>
          </cell>
          <cell r="BJ3056" t="str">
            <v>Settled</v>
          </cell>
          <cell r="BK3056" t="str">
            <v>No</v>
          </cell>
          <cell r="BL3056" t="str">
            <v>No</v>
          </cell>
        </row>
        <row r="3057">
          <cell r="AE3057">
            <v>298</v>
          </cell>
          <cell r="AF3057">
            <v>0</v>
          </cell>
          <cell r="AG3057">
            <v>1</v>
          </cell>
          <cell r="AH3057">
            <v>1</v>
          </cell>
          <cell r="AI3057">
            <v>1</v>
          </cell>
          <cell r="AJ3057">
            <v>1</v>
          </cell>
          <cell r="AL3057">
            <v>55</v>
          </cell>
          <cell r="AM3057">
            <v>186</v>
          </cell>
          <cell r="AO3057" t="str">
            <v>C-R-00061398</v>
          </cell>
          <cell r="AP3057">
            <v>-951</v>
          </cell>
          <cell r="AQ3057" t="str">
            <v>PA</v>
          </cell>
          <cell r="AR3057" t="str">
            <v>UGI Central Penn Gas, Inc.</v>
          </cell>
          <cell r="AS3057" t="str">
            <v>UGI</v>
          </cell>
          <cell r="AT3057" t="str">
            <v>Natural Gas</v>
          </cell>
          <cell r="AU3057">
            <v>38834</v>
          </cell>
          <cell r="AV3057">
            <v>12700</v>
          </cell>
          <cell r="AW3057">
            <v>9.35</v>
          </cell>
          <cell r="AX3057">
            <v>11.75</v>
          </cell>
          <cell r="AY3057">
            <v>55.68</v>
          </cell>
          <cell r="AZ3057">
            <v>194600</v>
          </cell>
          <cell r="BA3057">
            <v>39121</v>
          </cell>
          <cell r="BB3057">
            <v>8100</v>
          </cell>
          <cell r="BC3057">
            <v>8.44</v>
          </cell>
          <cell r="BD3057">
            <v>10.4</v>
          </cell>
          <cell r="BE3057">
            <v>51.79</v>
          </cell>
          <cell r="BF3057">
            <v>39082</v>
          </cell>
          <cell r="BG3057">
            <v>194300</v>
          </cell>
          <cell r="BH3057" t="str">
            <v>Year-end</v>
          </cell>
          <cell r="BI3057" t="str">
            <v>Distribution</v>
          </cell>
          <cell r="BJ3057" t="str">
            <v>Fully Litigated</v>
          </cell>
          <cell r="BK3057" t="str">
            <v>No</v>
          </cell>
          <cell r="BL3057" t="str">
            <v>No</v>
          </cell>
        </row>
        <row r="3058">
          <cell r="AE3058">
            <v>298</v>
          </cell>
          <cell r="AF3058">
            <v>0</v>
          </cell>
          <cell r="AG3058">
            <v>1</v>
          </cell>
          <cell r="AH3058">
            <v>1</v>
          </cell>
          <cell r="AI3058">
            <v>1</v>
          </cell>
          <cell r="AJ3058">
            <v>1</v>
          </cell>
          <cell r="AL3058">
            <v>55</v>
          </cell>
          <cell r="AM3058">
            <v>187</v>
          </cell>
          <cell r="AO3058" t="str">
            <v>C-R-00061365</v>
          </cell>
          <cell r="AP3058">
            <v>-928</v>
          </cell>
          <cell r="AQ3058" t="str">
            <v>PA</v>
          </cell>
          <cell r="AR3058" t="str">
            <v>UGI Penn Natural Gas, Inc.</v>
          </cell>
          <cell r="AS3058" t="str">
            <v>UGI</v>
          </cell>
          <cell r="AT3058" t="str">
            <v>Natural Gas</v>
          </cell>
          <cell r="AU3058">
            <v>38820</v>
          </cell>
          <cell r="AV3058">
            <v>29800</v>
          </cell>
          <cell r="AW3058">
            <v>8.94</v>
          </cell>
          <cell r="AX3058">
            <v>11.95</v>
          </cell>
          <cell r="AY3058">
            <v>46</v>
          </cell>
          <cell r="AZ3058">
            <v>386600</v>
          </cell>
          <cell r="BA3058">
            <v>39051</v>
          </cell>
          <cell r="BB3058">
            <v>12500</v>
          </cell>
          <cell r="BC3058" t="str">
            <v>NA</v>
          </cell>
          <cell r="BD3058" t="str">
            <v>NA</v>
          </cell>
          <cell r="BE3058" t="str">
            <v>NA</v>
          </cell>
          <cell r="BF3058">
            <v>39082</v>
          </cell>
          <cell r="BG3058" t="str">
            <v>NA</v>
          </cell>
          <cell r="BI3058" t="str">
            <v>Distribution</v>
          </cell>
          <cell r="BJ3058" t="str">
            <v>Settled</v>
          </cell>
          <cell r="BK3058" t="str">
            <v>No</v>
          </cell>
          <cell r="BL3058" t="str">
            <v>No</v>
          </cell>
        </row>
        <row r="3059">
          <cell r="AE3059">
            <v>298</v>
          </cell>
          <cell r="AF3059">
            <v>0</v>
          </cell>
          <cell r="AG3059">
            <v>1</v>
          </cell>
          <cell r="AH3059">
            <v>1</v>
          </cell>
          <cell r="AI3059">
            <v>1</v>
          </cell>
          <cell r="AJ3059">
            <v>0</v>
          </cell>
          <cell r="AL3059">
            <v>55</v>
          </cell>
          <cell r="AM3059">
            <v>188</v>
          </cell>
          <cell r="AO3059" t="str">
            <v>D-R-00061367</v>
          </cell>
          <cell r="AP3059">
            <v>-919</v>
          </cell>
          <cell r="AQ3059" t="str">
            <v>PA</v>
          </cell>
          <cell r="AR3059" t="str">
            <v>Pennsylvania Electric Company</v>
          </cell>
          <cell r="AS3059" t="str">
            <v>FE</v>
          </cell>
          <cell r="AT3059" t="str">
            <v>Electric</v>
          </cell>
          <cell r="AU3059">
            <v>38817</v>
          </cell>
          <cell r="AV3059">
            <v>163900</v>
          </cell>
          <cell r="AW3059">
            <v>9.23</v>
          </cell>
          <cell r="AX3059">
            <v>12</v>
          </cell>
          <cell r="AY3059">
            <v>49</v>
          </cell>
          <cell r="AZ3059">
            <v>1092200</v>
          </cell>
          <cell r="BA3059">
            <v>39093</v>
          </cell>
          <cell r="BB3059">
            <v>50200</v>
          </cell>
          <cell r="BC3059">
            <v>7.92</v>
          </cell>
          <cell r="BD3059">
            <v>10.1</v>
          </cell>
          <cell r="BE3059">
            <v>49</v>
          </cell>
          <cell r="BF3059">
            <v>39082</v>
          </cell>
          <cell r="BG3059">
            <v>1067700</v>
          </cell>
          <cell r="BH3059" t="str">
            <v>Year-end</v>
          </cell>
          <cell r="BI3059" t="str">
            <v>Distribution</v>
          </cell>
          <cell r="BJ3059" t="str">
            <v>Fully Litigated</v>
          </cell>
          <cell r="BK3059" t="str">
            <v>No</v>
          </cell>
          <cell r="BL3059" t="str">
            <v>No</v>
          </cell>
        </row>
        <row r="3060">
          <cell r="AE3060">
            <v>298</v>
          </cell>
          <cell r="AF3060">
            <v>0</v>
          </cell>
          <cell r="AG3060">
            <v>1</v>
          </cell>
          <cell r="AH3060">
            <v>1</v>
          </cell>
          <cell r="AI3060">
            <v>1</v>
          </cell>
          <cell r="AJ3060">
            <v>0</v>
          </cell>
          <cell r="AL3060">
            <v>55</v>
          </cell>
          <cell r="AM3060">
            <v>189</v>
          </cell>
          <cell r="AO3060" t="str">
            <v>D-R-00061366</v>
          </cell>
          <cell r="AP3060">
            <v>-907</v>
          </cell>
          <cell r="AQ3060" t="str">
            <v>PA</v>
          </cell>
          <cell r="AR3060" t="str">
            <v>Metropolitan Edison Company</v>
          </cell>
          <cell r="AS3060" t="str">
            <v>FE</v>
          </cell>
          <cell r="AT3060" t="str">
            <v>Electric</v>
          </cell>
          <cell r="AU3060">
            <v>38817</v>
          </cell>
          <cell r="AV3060">
            <v>216800</v>
          </cell>
          <cell r="AW3060">
            <v>8.99</v>
          </cell>
          <cell r="AX3060">
            <v>12</v>
          </cell>
          <cell r="AY3060">
            <v>49</v>
          </cell>
          <cell r="AZ3060">
            <v>998700</v>
          </cell>
          <cell r="BA3060">
            <v>39093</v>
          </cell>
          <cell r="BB3060">
            <v>58700</v>
          </cell>
          <cell r="BC3060">
            <v>7.52</v>
          </cell>
          <cell r="BD3060">
            <v>10.1</v>
          </cell>
          <cell r="BE3060">
            <v>49</v>
          </cell>
          <cell r="BF3060">
            <v>39082</v>
          </cell>
          <cell r="BG3060">
            <v>968500</v>
          </cell>
          <cell r="BH3060" t="str">
            <v>Year-end</v>
          </cell>
          <cell r="BI3060" t="str">
            <v>Distribution</v>
          </cell>
          <cell r="BJ3060" t="str">
            <v>Fully Litigated</v>
          </cell>
          <cell r="BK3060" t="str">
            <v>No</v>
          </cell>
          <cell r="BL3060" t="str">
            <v>No</v>
          </cell>
        </row>
        <row r="3061">
          <cell r="AE3061">
            <v>298</v>
          </cell>
          <cell r="AF3061">
            <v>0</v>
          </cell>
          <cell r="AG3061">
            <v>1</v>
          </cell>
          <cell r="AH3061">
            <v>1</v>
          </cell>
          <cell r="AI3061">
            <v>1</v>
          </cell>
          <cell r="AJ3061">
            <v>0</v>
          </cell>
          <cell r="AL3061">
            <v>55</v>
          </cell>
          <cell r="AM3061">
            <v>190</v>
          </cell>
          <cell r="AO3061" t="str">
            <v>C-R-00061346</v>
          </cell>
          <cell r="AP3061">
            <v>-897</v>
          </cell>
          <cell r="AQ3061" t="str">
            <v>PA</v>
          </cell>
          <cell r="AR3061" t="str">
            <v>Duquesne Light Company</v>
          </cell>
          <cell r="AT3061" t="str">
            <v>Electric</v>
          </cell>
          <cell r="AU3061">
            <v>38814</v>
          </cell>
          <cell r="AV3061">
            <v>163000</v>
          </cell>
          <cell r="AW3061" t="str">
            <v>NA</v>
          </cell>
          <cell r="AX3061">
            <v>11.75</v>
          </cell>
          <cell r="AY3061">
            <v>48</v>
          </cell>
          <cell r="AZ3061">
            <v>1200000</v>
          </cell>
          <cell r="BA3061">
            <v>39051</v>
          </cell>
          <cell r="BB3061">
            <v>117000</v>
          </cell>
          <cell r="BC3061" t="str">
            <v>NA</v>
          </cell>
          <cell r="BD3061" t="str">
            <v>NA</v>
          </cell>
          <cell r="BE3061">
            <v>45</v>
          </cell>
          <cell r="BF3061">
            <v>39082</v>
          </cell>
          <cell r="BG3061" t="str">
            <v>NA</v>
          </cell>
          <cell r="BI3061" t="str">
            <v>Distribution</v>
          </cell>
          <cell r="BJ3061" t="str">
            <v>Settled</v>
          </cell>
          <cell r="BK3061" t="str">
            <v>No</v>
          </cell>
          <cell r="BL3061" t="str">
            <v>No</v>
          </cell>
        </row>
        <row r="3062">
          <cell r="AE3062">
            <v>298</v>
          </cell>
          <cell r="AF3062">
            <v>0</v>
          </cell>
          <cell r="AG3062">
            <v>1</v>
          </cell>
          <cell r="AH3062">
            <v>1</v>
          </cell>
          <cell r="AI3062">
            <v>1</v>
          </cell>
          <cell r="AJ3062">
            <v>1</v>
          </cell>
          <cell r="AL3062">
            <v>55</v>
          </cell>
          <cell r="AM3062">
            <v>190</v>
          </cell>
          <cell r="AO3062" t="str">
            <v>C-R-984280</v>
          </cell>
          <cell r="AP3062">
            <v>-799</v>
          </cell>
          <cell r="AQ3062" t="str">
            <v>PA</v>
          </cell>
          <cell r="AR3062" t="str">
            <v>UGI Central Penn Gas, Inc.</v>
          </cell>
          <cell r="AS3062" t="str">
            <v>UGI</v>
          </cell>
          <cell r="AT3062" t="str">
            <v>Natural Gas</v>
          </cell>
          <cell r="AU3062">
            <v>35870</v>
          </cell>
          <cell r="AV3062">
            <v>15000</v>
          </cell>
          <cell r="AW3062">
            <v>9.4700000000000006</v>
          </cell>
          <cell r="AX3062">
            <v>11.4</v>
          </cell>
          <cell r="AY3062">
            <v>46.05</v>
          </cell>
          <cell r="AZ3062" t="str">
            <v>NA</v>
          </cell>
          <cell r="BA3062">
            <v>36084</v>
          </cell>
          <cell r="BB3062">
            <v>7400</v>
          </cell>
          <cell r="BC3062" t="str">
            <v>NA</v>
          </cell>
          <cell r="BD3062" t="str">
            <v>NA</v>
          </cell>
          <cell r="BE3062" t="str">
            <v>NA</v>
          </cell>
          <cell r="BF3062">
            <v>35795</v>
          </cell>
          <cell r="BG3062" t="str">
            <v>NA</v>
          </cell>
          <cell r="BH3062" t="str">
            <v>Year-end</v>
          </cell>
          <cell r="BI3062" t="str">
            <v>Distribution</v>
          </cell>
          <cell r="BJ3062" t="str">
            <v>Settled</v>
          </cell>
          <cell r="BK3062" t="str">
            <v>No</v>
          </cell>
          <cell r="BL3062" t="str">
            <v>No</v>
          </cell>
        </row>
        <row r="3063">
          <cell r="AE3063">
            <v>298</v>
          </cell>
          <cell r="AF3063">
            <v>0</v>
          </cell>
          <cell r="AG3063">
            <v>1</v>
          </cell>
          <cell r="AH3063">
            <v>1</v>
          </cell>
          <cell r="AI3063">
            <v>1</v>
          </cell>
          <cell r="AJ3063">
            <v>1</v>
          </cell>
          <cell r="AL3063">
            <v>55</v>
          </cell>
          <cell r="AM3063">
            <v>190</v>
          </cell>
          <cell r="AO3063" t="str">
            <v>C-R-963612</v>
          </cell>
          <cell r="AP3063">
            <v>-798</v>
          </cell>
          <cell r="AQ3063" t="str">
            <v>PA</v>
          </cell>
          <cell r="AR3063" t="str">
            <v>UGI Central Penn Gas, Inc.</v>
          </cell>
          <cell r="AS3063" t="str">
            <v>UGI</v>
          </cell>
          <cell r="AT3063" t="str">
            <v>Natural Gas</v>
          </cell>
          <cell r="AU3063">
            <v>35209</v>
          </cell>
          <cell r="AV3063">
            <v>14100</v>
          </cell>
          <cell r="AW3063">
            <v>10.29</v>
          </cell>
          <cell r="AX3063">
            <v>11.7</v>
          </cell>
          <cell r="AY3063">
            <v>43.1</v>
          </cell>
          <cell r="AZ3063" t="str">
            <v>NA</v>
          </cell>
          <cell r="BA3063">
            <v>35418</v>
          </cell>
          <cell r="BB3063">
            <v>7500</v>
          </cell>
          <cell r="BC3063" t="str">
            <v>NA</v>
          </cell>
          <cell r="BD3063" t="str">
            <v>NA</v>
          </cell>
          <cell r="BE3063" t="str">
            <v>NA</v>
          </cell>
          <cell r="BF3063">
            <v>35430</v>
          </cell>
          <cell r="BG3063" t="str">
            <v>NA</v>
          </cell>
          <cell r="BH3063" t="str">
            <v>Year-end</v>
          </cell>
          <cell r="BI3063" t="str">
            <v>Distribution</v>
          </cell>
          <cell r="BJ3063" t="str">
            <v>Settled</v>
          </cell>
          <cell r="BK3063" t="str">
            <v>No</v>
          </cell>
          <cell r="BL3063" t="str">
            <v>No</v>
          </cell>
        </row>
        <row r="3064">
          <cell r="AE3064">
            <v>298</v>
          </cell>
          <cell r="AF3064">
            <v>0</v>
          </cell>
          <cell r="AG3064">
            <v>1</v>
          </cell>
          <cell r="AH3064">
            <v>1</v>
          </cell>
          <cell r="AI3064">
            <v>1</v>
          </cell>
          <cell r="AJ3064">
            <v>1</v>
          </cell>
          <cell r="AL3064">
            <v>55</v>
          </cell>
          <cell r="AM3064">
            <v>190</v>
          </cell>
          <cell r="AO3064" t="str">
            <v>C-R-005236</v>
          </cell>
          <cell r="AP3064">
            <v>-797</v>
          </cell>
          <cell r="AQ3064" t="str">
            <v>PA</v>
          </cell>
          <cell r="AR3064" t="str">
            <v>UGI Central Penn Gas, Inc.</v>
          </cell>
          <cell r="AS3064" t="str">
            <v>UGI</v>
          </cell>
          <cell r="AT3064" t="str">
            <v>Natural Gas</v>
          </cell>
          <cell r="AU3064">
            <v>36707</v>
          </cell>
          <cell r="AV3064">
            <v>14400</v>
          </cell>
          <cell r="AW3064">
            <v>10.94</v>
          </cell>
          <cell r="AX3064">
            <v>12.75</v>
          </cell>
          <cell r="AY3064">
            <v>56.58</v>
          </cell>
          <cell r="AZ3064" t="str">
            <v>NA</v>
          </cell>
          <cell r="BA3064">
            <v>36902</v>
          </cell>
          <cell r="BB3064">
            <v>9300</v>
          </cell>
          <cell r="BC3064" t="str">
            <v>NA</v>
          </cell>
          <cell r="BD3064" t="str">
            <v>NA</v>
          </cell>
          <cell r="BE3064" t="str">
            <v>NA</v>
          </cell>
          <cell r="BF3064">
            <v>36891</v>
          </cell>
          <cell r="BG3064" t="str">
            <v>NA</v>
          </cell>
          <cell r="BH3064" t="str">
            <v>Year-end</v>
          </cell>
          <cell r="BI3064" t="str">
            <v>Distribution</v>
          </cell>
          <cell r="BJ3064" t="str">
            <v>Settled</v>
          </cell>
          <cell r="BK3064" t="str">
            <v>No</v>
          </cell>
          <cell r="BL3064" t="str">
            <v>No</v>
          </cell>
        </row>
        <row r="3065">
          <cell r="AE3065">
            <v>298</v>
          </cell>
          <cell r="AF3065">
            <v>0</v>
          </cell>
          <cell r="AG3065">
            <v>1</v>
          </cell>
          <cell r="AH3065">
            <v>1</v>
          </cell>
          <cell r="AI3065">
            <v>1</v>
          </cell>
          <cell r="AJ3065">
            <v>1</v>
          </cell>
          <cell r="AL3065">
            <v>55</v>
          </cell>
          <cell r="AM3065">
            <v>190</v>
          </cell>
          <cell r="AO3065" t="str">
            <v>C-R-953299</v>
          </cell>
          <cell r="AP3065">
            <v>-719</v>
          </cell>
          <cell r="AQ3065" t="str">
            <v>PA</v>
          </cell>
          <cell r="AR3065" t="str">
            <v>National Fuel Gas Distribution Corporation</v>
          </cell>
          <cell r="AS3065" t="str">
            <v>NFG</v>
          </cell>
          <cell r="AT3065" t="str">
            <v>Natural Gas</v>
          </cell>
          <cell r="AU3065">
            <v>34773</v>
          </cell>
          <cell r="AV3065">
            <v>22000</v>
          </cell>
          <cell r="AW3065">
            <v>10.98</v>
          </cell>
          <cell r="AX3065">
            <v>12.35</v>
          </cell>
          <cell r="AY3065">
            <v>53.3</v>
          </cell>
          <cell r="AZ3065" t="str">
            <v>NA</v>
          </cell>
          <cell r="BA3065">
            <v>34969</v>
          </cell>
          <cell r="BB3065">
            <v>6000</v>
          </cell>
          <cell r="BC3065" t="str">
            <v>NA</v>
          </cell>
          <cell r="BD3065" t="str">
            <v>NA</v>
          </cell>
          <cell r="BE3065" t="str">
            <v>NA</v>
          </cell>
          <cell r="BG3065" t="str">
            <v>NA</v>
          </cell>
          <cell r="BI3065" t="str">
            <v>Distribution</v>
          </cell>
          <cell r="BJ3065" t="str">
            <v>Settled</v>
          </cell>
          <cell r="BK3065" t="str">
            <v>No</v>
          </cell>
          <cell r="BL3065" t="str">
            <v>No</v>
          </cell>
        </row>
        <row r="3066">
          <cell r="AE3066">
            <v>298</v>
          </cell>
          <cell r="AF3066">
            <v>0</v>
          </cell>
          <cell r="AG3066">
            <v>1</v>
          </cell>
          <cell r="AH3066">
            <v>1</v>
          </cell>
          <cell r="AI3066">
            <v>1</v>
          </cell>
          <cell r="AJ3066">
            <v>1</v>
          </cell>
          <cell r="AL3066">
            <v>55</v>
          </cell>
          <cell r="AM3066">
            <v>191</v>
          </cell>
          <cell r="AO3066" t="str">
            <v>C-R-943252</v>
          </cell>
          <cell r="AP3066">
            <v>-718</v>
          </cell>
          <cell r="AQ3066" t="str">
            <v>PA</v>
          </cell>
          <cell r="AR3066" t="str">
            <v>Peoples Natural Gas Company LLC</v>
          </cell>
          <cell r="AS3066" t="str">
            <v>WTRG</v>
          </cell>
          <cell r="AT3066" t="str">
            <v>Natural Gas</v>
          </cell>
          <cell r="AU3066">
            <v>34745</v>
          </cell>
          <cell r="AV3066">
            <v>32800</v>
          </cell>
          <cell r="AW3066">
            <v>11.02</v>
          </cell>
          <cell r="AX3066">
            <v>13</v>
          </cell>
          <cell r="AY3066">
            <v>59.65</v>
          </cell>
          <cell r="AZ3066" t="str">
            <v>NA</v>
          </cell>
          <cell r="BA3066">
            <v>34914</v>
          </cell>
          <cell r="BB3066">
            <v>8000</v>
          </cell>
          <cell r="BC3066" t="str">
            <v>NA</v>
          </cell>
          <cell r="BD3066" t="str">
            <v>NA</v>
          </cell>
          <cell r="BE3066" t="str">
            <v>NA</v>
          </cell>
          <cell r="BG3066" t="str">
            <v>NA</v>
          </cell>
          <cell r="BI3066" t="str">
            <v>Distribution</v>
          </cell>
          <cell r="BJ3066" t="str">
            <v>Settled</v>
          </cell>
          <cell r="BK3066" t="str">
            <v>No</v>
          </cell>
          <cell r="BL3066" t="str">
            <v>No</v>
          </cell>
        </row>
        <row r="3067">
          <cell r="AE3067">
            <v>298</v>
          </cell>
          <cell r="AF3067">
            <v>0</v>
          </cell>
          <cell r="AG3067">
            <v>1</v>
          </cell>
          <cell r="AH3067">
            <v>1</v>
          </cell>
          <cell r="AI3067">
            <v>1</v>
          </cell>
          <cell r="AJ3067">
            <v>1</v>
          </cell>
          <cell r="AL3067">
            <v>55</v>
          </cell>
          <cell r="AM3067">
            <v>192</v>
          </cell>
          <cell r="AO3067" t="str">
            <v>C-R-901873</v>
          </cell>
          <cell r="AP3067">
            <v>-717</v>
          </cell>
          <cell r="AQ3067" t="str">
            <v>PA</v>
          </cell>
          <cell r="AR3067" t="str">
            <v>Columbia Gas of Pennsylvania, Inc.</v>
          </cell>
          <cell r="AS3067" t="str">
            <v>NI</v>
          </cell>
          <cell r="AT3067" t="str">
            <v>Natural Gas</v>
          </cell>
          <cell r="AU3067">
            <v>33269</v>
          </cell>
          <cell r="AV3067">
            <v>23400</v>
          </cell>
          <cell r="AW3067">
            <v>11.9</v>
          </cell>
          <cell r="AX3067">
            <v>14.5</v>
          </cell>
          <cell r="AY3067">
            <v>48.1</v>
          </cell>
          <cell r="AZ3067" t="str">
            <v>NA</v>
          </cell>
          <cell r="BA3067">
            <v>33542</v>
          </cell>
          <cell r="BB3067">
            <v>11200</v>
          </cell>
          <cell r="BC3067" t="str">
            <v>NA</v>
          </cell>
          <cell r="BD3067" t="str">
            <v>NA</v>
          </cell>
          <cell r="BE3067" t="str">
            <v>NA</v>
          </cell>
          <cell r="BF3067">
            <v>33542</v>
          </cell>
          <cell r="BG3067" t="str">
            <v>NA</v>
          </cell>
          <cell r="BH3067" t="str">
            <v>Year-end</v>
          </cell>
          <cell r="BI3067" t="str">
            <v>Distribution</v>
          </cell>
          <cell r="BJ3067" t="str">
            <v>Settled</v>
          </cell>
          <cell r="BK3067" t="str">
            <v>No</v>
          </cell>
          <cell r="BL3067" t="str">
            <v>No</v>
          </cell>
        </row>
        <row r="3068">
          <cell r="AE3068">
            <v>298</v>
          </cell>
          <cell r="AF3068">
            <v>0</v>
          </cell>
          <cell r="AG3068">
            <v>1</v>
          </cell>
          <cell r="AH3068">
            <v>1</v>
          </cell>
          <cell r="AI3068">
            <v>1</v>
          </cell>
          <cell r="AJ3068">
            <v>1</v>
          </cell>
          <cell r="AL3068">
            <v>55</v>
          </cell>
          <cell r="AM3068">
            <v>193</v>
          </cell>
          <cell r="AO3068" t="str">
            <v>C-R-880971</v>
          </cell>
          <cell r="AP3068">
            <v>-716</v>
          </cell>
          <cell r="AQ3068" t="str">
            <v>PA</v>
          </cell>
          <cell r="AR3068" t="str">
            <v>Equitable Gas Company, LLC</v>
          </cell>
          <cell r="AS3068" t="str">
            <v>WTRG</v>
          </cell>
          <cell r="AT3068" t="str">
            <v>Natural Gas</v>
          </cell>
          <cell r="AU3068">
            <v>32238</v>
          </cell>
          <cell r="AV3068">
            <v>25400</v>
          </cell>
          <cell r="AW3068">
            <v>11.77</v>
          </cell>
          <cell r="AX3068">
            <v>14</v>
          </cell>
          <cell r="AY3068">
            <v>57.8</v>
          </cell>
          <cell r="AZ3068" t="str">
            <v>NA</v>
          </cell>
          <cell r="BA3068">
            <v>33185</v>
          </cell>
          <cell r="BB3068">
            <v>19000</v>
          </cell>
          <cell r="BC3068" t="str">
            <v>NA</v>
          </cell>
          <cell r="BD3068" t="str">
            <v>NA</v>
          </cell>
          <cell r="BE3068" t="str">
            <v>NA</v>
          </cell>
          <cell r="BG3068" t="str">
            <v>NA</v>
          </cell>
          <cell r="BI3068" t="str">
            <v>Distribution</v>
          </cell>
          <cell r="BJ3068" t="str">
            <v>Settled</v>
          </cell>
          <cell r="BK3068" t="str">
            <v>No</v>
          </cell>
          <cell r="BL3068" t="str">
            <v>No</v>
          </cell>
        </row>
        <row r="3069">
          <cell r="AE3069">
            <v>298</v>
          </cell>
          <cell r="AF3069">
            <v>0</v>
          </cell>
          <cell r="AG3069">
            <v>1</v>
          </cell>
          <cell r="AH3069">
            <v>1</v>
          </cell>
          <cell r="AI3069">
            <v>1</v>
          </cell>
          <cell r="AJ3069">
            <v>1</v>
          </cell>
          <cell r="AL3069">
            <v>55</v>
          </cell>
          <cell r="AM3069">
            <v>194</v>
          </cell>
          <cell r="AO3069" t="str">
            <v>C-R-953297</v>
          </cell>
          <cell r="AP3069">
            <v>-715</v>
          </cell>
          <cell r="AQ3069" t="str">
            <v>PA</v>
          </cell>
          <cell r="AR3069" t="str">
            <v>UGI Utilities, Inc.</v>
          </cell>
          <cell r="AS3069" t="str">
            <v>UGI</v>
          </cell>
          <cell r="AT3069" t="str">
            <v>Natural Gas</v>
          </cell>
          <cell r="AU3069">
            <v>34726</v>
          </cell>
          <cell r="AV3069">
            <v>41300</v>
          </cell>
          <cell r="AW3069">
            <v>10.77</v>
          </cell>
          <cell r="AX3069">
            <v>13.5</v>
          </cell>
          <cell r="AY3069">
            <v>44.47</v>
          </cell>
          <cell r="AZ3069" t="str">
            <v>NA</v>
          </cell>
          <cell r="BA3069">
            <v>34942</v>
          </cell>
          <cell r="BB3069">
            <v>19500</v>
          </cell>
          <cell r="BC3069" t="str">
            <v>NA</v>
          </cell>
          <cell r="BD3069" t="str">
            <v>NA</v>
          </cell>
          <cell r="BE3069" t="str">
            <v>NA</v>
          </cell>
          <cell r="BG3069" t="str">
            <v>NA</v>
          </cell>
          <cell r="BI3069" t="str">
            <v>Distribution</v>
          </cell>
          <cell r="BJ3069" t="str">
            <v>Settled</v>
          </cell>
          <cell r="BK3069" t="str">
            <v>No</v>
          </cell>
          <cell r="BL3069" t="str">
            <v>No</v>
          </cell>
        </row>
        <row r="3070">
          <cell r="AE3070">
            <v>298</v>
          </cell>
          <cell r="AF3070">
            <v>0</v>
          </cell>
          <cell r="AG3070">
            <v>1</v>
          </cell>
          <cell r="AH3070">
            <v>1</v>
          </cell>
          <cell r="AI3070">
            <v>1</v>
          </cell>
          <cell r="AJ3070">
            <v>1</v>
          </cell>
          <cell r="AL3070">
            <v>55</v>
          </cell>
          <cell r="AM3070">
            <v>194</v>
          </cell>
          <cell r="AO3070" t="str">
            <v>C-R-963858</v>
          </cell>
          <cell r="AP3070">
            <v>-419</v>
          </cell>
          <cell r="AQ3070" t="str">
            <v>PA</v>
          </cell>
          <cell r="AR3070" t="str">
            <v>Equitable Gas Company, LLC</v>
          </cell>
          <cell r="AS3070" t="str">
            <v>WTRG</v>
          </cell>
          <cell r="AT3070" t="str">
            <v>Natural Gas</v>
          </cell>
          <cell r="AU3070">
            <v>35489</v>
          </cell>
          <cell r="AV3070">
            <v>28200</v>
          </cell>
          <cell r="AW3070">
            <v>9.9499999999999993</v>
          </cell>
          <cell r="AX3070">
            <v>12.25</v>
          </cell>
          <cell r="AY3070">
            <v>53.14</v>
          </cell>
          <cell r="AZ3070" t="str">
            <v>NA</v>
          </cell>
          <cell r="BA3070">
            <v>35768</v>
          </cell>
          <cell r="BB3070">
            <v>15800</v>
          </cell>
          <cell r="BC3070" t="str">
            <v>NA</v>
          </cell>
          <cell r="BD3070" t="str">
            <v>NA</v>
          </cell>
          <cell r="BE3070" t="str">
            <v>NA</v>
          </cell>
          <cell r="BF3070">
            <v>35703</v>
          </cell>
          <cell r="BG3070" t="str">
            <v>NA</v>
          </cell>
          <cell r="BI3070" t="str">
            <v>Distribution</v>
          </cell>
          <cell r="BJ3070" t="str">
            <v>Settled</v>
          </cell>
          <cell r="BK3070" t="str">
            <v>No</v>
          </cell>
          <cell r="BL3070" t="str">
            <v>No</v>
          </cell>
        </row>
        <row r="3071">
          <cell r="AE3071">
            <v>298</v>
          </cell>
          <cell r="AF3071">
            <v>0</v>
          </cell>
          <cell r="AG3071">
            <v>1</v>
          </cell>
          <cell r="AH3071">
            <v>1</v>
          </cell>
          <cell r="AI3071">
            <v>1</v>
          </cell>
          <cell r="AJ3071">
            <v>1</v>
          </cell>
          <cell r="AL3071">
            <v>55</v>
          </cell>
          <cell r="AM3071">
            <v>194</v>
          </cell>
          <cell r="AO3071" t="str">
            <v>C-R-932548</v>
          </cell>
          <cell r="AP3071">
            <v>-418</v>
          </cell>
          <cell r="AQ3071" t="str">
            <v>PA</v>
          </cell>
          <cell r="AR3071" t="str">
            <v>National Fuel Gas Distribution Corporation</v>
          </cell>
          <cell r="AS3071" t="str">
            <v>NFG</v>
          </cell>
          <cell r="AT3071" t="str">
            <v>Natural Gas</v>
          </cell>
          <cell r="AU3071">
            <v>34059</v>
          </cell>
          <cell r="AV3071">
            <v>33400</v>
          </cell>
          <cell r="AW3071">
            <v>9.98</v>
          </cell>
          <cell r="AX3071">
            <v>12.4</v>
          </cell>
          <cell r="AY3071">
            <v>52.9</v>
          </cell>
          <cell r="AZ3071" t="str">
            <v>NA</v>
          </cell>
          <cell r="BA3071">
            <v>34304</v>
          </cell>
          <cell r="BB3071">
            <v>11900</v>
          </cell>
          <cell r="BC3071" t="str">
            <v>NA</v>
          </cell>
          <cell r="BD3071" t="str">
            <v>NA</v>
          </cell>
          <cell r="BE3071" t="str">
            <v>NA</v>
          </cell>
          <cell r="BF3071">
            <v>34334</v>
          </cell>
          <cell r="BG3071" t="str">
            <v>NA</v>
          </cell>
          <cell r="BH3071" t="str">
            <v>Average</v>
          </cell>
          <cell r="BI3071" t="str">
            <v>Distribution</v>
          </cell>
          <cell r="BJ3071" t="str">
            <v>Settled</v>
          </cell>
          <cell r="BK3071" t="str">
            <v>No</v>
          </cell>
          <cell r="BL3071" t="str">
            <v>No</v>
          </cell>
        </row>
        <row r="3072">
          <cell r="AE3072">
            <v>298</v>
          </cell>
          <cell r="AF3072">
            <v>0</v>
          </cell>
          <cell r="AG3072">
            <v>1</v>
          </cell>
          <cell r="AH3072">
            <v>1</v>
          </cell>
          <cell r="AI3072">
            <v>1</v>
          </cell>
          <cell r="AJ3072">
            <v>0</v>
          </cell>
          <cell r="AL3072">
            <v>55</v>
          </cell>
          <cell r="AM3072">
            <v>194</v>
          </cell>
          <cell r="AO3072" t="str">
            <v>C-R-954534</v>
          </cell>
          <cell r="AP3072">
            <v>-103</v>
          </cell>
          <cell r="AQ3072" t="str">
            <v>PA</v>
          </cell>
          <cell r="AR3072" t="str">
            <v>UGI Utilities, Inc.</v>
          </cell>
          <cell r="AS3072" t="str">
            <v>UGI</v>
          </cell>
          <cell r="AT3072" t="str">
            <v>Electric</v>
          </cell>
          <cell r="AU3072">
            <v>35090</v>
          </cell>
          <cell r="AV3072">
            <v>6200</v>
          </cell>
          <cell r="AW3072">
            <v>10.18</v>
          </cell>
          <cell r="AX3072">
            <v>12.75</v>
          </cell>
          <cell r="AY3072">
            <v>46.67</v>
          </cell>
          <cell r="AZ3072" t="str">
            <v>NA</v>
          </cell>
          <cell r="BA3072">
            <v>35264</v>
          </cell>
          <cell r="BB3072">
            <v>3100</v>
          </cell>
          <cell r="BC3072" t="str">
            <v>NA</v>
          </cell>
          <cell r="BD3072" t="str">
            <v>NA</v>
          </cell>
          <cell r="BE3072" t="str">
            <v>NA</v>
          </cell>
          <cell r="BF3072">
            <v>34972</v>
          </cell>
          <cell r="BG3072" t="str">
            <v>NA</v>
          </cell>
          <cell r="BH3072" t="str">
            <v>Year-end</v>
          </cell>
          <cell r="BI3072" t="str">
            <v>Vertically Integrated</v>
          </cell>
          <cell r="BJ3072" t="str">
            <v>Settled</v>
          </cell>
          <cell r="BK3072" t="str">
            <v>No</v>
          </cell>
          <cell r="BL3072" t="str">
            <v>No</v>
          </cell>
        </row>
        <row r="3073">
          <cell r="AE3073">
            <v>298</v>
          </cell>
          <cell r="AF3073">
            <v>0</v>
          </cell>
          <cell r="AG3073">
            <v>1</v>
          </cell>
          <cell r="AH3073">
            <v>1</v>
          </cell>
          <cell r="AI3073">
            <v>1</v>
          </cell>
          <cell r="AJ3073">
            <v>1</v>
          </cell>
          <cell r="AL3073">
            <v>55</v>
          </cell>
          <cell r="AM3073">
            <v>194</v>
          </cell>
          <cell r="AO3073" t="str">
            <v>C-R-953460</v>
          </cell>
          <cell r="AP3073">
            <v>-102</v>
          </cell>
          <cell r="AQ3073" t="str">
            <v>PA</v>
          </cell>
          <cell r="AR3073" t="str">
            <v>Columbia Gas of Pennsylvania, Inc.</v>
          </cell>
          <cell r="AS3073" t="str">
            <v>NI</v>
          </cell>
          <cell r="AT3073" t="str">
            <v>Natural Gas</v>
          </cell>
          <cell r="AU3073">
            <v>34971</v>
          </cell>
          <cell r="AV3073">
            <v>28400</v>
          </cell>
          <cell r="AW3073">
            <v>10.75</v>
          </cell>
          <cell r="AX3073">
            <v>12.95</v>
          </cell>
          <cell r="AY3073">
            <v>55.38</v>
          </cell>
          <cell r="AZ3073" t="str">
            <v>NA</v>
          </cell>
          <cell r="BA3073">
            <v>35076</v>
          </cell>
          <cell r="BB3073">
            <v>12500</v>
          </cell>
          <cell r="BC3073" t="str">
            <v>NA</v>
          </cell>
          <cell r="BD3073" t="str">
            <v>NA</v>
          </cell>
          <cell r="BE3073" t="str">
            <v>NA</v>
          </cell>
          <cell r="BF3073">
            <v>35185</v>
          </cell>
          <cell r="BG3073" t="str">
            <v>NA</v>
          </cell>
          <cell r="BH3073" t="str">
            <v>Year-end</v>
          </cell>
          <cell r="BI3073" t="str">
            <v>Distribution</v>
          </cell>
          <cell r="BJ3073" t="str">
            <v>Settled</v>
          </cell>
          <cell r="BK3073" t="str">
            <v>No</v>
          </cell>
          <cell r="BL3073" t="str">
            <v>No</v>
          </cell>
        </row>
        <row r="3074">
          <cell r="AE3074">
            <v>298</v>
          </cell>
          <cell r="AF3074">
            <v>0</v>
          </cell>
          <cell r="AG3074">
            <v>1</v>
          </cell>
          <cell r="AH3074">
            <v>1</v>
          </cell>
          <cell r="AI3074">
            <v>1</v>
          </cell>
          <cell r="AJ3074">
            <v>0</v>
          </cell>
          <cell r="AL3074">
            <v>55</v>
          </cell>
          <cell r="AM3074">
            <v>195</v>
          </cell>
          <cell r="AO3074" t="str">
            <v>C-R-943217</v>
          </cell>
          <cell r="AP3074">
            <v>-101</v>
          </cell>
          <cell r="AQ3074" t="str">
            <v>PA</v>
          </cell>
          <cell r="AR3074" t="str">
            <v>PPL Electric Utilities Corporation</v>
          </cell>
          <cell r="AS3074" t="str">
            <v>PPL</v>
          </cell>
          <cell r="AT3074" t="str">
            <v>Electric</v>
          </cell>
          <cell r="AU3074">
            <v>34698</v>
          </cell>
          <cell r="AV3074">
            <v>261600</v>
          </cell>
          <cell r="AW3074">
            <v>10.23</v>
          </cell>
          <cell r="AX3074">
            <v>13</v>
          </cell>
          <cell r="AY3074">
            <v>45.88</v>
          </cell>
          <cell r="AZ3074">
            <v>5017700</v>
          </cell>
          <cell r="BA3074">
            <v>34969</v>
          </cell>
          <cell r="BB3074">
            <v>85200</v>
          </cell>
          <cell r="BC3074">
            <v>9.5399999999999991</v>
          </cell>
          <cell r="BD3074">
            <v>11.5</v>
          </cell>
          <cell r="BE3074">
            <v>45.88</v>
          </cell>
          <cell r="BF3074">
            <v>34972</v>
          </cell>
          <cell r="BG3074">
            <v>5017700</v>
          </cell>
          <cell r="BH3074" t="str">
            <v>Year-end</v>
          </cell>
          <cell r="BI3074" t="str">
            <v>Vertically Integrated</v>
          </cell>
          <cell r="BJ3074" t="str">
            <v>Fully Litigated</v>
          </cell>
          <cell r="BK3074" t="str">
            <v>No</v>
          </cell>
          <cell r="BL3074" t="str">
            <v>No</v>
          </cell>
        </row>
        <row r="3075">
          <cell r="AE3075">
            <v>298</v>
          </cell>
          <cell r="AF3075">
            <v>0</v>
          </cell>
          <cell r="AG3075">
            <v>1</v>
          </cell>
          <cell r="AH3075">
            <v>1</v>
          </cell>
          <cell r="AI3075">
            <v>1</v>
          </cell>
          <cell r="AJ3075">
            <v>1</v>
          </cell>
          <cell r="AL3075">
            <v>55</v>
          </cell>
          <cell r="AM3075">
            <v>195</v>
          </cell>
          <cell r="AO3075" t="str">
            <v>C-R-943001</v>
          </cell>
          <cell r="AP3075">
            <v>-100</v>
          </cell>
          <cell r="AQ3075" t="str">
            <v>PA</v>
          </cell>
          <cell r="AR3075" t="str">
            <v>Columbia Gas of Pennsylvania, Inc.</v>
          </cell>
          <cell r="AS3075" t="str">
            <v>NI</v>
          </cell>
          <cell r="AT3075" t="str">
            <v>Natural Gas</v>
          </cell>
          <cell r="AU3075">
            <v>34362</v>
          </cell>
          <cell r="AV3075">
            <v>31800</v>
          </cell>
          <cell r="AW3075">
            <v>9.98</v>
          </cell>
          <cell r="AX3075">
            <v>12.5</v>
          </cell>
          <cell r="AY3075">
            <v>40.380000000000003</v>
          </cell>
          <cell r="AZ3075" t="str">
            <v>NA</v>
          </cell>
          <cell r="BA3075">
            <v>34537</v>
          </cell>
          <cell r="BB3075">
            <v>16600</v>
          </cell>
          <cell r="BC3075" t="str">
            <v>NA</v>
          </cell>
          <cell r="BD3075" t="str">
            <v>NA</v>
          </cell>
          <cell r="BE3075" t="str">
            <v>NA</v>
          </cell>
          <cell r="BF3075">
            <v>34607</v>
          </cell>
          <cell r="BG3075" t="str">
            <v>NA</v>
          </cell>
          <cell r="BH3075" t="str">
            <v>Year-end</v>
          </cell>
          <cell r="BI3075" t="str">
            <v>Distribution</v>
          </cell>
          <cell r="BJ3075" t="str">
            <v>Settled</v>
          </cell>
          <cell r="BK3075" t="str">
            <v>No</v>
          </cell>
          <cell r="BL3075" t="str">
            <v>No</v>
          </cell>
        </row>
        <row r="3076">
          <cell r="AE3076">
            <v>298</v>
          </cell>
          <cell r="AF3076">
            <v>0</v>
          </cell>
          <cell r="AG3076">
            <v>1</v>
          </cell>
          <cell r="AH3076">
            <v>1</v>
          </cell>
          <cell r="AI3076">
            <v>1</v>
          </cell>
          <cell r="AJ3076">
            <v>1</v>
          </cell>
          <cell r="AL3076">
            <v>55</v>
          </cell>
          <cell r="AM3076">
            <v>195</v>
          </cell>
          <cell r="AO3076" t="str">
            <v>C-R-942991</v>
          </cell>
          <cell r="AP3076">
            <v>-99</v>
          </cell>
          <cell r="AQ3076" t="str">
            <v>PA</v>
          </cell>
          <cell r="AR3076" t="str">
            <v>National Fuel Gas Distribution Corporation</v>
          </cell>
          <cell r="AS3076" t="str">
            <v>NFG</v>
          </cell>
          <cell r="AT3076" t="str">
            <v>Natural Gas</v>
          </cell>
          <cell r="AU3076">
            <v>34401</v>
          </cell>
          <cell r="AV3076">
            <v>15400</v>
          </cell>
          <cell r="AW3076">
            <v>10.31</v>
          </cell>
          <cell r="AX3076">
            <v>12.75</v>
          </cell>
          <cell r="AY3076">
            <v>53.2</v>
          </cell>
          <cell r="AZ3076">
            <v>216700</v>
          </cell>
          <cell r="BA3076">
            <v>34669</v>
          </cell>
          <cell r="BB3076">
            <v>4800</v>
          </cell>
          <cell r="BC3076">
            <v>9.39</v>
          </cell>
          <cell r="BD3076">
            <v>11</v>
          </cell>
          <cell r="BE3076">
            <v>53.2</v>
          </cell>
          <cell r="BF3076">
            <v>34303</v>
          </cell>
          <cell r="BG3076">
            <v>209800</v>
          </cell>
          <cell r="BH3076" t="str">
            <v>Year-end</v>
          </cell>
          <cell r="BI3076" t="str">
            <v>Distribution</v>
          </cell>
          <cell r="BJ3076" t="str">
            <v>Fully Litigated</v>
          </cell>
          <cell r="BK3076" t="str">
            <v>No</v>
          </cell>
          <cell r="BL3076" t="str">
            <v>No</v>
          </cell>
        </row>
        <row r="3077">
          <cell r="AE3077">
            <v>298</v>
          </cell>
          <cell r="AF3077">
            <v>0</v>
          </cell>
          <cell r="AG3077">
            <v>1</v>
          </cell>
          <cell r="AH3077">
            <v>1</v>
          </cell>
          <cell r="AI3077">
            <v>1</v>
          </cell>
          <cell r="AJ3077">
            <v>0</v>
          </cell>
          <cell r="AL3077">
            <v>55</v>
          </cell>
          <cell r="AM3077">
            <v>196</v>
          </cell>
          <cell r="AO3077" t="str">
            <v>D-R-942986</v>
          </cell>
          <cell r="AP3077">
            <v>-98</v>
          </cell>
          <cell r="AQ3077" t="str">
            <v>PA</v>
          </cell>
          <cell r="AR3077" t="str">
            <v>West Penn Power Company</v>
          </cell>
          <cell r="AS3077" t="str">
            <v>FE</v>
          </cell>
          <cell r="AT3077" t="str">
            <v>Electric</v>
          </cell>
          <cell r="AU3077">
            <v>34424</v>
          </cell>
          <cell r="AV3077">
            <v>80100</v>
          </cell>
          <cell r="AW3077">
            <v>9.48</v>
          </cell>
          <cell r="AX3077">
            <v>12.25</v>
          </cell>
          <cell r="AY3077">
            <v>45.5</v>
          </cell>
          <cell r="AZ3077">
            <v>1834200</v>
          </cell>
          <cell r="BA3077">
            <v>34683</v>
          </cell>
          <cell r="BB3077">
            <v>57300</v>
          </cell>
          <cell r="BC3077">
            <v>9.15</v>
          </cell>
          <cell r="BD3077">
            <v>11.5</v>
          </cell>
          <cell r="BE3077">
            <v>45.5</v>
          </cell>
          <cell r="BF3077">
            <v>34699</v>
          </cell>
          <cell r="BG3077">
            <v>1830100</v>
          </cell>
          <cell r="BH3077" t="str">
            <v>Year-end</v>
          </cell>
          <cell r="BI3077" t="str">
            <v>Vertically Integrated</v>
          </cell>
          <cell r="BJ3077" t="str">
            <v>Fully Litigated</v>
          </cell>
          <cell r="BK3077" t="str">
            <v>No</v>
          </cell>
          <cell r="BL3077" t="str">
            <v>No</v>
          </cell>
        </row>
        <row r="3078">
          <cell r="AE3078">
            <v>298</v>
          </cell>
          <cell r="AF3078">
            <v>0</v>
          </cell>
          <cell r="AG3078">
            <v>1</v>
          </cell>
          <cell r="AH3078">
            <v>1</v>
          </cell>
          <cell r="AI3078">
            <v>1</v>
          </cell>
          <cell r="AJ3078">
            <v>1</v>
          </cell>
          <cell r="AL3078">
            <v>55</v>
          </cell>
          <cell r="AM3078">
            <v>196</v>
          </cell>
          <cell r="AO3078" t="str">
            <v>C-R-932866,932915</v>
          </cell>
          <cell r="AP3078">
            <v>-97</v>
          </cell>
          <cell r="AQ3078" t="str">
            <v>PA</v>
          </cell>
          <cell r="AR3078" t="str">
            <v>Peoples Natural Gas Company LLC</v>
          </cell>
          <cell r="AS3078" t="str">
            <v>WTRG</v>
          </cell>
          <cell r="AT3078" t="str">
            <v>Natural Gas</v>
          </cell>
          <cell r="AU3078">
            <v>34270</v>
          </cell>
          <cell r="AV3078">
            <v>28400</v>
          </cell>
          <cell r="AW3078">
            <v>10</v>
          </cell>
          <cell r="AX3078">
            <v>12.25</v>
          </cell>
          <cell r="AY3078">
            <v>58.98</v>
          </cell>
          <cell r="AZ3078" t="str">
            <v>NA</v>
          </cell>
          <cell r="BA3078">
            <v>34536</v>
          </cell>
          <cell r="BB3078">
            <v>7500</v>
          </cell>
          <cell r="BC3078" t="str">
            <v>NA</v>
          </cell>
          <cell r="BD3078" t="str">
            <v>NA</v>
          </cell>
          <cell r="BE3078" t="str">
            <v>NA</v>
          </cell>
          <cell r="BF3078">
            <v>34515</v>
          </cell>
          <cell r="BG3078" t="str">
            <v>NA</v>
          </cell>
          <cell r="BH3078" t="str">
            <v>Year-end</v>
          </cell>
          <cell r="BI3078" t="str">
            <v>Distribution</v>
          </cell>
          <cell r="BJ3078" t="str">
            <v>Settled</v>
          </cell>
          <cell r="BK3078" t="str">
            <v>No</v>
          </cell>
          <cell r="BL3078" t="str">
            <v>No</v>
          </cell>
        </row>
        <row r="3079">
          <cell r="AE3079">
            <v>298</v>
          </cell>
          <cell r="AF3079">
            <v>0</v>
          </cell>
          <cell r="AG3079">
            <v>1</v>
          </cell>
          <cell r="AH3079">
            <v>1</v>
          </cell>
          <cell r="AI3079">
            <v>1</v>
          </cell>
          <cell r="AJ3079">
            <v>0</v>
          </cell>
          <cell r="AL3079">
            <v>55</v>
          </cell>
          <cell r="AM3079">
            <v>196</v>
          </cell>
          <cell r="AO3079" t="str">
            <v>C-R-922378</v>
          </cell>
          <cell r="AP3079">
            <v>-96</v>
          </cell>
          <cell r="AQ3079" t="str">
            <v>PA</v>
          </cell>
          <cell r="AR3079" t="str">
            <v>West Penn Power Company</v>
          </cell>
          <cell r="AS3079" t="str">
            <v>FE</v>
          </cell>
          <cell r="AT3079" t="str">
            <v>Electric</v>
          </cell>
          <cell r="AU3079">
            <v>33834</v>
          </cell>
          <cell r="AV3079">
            <v>86000</v>
          </cell>
          <cell r="AW3079">
            <v>10.3</v>
          </cell>
          <cell r="AX3079">
            <v>12.9</v>
          </cell>
          <cell r="AY3079">
            <v>44.5</v>
          </cell>
          <cell r="AZ3079">
            <v>1620400</v>
          </cell>
          <cell r="BA3079">
            <v>34103</v>
          </cell>
          <cell r="BB3079">
            <v>53600</v>
          </cell>
          <cell r="BC3079">
            <v>9.4499999999999993</v>
          </cell>
          <cell r="BD3079">
            <v>11.5</v>
          </cell>
          <cell r="BE3079">
            <v>44.5</v>
          </cell>
          <cell r="BF3079">
            <v>34150</v>
          </cell>
          <cell r="BG3079">
            <v>1552900</v>
          </cell>
          <cell r="BH3079" t="str">
            <v>Year-end</v>
          </cell>
          <cell r="BI3079" t="str">
            <v>Vertically Integrated</v>
          </cell>
          <cell r="BJ3079" t="str">
            <v>Fully Litigated</v>
          </cell>
          <cell r="BK3079" t="str">
            <v>No</v>
          </cell>
          <cell r="BL3079" t="str">
            <v>No</v>
          </cell>
        </row>
        <row r="3080">
          <cell r="AE3080">
            <v>298</v>
          </cell>
          <cell r="AF3080">
            <v>0</v>
          </cell>
          <cell r="AG3080">
            <v>1</v>
          </cell>
          <cell r="AH3080">
            <v>1</v>
          </cell>
          <cell r="AI3080">
            <v>1</v>
          </cell>
          <cell r="AJ3080">
            <v>0</v>
          </cell>
          <cell r="AL3080">
            <v>55</v>
          </cell>
          <cell r="AM3080">
            <v>196</v>
          </cell>
          <cell r="AO3080" t="str">
            <v>C-R-922314</v>
          </cell>
          <cell r="AP3080">
            <v>-95</v>
          </cell>
          <cell r="AQ3080" t="str">
            <v>PA</v>
          </cell>
          <cell r="AR3080" t="str">
            <v>Metropolitan Edison Company</v>
          </cell>
          <cell r="AS3080" t="str">
            <v>FE</v>
          </cell>
          <cell r="AT3080" t="str">
            <v>Electric</v>
          </cell>
          <cell r="AU3080">
            <v>33718</v>
          </cell>
          <cell r="AV3080">
            <v>67200</v>
          </cell>
          <cell r="AW3080">
            <v>10.82</v>
          </cell>
          <cell r="AX3080">
            <v>13.5</v>
          </cell>
          <cell r="AY3080">
            <v>48.03</v>
          </cell>
          <cell r="AZ3080">
            <v>1237400</v>
          </cell>
          <cell r="BA3080">
            <v>33990</v>
          </cell>
          <cell r="BB3080">
            <v>31100</v>
          </cell>
          <cell r="BC3080">
            <v>9.59</v>
          </cell>
          <cell r="BD3080">
            <v>11.25</v>
          </cell>
          <cell r="BE3080">
            <v>46.23</v>
          </cell>
          <cell r="BF3080">
            <v>33969</v>
          </cell>
          <cell r="BG3080">
            <v>1231400</v>
          </cell>
          <cell r="BH3080" t="str">
            <v>Year-end</v>
          </cell>
          <cell r="BI3080" t="str">
            <v>Vertically Integrated</v>
          </cell>
          <cell r="BJ3080" t="str">
            <v>Fully Litigated</v>
          </cell>
          <cell r="BK3080" t="str">
            <v>No</v>
          </cell>
          <cell r="BL3080" t="str">
            <v>No</v>
          </cell>
        </row>
        <row r="3081">
          <cell r="AE3081">
            <v>298</v>
          </cell>
          <cell r="AF3081">
            <v>0</v>
          </cell>
          <cell r="AG3081">
            <v>1</v>
          </cell>
          <cell r="AH3081">
            <v>1</v>
          </cell>
          <cell r="AI3081">
            <v>1</v>
          </cell>
          <cell r="AJ3081">
            <v>1</v>
          </cell>
          <cell r="AL3081">
            <v>55</v>
          </cell>
          <cell r="AM3081">
            <v>196</v>
          </cell>
          <cell r="AO3081" t="str">
            <v>C-R-922180</v>
          </cell>
          <cell r="AP3081">
            <v>-94</v>
          </cell>
          <cell r="AQ3081" t="str">
            <v>PA</v>
          </cell>
          <cell r="AR3081" t="str">
            <v>Peoples Natural Gas Company LLC</v>
          </cell>
          <cell r="AS3081" t="str">
            <v>WTRG</v>
          </cell>
          <cell r="AT3081" t="str">
            <v>Natural Gas</v>
          </cell>
          <cell r="AU3081">
            <v>33632</v>
          </cell>
          <cell r="AV3081">
            <v>39800</v>
          </cell>
          <cell r="AW3081">
            <v>10.8</v>
          </cell>
          <cell r="AX3081">
            <v>13.25</v>
          </cell>
          <cell r="AY3081">
            <v>55.43</v>
          </cell>
          <cell r="AZ3081" t="str">
            <v>NA</v>
          </cell>
          <cell r="BA3081">
            <v>33904</v>
          </cell>
          <cell r="BB3081">
            <v>11000</v>
          </cell>
          <cell r="BC3081" t="str">
            <v>NA</v>
          </cell>
          <cell r="BD3081" t="str">
            <v>NA</v>
          </cell>
          <cell r="BE3081" t="str">
            <v>NA</v>
          </cell>
          <cell r="BF3081">
            <v>33146</v>
          </cell>
          <cell r="BG3081" t="str">
            <v>NA</v>
          </cell>
          <cell r="BH3081" t="str">
            <v>Year-end</v>
          </cell>
          <cell r="BI3081" t="str">
            <v>Distribution</v>
          </cell>
          <cell r="BJ3081" t="str">
            <v>Settled</v>
          </cell>
          <cell r="BK3081" t="str">
            <v>No</v>
          </cell>
          <cell r="BL3081" t="str">
            <v>No</v>
          </cell>
        </row>
        <row r="3082">
          <cell r="AE3082">
            <v>298</v>
          </cell>
          <cell r="AF3082">
            <v>0</v>
          </cell>
          <cell r="AG3082">
            <v>1</v>
          </cell>
          <cell r="AH3082">
            <v>1</v>
          </cell>
          <cell r="AI3082">
            <v>1</v>
          </cell>
          <cell r="AJ3082">
            <v>1</v>
          </cell>
          <cell r="AL3082">
            <v>55</v>
          </cell>
          <cell r="AM3082">
            <v>196</v>
          </cell>
          <cell r="AO3082" t="str">
            <v>C-R-912164</v>
          </cell>
          <cell r="AP3082">
            <v>-93</v>
          </cell>
          <cell r="AQ3082" t="str">
            <v>PA</v>
          </cell>
          <cell r="AR3082" t="str">
            <v>Equitable Gas Company, LLC</v>
          </cell>
          <cell r="AS3082" t="str">
            <v>WTRG</v>
          </cell>
          <cell r="AT3082" t="str">
            <v>Natural Gas</v>
          </cell>
          <cell r="AU3082">
            <v>33600</v>
          </cell>
          <cell r="AV3082">
            <v>21000</v>
          </cell>
          <cell r="AW3082">
            <v>11.1</v>
          </cell>
          <cell r="AX3082">
            <v>12.75</v>
          </cell>
          <cell r="AY3082">
            <v>48.5</v>
          </cell>
          <cell r="AZ3082" t="str">
            <v>NA</v>
          </cell>
          <cell r="BA3082">
            <v>33787</v>
          </cell>
          <cell r="BB3082">
            <v>5000</v>
          </cell>
          <cell r="BC3082" t="str">
            <v>NA</v>
          </cell>
          <cell r="BD3082" t="str">
            <v>NA</v>
          </cell>
          <cell r="BE3082" t="str">
            <v>NA</v>
          </cell>
          <cell r="BF3082">
            <v>33847</v>
          </cell>
          <cell r="BG3082" t="str">
            <v>NA</v>
          </cell>
          <cell r="BI3082" t="str">
            <v>Distribution</v>
          </cell>
          <cell r="BJ3082" t="str">
            <v>Settled</v>
          </cell>
          <cell r="BK3082" t="str">
            <v>No</v>
          </cell>
          <cell r="BL3082" t="str">
            <v>No</v>
          </cell>
        </row>
        <row r="3083">
          <cell r="AE3083">
            <v>298</v>
          </cell>
          <cell r="AF3083">
            <v>0</v>
          </cell>
          <cell r="AG3083">
            <v>1</v>
          </cell>
          <cell r="AH3083">
            <v>1</v>
          </cell>
          <cell r="AI3083">
            <v>1</v>
          </cell>
          <cell r="AJ3083">
            <v>1</v>
          </cell>
          <cell r="AL3083">
            <v>55</v>
          </cell>
          <cell r="AM3083">
            <v>196</v>
          </cell>
          <cell r="AO3083" t="str">
            <v>C-R-911912</v>
          </cell>
          <cell r="AP3083">
            <v>-92</v>
          </cell>
          <cell r="AQ3083" t="str">
            <v>PA</v>
          </cell>
          <cell r="AR3083" t="str">
            <v>National Fuel Gas Distribution Corporation</v>
          </cell>
          <cell r="AS3083" t="str">
            <v>NFG</v>
          </cell>
          <cell r="AT3083" t="str">
            <v>Natural Gas</v>
          </cell>
          <cell r="AU3083">
            <v>33325</v>
          </cell>
          <cell r="AV3083">
            <v>11100</v>
          </cell>
          <cell r="AW3083">
            <v>10.130000000000001</v>
          </cell>
          <cell r="AX3083">
            <v>13.1</v>
          </cell>
          <cell r="AY3083">
            <v>51.2</v>
          </cell>
          <cell r="AZ3083" t="str">
            <v>NA</v>
          </cell>
          <cell r="BA3083">
            <v>33591</v>
          </cell>
          <cell r="BB3083">
            <v>1800</v>
          </cell>
          <cell r="BC3083" t="str">
            <v>NA</v>
          </cell>
          <cell r="BD3083" t="str">
            <v>NA</v>
          </cell>
          <cell r="BE3083" t="str">
            <v>NA</v>
          </cell>
          <cell r="BF3083">
            <v>33603</v>
          </cell>
          <cell r="BG3083" t="str">
            <v>NA</v>
          </cell>
          <cell r="BH3083" t="str">
            <v>Year-end</v>
          </cell>
          <cell r="BI3083" t="str">
            <v>Distribution</v>
          </cell>
          <cell r="BJ3083" t="str">
            <v>Settled</v>
          </cell>
          <cell r="BK3083" t="str">
            <v>No</v>
          </cell>
          <cell r="BL3083" t="str">
            <v>No</v>
          </cell>
        </row>
        <row r="3084">
          <cell r="AE3084">
            <v>298</v>
          </cell>
          <cell r="AF3084">
            <v>0</v>
          </cell>
          <cell r="AG3084">
            <v>1</v>
          </cell>
          <cell r="AH3084">
            <v>1</v>
          </cell>
          <cell r="AI3084">
            <v>1</v>
          </cell>
          <cell r="AJ3084">
            <v>1</v>
          </cell>
          <cell r="AL3084">
            <v>55</v>
          </cell>
          <cell r="AM3084">
            <v>196</v>
          </cell>
          <cell r="AO3084" t="str">
            <v>C-R-901670</v>
          </cell>
          <cell r="AP3084">
            <v>-91</v>
          </cell>
          <cell r="AQ3084" t="str">
            <v>PA</v>
          </cell>
          <cell r="AR3084" t="str">
            <v>National Fuel Gas Distribution Corporation</v>
          </cell>
          <cell r="AS3084" t="str">
            <v>NFG</v>
          </cell>
          <cell r="AT3084" t="str">
            <v>Natural Gas</v>
          </cell>
          <cell r="AU3084">
            <v>32966</v>
          </cell>
          <cell r="AV3084">
            <v>10800</v>
          </cell>
          <cell r="AW3084">
            <v>11.73</v>
          </cell>
          <cell r="AX3084">
            <v>13.7</v>
          </cell>
          <cell r="AY3084">
            <v>53.9</v>
          </cell>
          <cell r="AZ3084">
            <v>172300</v>
          </cell>
          <cell r="BA3084">
            <v>33227</v>
          </cell>
          <cell r="BB3084">
            <v>4500</v>
          </cell>
          <cell r="BC3084">
            <v>10.86</v>
          </cell>
          <cell r="BD3084">
            <v>12.5</v>
          </cell>
          <cell r="BE3084">
            <v>49.2</v>
          </cell>
          <cell r="BF3084">
            <v>33238</v>
          </cell>
          <cell r="BG3084">
            <v>171900</v>
          </cell>
          <cell r="BH3084" t="str">
            <v>Year-end</v>
          </cell>
          <cell r="BI3084" t="str">
            <v>Distribution</v>
          </cell>
          <cell r="BJ3084" t="str">
            <v>Fully Litigated</v>
          </cell>
          <cell r="BK3084" t="str">
            <v>No</v>
          </cell>
          <cell r="BL3084" t="str">
            <v>No</v>
          </cell>
        </row>
        <row r="3085">
          <cell r="AE3085">
            <v>298</v>
          </cell>
          <cell r="AF3085">
            <v>0</v>
          </cell>
          <cell r="AG3085">
            <v>1</v>
          </cell>
          <cell r="AH3085">
            <v>1</v>
          </cell>
          <cell r="AI3085">
            <v>1</v>
          </cell>
          <cell r="AJ3085">
            <v>0</v>
          </cell>
          <cell r="AL3085">
            <v>55</v>
          </cell>
          <cell r="AM3085">
            <v>196</v>
          </cell>
          <cell r="AO3085" t="str">
            <v>C-R-901609</v>
          </cell>
          <cell r="AP3085">
            <v>-90</v>
          </cell>
          <cell r="AQ3085" t="str">
            <v>PA</v>
          </cell>
          <cell r="AR3085" t="str">
            <v>West Penn Power Company</v>
          </cell>
          <cell r="AS3085" t="str">
            <v>FE</v>
          </cell>
          <cell r="AT3085" t="str">
            <v>Electric</v>
          </cell>
          <cell r="AU3085">
            <v>32947</v>
          </cell>
          <cell r="AV3085">
            <v>63900</v>
          </cell>
          <cell r="AW3085">
            <v>10.46</v>
          </cell>
          <cell r="AX3085">
            <v>13.8</v>
          </cell>
          <cell r="AY3085">
            <v>45.4</v>
          </cell>
          <cell r="AZ3085">
            <v>1322400</v>
          </cell>
          <cell r="BA3085">
            <v>33220</v>
          </cell>
          <cell r="BB3085">
            <v>36200</v>
          </cell>
          <cell r="BC3085">
            <v>9.77</v>
          </cell>
          <cell r="BD3085">
            <v>12.3</v>
          </cell>
          <cell r="BE3085">
            <v>45.4</v>
          </cell>
          <cell r="BF3085">
            <v>33238</v>
          </cell>
          <cell r="BG3085">
            <v>1311800</v>
          </cell>
          <cell r="BH3085" t="str">
            <v>Year-end</v>
          </cell>
          <cell r="BI3085" t="str">
            <v>Vertically Integrated</v>
          </cell>
          <cell r="BJ3085" t="str">
            <v>Fully Litigated</v>
          </cell>
          <cell r="BK3085" t="str">
            <v>No</v>
          </cell>
          <cell r="BL3085" t="str">
            <v>No</v>
          </cell>
        </row>
        <row r="3086">
          <cell r="AE3086">
            <v>298</v>
          </cell>
          <cell r="AF3086">
            <v>0</v>
          </cell>
          <cell r="AG3086">
            <v>1</v>
          </cell>
          <cell r="AH3086">
            <v>1</v>
          </cell>
          <cell r="AI3086">
            <v>1</v>
          </cell>
          <cell r="AJ3086">
            <v>1</v>
          </cell>
          <cell r="AL3086">
            <v>55</v>
          </cell>
          <cell r="AM3086">
            <v>196</v>
          </cell>
          <cell r="AO3086" t="str">
            <v>C-R-901607</v>
          </cell>
          <cell r="AP3086">
            <v>-89</v>
          </cell>
          <cell r="AQ3086" t="str">
            <v>PA</v>
          </cell>
          <cell r="AR3086" t="str">
            <v>Peoples Natural Gas Company LLC</v>
          </cell>
          <cell r="AS3086" t="str">
            <v>WTRG</v>
          </cell>
          <cell r="AT3086" t="str">
            <v>Natural Gas</v>
          </cell>
          <cell r="AU3086">
            <v>32899</v>
          </cell>
          <cell r="AV3086">
            <v>58800</v>
          </cell>
          <cell r="AW3086">
            <v>11.57</v>
          </cell>
          <cell r="AX3086">
            <v>13.5</v>
          </cell>
          <cell r="AY3086">
            <v>59.9</v>
          </cell>
          <cell r="AZ3086" t="str">
            <v>NA</v>
          </cell>
          <cell r="BA3086">
            <v>33144</v>
          </cell>
          <cell r="BB3086">
            <v>16000</v>
          </cell>
          <cell r="BC3086" t="str">
            <v>NA</v>
          </cell>
          <cell r="BD3086" t="str">
            <v>NA</v>
          </cell>
          <cell r="BE3086" t="str">
            <v>NA</v>
          </cell>
          <cell r="BF3086">
            <v>33146</v>
          </cell>
          <cell r="BG3086" t="str">
            <v>NA</v>
          </cell>
          <cell r="BH3086" t="str">
            <v>Year-end</v>
          </cell>
          <cell r="BI3086" t="str">
            <v>Distribution</v>
          </cell>
          <cell r="BJ3086" t="str">
            <v>Settled</v>
          </cell>
          <cell r="BK3086" t="str">
            <v>No</v>
          </cell>
          <cell r="BL3086" t="str">
            <v>No</v>
          </cell>
        </row>
        <row r="3087">
          <cell r="AE3087">
            <v>298</v>
          </cell>
          <cell r="AF3087">
            <v>0</v>
          </cell>
          <cell r="AG3087">
            <v>1</v>
          </cell>
          <cell r="AH3087">
            <v>1</v>
          </cell>
          <cell r="AI3087">
            <v>1</v>
          </cell>
          <cell r="AJ3087">
            <v>1</v>
          </cell>
          <cell r="AL3087">
            <v>55</v>
          </cell>
          <cell r="AM3087">
            <v>196</v>
          </cell>
          <cell r="AO3087" t="str">
            <v>C-R-901595</v>
          </cell>
          <cell r="AP3087">
            <v>-88</v>
          </cell>
          <cell r="AQ3087" t="str">
            <v>PA</v>
          </cell>
          <cell r="AR3087" t="str">
            <v>Equitable Gas Company, LLC</v>
          </cell>
          <cell r="AS3087" t="str">
            <v>WTRG</v>
          </cell>
          <cell r="AT3087" t="str">
            <v>Natural Gas</v>
          </cell>
          <cell r="AU3087">
            <v>32925</v>
          </cell>
          <cell r="AV3087">
            <v>24200</v>
          </cell>
          <cell r="AW3087">
            <v>11.48</v>
          </cell>
          <cell r="AX3087">
            <v>13.5</v>
          </cell>
          <cell r="AY3087">
            <v>49.2</v>
          </cell>
          <cell r="AZ3087">
            <v>282000</v>
          </cell>
          <cell r="BA3087">
            <v>33198</v>
          </cell>
          <cell r="BB3087">
            <v>18800</v>
          </cell>
          <cell r="BC3087">
            <v>10.99</v>
          </cell>
          <cell r="BD3087">
            <v>12.5</v>
          </cell>
          <cell r="BE3087">
            <v>49.2</v>
          </cell>
          <cell r="BF3087">
            <v>33146</v>
          </cell>
          <cell r="BG3087">
            <v>282000</v>
          </cell>
          <cell r="BH3087" t="str">
            <v>Year-end</v>
          </cell>
          <cell r="BI3087" t="str">
            <v>Distribution</v>
          </cell>
          <cell r="BJ3087" t="str">
            <v>Fully Litigated</v>
          </cell>
          <cell r="BK3087" t="str">
            <v>No</v>
          </cell>
          <cell r="BL3087" t="str">
            <v>No</v>
          </cell>
        </row>
        <row r="3088">
          <cell r="AE3088">
            <v>298</v>
          </cell>
          <cell r="AF3088">
            <v>0</v>
          </cell>
          <cell r="AG3088">
            <v>1</v>
          </cell>
          <cell r="AH3088">
            <v>1</v>
          </cell>
          <cell r="AI3088">
            <v>1</v>
          </cell>
          <cell r="AJ3088">
            <v>1</v>
          </cell>
          <cell r="AL3088">
            <v>55</v>
          </cell>
          <cell r="AM3088">
            <v>196</v>
          </cell>
          <cell r="AO3088" t="str">
            <v>C-R-891469</v>
          </cell>
          <cell r="AP3088">
            <v>-87</v>
          </cell>
          <cell r="AQ3088" t="str">
            <v>PA</v>
          </cell>
          <cell r="AR3088" t="str">
            <v>Columbia Gas of Pennsylvania, Inc.</v>
          </cell>
          <cell r="AS3088" t="str">
            <v>NI</v>
          </cell>
          <cell r="AT3088" t="str">
            <v>Natural Gas</v>
          </cell>
          <cell r="AU3088">
            <v>32870</v>
          </cell>
          <cell r="AV3088">
            <v>26300</v>
          </cell>
          <cell r="AW3088">
            <v>12.02</v>
          </cell>
          <cell r="AX3088">
            <v>15</v>
          </cell>
          <cell r="AY3088">
            <v>47.5</v>
          </cell>
          <cell r="AZ3088">
            <v>302900</v>
          </cell>
          <cell r="BA3088">
            <v>33136</v>
          </cell>
          <cell r="BB3088">
            <v>13400</v>
          </cell>
          <cell r="BC3088">
            <v>10.83</v>
          </cell>
          <cell r="BD3088">
            <v>12.5</v>
          </cell>
          <cell r="BE3088">
            <v>47.5</v>
          </cell>
          <cell r="BF3088">
            <v>33085</v>
          </cell>
          <cell r="BG3088">
            <v>298500</v>
          </cell>
          <cell r="BH3088" t="str">
            <v>Year-end</v>
          </cell>
          <cell r="BI3088" t="str">
            <v>Distribution</v>
          </cell>
          <cell r="BJ3088" t="str">
            <v>Fully Litigated</v>
          </cell>
          <cell r="BK3088" t="str">
            <v>No</v>
          </cell>
          <cell r="BL3088" t="str">
            <v>No</v>
          </cell>
        </row>
        <row r="3089">
          <cell r="AE3089">
            <v>298</v>
          </cell>
          <cell r="AF3089">
            <v>0</v>
          </cell>
          <cell r="AG3089">
            <v>1</v>
          </cell>
          <cell r="AH3089">
            <v>1</v>
          </cell>
          <cell r="AI3089">
            <v>1</v>
          </cell>
          <cell r="AJ3089">
            <v>0</v>
          </cell>
          <cell r="AL3089">
            <v>55</v>
          </cell>
          <cell r="AM3089">
            <v>197</v>
          </cell>
          <cell r="AO3089" t="str">
            <v>C-R-891364</v>
          </cell>
          <cell r="AP3089">
            <v>-86</v>
          </cell>
          <cell r="AQ3089" t="str">
            <v>PA</v>
          </cell>
          <cell r="AR3089" t="str">
            <v>PECO Energy Company</v>
          </cell>
          <cell r="AS3089" t="str">
            <v>EXC</v>
          </cell>
          <cell r="AT3089" t="str">
            <v>Electric</v>
          </cell>
          <cell r="AU3089">
            <v>32710</v>
          </cell>
          <cell r="AV3089">
            <v>548600</v>
          </cell>
          <cell r="AW3089">
            <v>11.8</v>
          </cell>
          <cell r="AX3089">
            <v>14.34</v>
          </cell>
          <cell r="AY3089">
            <v>36.200000000000003</v>
          </cell>
          <cell r="AZ3089">
            <v>9571900</v>
          </cell>
          <cell r="BA3089">
            <v>32982</v>
          </cell>
          <cell r="BB3089">
            <v>242300</v>
          </cell>
          <cell r="BC3089">
            <v>11.23</v>
          </cell>
          <cell r="BD3089">
            <v>12.75</v>
          </cell>
          <cell r="BE3089">
            <v>36.200000000000003</v>
          </cell>
          <cell r="BF3089">
            <v>32963</v>
          </cell>
          <cell r="BG3089">
            <v>9150300</v>
          </cell>
          <cell r="BH3089" t="str">
            <v>Year-end</v>
          </cell>
          <cell r="BI3089" t="str">
            <v>Vertically Integrated</v>
          </cell>
          <cell r="BJ3089" t="str">
            <v>Fully Litigated</v>
          </cell>
          <cell r="BK3089" t="str">
            <v>No</v>
          </cell>
          <cell r="BL3089" t="str">
            <v>No</v>
          </cell>
        </row>
        <row r="3090">
          <cell r="AE3090">
            <v>298</v>
          </cell>
          <cell r="AF3090">
            <v>0</v>
          </cell>
          <cell r="AG3090">
            <v>1</v>
          </cell>
          <cell r="AH3090">
            <v>1</v>
          </cell>
          <cell r="AI3090">
            <v>1</v>
          </cell>
          <cell r="AJ3090">
            <v>1</v>
          </cell>
          <cell r="AL3090">
            <v>55</v>
          </cell>
          <cell r="AM3090">
            <v>197</v>
          </cell>
          <cell r="AO3090" t="str">
            <v>C-R-005119</v>
          </cell>
          <cell r="AP3090">
            <v>-85</v>
          </cell>
          <cell r="AQ3090" t="str">
            <v>PA</v>
          </cell>
          <cell r="AR3090" t="str">
            <v>UGI Penn Natural Gas, Inc.</v>
          </cell>
          <cell r="AS3090" t="str">
            <v>UGI</v>
          </cell>
          <cell r="AT3090" t="str">
            <v>Natural Gas</v>
          </cell>
          <cell r="AU3090">
            <v>36619</v>
          </cell>
          <cell r="AV3090">
            <v>17900</v>
          </cell>
          <cell r="AW3090">
            <v>10.210000000000001</v>
          </cell>
          <cell r="AX3090">
            <v>12.8</v>
          </cell>
          <cell r="AY3090">
            <v>50</v>
          </cell>
          <cell r="AZ3090" t="str">
            <v>NA</v>
          </cell>
          <cell r="BA3090">
            <v>36867</v>
          </cell>
          <cell r="BB3090">
            <v>10800</v>
          </cell>
          <cell r="BC3090" t="str">
            <v>NA</v>
          </cell>
          <cell r="BD3090" t="str">
            <v>NA</v>
          </cell>
          <cell r="BE3090" t="str">
            <v>NA</v>
          </cell>
          <cell r="BF3090">
            <v>36525</v>
          </cell>
          <cell r="BG3090" t="str">
            <v>NA</v>
          </cell>
          <cell r="BH3090" t="str">
            <v>Year-end</v>
          </cell>
          <cell r="BI3090" t="str">
            <v>Distribution</v>
          </cell>
          <cell r="BJ3090" t="str">
            <v>Settled</v>
          </cell>
          <cell r="BK3090" t="str">
            <v>No</v>
          </cell>
          <cell r="BL3090" t="str">
            <v>No</v>
          </cell>
        </row>
        <row r="3091">
          <cell r="AE3091">
            <v>298</v>
          </cell>
          <cell r="AF3091">
            <v>0</v>
          </cell>
          <cell r="AG3091">
            <v>1</v>
          </cell>
          <cell r="AH3091">
            <v>1</v>
          </cell>
          <cell r="AI3091">
            <v>1</v>
          </cell>
          <cell r="AJ3091">
            <v>1</v>
          </cell>
          <cell r="AL3091">
            <v>55</v>
          </cell>
          <cell r="AM3091">
            <v>197</v>
          </cell>
          <cell r="AO3091" t="str">
            <v>C-R-00049656</v>
          </cell>
          <cell r="AP3091">
            <v>-84</v>
          </cell>
          <cell r="AQ3091" t="str">
            <v>PA</v>
          </cell>
          <cell r="AR3091" t="str">
            <v>National Fuel Gas Distribution Corporation</v>
          </cell>
          <cell r="AS3091" t="str">
            <v>NFG</v>
          </cell>
          <cell r="AT3091" t="str">
            <v>Natural Gas</v>
          </cell>
          <cell r="AU3091">
            <v>38245</v>
          </cell>
          <cell r="AV3091">
            <v>22800</v>
          </cell>
          <cell r="AW3091">
            <v>9.16</v>
          </cell>
          <cell r="AX3091">
            <v>11.88</v>
          </cell>
          <cell r="AY3091">
            <v>51.5</v>
          </cell>
          <cell r="AZ3091">
            <v>279300</v>
          </cell>
          <cell r="BA3091">
            <v>38441</v>
          </cell>
          <cell r="BB3091">
            <v>12000</v>
          </cell>
          <cell r="BC3091" t="str">
            <v>NA</v>
          </cell>
          <cell r="BD3091" t="str">
            <v>NA</v>
          </cell>
          <cell r="BE3091" t="str">
            <v>NA</v>
          </cell>
          <cell r="BF3091">
            <v>38138</v>
          </cell>
          <cell r="BG3091" t="str">
            <v>NA</v>
          </cell>
          <cell r="BH3091" t="str">
            <v>Year-end</v>
          </cell>
          <cell r="BI3091" t="str">
            <v>Distribution</v>
          </cell>
          <cell r="BJ3091" t="str">
            <v>Settled</v>
          </cell>
          <cell r="BK3091" t="str">
            <v>No</v>
          </cell>
          <cell r="BL3091" t="str">
            <v>No</v>
          </cell>
        </row>
        <row r="3092">
          <cell r="AE3092">
            <v>298</v>
          </cell>
          <cell r="AF3092">
            <v>0</v>
          </cell>
          <cell r="AG3092">
            <v>1</v>
          </cell>
          <cell r="AH3092">
            <v>1</v>
          </cell>
          <cell r="AI3092">
            <v>1</v>
          </cell>
          <cell r="AJ3092">
            <v>0</v>
          </cell>
          <cell r="AL3092">
            <v>55</v>
          </cell>
          <cell r="AM3092">
            <v>197</v>
          </cell>
          <cell r="AO3092" t="str">
            <v>C-R-00049255</v>
          </cell>
          <cell r="AP3092">
            <v>-83</v>
          </cell>
          <cell r="AQ3092" t="str">
            <v>PA</v>
          </cell>
          <cell r="AR3092" t="str">
            <v>PPL Electric Utilities Corporation</v>
          </cell>
          <cell r="AS3092" t="str">
            <v>PPL</v>
          </cell>
          <cell r="AT3092" t="str">
            <v>Electric</v>
          </cell>
          <cell r="AU3092">
            <v>38075</v>
          </cell>
          <cell r="AV3092">
            <v>216600</v>
          </cell>
          <cell r="AW3092">
            <v>8.8000000000000007</v>
          </cell>
          <cell r="AX3092">
            <v>11.5</v>
          </cell>
          <cell r="AY3092">
            <v>46.87</v>
          </cell>
          <cell r="AZ3092">
            <v>1837000</v>
          </cell>
          <cell r="BA3092">
            <v>38343</v>
          </cell>
          <cell r="BB3092">
            <v>194300</v>
          </cell>
          <cell r="BC3092">
            <v>8.43</v>
          </cell>
          <cell r="BD3092">
            <v>10.7</v>
          </cell>
          <cell r="BE3092">
            <v>46.87</v>
          </cell>
          <cell r="BF3092">
            <v>38352</v>
          </cell>
          <cell r="BG3092">
            <v>1836900</v>
          </cell>
          <cell r="BH3092" t="str">
            <v>Year-end</v>
          </cell>
          <cell r="BI3092" t="str">
            <v>Distribution</v>
          </cell>
          <cell r="BJ3092" t="str">
            <v>Fully Litigated</v>
          </cell>
          <cell r="BK3092" t="str">
            <v>No</v>
          </cell>
          <cell r="BL3092" t="str">
            <v>No</v>
          </cell>
        </row>
        <row r="3093">
          <cell r="AE3093">
            <v>298</v>
          </cell>
          <cell r="AF3093">
            <v>0</v>
          </cell>
          <cell r="AG3093">
            <v>1</v>
          </cell>
          <cell r="AH3093">
            <v>1</v>
          </cell>
          <cell r="AI3093">
            <v>1</v>
          </cell>
          <cell r="AJ3093">
            <v>1</v>
          </cell>
          <cell r="AL3093">
            <v>55</v>
          </cell>
          <cell r="AM3093">
            <v>197</v>
          </cell>
          <cell r="AO3093" t="str">
            <v>C-R-00038168</v>
          </cell>
          <cell r="AP3093">
            <v>-82</v>
          </cell>
          <cell r="AQ3093" t="str">
            <v>PA</v>
          </cell>
          <cell r="AR3093" t="str">
            <v>National Fuel Gas Distribution Corporation</v>
          </cell>
          <cell r="AS3093" t="str">
            <v>NFG</v>
          </cell>
          <cell r="AT3093" t="str">
            <v>Natural Gas</v>
          </cell>
          <cell r="AU3093">
            <v>37756</v>
          </cell>
          <cell r="AV3093">
            <v>16500</v>
          </cell>
          <cell r="AW3093">
            <v>9.92</v>
          </cell>
          <cell r="AX3093">
            <v>12.75</v>
          </cell>
          <cell r="AY3093">
            <v>53</v>
          </cell>
          <cell r="AZ3093">
            <v>262500</v>
          </cell>
          <cell r="BA3093">
            <v>37978</v>
          </cell>
          <cell r="BB3093">
            <v>3500</v>
          </cell>
          <cell r="BC3093" t="str">
            <v>NA</v>
          </cell>
          <cell r="BD3093" t="str">
            <v>NA</v>
          </cell>
          <cell r="BE3093" t="str">
            <v>NA</v>
          </cell>
          <cell r="BF3093">
            <v>37894</v>
          </cell>
          <cell r="BG3093" t="str">
            <v>NA</v>
          </cell>
          <cell r="BH3093" t="str">
            <v>Year-end</v>
          </cell>
          <cell r="BI3093" t="str">
            <v>Distribution</v>
          </cell>
          <cell r="BJ3093" t="str">
            <v>Settled</v>
          </cell>
          <cell r="BK3093" t="str">
            <v>No</v>
          </cell>
          <cell r="BL3093" t="str">
            <v>No</v>
          </cell>
        </row>
        <row r="3094">
          <cell r="AE3094">
            <v>298</v>
          </cell>
          <cell r="AF3094">
            <v>0</v>
          </cell>
          <cell r="AG3094">
            <v>1</v>
          </cell>
          <cell r="AH3094">
            <v>1</v>
          </cell>
          <cell r="AI3094">
            <v>1</v>
          </cell>
          <cell r="AJ3094">
            <v>0</v>
          </cell>
          <cell r="AL3094">
            <v>55</v>
          </cell>
          <cell r="AM3094">
            <v>197</v>
          </cell>
          <cell r="AO3094" t="str">
            <v>C-R-00072155</v>
          </cell>
          <cell r="AP3094">
            <v>89</v>
          </cell>
          <cell r="AQ3094" t="str">
            <v>PA</v>
          </cell>
          <cell r="AR3094" t="str">
            <v>PPL Electric Utilities Corporation</v>
          </cell>
          <cell r="AS3094" t="str">
            <v>PPL</v>
          </cell>
          <cell r="AT3094" t="str">
            <v>Electric</v>
          </cell>
          <cell r="AU3094">
            <v>39170</v>
          </cell>
          <cell r="AV3094">
            <v>83600</v>
          </cell>
          <cell r="AW3094">
            <v>8.36</v>
          </cell>
          <cell r="AX3094">
            <v>11.5</v>
          </cell>
          <cell r="AY3094">
            <v>43.13</v>
          </cell>
          <cell r="AZ3094">
            <v>2023996</v>
          </cell>
          <cell r="BA3094">
            <v>39422</v>
          </cell>
          <cell r="BB3094">
            <v>55000</v>
          </cell>
          <cell r="BC3094" t="str">
            <v>NA</v>
          </cell>
          <cell r="BD3094" t="str">
            <v>NA</v>
          </cell>
          <cell r="BE3094" t="str">
            <v>NA</v>
          </cell>
          <cell r="BF3094">
            <v>39447</v>
          </cell>
          <cell r="BG3094" t="str">
            <v>NA</v>
          </cell>
          <cell r="BI3094" t="str">
            <v>Distribution</v>
          </cell>
          <cell r="BJ3094" t="str">
            <v>Settled</v>
          </cell>
          <cell r="BK3094" t="str">
            <v>No</v>
          </cell>
          <cell r="BL3094" t="str">
            <v>No</v>
          </cell>
        </row>
        <row r="3095">
          <cell r="AE3095">
            <v>298</v>
          </cell>
          <cell r="AF3095">
            <v>0</v>
          </cell>
          <cell r="AG3095">
            <v>1</v>
          </cell>
          <cell r="AH3095">
            <v>1</v>
          </cell>
          <cell r="AI3095">
            <v>1</v>
          </cell>
          <cell r="AJ3095">
            <v>1</v>
          </cell>
          <cell r="AL3095">
            <v>55</v>
          </cell>
          <cell r="AM3095">
            <v>197</v>
          </cell>
          <cell r="AO3095" t="str">
            <v>C-R-2008-2011621</v>
          </cell>
          <cell r="AP3095">
            <v>290</v>
          </cell>
          <cell r="AQ3095" t="str">
            <v>PA</v>
          </cell>
          <cell r="AR3095" t="str">
            <v>Columbia Gas of Pennsylvania, Inc.</v>
          </cell>
          <cell r="AS3095" t="str">
            <v>NI</v>
          </cell>
          <cell r="AT3095" t="str">
            <v>Natural Gas</v>
          </cell>
          <cell r="AU3095">
            <v>39475</v>
          </cell>
          <cell r="AV3095">
            <v>58904.92</v>
          </cell>
          <cell r="AW3095">
            <v>8.7200000000000006</v>
          </cell>
          <cell r="AX3095">
            <v>11.38</v>
          </cell>
          <cell r="AY3095">
            <v>52.34</v>
          </cell>
          <cell r="AZ3095">
            <v>634581.18000000005</v>
          </cell>
          <cell r="BA3095">
            <v>39744</v>
          </cell>
          <cell r="BB3095">
            <v>41500</v>
          </cell>
          <cell r="BC3095" t="str">
            <v>NA</v>
          </cell>
          <cell r="BD3095" t="str">
            <v>NA</v>
          </cell>
          <cell r="BE3095" t="str">
            <v>NA</v>
          </cell>
          <cell r="BF3095">
            <v>39355</v>
          </cell>
          <cell r="BG3095" t="str">
            <v>NA</v>
          </cell>
          <cell r="BI3095" t="str">
            <v>Distribution</v>
          </cell>
          <cell r="BJ3095" t="str">
            <v>Settled</v>
          </cell>
          <cell r="BK3095" t="str">
            <v>No</v>
          </cell>
          <cell r="BL3095" t="str">
            <v>No</v>
          </cell>
        </row>
        <row r="3096">
          <cell r="AE3096">
            <v>298</v>
          </cell>
          <cell r="AF3096">
            <v>0</v>
          </cell>
          <cell r="AG3096">
            <v>1</v>
          </cell>
          <cell r="AH3096">
            <v>1</v>
          </cell>
          <cell r="AI3096">
            <v>1</v>
          </cell>
          <cell r="AJ3096">
            <v>1</v>
          </cell>
          <cell r="AL3096">
            <v>55</v>
          </cell>
          <cell r="AM3096">
            <v>197</v>
          </cell>
          <cell r="AO3096" t="str">
            <v>C-R-2008-2028394</v>
          </cell>
          <cell r="AP3096">
            <v>310</v>
          </cell>
          <cell r="AQ3096" t="str">
            <v>PA</v>
          </cell>
          <cell r="AR3096" t="str">
            <v>PECO Energy Company</v>
          </cell>
          <cell r="AS3096" t="str">
            <v>EXC</v>
          </cell>
          <cell r="AT3096" t="str">
            <v>Natural Gas</v>
          </cell>
          <cell r="AU3096">
            <v>39538</v>
          </cell>
          <cell r="AV3096">
            <v>98268</v>
          </cell>
          <cell r="AW3096">
            <v>8.8699999999999992</v>
          </cell>
          <cell r="AX3096">
            <v>11.5</v>
          </cell>
          <cell r="AY3096">
            <v>54.34</v>
          </cell>
          <cell r="AZ3096">
            <v>1104306</v>
          </cell>
          <cell r="BA3096">
            <v>39744</v>
          </cell>
          <cell r="BB3096">
            <v>76500</v>
          </cell>
          <cell r="BC3096" t="str">
            <v>NA</v>
          </cell>
          <cell r="BD3096" t="str">
            <v>NA</v>
          </cell>
          <cell r="BE3096" t="str">
            <v>NA</v>
          </cell>
          <cell r="BF3096">
            <v>39447</v>
          </cell>
          <cell r="BG3096" t="str">
            <v>NA</v>
          </cell>
          <cell r="BI3096" t="str">
            <v>Distribution</v>
          </cell>
          <cell r="BJ3096" t="str">
            <v>Settled</v>
          </cell>
          <cell r="BK3096" t="str">
            <v>No</v>
          </cell>
          <cell r="BL3096" t="str">
            <v>No</v>
          </cell>
        </row>
        <row r="3097">
          <cell r="AE3097">
            <v>298</v>
          </cell>
          <cell r="AF3097">
            <v>0</v>
          </cell>
          <cell r="AG3097">
            <v>1</v>
          </cell>
          <cell r="AH3097">
            <v>1</v>
          </cell>
          <cell r="AI3097">
            <v>1</v>
          </cell>
          <cell r="AJ3097">
            <v>1</v>
          </cell>
          <cell r="AL3097">
            <v>55</v>
          </cell>
          <cell r="AM3097">
            <v>197</v>
          </cell>
          <cell r="AO3097" t="str">
            <v>C-R-2008-2029325</v>
          </cell>
          <cell r="AP3097">
            <v>362</v>
          </cell>
          <cell r="AQ3097" t="str">
            <v>PA</v>
          </cell>
          <cell r="AR3097" t="str">
            <v>Equitable Gas Company, LLC</v>
          </cell>
          <cell r="AS3097" t="str">
            <v>WTRG</v>
          </cell>
          <cell r="AT3097" t="str">
            <v>Natural Gas</v>
          </cell>
          <cell r="AU3097">
            <v>39629</v>
          </cell>
          <cell r="AV3097">
            <v>51949.391000000003</v>
          </cell>
          <cell r="AW3097">
            <v>8.89</v>
          </cell>
          <cell r="AX3097">
            <v>11.95</v>
          </cell>
          <cell r="AY3097">
            <v>50</v>
          </cell>
          <cell r="AZ3097">
            <v>583252.58900000004</v>
          </cell>
          <cell r="BA3097">
            <v>39870</v>
          </cell>
          <cell r="BB3097">
            <v>38350</v>
          </cell>
          <cell r="BC3097" t="str">
            <v>NA</v>
          </cell>
          <cell r="BD3097" t="str">
            <v>NA</v>
          </cell>
          <cell r="BE3097" t="str">
            <v>NA</v>
          </cell>
          <cell r="BF3097">
            <v>39813</v>
          </cell>
          <cell r="BG3097" t="str">
            <v>NA</v>
          </cell>
          <cell r="BI3097" t="str">
            <v>Distribution</v>
          </cell>
          <cell r="BJ3097" t="str">
            <v>Settled</v>
          </cell>
          <cell r="BK3097" t="str">
            <v>No</v>
          </cell>
          <cell r="BL3097" t="str">
            <v>No</v>
          </cell>
        </row>
        <row r="3098">
          <cell r="AE3098">
            <v>298</v>
          </cell>
          <cell r="AF3098">
            <v>0</v>
          </cell>
          <cell r="AG3098">
            <v>1</v>
          </cell>
          <cell r="AH3098">
            <v>1</v>
          </cell>
          <cell r="AI3098">
            <v>1</v>
          </cell>
          <cell r="AJ3098">
            <v>1</v>
          </cell>
          <cell r="AL3098">
            <v>55</v>
          </cell>
          <cell r="AM3098">
            <v>197</v>
          </cell>
          <cell r="AO3098" t="str">
            <v>D-R-2008-2079675</v>
          </cell>
          <cell r="AP3098">
            <v>445</v>
          </cell>
          <cell r="AQ3098" t="str">
            <v>PA</v>
          </cell>
          <cell r="AR3098" t="str">
            <v>UGI Central Penn Gas, Inc.</v>
          </cell>
          <cell r="AS3098" t="str">
            <v>UGI</v>
          </cell>
          <cell r="AT3098" t="str">
            <v>Natural Gas</v>
          </cell>
          <cell r="AU3098">
            <v>39842</v>
          </cell>
          <cell r="AV3098">
            <v>19600</v>
          </cell>
          <cell r="AW3098">
            <v>8.9499999999999993</v>
          </cell>
          <cell r="AX3098">
            <v>12.25</v>
          </cell>
          <cell r="AY3098">
            <v>49.03</v>
          </cell>
          <cell r="AZ3098">
            <v>253957</v>
          </cell>
          <cell r="BA3098">
            <v>40052</v>
          </cell>
          <cell r="BB3098">
            <v>10000</v>
          </cell>
          <cell r="BC3098" t="str">
            <v>NA</v>
          </cell>
          <cell r="BD3098" t="str">
            <v>NA</v>
          </cell>
          <cell r="BE3098" t="str">
            <v>NA</v>
          </cell>
          <cell r="BF3098">
            <v>40086</v>
          </cell>
          <cell r="BG3098" t="str">
            <v>NA</v>
          </cell>
          <cell r="BI3098" t="str">
            <v>Distribution</v>
          </cell>
          <cell r="BJ3098" t="str">
            <v>Settled</v>
          </cell>
          <cell r="BK3098" t="str">
            <v>No</v>
          </cell>
          <cell r="BL3098" t="str">
            <v>No</v>
          </cell>
        </row>
        <row r="3099">
          <cell r="AE3099">
            <v>298</v>
          </cell>
          <cell r="AF3099">
            <v>0</v>
          </cell>
          <cell r="AG3099">
            <v>1</v>
          </cell>
          <cell r="AH3099">
            <v>1</v>
          </cell>
          <cell r="AI3099">
            <v>1</v>
          </cell>
          <cell r="AJ3099">
            <v>1</v>
          </cell>
          <cell r="AL3099">
            <v>55</v>
          </cell>
          <cell r="AM3099">
            <v>197</v>
          </cell>
          <cell r="AO3099" t="str">
            <v>D-R-2008-2079660</v>
          </cell>
          <cell r="AP3099">
            <v>446</v>
          </cell>
          <cell r="AQ3099" t="str">
            <v>PA</v>
          </cell>
          <cell r="AR3099" t="str">
            <v>UGI Penn Natural Gas, Inc.</v>
          </cell>
          <cell r="AS3099" t="str">
            <v>UGI</v>
          </cell>
          <cell r="AT3099" t="str">
            <v>Natural Gas</v>
          </cell>
          <cell r="AU3099">
            <v>39842</v>
          </cell>
          <cell r="AV3099">
            <v>38100</v>
          </cell>
          <cell r="AW3099">
            <v>8.9499999999999993</v>
          </cell>
          <cell r="AX3099">
            <v>12.25</v>
          </cell>
          <cell r="AY3099">
            <v>49.03</v>
          </cell>
          <cell r="AZ3099">
            <v>423296</v>
          </cell>
          <cell r="BA3099">
            <v>40052</v>
          </cell>
          <cell r="BB3099">
            <v>19750</v>
          </cell>
          <cell r="BC3099" t="str">
            <v>NA</v>
          </cell>
          <cell r="BD3099" t="str">
            <v>NA</v>
          </cell>
          <cell r="BE3099" t="str">
            <v>NA</v>
          </cell>
          <cell r="BF3099">
            <v>40086</v>
          </cell>
          <cell r="BG3099" t="str">
            <v>NA</v>
          </cell>
          <cell r="BI3099" t="str">
            <v>Distribution</v>
          </cell>
          <cell r="BJ3099" t="str">
            <v>Settled</v>
          </cell>
          <cell r="BK3099" t="str">
            <v>No</v>
          </cell>
          <cell r="BL3099" t="str">
            <v>No</v>
          </cell>
        </row>
        <row r="3100">
          <cell r="AE3100">
            <v>298</v>
          </cell>
          <cell r="AF3100">
            <v>0</v>
          </cell>
          <cell r="AG3100">
            <v>1</v>
          </cell>
          <cell r="AH3100">
            <v>1</v>
          </cell>
          <cell r="AI3100">
            <v>1</v>
          </cell>
          <cell r="AJ3100">
            <v>1</v>
          </cell>
          <cell r="AL3100">
            <v>55</v>
          </cell>
          <cell r="AM3100">
            <v>197</v>
          </cell>
          <cell r="AO3100" t="str">
            <v>C-R-2009-2149262</v>
          </cell>
          <cell r="AP3100">
            <v>584</v>
          </cell>
          <cell r="AQ3100" t="str">
            <v>PA</v>
          </cell>
          <cell r="AR3100" t="str">
            <v>Columbia Gas of Pennsylvania, Inc.</v>
          </cell>
          <cell r="AS3100" t="str">
            <v>NI</v>
          </cell>
          <cell r="AT3100" t="str">
            <v>Natural Gas</v>
          </cell>
          <cell r="AU3100">
            <v>40206</v>
          </cell>
          <cell r="AV3100">
            <v>32267.307000000001</v>
          </cell>
          <cell r="AW3100">
            <v>8.91</v>
          </cell>
          <cell r="AX3100">
            <v>11.7</v>
          </cell>
          <cell r="AY3100">
            <v>52</v>
          </cell>
          <cell r="AZ3100">
            <v>701193.03200000001</v>
          </cell>
          <cell r="BA3100">
            <v>40408</v>
          </cell>
          <cell r="BB3100">
            <v>12000</v>
          </cell>
          <cell r="BC3100" t="str">
            <v>NA</v>
          </cell>
          <cell r="BD3100" t="str">
            <v>NA</v>
          </cell>
          <cell r="BE3100" t="str">
            <v>NA</v>
          </cell>
          <cell r="BF3100">
            <v>40086</v>
          </cell>
          <cell r="BG3100" t="str">
            <v>NA</v>
          </cell>
          <cell r="BI3100" t="str">
            <v>Distribution</v>
          </cell>
          <cell r="BJ3100" t="str">
            <v>Settled</v>
          </cell>
          <cell r="BK3100" t="str">
            <v>No</v>
          </cell>
          <cell r="BL3100" t="str">
            <v>No</v>
          </cell>
        </row>
        <row r="3101">
          <cell r="AE3101">
            <v>298</v>
          </cell>
          <cell r="AF3101">
            <v>0</v>
          </cell>
          <cell r="AG3101">
            <v>1</v>
          </cell>
          <cell r="AH3101">
            <v>1</v>
          </cell>
          <cell r="AI3101">
            <v>1</v>
          </cell>
          <cell r="AJ3101">
            <v>0</v>
          </cell>
          <cell r="AL3101">
            <v>55</v>
          </cell>
          <cell r="AM3101">
            <v>197</v>
          </cell>
          <cell r="AO3101" t="str">
            <v>D-R-2010-2161694</v>
          </cell>
          <cell r="AP3101">
            <v>602</v>
          </cell>
          <cell r="AQ3101" t="str">
            <v>PA</v>
          </cell>
          <cell r="AR3101" t="str">
            <v>PPL Electric Utilities Corporation</v>
          </cell>
          <cell r="AS3101" t="str">
            <v>PPL</v>
          </cell>
          <cell r="AT3101" t="str">
            <v>Electric</v>
          </cell>
          <cell r="AU3101">
            <v>40268</v>
          </cell>
          <cell r="AV3101">
            <v>114700</v>
          </cell>
          <cell r="AW3101">
            <v>9.11</v>
          </cell>
          <cell r="AX3101">
            <v>11.75</v>
          </cell>
          <cell r="AY3101">
            <v>48.37</v>
          </cell>
          <cell r="AZ3101">
            <v>2244957</v>
          </cell>
          <cell r="BA3101">
            <v>40528</v>
          </cell>
          <cell r="BB3101">
            <v>77500</v>
          </cell>
          <cell r="BC3101" t="str">
            <v>NA</v>
          </cell>
          <cell r="BD3101" t="str">
            <v>NA</v>
          </cell>
          <cell r="BE3101" t="str">
            <v>NA</v>
          </cell>
          <cell r="BF3101">
            <v>40543</v>
          </cell>
          <cell r="BG3101" t="str">
            <v>NA</v>
          </cell>
          <cell r="BI3101" t="str">
            <v>Distribution</v>
          </cell>
          <cell r="BJ3101" t="str">
            <v>Settled</v>
          </cell>
          <cell r="BK3101" t="str">
            <v>No</v>
          </cell>
          <cell r="BL3101" t="str">
            <v>No</v>
          </cell>
        </row>
        <row r="3102">
          <cell r="AE3102">
            <v>298</v>
          </cell>
          <cell r="AF3102">
            <v>0</v>
          </cell>
          <cell r="AG3102">
            <v>1</v>
          </cell>
          <cell r="AH3102">
            <v>1</v>
          </cell>
          <cell r="AI3102">
            <v>1</v>
          </cell>
          <cell r="AJ3102">
            <v>0</v>
          </cell>
          <cell r="AL3102">
            <v>55</v>
          </cell>
          <cell r="AM3102">
            <v>197</v>
          </cell>
          <cell r="AO3102" t="str">
            <v>D-R-2010-2161575</v>
          </cell>
          <cell r="AP3102">
            <v>603</v>
          </cell>
          <cell r="AQ3102" t="str">
            <v>PA</v>
          </cell>
          <cell r="AR3102" t="str">
            <v>PECO Energy Company</v>
          </cell>
          <cell r="AS3102" t="str">
            <v>EXC</v>
          </cell>
          <cell r="AT3102" t="str">
            <v>Electric</v>
          </cell>
          <cell r="AU3102">
            <v>40268</v>
          </cell>
          <cell r="AV3102">
            <v>316400</v>
          </cell>
          <cell r="AW3102">
            <v>8.9499999999999993</v>
          </cell>
          <cell r="AX3102">
            <v>11.75</v>
          </cell>
          <cell r="AY3102">
            <v>53.18</v>
          </cell>
          <cell r="AZ3102">
            <v>3236000</v>
          </cell>
          <cell r="BA3102">
            <v>40528</v>
          </cell>
          <cell r="BB3102">
            <v>224980.092</v>
          </cell>
          <cell r="BC3102" t="str">
            <v>NA</v>
          </cell>
          <cell r="BD3102" t="str">
            <v>NA</v>
          </cell>
          <cell r="BE3102" t="str">
            <v>NA</v>
          </cell>
          <cell r="BF3102">
            <v>40543</v>
          </cell>
          <cell r="BG3102" t="str">
            <v>NA</v>
          </cell>
          <cell r="BI3102" t="str">
            <v>Distribution</v>
          </cell>
          <cell r="BJ3102" t="str">
            <v>Settled</v>
          </cell>
          <cell r="BK3102" t="str">
            <v>No</v>
          </cell>
          <cell r="BL3102" t="str">
            <v>No</v>
          </cell>
        </row>
        <row r="3103">
          <cell r="AE3103">
            <v>298</v>
          </cell>
          <cell r="AF3103">
            <v>0</v>
          </cell>
          <cell r="AG3103">
            <v>1</v>
          </cell>
          <cell r="AH3103">
            <v>1</v>
          </cell>
          <cell r="AI3103">
            <v>1</v>
          </cell>
          <cell r="AJ3103">
            <v>1</v>
          </cell>
          <cell r="AL3103">
            <v>55</v>
          </cell>
          <cell r="AM3103">
            <v>197</v>
          </cell>
          <cell r="AO3103" t="str">
            <v>D-R-2010-2161592</v>
          </cell>
          <cell r="AP3103">
            <v>606</v>
          </cell>
          <cell r="AQ3103" t="str">
            <v>PA</v>
          </cell>
          <cell r="AR3103" t="str">
            <v>PECO Energy Company</v>
          </cell>
          <cell r="AS3103" t="str">
            <v>EXC</v>
          </cell>
          <cell r="AT3103" t="str">
            <v>Natural Gas</v>
          </cell>
          <cell r="AU3103">
            <v>40268</v>
          </cell>
          <cell r="AV3103">
            <v>43800</v>
          </cell>
          <cell r="AW3103">
            <v>8.9499999999999993</v>
          </cell>
          <cell r="AX3103">
            <v>11.75</v>
          </cell>
          <cell r="AY3103">
            <v>53.18</v>
          </cell>
          <cell r="AZ3103">
            <v>1099600</v>
          </cell>
          <cell r="BA3103">
            <v>40528</v>
          </cell>
          <cell r="BB3103">
            <v>19636</v>
          </cell>
          <cell r="BC3103" t="str">
            <v>NA</v>
          </cell>
          <cell r="BD3103" t="str">
            <v>NA</v>
          </cell>
          <cell r="BE3103" t="str">
            <v>NA</v>
          </cell>
          <cell r="BF3103">
            <v>40543</v>
          </cell>
          <cell r="BG3103" t="str">
            <v>NA</v>
          </cell>
          <cell r="BI3103" t="str">
            <v>Distribution</v>
          </cell>
          <cell r="BJ3103" t="str">
            <v>Settled</v>
          </cell>
          <cell r="BK3103" t="str">
            <v>No</v>
          </cell>
          <cell r="BL3103" t="str">
            <v>No</v>
          </cell>
        </row>
        <row r="3104">
          <cell r="AE3104">
            <v>298</v>
          </cell>
          <cell r="AF3104">
            <v>0</v>
          </cell>
          <cell r="AG3104">
            <v>1</v>
          </cell>
          <cell r="AH3104">
            <v>1</v>
          </cell>
          <cell r="AI3104">
            <v>1</v>
          </cell>
          <cell r="AJ3104">
            <v>0</v>
          </cell>
          <cell r="AL3104">
            <v>55</v>
          </cell>
          <cell r="AM3104">
            <v>197</v>
          </cell>
          <cell r="AO3104" t="str">
            <v>D-R-2010-2179522</v>
          </cell>
          <cell r="AP3104">
            <v>674</v>
          </cell>
          <cell r="AQ3104" t="str">
            <v>PA</v>
          </cell>
          <cell r="AR3104" t="str">
            <v>Duquesne Light Company</v>
          </cell>
          <cell r="AT3104" t="str">
            <v>Electric</v>
          </cell>
          <cell r="AU3104">
            <v>40382</v>
          </cell>
          <cell r="AV3104">
            <v>87329</v>
          </cell>
          <cell r="AW3104">
            <v>8.7799999999999994</v>
          </cell>
          <cell r="AX3104">
            <v>11.25</v>
          </cell>
          <cell r="AY3104">
            <v>52.42</v>
          </cell>
          <cell r="AZ3104">
            <v>1439932</v>
          </cell>
          <cell r="BA3104">
            <v>40598</v>
          </cell>
          <cell r="BB3104">
            <v>45700</v>
          </cell>
          <cell r="BC3104" t="str">
            <v>NA</v>
          </cell>
          <cell r="BD3104" t="str">
            <v>NA</v>
          </cell>
          <cell r="BE3104" t="str">
            <v>NA</v>
          </cell>
          <cell r="BF3104">
            <v>40633</v>
          </cell>
          <cell r="BG3104" t="str">
            <v>NA</v>
          </cell>
          <cell r="BI3104" t="str">
            <v>Distribution</v>
          </cell>
          <cell r="BJ3104" t="str">
            <v>Settled</v>
          </cell>
          <cell r="BK3104" t="str">
            <v>No</v>
          </cell>
          <cell r="BL3104" t="str">
            <v>No</v>
          </cell>
        </row>
        <row r="3105">
          <cell r="AE3105">
            <v>298</v>
          </cell>
          <cell r="AF3105">
            <v>0</v>
          </cell>
          <cell r="AG3105">
            <v>1</v>
          </cell>
          <cell r="AH3105">
            <v>1</v>
          </cell>
          <cell r="AI3105">
            <v>1</v>
          </cell>
          <cell r="AJ3105">
            <v>1</v>
          </cell>
          <cell r="AL3105">
            <v>55</v>
          </cell>
          <cell r="AM3105">
            <v>197</v>
          </cell>
          <cell r="AO3105" t="str">
            <v>D-R-2010-2201702</v>
          </cell>
          <cell r="AP3105">
            <v>731</v>
          </cell>
          <cell r="AQ3105" t="str">
            <v>PA</v>
          </cell>
          <cell r="AR3105" t="str">
            <v>Peoples Natural Gas Company LLC</v>
          </cell>
          <cell r="AS3105" t="str">
            <v>WTRG</v>
          </cell>
          <cell r="AT3105" t="str">
            <v>Natural Gas</v>
          </cell>
          <cell r="AU3105">
            <v>40479</v>
          </cell>
          <cell r="AV3105">
            <v>70200</v>
          </cell>
          <cell r="AW3105">
            <v>8.61</v>
          </cell>
          <cell r="AX3105">
            <v>11.5</v>
          </cell>
          <cell r="AY3105">
            <v>49.99</v>
          </cell>
          <cell r="AZ3105">
            <v>687829.83900000004</v>
          </cell>
          <cell r="BA3105">
            <v>40703</v>
          </cell>
          <cell r="BB3105">
            <v>53000</v>
          </cell>
          <cell r="BC3105" t="str">
            <v>NA</v>
          </cell>
          <cell r="BD3105" t="str">
            <v>NA</v>
          </cell>
          <cell r="BE3105" t="str">
            <v>NA</v>
          </cell>
          <cell r="BF3105">
            <v>40724</v>
          </cell>
          <cell r="BG3105" t="str">
            <v>NA</v>
          </cell>
          <cell r="BI3105" t="str">
            <v>Distribution</v>
          </cell>
          <cell r="BJ3105" t="str">
            <v>Settled</v>
          </cell>
          <cell r="BK3105" t="str">
            <v>No</v>
          </cell>
          <cell r="BL3105" t="str">
            <v>No</v>
          </cell>
        </row>
        <row r="3106">
          <cell r="AE3106">
            <v>298</v>
          </cell>
          <cell r="AF3106">
            <v>0</v>
          </cell>
          <cell r="AG3106">
            <v>1</v>
          </cell>
          <cell r="AH3106">
            <v>1</v>
          </cell>
          <cell r="AI3106">
            <v>1</v>
          </cell>
          <cell r="AJ3106">
            <v>0</v>
          </cell>
          <cell r="AL3106">
            <v>55</v>
          </cell>
          <cell r="AM3106">
            <v>197</v>
          </cell>
          <cell r="AO3106" t="str">
            <v>C-R-80011069</v>
          </cell>
          <cell r="AP3106">
            <v>1597</v>
          </cell>
          <cell r="AQ3106" t="str">
            <v>PA</v>
          </cell>
          <cell r="AR3106" t="str">
            <v>Duquesne Light Company</v>
          </cell>
          <cell r="AT3106" t="str">
            <v>Electric</v>
          </cell>
          <cell r="AU3106">
            <v>29340</v>
          </cell>
          <cell r="AV3106">
            <v>103500</v>
          </cell>
          <cell r="AW3106">
            <v>11.32</v>
          </cell>
          <cell r="AX3106">
            <v>17.5</v>
          </cell>
          <cell r="AY3106">
            <v>33.799999999999997</v>
          </cell>
          <cell r="AZ3106" t="str">
            <v>NA</v>
          </cell>
          <cell r="BA3106">
            <v>29637</v>
          </cell>
          <cell r="BB3106">
            <v>47500</v>
          </cell>
          <cell r="BC3106">
            <v>10.56</v>
          </cell>
          <cell r="BD3106">
            <v>15.25</v>
          </cell>
          <cell r="BE3106">
            <v>33.799999999999997</v>
          </cell>
          <cell r="BF3106">
            <v>29220</v>
          </cell>
          <cell r="BG3106" t="str">
            <v>NA</v>
          </cell>
          <cell r="BH3106" t="str">
            <v>Year-end</v>
          </cell>
          <cell r="BI3106" t="str">
            <v>Vertically Integrated</v>
          </cell>
          <cell r="BJ3106" t="str">
            <v>Fully Litigated</v>
          </cell>
          <cell r="BK3106" t="str">
            <v>No</v>
          </cell>
          <cell r="BL3106" t="str">
            <v>No</v>
          </cell>
        </row>
        <row r="3107">
          <cell r="AE3107">
            <v>298</v>
          </cell>
          <cell r="AF3107">
            <v>0</v>
          </cell>
          <cell r="AG3107">
            <v>1</v>
          </cell>
          <cell r="AH3107">
            <v>1</v>
          </cell>
          <cell r="AI3107">
            <v>1</v>
          </cell>
          <cell r="AJ3107">
            <v>0</v>
          </cell>
          <cell r="AL3107">
            <v>55</v>
          </cell>
          <cell r="AM3107">
            <v>197</v>
          </cell>
          <cell r="AO3107" t="str">
            <v>C-R-811470</v>
          </cell>
          <cell r="AP3107">
            <v>1598</v>
          </cell>
          <cell r="AQ3107" t="str">
            <v>PA</v>
          </cell>
          <cell r="AR3107" t="str">
            <v>Duquesne Light Company</v>
          </cell>
          <cell r="AT3107" t="str">
            <v>Electric</v>
          </cell>
          <cell r="AU3107">
            <v>29706</v>
          </cell>
          <cell r="AV3107">
            <v>100400</v>
          </cell>
          <cell r="AW3107">
            <v>11.5</v>
          </cell>
          <cell r="AX3107">
            <v>17.100000000000001</v>
          </cell>
          <cell r="AY3107">
            <v>33.700000000000003</v>
          </cell>
          <cell r="AZ3107" t="str">
            <v>NA</v>
          </cell>
          <cell r="BA3107">
            <v>29767</v>
          </cell>
          <cell r="BB3107">
            <v>64200</v>
          </cell>
          <cell r="BC3107">
            <v>10.93</v>
          </cell>
          <cell r="BD3107">
            <v>15.25</v>
          </cell>
          <cell r="BE3107">
            <v>33.700000000000003</v>
          </cell>
          <cell r="BF3107">
            <v>29586</v>
          </cell>
          <cell r="BG3107" t="str">
            <v>NA</v>
          </cell>
          <cell r="BH3107" t="str">
            <v>Year-end</v>
          </cell>
          <cell r="BI3107" t="str">
            <v>Vertically Integrated</v>
          </cell>
          <cell r="BJ3107" t="str">
            <v>Fully Litigated</v>
          </cell>
          <cell r="BK3107" t="str">
            <v>No</v>
          </cell>
          <cell r="BL3107" t="str">
            <v>No</v>
          </cell>
        </row>
        <row r="3108">
          <cell r="AE3108">
            <v>298</v>
          </cell>
          <cell r="AF3108">
            <v>0</v>
          </cell>
          <cell r="AG3108">
            <v>1</v>
          </cell>
          <cell r="AH3108">
            <v>1</v>
          </cell>
          <cell r="AI3108">
            <v>1</v>
          </cell>
          <cell r="AJ3108">
            <v>0</v>
          </cell>
          <cell r="AL3108">
            <v>55</v>
          </cell>
          <cell r="AM3108">
            <v>197</v>
          </cell>
          <cell r="AO3108" t="str">
            <v>C-R-821945</v>
          </cell>
          <cell r="AP3108">
            <v>1600</v>
          </cell>
          <cell r="AQ3108" t="str">
            <v>PA</v>
          </cell>
          <cell r="AR3108" t="str">
            <v>Duquesne Light Company</v>
          </cell>
          <cell r="AT3108" t="str">
            <v>Electric</v>
          </cell>
          <cell r="AU3108">
            <v>30071</v>
          </cell>
          <cell r="AV3108">
            <v>155100</v>
          </cell>
          <cell r="AW3108">
            <v>12.3</v>
          </cell>
          <cell r="AX3108">
            <v>18</v>
          </cell>
          <cell r="AY3108">
            <v>35.1</v>
          </cell>
          <cell r="AZ3108">
            <v>1813300</v>
          </cell>
          <cell r="BA3108">
            <v>30343</v>
          </cell>
          <cell r="BB3108">
            <v>105900</v>
          </cell>
          <cell r="BC3108">
            <v>11.64</v>
          </cell>
          <cell r="BD3108">
            <v>16.14</v>
          </cell>
          <cell r="BE3108">
            <v>35.1</v>
          </cell>
          <cell r="BF3108">
            <v>30316</v>
          </cell>
          <cell r="BG3108">
            <v>1779300</v>
          </cell>
          <cell r="BH3108" t="str">
            <v>Year-end</v>
          </cell>
          <cell r="BI3108" t="str">
            <v>Vertically Integrated</v>
          </cell>
          <cell r="BJ3108" t="str">
            <v>Fully Litigated</v>
          </cell>
          <cell r="BK3108" t="str">
            <v>No</v>
          </cell>
          <cell r="BL3108" t="str">
            <v>Yes</v>
          </cell>
        </row>
        <row r="3109">
          <cell r="AE3109">
            <v>298</v>
          </cell>
          <cell r="AF3109">
            <v>0</v>
          </cell>
          <cell r="AG3109">
            <v>1</v>
          </cell>
          <cell r="AH3109">
            <v>1</v>
          </cell>
          <cell r="AI3109">
            <v>1</v>
          </cell>
          <cell r="AJ3109">
            <v>0</v>
          </cell>
          <cell r="AL3109">
            <v>55</v>
          </cell>
          <cell r="AM3109">
            <v>197</v>
          </cell>
          <cell r="AO3109" t="str">
            <v>C-R-832337</v>
          </cell>
          <cell r="AP3109">
            <v>1605</v>
          </cell>
          <cell r="AQ3109" t="str">
            <v>PA</v>
          </cell>
          <cell r="AR3109" t="str">
            <v>Duquesne Light Company</v>
          </cell>
          <cell r="AT3109" t="str">
            <v>Electric</v>
          </cell>
          <cell r="AU3109">
            <v>30435</v>
          </cell>
          <cell r="AV3109">
            <v>49900</v>
          </cell>
          <cell r="AW3109">
            <v>12.29</v>
          </cell>
          <cell r="AX3109">
            <v>17</v>
          </cell>
          <cell r="AY3109">
            <v>37.4</v>
          </cell>
          <cell r="AZ3109" t="str">
            <v>NA</v>
          </cell>
          <cell r="BA3109">
            <v>30575</v>
          </cell>
          <cell r="BB3109">
            <v>21000</v>
          </cell>
          <cell r="BC3109" t="str">
            <v>NA</v>
          </cell>
          <cell r="BD3109" t="str">
            <v>NA</v>
          </cell>
          <cell r="BE3109" t="str">
            <v>NA</v>
          </cell>
          <cell r="BF3109">
            <v>30681</v>
          </cell>
          <cell r="BG3109">
            <v>1774800</v>
          </cell>
          <cell r="BH3109" t="str">
            <v>Year-end</v>
          </cell>
          <cell r="BI3109" t="str">
            <v>Vertically Integrated</v>
          </cell>
          <cell r="BJ3109" t="str">
            <v>Settled</v>
          </cell>
          <cell r="BK3109" t="str">
            <v>No</v>
          </cell>
          <cell r="BL3109" t="str">
            <v>No</v>
          </cell>
        </row>
        <row r="3110">
          <cell r="AE3110">
            <v>298</v>
          </cell>
          <cell r="AF3110">
            <v>0</v>
          </cell>
          <cell r="AG3110">
            <v>1</v>
          </cell>
          <cell r="AH3110">
            <v>1</v>
          </cell>
          <cell r="AI3110">
            <v>1</v>
          </cell>
          <cell r="AJ3110">
            <v>0</v>
          </cell>
          <cell r="AL3110">
            <v>55</v>
          </cell>
          <cell r="AM3110">
            <v>197</v>
          </cell>
          <cell r="AO3110" t="str">
            <v>C-R-842583</v>
          </cell>
          <cell r="AP3110">
            <v>1606</v>
          </cell>
          <cell r="AQ3110" t="str">
            <v>PA</v>
          </cell>
          <cell r="AR3110" t="str">
            <v>Duquesne Light Company</v>
          </cell>
          <cell r="AT3110" t="str">
            <v>Electric</v>
          </cell>
          <cell r="AU3110">
            <v>30799</v>
          </cell>
          <cell r="AV3110">
            <v>61700</v>
          </cell>
          <cell r="AW3110">
            <v>12.55</v>
          </cell>
          <cell r="AX3110">
            <v>17</v>
          </cell>
          <cell r="AY3110">
            <v>38.200000000000003</v>
          </cell>
          <cell r="AZ3110">
            <v>1815900</v>
          </cell>
          <cell r="BA3110">
            <v>31071</v>
          </cell>
          <cell r="BB3110">
            <v>31400</v>
          </cell>
          <cell r="BC3110">
            <v>12.1</v>
          </cell>
          <cell r="BD3110">
            <v>15.82</v>
          </cell>
          <cell r="BE3110">
            <v>38.200000000000003</v>
          </cell>
          <cell r="BF3110">
            <v>31047</v>
          </cell>
          <cell r="BG3110">
            <v>1783600</v>
          </cell>
          <cell r="BH3110" t="str">
            <v>Year-end</v>
          </cell>
          <cell r="BI3110" t="str">
            <v>Vertically Integrated</v>
          </cell>
          <cell r="BJ3110" t="str">
            <v>Fully Litigated</v>
          </cell>
          <cell r="BK3110" t="str">
            <v>No</v>
          </cell>
          <cell r="BL3110" t="str">
            <v>No</v>
          </cell>
        </row>
        <row r="3111">
          <cell r="AE3111">
            <v>298</v>
          </cell>
          <cell r="AF3111">
            <v>0</v>
          </cell>
          <cell r="AG3111">
            <v>1</v>
          </cell>
          <cell r="AH3111">
            <v>1</v>
          </cell>
          <cell r="AI3111">
            <v>1</v>
          </cell>
          <cell r="AJ3111">
            <v>0</v>
          </cell>
          <cell r="AL3111">
            <v>55</v>
          </cell>
          <cell r="AM3111">
            <v>197</v>
          </cell>
          <cell r="AO3111" t="str">
            <v>C-R-850021</v>
          </cell>
          <cell r="AP3111">
            <v>1607</v>
          </cell>
          <cell r="AQ3111" t="str">
            <v>PA</v>
          </cell>
          <cell r="AR3111" t="str">
            <v>Duquesne Light Company</v>
          </cell>
          <cell r="AT3111" t="str">
            <v>Electric</v>
          </cell>
          <cell r="AU3111">
            <v>31184</v>
          </cell>
          <cell r="AV3111">
            <v>67200</v>
          </cell>
          <cell r="AW3111">
            <v>12.69</v>
          </cell>
          <cell r="AX3111">
            <v>17</v>
          </cell>
          <cell r="AY3111">
            <v>39.1</v>
          </cell>
          <cell r="AZ3111">
            <v>1787200</v>
          </cell>
          <cell r="BA3111">
            <v>31351</v>
          </cell>
          <cell r="BB3111">
            <v>10800</v>
          </cell>
          <cell r="BC3111">
            <v>11.88</v>
          </cell>
          <cell r="BD3111">
            <v>15.06</v>
          </cell>
          <cell r="BE3111">
            <v>39.1</v>
          </cell>
          <cell r="BF3111">
            <v>31412</v>
          </cell>
          <cell r="BG3111">
            <v>1785900</v>
          </cell>
          <cell r="BH3111" t="str">
            <v>Year-end</v>
          </cell>
          <cell r="BI3111" t="str">
            <v>Vertically Integrated</v>
          </cell>
          <cell r="BJ3111" t="str">
            <v>Settled</v>
          </cell>
          <cell r="BK3111" t="str">
            <v>No</v>
          </cell>
          <cell r="BL3111" t="str">
            <v>No</v>
          </cell>
        </row>
        <row r="3112">
          <cell r="AE3112">
            <v>298</v>
          </cell>
          <cell r="AF3112">
            <v>0</v>
          </cell>
          <cell r="AG3112">
            <v>1</v>
          </cell>
          <cell r="AH3112">
            <v>1</v>
          </cell>
          <cell r="AI3112">
            <v>1</v>
          </cell>
          <cell r="AJ3112">
            <v>0</v>
          </cell>
          <cell r="AL3112">
            <v>55</v>
          </cell>
          <cell r="AM3112">
            <v>197</v>
          </cell>
          <cell r="AO3112" t="str">
            <v>C-R-860378</v>
          </cell>
          <cell r="AP3112">
            <v>1608</v>
          </cell>
          <cell r="AQ3112" t="str">
            <v>PA</v>
          </cell>
          <cell r="AR3112" t="str">
            <v>Duquesne Light Company</v>
          </cell>
          <cell r="AT3112" t="str">
            <v>Electric</v>
          </cell>
          <cell r="AU3112">
            <v>31564</v>
          </cell>
          <cell r="AV3112">
            <v>40000</v>
          </cell>
          <cell r="AW3112">
            <v>11.79</v>
          </cell>
          <cell r="AX3112">
            <v>15</v>
          </cell>
          <cell r="AY3112">
            <v>41</v>
          </cell>
          <cell r="AZ3112">
            <v>1770000</v>
          </cell>
          <cell r="BA3112">
            <v>31846</v>
          </cell>
          <cell r="BB3112">
            <v>-18600</v>
          </cell>
          <cell r="BC3112">
            <v>11.18</v>
          </cell>
          <cell r="BD3112">
            <v>13.5</v>
          </cell>
          <cell r="BE3112">
            <v>41</v>
          </cell>
          <cell r="BF3112">
            <v>31867</v>
          </cell>
          <cell r="BG3112">
            <v>1754300</v>
          </cell>
          <cell r="BH3112" t="str">
            <v>Year-end</v>
          </cell>
          <cell r="BI3112" t="str">
            <v>Vertically Integrated</v>
          </cell>
          <cell r="BJ3112" t="str">
            <v>Fully Litigated</v>
          </cell>
          <cell r="BK3112" t="str">
            <v>No</v>
          </cell>
          <cell r="BL3112" t="str">
            <v>No</v>
          </cell>
        </row>
        <row r="3113">
          <cell r="AE3113">
            <v>298</v>
          </cell>
          <cell r="AF3113">
            <v>0</v>
          </cell>
          <cell r="AG3113">
            <v>1</v>
          </cell>
          <cell r="AH3113">
            <v>1</v>
          </cell>
          <cell r="AI3113">
            <v>1</v>
          </cell>
          <cell r="AJ3113">
            <v>0</v>
          </cell>
          <cell r="AL3113">
            <v>55</v>
          </cell>
          <cell r="AM3113">
            <v>197</v>
          </cell>
          <cell r="AO3113" t="str">
            <v>C-R-870657</v>
          </cell>
          <cell r="AP3113">
            <v>1609</v>
          </cell>
          <cell r="AQ3113" t="str">
            <v>PA</v>
          </cell>
          <cell r="AR3113" t="str">
            <v>Duquesne Light Company</v>
          </cell>
          <cell r="AT3113" t="str">
            <v>Electric</v>
          </cell>
          <cell r="AU3113">
            <v>31954</v>
          </cell>
          <cell r="AV3113">
            <v>292700</v>
          </cell>
          <cell r="AW3113">
            <v>12</v>
          </cell>
          <cell r="AX3113">
            <v>15.5</v>
          </cell>
          <cell r="AY3113">
            <v>40.200000000000003</v>
          </cell>
          <cell r="AZ3113">
            <v>3051600</v>
          </cell>
          <cell r="BA3113">
            <v>32225</v>
          </cell>
          <cell r="BB3113">
            <v>232000</v>
          </cell>
          <cell r="BC3113">
            <v>10.94</v>
          </cell>
          <cell r="BD3113">
            <v>12.87</v>
          </cell>
          <cell r="BE3113">
            <v>40.200000000000003</v>
          </cell>
          <cell r="BF3113">
            <v>32233</v>
          </cell>
          <cell r="BG3113">
            <v>3003800</v>
          </cell>
          <cell r="BH3113" t="str">
            <v>Year-end</v>
          </cell>
          <cell r="BI3113" t="str">
            <v>Vertically Integrated</v>
          </cell>
          <cell r="BJ3113" t="str">
            <v>Fully Litigated</v>
          </cell>
          <cell r="BK3113" t="str">
            <v>Yes</v>
          </cell>
          <cell r="BL3113" t="str">
            <v>No</v>
          </cell>
        </row>
        <row r="3114">
          <cell r="AE3114">
            <v>298</v>
          </cell>
          <cell r="AF3114">
            <v>0</v>
          </cell>
          <cell r="AG3114">
            <v>1</v>
          </cell>
          <cell r="AH3114">
            <v>1</v>
          </cell>
          <cell r="AI3114">
            <v>1</v>
          </cell>
          <cell r="AJ3114">
            <v>0</v>
          </cell>
          <cell r="AL3114">
            <v>55</v>
          </cell>
          <cell r="AM3114">
            <v>197</v>
          </cell>
          <cell r="AO3114" t="str">
            <v>C-R-80051196</v>
          </cell>
          <cell r="AP3114">
            <v>1611</v>
          </cell>
          <cell r="AQ3114" t="str">
            <v>PA</v>
          </cell>
          <cell r="AR3114" t="str">
            <v>Metropolitan Edison Company</v>
          </cell>
          <cell r="AS3114" t="str">
            <v>FE</v>
          </cell>
          <cell r="AT3114" t="str">
            <v>Electric</v>
          </cell>
          <cell r="AU3114">
            <v>29431</v>
          </cell>
          <cell r="AV3114">
            <v>85600</v>
          </cell>
          <cell r="AW3114">
            <v>10.61</v>
          </cell>
          <cell r="AX3114">
            <v>15.5</v>
          </cell>
          <cell r="AY3114">
            <v>36.799999999999997</v>
          </cell>
          <cell r="AZ3114" t="str">
            <v>NA</v>
          </cell>
          <cell r="BA3114">
            <v>29685</v>
          </cell>
          <cell r="BB3114">
            <v>51800</v>
          </cell>
          <cell r="BC3114">
            <v>11.17</v>
          </cell>
          <cell r="BD3114">
            <v>17</v>
          </cell>
          <cell r="BE3114">
            <v>36.799999999999997</v>
          </cell>
          <cell r="BF3114">
            <v>29676</v>
          </cell>
          <cell r="BG3114" t="str">
            <v>NA</v>
          </cell>
          <cell r="BH3114" t="str">
            <v>Year-end</v>
          </cell>
          <cell r="BI3114" t="str">
            <v>Vertically Integrated</v>
          </cell>
          <cell r="BJ3114" t="str">
            <v>Fully Litigated</v>
          </cell>
          <cell r="BK3114" t="str">
            <v>No</v>
          </cell>
          <cell r="BL3114" t="str">
            <v>No</v>
          </cell>
        </row>
        <row r="3115">
          <cell r="AE3115">
            <v>298</v>
          </cell>
          <cell r="AF3115">
            <v>0</v>
          </cell>
          <cell r="AG3115">
            <v>1</v>
          </cell>
          <cell r="AH3115">
            <v>1</v>
          </cell>
          <cell r="AI3115">
            <v>1</v>
          </cell>
          <cell r="AJ3115">
            <v>0</v>
          </cell>
          <cell r="AL3115">
            <v>55</v>
          </cell>
          <cell r="AM3115">
            <v>197</v>
          </cell>
          <cell r="AO3115" t="str">
            <v>C-R-811601</v>
          </cell>
          <cell r="AP3115">
            <v>1613</v>
          </cell>
          <cell r="AQ3115" t="str">
            <v>PA</v>
          </cell>
          <cell r="AR3115" t="str">
            <v>Metropolitan Edison Company</v>
          </cell>
          <cell r="AS3115" t="str">
            <v>FE</v>
          </cell>
          <cell r="AT3115" t="str">
            <v>Electric</v>
          </cell>
          <cell r="AU3115">
            <v>29767</v>
          </cell>
          <cell r="AV3115">
            <v>166200</v>
          </cell>
          <cell r="AW3115">
            <v>11.83</v>
          </cell>
          <cell r="AX3115">
            <v>19</v>
          </cell>
          <cell r="AY3115">
            <v>35.08</v>
          </cell>
          <cell r="AZ3115" t="str">
            <v>NA</v>
          </cell>
          <cell r="BA3115">
            <v>29959</v>
          </cell>
          <cell r="BB3115">
            <v>112000</v>
          </cell>
          <cell r="BC3115" t="str">
            <v>NA</v>
          </cell>
          <cell r="BD3115" t="str">
            <v>NA</v>
          </cell>
          <cell r="BE3115" t="str">
            <v>NA</v>
          </cell>
          <cell r="BF3115">
            <v>30041</v>
          </cell>
          <cell r="BG3115" t="str">
            <v>NA</v>
          </cell>
          <cell r="BH3115" t="str">
            <v>Year-end</v>
          </cell>
          <cell r="BI3115" t="str">
            <v>Vertically Integrated</v>
          </cell>
          <cell r="BJ3115" t="str">
            <v>Settled</v>
          </cell>
          <cell r="BK3115" t="str">
            <v>No</v>
          </cell>
          <cell r="BL3115" t="str">
            <v>No</v>
          </cell>
        </row>
        <row r="3116">
          <cell r="AE3116">
            <v>298</v>
          </cell>
          <cell r="AF3116">
            <v>0</v>
          </cell>
          <cell r="AG3116">
            <v>1</v>
          </cell>
          <cell r="AH3116">
            <v>1</v>
          </cell>
          <cell r="AI3116">
            <v>1</v>
          </cell>
          <cell r="AJ3116">
            <v>0</v>
          </cell>
          <cell r="AL3116">
            <v>55</v>
          </cell>
          <cell r="AM3116">
            <v>197</v>
          </cell>
          <cell r="AO3116" t="str">
            <v>C-R-822249</v>
          </cell>
          <cell r="AP3116">
            <v>1614</v>
          </cell>
          <cell r="AQ3116" t="str">
            <v>PA</v>
          </cell>
          <cell r="AR3116" t="str">
            <v>Metropolitan Edison Company</v>
          </cell>
          <cell r="AS3116" t="str">
            <v>FE</v>
          </cell>
          <cell r="AT3116" t="str">
            <v>Electric</v>
          </cell>
          <cell r="AU3116">
            <v>30337</v>
          </cell>
          <cell r="AV3116">
            <v>50000</v>
          </cell>
          <cell r="AW3116">
            <v>11.15</v>
          </cell>
          <cell r="AX3116">
            <v>17</v>
          </cell>
          <cell r="AY3116">
            <v>37.549999999999997</v>
          </cell>
          <cell r="AZ3116" t="str">
            <v>NA</v>
          </cell>
          <cell r="BA3116">
            <v>30608</v>
          </cell>
          <cell r="BB3116">
            <v>25100</v>
          </cell>
          <cell r="BC3116">
            <v>10.97</v>
          </cell>
          <cell r="BD3116">
            <v>16.5</v>
          </cell>
          <cell r="BE3116">
            <v>37.549999999999997</v>
          </cell>
          <cell r="BF3116">
            <v>30589</v>
          </cell>
          <cell r="BG3116" t="str">
            <v>NA</v>
          </cell>
          <cell r="BH3116" t="str">
            <v>Year-end</v>
          </cell>
          <cell r="BI3116" t="str">
            <v>Vertically Integrated</v>
          </cell>
          <cell r="BJ3116" t="str">
            <v>Fully Litigated</v>
          </cell>
          <cell r="BK3116" t="str">
            <v>No</v>
          </cell>
          <cell r="BL3116" t="str">
            <v>No</v>
          </cell>
        </row>
        <row r="3117">
          <cell r="AE3117">
            <v>298</v>
          </cell>
          <cell r="AF3117">
            <v>0</v>
          </cell>
          <cell r="AG3117">
            <v>1</v>
          </cell>
          <cell r="AH3117">
            <v>1</v>
          </cell>
          <cell r="AI3117">
            <v>1</v>
          </cell>
          <cell r="AJ3117">
            <v>0</v>
          </cell>
          <cell r="AL3117">
            <v>55</v>
          </cell>
          <cell r="AM3117">
            <v>197</v>
          </cell>
          <cell r="AO3117" t="str">
            <v>C-R-832549</v>
          </cell>
          <cell r="AP3117">
            <v>1616</v>
          </cell>
          <cell r="AQ3117" t="str">
            <v>PA</v>
          </cell>
          <cell r="AR3117" t="str">
            <v>Metropolitan Edison Company</v>
          </cell>
          <cell r="AS3117" t="str">
            <v>FE</v>
          </cell>
          <cell r="AT3117" t="str">
            <v>Electric</v>
          </cell>
          <cell r="AU3117">
            <v>30706</v>
          </cell>
          <cell r="AV3117">
            <v>19800</v>
          </cell>
          <cell r="AW3117">
            <v>11.17</v>
          </cell>
          <cell r="AX3117">
            <v>16.5</v>
          </cell>
          <cell r="AY3117">
            <v>40.18</v>
          </cell>
          <cell r="AZ3117" t="str">
            <v>NA</v>
          </cell>
          <cell r="BA3117">
            <v>30855</v>
          </cell>
          <cell r="BB3117">
            <v>8200</v>
          </cell>
          <cell r="BC3117" t="str">
            <v>NA</v>
          </cell>
          <cell r="BD3117" t="str">
            <v>NA</v>
          </cell>
          <cell r="BE3117" t="str">
            <v>NA</v>
          </cell>
          <cell r="BF3117">
            <v>30955</v>
          </cell>
          <cell r="BG3117" t="str">
            <v>NA</v>
          </cell>
          <cell r="BH3117" t="str">
            <v>Year-end</v>
          </cell>
          <cell r="BI3117" t="str">
            <v>Vertically Integrated</v>
          </cell>
          <cell r="BJ3117" t="str">
            <v>Settled</v>
          </cell>
          <cell r="BK3117" t="str">
            <v>No</v>
          </cell>
          <cell r="BL3117" t="str">
            <v>No</v>
          </cell>
        </row>
        <row r="3118">
          <cell r="AE3118">
            <v>298</v>
          </cell>
          <cell r="AF3118">
            <v>0</v>
          </cell>
          <cell r="AG3118">
            <v>1</v>
          </cell>
          <cell r="AH3118">
            <v>1</v>
          </cell>
          <cell r="AI3118">
            <v>1</v>
          </cell>
          <cell r="AJ3118">
            <v>0</v>
          </cell>
          <cell r="AL3118">
            <v>55</v>
          </cell>
          <cell r="AM3118">
            <v>197</v>
          </cell>
          <cell r="AO3118" t="str">
            <v>C-R-842770</v>
          </cell>
          <cell r="AP3118">
            <v>1618</v>
          </cell>
          <cell r="AQ3118" t="str">
            <v>PA</v>
          </cell>
          <cell r="AR3118" t="str">
            <v>Metropolitan Edison Company</v>
          </cell>
          <cell r="AS3118" t="str">
            <v>FE</v>
          </cell>
          <cell r="AT3118" t="str">
            <v>Electric</v>
          </cell>
          <cell r="AU3118">
            <v>31071</v>
          </cell>
          <cell r="AV3118">
            <v>47300</v>
          </cell>
          <cell r="AW3118">
            <v>11.29</v>
          </cell>
          <cell r="AX3118">
            <v>16.5</v>
          </cell>
          <cell r="AY3118">
            <v>40.68</v>
          </cell>
          <cell r="AZ3118">
            <v>540400</v>
          </cell>
          <cell r="BA3118">
            <v>31344</v>
          </cell>
          <cell r="BB3118">
            <v>24200</v>
          </cell>
          <cell r="BC3118">
            <v>11.03</v>
          </cell>
          <cell r="BD3118">
            <v>15.85</v>
          </cell>
          <cell r="BE3118">
            <v>40.68</v>
          </cell>
          <cell r="BG3118">
            <v>540100</v>
          </cell>
          <cell r="BH3118" t="str">
            <v>Year-end</v>
          </cell>
          <cell r="BI3118" t="str">
            <v>Vertically Integrated</v>
          </cell>
          <cell r="BJ3118" t="str">
            <v>Fully Litigated</v>
          </cell>
          <cell r="BK3118" t="str">
            <v>No</v>
          </cell>
          <cell r="BL3118" t="str">
            <v>No</v>
          </cell>
        </row>
        <row r="3119">
          <cell r="AE3119">
            <v>298</v>
          </cell>
          <cell r="AF3119">
            <v>0</v>
          </cell>
          <cell r="AG3119">
            <v>1</v>
          </cell>
          <cell r="AH3119">
            <v>1</v>
          </cell>
          <cell r="AI3119">
            <v>1</v>
          </cell>
          <cell r="AJ3119">
            <v>0</v>
          </cell>
          <cell r="AL3119">
            <v>55</v>
          </cell>
          <cell r="AM3119">
            <v>197</v>
          </cell>
          <cell r="AO3119" t="str">
            <v>C-R-860384</v>
          </cell>
          <cell r="AP3119">
            <v>1622</v>
          </cell>
          <cell r="AQ3119" t="str">
            <v>PA</v>
          </cell>
          <cell r="AR3119" t="str">
            <v>Metropolitan Edison Company</v>
          </cell>
          <cell r="AS3119" t="str">
            <v>FE</v>
          </cell>
          <cell r="AT3119" t="str">
            <v>Electric</v>
          </cell>
          <cell r="AU3119">
            <v>31573</v>
          </cell>
          <cell r="AV3119">
            <v>57700</v>
          </cell>
          <cell r="AW3119">
            <v>10.78</v>
          </cell>
          <cell r="AX3119">
            <v>14.75</v>
          </cell>
          <cell r="AY3119">
            <v>43.1</v>
          </cell>
          <cell r="AZ3119" t="str">
            <v>NA</v>
          </cell>
          <cell r="BA3119">
            <v>31741</v>
          </cell>
          <cell r="BB3119">
            <v>38000</v>
          </cell>
          <cell r="BC3119" t="str">
            <v>NA</v>
          </cell>
          <cell r="BD3119" t="str">
            <v>NA</v>
          </cell>
          <cell r="BE3119" t="str">
            <v>NA</v>
          </cell>
          <cell r="BG3119" t="str">
            <v>NA</v>
          </cell>
          <cell r="BI3119" t="str">
            <v>Vertically Integrated</v>
          </cell>
          <cell r="BJ3119" t="str">
            <v>Settled</v>
          </cell>
          <cell r="BK3119" t="str">
            <v>No</v>
          </cell>
          <cell r="BL3119" t="str">
            <v>No</v>
          </cell>
        </row>
        <row r="3120">
          <cell r="AE3120">
            <v>298</v>
          </cell>
          <cell r="AF3120">
            <v>0</v>
          </cell>
          <cell r="AG3120">
            <v>1</v>
          </cell>
          <cell r="AH3120">
            <v>1</v>
          </cell>
          <cell r="AI3120">
            <v>1</v>
          </cell>
          <cell r="AJ3120">
            <v>0</v>
          </cell>
          <cell r="AL3120">
            <v>55</v>
          </cell>
          <cell r="AM3120">
            <v>197</v>
          </cell>
          <cell r="AO3120" t="str">
            <v>C-R-80051197</v>
          </cell>
          <cell r="AP3120">
            <v>1624</v>
          </cell>
          <cell r="AQ3120" t="str">
            <v>PA</v>
          </cell>
          <cell r="AR3120" t="str">
            <v>Pennsylvania Electric Company</v>
          </cell>
          <cell r="AS3120" t="str">
            <v>FE</v>
          </cell>
          <cell r="AT3120" t="str">
            <v>Electric</v>
          </cell>
          <cell r="AU3120">
            <v>29431</v>
          </cell>
          <cell r="AV3120">
            <v>72500</v>
          </cell>
          <cell r="AW3120">
            <v>10.5</v>
          </cell>
          <cell r="AX3120">
            <v>15.5</v>
          </cell>
          <cell r="AY3120">
            <v>33.06</v>
          </cell>
          <cell r="AZ3120" t="str">
            <v>NA</v>
          </cell>
          <cell r="BA3120">
            <v>29685</v>
          </cell>
          <cell r="BB3120">
            <v>54900</v>
          </cell>
          <cell r="BC3120">
            <v>10.82</v>
          </cell>
          <cell r="BD3120">
            <v>16.5</v>
          </cell>
          <cell r="BE3120">
            <v>33.06</v>
          </cell>
          <cell r="BF3120">
            <v>29676</v>
          </cell>
          <cell r="BG3120" t="str">
            <v>NA</v>
          </cell>
          <cell r="BH3120" t="str">
            <v>Year-end</v>
          </cell>
          <cell r="BI3120" t="str">
            <v>Vertically Integrated</v>
          </cell>
          <cell r="BJ3120" t="str">
            <v>Fully Litigated</v>
          </cell>
          <cell r="BK3120" t="str">
            <v>No</v>
          </cell>
          <cell r="BL3120" t="str">
            <v>No</v>
          </cell>
        </row>
        <row r="3121">
          <cell r="AE3121">
            <v>298</v>
          </cell>
          <cell r="AF3121">
            <v>0</v>
          </cell>
          <cell r="AG3121">
            <v>1</v>
          </cell>
          <cell r="AH3121">
            <v>1</v>
          </cell>
          <cell r="AI3121">
            <v>1</v>
          </cell>
          <cell r="AJ3121">
            <v>0</v>
          </cell>
          <cell r="AL3121">
            <v>55</v>
          </cell>
          <cell r="AM3121">
            <v>197</v>
          </cell>
          <cell r="AO3121" t="str">
            <v>C-R-811602</v>
          </cell>
          <cell r="AP3121">
            <v>1626</v>
          </cell>
          <cell r="AQ3121" t="str">
            <v>PA</v>
          </cell>
          <cell r="AR3121" t="str">
            <v>Pennsylvania Electric Company</v>
          </cell>
          <cell r="AS3121" t="str">
            <v>FE</v>
          </cell>
          <cell r="AT3121" t="str">
            <v>Electric</v>
          </cell>
          <cell r="AU3121">
            <v>29767</v>
          </cell>
          <cell r="AV3121">
            <v>92600</v>
          </cell>
          <cell r="AW3121">
            <v>11.45</v>
          </cell>
          <cell r="AX3121">
            <v>18</v>
          </cell>
          <cell r="AY3121">
            <v>33.28</v>
          </cell>
          <cell r="AZ3121" t="str">
            <v>NA</v>
          </cell>
          <cell r="BA3121">
            <v>29959</v>
          </cell>
          <cell r="BB3121">
            <v>64700</v>
          </cell>
          <cell r="BC3121" t="str">
            <v>NA</v>
          </cell>
          <cell r="BD3121" t="str">
            <v>NA</v>
          </cell>
          <cell r="BE3121" t="str">
            <v>NA</v>
          </cell>
          <cell r="BF3121">
            <v>30041</v>
          </cell>
          <cell r="BG3121" t="str">
            <v>NA</v>
          </cell>
          <cell r="BH3121" t="str">
            <v>Year-end</v>
          </cell>
          <cell r="BI3121" t="str">
            <v>Vertically Integrated</v>
          </cell>
          <cell r="BJ3121" t="str">
            <v>Settled</v>
          </cell>
          <cell r="BK3121" t="str">
            <v>No</v>
          </cell>
          <cell r="BL3121" t="str">
            <v>No</v>
          </cell>
        </row>
        <row r="3122">
          <cell r="AE3122">
            <v>298</v>
          </cell>
          <cell r="AF3122">
            <v>0</v>
          </cell>
          <cell r="AG3122">
            <v>1</v>
          </cell>
          <cell r="AH3122">
            <v>1</v>
          </cell>
          <cell r="AI3122">
            <v>1</v>
          </cell>
          <cell r="AJ3122">
            <v>0</v>
          </cell>
          <cell r="AL3122">
            <v>55</v>
          </cell>
          <cell r="AM3122">
            <v>197</v>
          </cell>
          <cell r="AO3122" t="str">
            <v>C-R-822250</v>
          </cell>
          <cell r="AP3122">
            <v>1627</v>
          </cell>
          <cell r="AQ3122" t="str">
            <v>PA</v>
          </cell>
          <cell r="AR3122" t="str">
            <v>Pennsylvania Electric Company</v>
          </cell>
          <cell r="AS3122" t="str">
            <v>FE</v>
          </cell>
          <cell r="AT3122" t="str">
            <v>Electric</v>
          </cell>
          <cell r="AU3122">
            <v>30337</v>
          </cell>
          <cell r="AV3122">
            <v>65200</v>
          </cell>
          <cell r="AW3122">
            <v>11.16</v>
          </cell>
          <cell r="AX3122">
            <v>17</v>
          </cell>
          <cell r="AY3122">
            <v>33.94</v>
          </cell>
          <cell r="AZ3122" t="str">
            <v>NA</v>
          </cell>
          <cell r="BA3122">
            <v>30608</v>
          </cell>
          <cell r="BB3122">
            <v>44800</v>
          </cell>
          <cell r="BC3122">
            <v>10.91</v>
          </cell>
          <cell r="BD3122">
            <v>16.25</v>
          </cell>
          <cell r="BE3122">
            <v>33.94</v>
          </cell>
          <cell r="BF3122">
            <v>30589</v>
          </cell>
          <cell r="BG3122" t="str">
            <v>NA</v>
          </cell>
          <cell r="BH3122" t="str">
            <v>Year-end</v>
          </cell>
          <cell r="BI3122" t="str">
            <v>Vertically Integrated</v>
          </cell>
          <cell r="BJ3122" t="str">
            <v>Fully Litigated</v>
          </cell>
          <cell r="BK3122" t="str">
            <v>No</v>
          </cell>
          <cell r="BL3122" t="str">
            <v>No</v>
          </cell>
        </row>
        <row r="3123">
          <cell r="AE3123">
            <v>298</v>
          </cell>
          <cell r="AF3123">
            <v>0</v>
          </cell>
          <cell r="AG3123">
            <v>1</v>
          </cell>
          <cell r="AH3123">
            <v>1</v>
          </cell>
          <cell r="AI3123">
            <v>1</v>
          </cell>
          <cell r="AJ3123">
            <v>0</v>
          </cell>
          <cell r="AL3123">
            <v>55</v>
          </cell>
          <cell r="AM3123">
            <v>197</v>
          </cell>
          <cell r="AO3123" t="str">
            <v>C-R-832550</v>
          </cell>
          <cell r="AP3123">
            <v>1628</v>
          </cell>
          <cell r="AQ3123" t="str">
            <v>PA</v>
          </cell>
          <cell r="AR3123" t="str">
            <v>Pennsylvania Electric Company</v>
          </cell>
          <cell r="AS3123" t="str">
            <v>FE</v>
          </cell>
          <cell r="AT3123" t="str">
            <v>Electric</v>
          </cell>
          <cell r="AU3123">
            <v>30706</v>
          </cell>
          <cell r="AV3123">
            <v>41700</v>
          </cell>
          <cell r="AW3123">
            <v>11.12</v>
          </cell>
          <cell r="AX3123">
            <v>16.25</v>
          </cell>
          <cell r="AY3123">
            <v>37.33</v>
          </cell>
          <cell r="AZ3123">
            <v>996800</v>
          </cell>
          <cell r="BA3123">
            <v>30855</v>
          </cell>
          <cell r="BB3123">
            <v>16700</v>
          </cell>
          <cell r="BC3123">
            <v>11.12</v>
          </cell>
          <cell r="BD3123">
            <v>16.25</v>
          </cell>
          <cell r="BE3123">
            <v>37.33</v>
          </cell>
          <cell r="BF3123">
            <v>30955</v>
          </cell>
          <cell r="BG3123">
            <v>996800</v>
          </cell>
          <cell r="BH3123" t="str">
            <v>Year-end</v>
          </cell>
          <cell r="BI3123" t="str">
            <v>Vertically Integrated</v>
          </cell>
          <cell r="BJ3123" t="str">
            <v>Settled</v>
          </cell>
          <cell r="BK3123" t="str">
            <v>No</v>
          </cell>
          <cell r="BL3123" t="str">
            <v>No</v>
          </cell>
        </row>
        <row r="3124">
          <cell r="AE3124">
            <v>298</v>
          </cell>
          <cell r="AF3124">
            <v>0</v>
          </cell>
          <cell r="AG3124">
            <v>1</v>
          </cell>
          <cell r="AH3124">
            <v>1</v>
          </cell>
          <cell r="AI3124">
            <v>1</v>
          </cell>
          <cell r="AJ3124">
            <v>0</v>
          </cell>
          <cell r="AL3124">
            <v>55</v>
          </cell>
          <cell r="AM3124">
            <v>197</v>
          </cell>
          <cell r="AO3124" t="str">
            <v>C-R-842771</v>
          </cell>
          <cell r="AP3124">
            <v>1631</v>
          </cell>
          <cell r="AQ3124" t="str">
            <v>PA</v>
          </cell>
          <cell r="AR3124" t="str">
            <v>Pennsylvania Electric Company</v>
          </cell>
          <cell r="AS3124" t="str">
            <v>FE</v>
          </cell>
          <cell r="AT3124" t="str">
            <v>Electric</v>
          </cell>
          <cell r="AU3124">
            <v>31071</v>
          </cell>
          <cell r="AV3124">
            <v>60100</v>
          </cell>
          <cell r="AW3124">
            <v>11.36</v>
          </cell>
          <cell r="AX3124">
            <v>16.25</v>
          </cell>
          <cell r="AY3124">
            <v>40.229999999999997</v>
          </cell>
          <cell r="AZ3124">
            <v>1015800</v>
          </cell>
          <cell r="BA3124">
            <v>31344</v>
          </cell>
          <cell r="BB3124">
            <v>38800</v>
          </cell>
          <cell r="BC3124">
            <v>11.18</v>
          </cell>
          <cell r="BD3124">
            <v>15.82</v>
          </cell>
          <cell r="BE3124">
            <v>40.229999999999997</v>
          </cell>
          <cell r="BF3124">
            <v>31320</v>
          </cell>
          <cell r="BG3124">
            <v>1015600</v>
          </cell>
          <cell r="BH3124" t="str">
            <v>Year-end</v>
          </cell>
          <cell r="BI3124" t="str">
            <v>Vertically Integrated</v>
          </cell>
          <cell r="BJ3124" t="str">
            <v>Fully Litigated</v>
          </cell>
          <cell r="BK3124" t="str">
            <v>No</v>
          </cell>
          <cell r="BL3124" t="str">
            <v>No</v>
          </cell>
        </row>
        <row r="3125">
          <cell r="AE3125">
            <v>298</v>
          </cell>
          <cell r="AF3125">
            <v>0</v>
          </cell>
          <cell r="AG3125">
            <v>1</v>
          </cell>
          <cell r="AH3125">
            <v>1</v>
          </cell>
          <cell r="AI3125">
            <v>1</v>
          </cell>
          <cell r="AJ3125">
            <v>0</v>
          </cell>
          <cell r="AL3125">
            <v>55</v>
          </cell>
          <cell r="AM3125">
            <v>197</v>
          </cell>
          <cell r="AO3125" t="str">
            <v>C-R-860413</v>
          </cell>
          <cell r="AP3125">
            <v>1633</v>
          </cell>
          <cell r="AQ3125" t="str">
            <v>PA</v>
          </cell>
          <cell r="AR3125" t="str">
            <v>Pennsylvania Electric Company</v>
          </cell>
          <cell r="AS3125" t="str">
            <v>FE</v>
          </cell>
          <cell r="AT3125" t="str">
            <v>Electric</v>
          </cell>
          <cell r="AU3125">
            <v>31573</v>
          </cell>
          <cell r="AV3125">
            <v>38100</v>
          </cell>
          <cell r="AW3125">
            <v>10.94</v>
          </cell>
          <cell r="AX3125">
            <v>14.5</v>
          </cell>
          <cell r="AY3125">
            <v>45.16</v>
          </cell>
          <cell r="AZ3125" t="str">
            <v>NA</v>
          </cell>
          <cell r="BA3125">
            <v>31741</v>
          </cell>
          <cell r="BB3125">
            <v>14000</v>
          </cell>
          <cell r="BC3125" t="str">
            <v>NA</v>
          </cell>
          <cell r="BD3125" t="str">
            <v>NA</v>
          </cell>
          <cell r="BE3125" t="str">
            <v>NA</v>
          </cell>
          <cell r="BG3125" t="str">
            <v>NA</v>
          </cell>
          <cell r="BI3125" t="str">
            <v>Vertically Integrated</v>
          </cell>
          <cell r="BJ3125" t="str">
            <v>Settled</v>
          </cell>
          <cell r="BK3125" t="str">
            <v>No</v>
          </cell>
          <cell r="BL3125" t="str">
            <v>No</v>
          </cell>
        </row>
        <row r="3126">
          <cell r="AE3126">
            <v>298</v>
          </cell>
          <cell r="AF3126">
            <v>0</v>
          </cell>
          <cell r="AG3126">
            <v>1</v>
          </cell>
          <cell r="AH3126">
            <v>1</v>
          </cell>
          <cell r="AI3126">
            <v>1</v>
          </cell>
          <cell r="AJ3126">
            <v>0</v>
          </cell>
          <cell r="AL3126">
            <v>55</v>
          </cell>
          <cell r="AM3126">
            <v>198</v>
          </cell>
          <cell r="AO3126" t="str">
            <v>C-R-79121020</v>
          </cell>
          <cell r="AP3126">
            <v>1635</v>
          </cell>
          <cell r="AQ3126" t="str">
            <v>PA</v>
          </cell>
          <cell r="AR3126" t="str">
            <v>Pennsylvania Power Company</v>
          </cell>
          <cell r="AS3126" t="str">
            <v>FE</v>
          </cell>
          <cell r="AT3126" t="str">
            <v>Electric</v>
          </cell>
          <cell r="AU3126">
            <v>29236</v>
          </cell>
          <cell r="AV3126">
            <v>15800</v>
          </cell>
          <cell r="AW3126">
            <v>10.94</v>
          </cell>
          <cell r="AX3126">
            <v>15.5</v>
          </cell>
          <cell r="AY3126">
            <v>35</v>
          </cell>
          <cell r="AZ3126" t="str">
            <v>NA</v>
          </cell>
          <cell r="BA3126">
            <v>29384</v>
          </cell>
          <cell r="BB3126">
            <v>10200</v>
          </cell>
          <cell r="BC3126">
            <v>10.5</v>
          </cell>
          <cell r="BD3126">
            <v>14.25</v>
          </cell>
          <cell r="BE3126">
            <v>35</v>
          </cell>
          <cell r="BF3126">
            <v>29128</v>
          </cell>
          <cell r="BG3126">
            <v>411800</v>
          </cell>
          <cell r="BH3126" t="str">
            <v>Year-end</v>
          </cell>
          <cell r="BI3126" t="str">
            <v>Vertically Integrated</v>
          </cell>
          <cell r="BJ3126" t="str">
            <v>Settled</v>
          </cell>
          <cell r="BK3126" t="str">
            <v>No</v>
          </cell>
          <cell r="BL3126" t="str">
            <v>No</v>
          </cell>
        </row>
        <row r="3127">
          <cell r="AE3127">
            <v>298</v>
          </cell>
          <cell r="AF3127">
            <v>0</v>
          </cell>
          <cell r="AG3127">
            <v>1</v>
          </cell>
          <cell r="AH3127">
            <v>1</v>
          </cell>
          <cell r="AI3127">
            <v>1</v>
          </cell>
          <cell r="AJ3127">
            <v>0</v>
          </cell>
          <cell r="AL3127">
            <v>55</v>
          </cell>
          <cell r="AM3127">
            <v>198</v>
          </cell>
          <cell r="AO3127" t="str">
            <v>C-R-811510</v>
          </cell>
          <cell r="AP3127">
            <v>1637</v>
          </cell>
          <cell r="AQ3127" t="str">
            <v>PA</v>
          </cell>
          <cell r="AR3127" t="str">
            <v>Pennsylvania Power Company</v>
          </cell>
          <cell r="AS3127" t="str">
            <v>FE</v>
          </cell>
          <cell r="AT3127" t="str">
            <v>Electric</v>
          </cell>
          <cell r="AU3127">
            <v>29691</v>
          </cell>
          <cell r="AV3127">
            <v>32700</v>
          </cell>
          <cell r="AW3127">
            <v>12.01</v>
          </cell>
          <cell r="AX3127">
            <v>17</v>
          </cell>
          <cell r="AY3127">
            <v>34.799999999999997</v>
          </cell>
          <cell r="AZ3127" t="str">
            <v>NA</v>
          </cell>
          <cell r="BA3127">
            <v>29973</v>
          </cell>
          <cell r="BB3127">
            <v>24900</v>
          </cell>
          <cell r="BC3127">
            <v>11.76</v>
          </cell>
          <cell r="BD3127">
            <v>16.25</v>
          </cell>
          <cell r="BE3127">
            <v>34.799999999999997</v>
          </cell>
          <cell r="BF3127">
            <v>29951</v>
          </cell>
          <cell r="BG3127" t="str">
            <v>NA</v>
          </cell>
          <cell r="BH3127" t="str">
            <v>Year-end</v>
          </cell>
          <cell r="BI3127" t="str">
            <v>Vertically Integrated</v>
          </cell>
          <cell r="BJ3127" t="str">
            <v>Fully Litigated</v>
          </cell>
          <cell r="BK3127" t="str">
            <v>No</v>
          </cell>
          <cell r="BL3127" t="str">
            <v>No</v>
          </cell>
        </row>
        <row r="3128">
          <cell r="AE3128">
            <v>298</v>
          </cell>
          <cell r="AF3128">
            <v>0</v>
          </cell>
          <cell r="AG3128">
            <v>1</v>
          </cell>
          <cell r="AH3128">
            <v>1</v>
          </cell>
          <cell r="AI3128">
            <v>1</v>
          </cell>
          <cell r="AJ3128">
            <v>0</v>
          </cell>
          <cell r="AL3128">
            <v>55</v>
          </cell>
          <cell r="AM3128">
            <v>198</v>
          </cell>
          <cell r="AO3128" t="str">
            <v>C-R-821918</v>
          </cell>
          <cell r="AP3128">
            <v>1639</v>
          </cell>
          <cell r="AQ3128" t="str">
            <v>PA</v>
          </cell>
          <cell r="AR3128" t="str">
            <v>Pennsylvania Power Company</v>
          </cell>
          <cell r="AS3128" t="str">
            <v>FE</v>
          </cell>
          <cell r="AT3128" t="str">
            <v>Electric</v>
          </cell>
          <cell r="AU3128">
            <v>30046</v>
          </cell>
          <cell r="AV3128">
            <v>19000</v>
          </cell>
          <cell r="AW3128">
            <v>12.85</v>
          </cell>
          <cell r="AX3128">
            <v>18</v>
          </cell>
          <cell r="AY3128">
            <v>35.799999999999997</v>
          </cell>
          <cell r="AZ3128">
            <v>418100</v>
          </cell>
          <cell r="BA3128">
            <v>30197</v>
          </cell>
          <cell r="BB3128">
            <v>10800</v>
          </cell>
          <cell r="BC3128">
            <v>12.23</v>
          </cell>
          <cell r="BD3128">
            <v>16.2</v>
          </cell>
          <cell r="BE3128">
            <v>35.200000000000003</v>
          </cell>
          <cell r="BF3128">
            <v>30316</v>
          </cell>
          <cell r="BG3128">
            <v>411800</v>
          </cell>
          <cell r="BH3128" t="str">
            <v>Year-end</v>
          </cell>
          <cell r="BI3128" t="str">
            <v>Vertically Integrated</v>
          </cell>
          <cell r="BJ3128" t="str">
            <v>Settled</v>
          </cell>
          <cell r="BK3128" t="str">
            <v>No</v>
          </cell>
          <cell r="BL3128" t="str">
            <v>No</v>
          </cell>
        </row>
        <row r="3129">
          <cell r="AE3129">
            <v>298</v>
          </cell>
          <cell r="AF3129">
            <v>0</v>
          </cell>
          <cell r="AG3129">
            <v>1</v>
          </cell>
          <cell r="AH3129">
            <v>1</v>
          </cell>
          <cell r="AI3129">
            <v>1</v>
          </cell>
          <cell r="AJ3129">
            <v>0</v>
          </cell>
          <cell r="AL3129">
            <v>55</v>
          </cell>
          <cell r="AM3129">
            <v>198</v>
          </cell>
          <cell r="AO3129" t="str">
            <v>C-R-832409</v>
          </cell>
          <cell r="AP3129">
            <v>1642</v>
          </cell>
          <cell r="AQ3129" t="str">
            <v>PA</v>
          </cell>
          <cell r="AR3129" t="str">
            <v>Pennsylvania Power Company</v>
          </cell>
          <cell r="AS3129" t="str">
            <v>FE</v>
          </cell>
          <cell r="AT3129" t="str">
            <v>Electric</v>
          </cell>
          <cell r="AU3129">
            <v>30510</v>
          </cell>
          <cell r="AV3129">
            <v>23300</v>
          </cell>
          <cell r="AW3129">
            <v>12.46</v>
          </cell>
          <cell r="AX3129">
            <v>17</v>
          </cell>
          <cell r="AY3129">
            <v>34.5</v>
          </cell>
          <cell r="AZ3129" t="str">
            <v>NA</v>
          </cell>
          <cell r="BA3129">
            <v>30783</v>
          </cell>
          <cell r="BB3129">
            <v>15400</v>
          </cell>
          <cell r="BC3129">
            <v>12.02</v>
          </cell>
          <cell r="BD3129">
            <v>15.72</v>
          </cell>
          <cell r="BE3129">
            <v>34.299999999999997</v>
          </cell>
          <cell r="BF3129">
            <v>30772</v>
          </cell>
          <cell r="BG3129">
            <v>401800</v>
          </cell>
          <cell r="BH3129" t="str">
            <v>Year-end</v>
          </cell>
          <cell r="BI3129" t="str">
            <v>Vertically Integrated</v>
          </cell>
          <cell r="BJ3129" t="str">
            <v>Fully Litigated</v>
          </cell>
          <cell r="BK3129" t="str">
            <v>No</v>
          </cell>
          <cell r="BL3129" t="str">
            <v>No</v>
          </cell>
        </row>
        <row r="3130">
          <cell r="AE3130">
            <v>298</v>
          </cell>
          <cell r="AF3130">
            <v>0</v>
          </cell>
          <cell r="AG3130">
            <v>1</v>
          </cell>
          <cell r="AH3130">
            <v>1</v>
          </cell>
          <cell r="AI3130">
            <v>1</v>
          </cell>
          <cell r="AJ3130">
            <v>0</v>
          </cell>
          <cell r="AL3130">
            <v>55</v>
          </cell>
          <cell r="AM3130">
            <v>198</v>
          </cell>
          <cell r="AO3130" t="str">
            <v>C-R-842740</v>
          </cell>
          <cell r="AP3130">
            <v>1643</v>
          </cell>
          <cell r="AQ3130" t="str">
            <v>PA</v>
          </cell>
          <cell r="AR3130" t="str">
            <v>Pennsylvania Power Company</v>
          </cell>
          <cell r="AS3130" t="str">
            <v>FE</v>
          </cell>
          <cell r="AT3130" t="str">
            <v>Electric</v>
          </cell>
          <cell r="AU3130">
            <v>30971</v>
          </cell>
          <cell r="AV3130">
            <v>20400</v>
          </cell>
          <cell r="AW3130">
            <v>13.38</v>
          </cell>
          <cell r="AX3130">
            <v>18.5</v>
          </cell>
          <cell r="AY3130">
            <v>34.5</v>
          </cell>
          <cell r="AZ3130">
            <v>409900</v>
          </cell>
          <cell r="BA3130">
            <v>31121</v>
          </cell>
          <cell r="BB3130">
            <v>6000</v>
          </cell>
          <cell r="BC3130">
            <v>12.23</v>
          </cell>
          <cell r="BD3130">
            <v>15.62</v>
          </cell>
          <cell r="BE3130">
            <v>34.700000000000003</v>
          </cell>
          <cell r="BF3130">
            <v>31228</v>
          </cell>
          <cell r="BG3130">
            <v>405500</v>
          </cell>
          <cell r="BH3130" t="str">
            <v>Year-end</v>
          </cell>
          <cell r="BI3130" t="str">
            <v>Vertically Integrated</v>
          </cell>
          <cell r="BJ3130" t="str">
            <v>Settled</v>
          </cell>
          <cell r="BK3130" t="str">
            <v>No</v>
          </cell>
          <cell r="BL3130" t="str">
            <v>No</v>
          </cell>
        </row>
        <row r="3131">
          <cell r="AE3131">
            <v>298</v>
          </cell>
          <cell r="AF3131">
            <v>0</v>
          </cell>
          <cell r="AG3131">
            <v>1</v>
          </cell>
          <cell r="AH3131">
            <v>1</v>
          </cell>
          <cell r="AI3131">
            <v>1</v>
          </cell>
          <cell r="AJ3131">
            <v>0</v>
          </cell>
          <cell r="AL3131">
            <v>55</v>
          </cell>
          <cell r="AM3131">
            <v>198</v>
          </cell>
          <cell r="AO3131" t="str">
            <v>C-R-850267</v>
          </cell>
          <cell r="AP3131">
            <v>1644</v>
          </cell>
          <cell r="AQ3131" t="str">
            <v>PA</v>
          </cell>
          <cell r="AR3131" t="str">
            <v>Pennsylvania Power Company</v>
          </cell>
          <cell r="AS3131" t="str">
            <v>FE</v>
          </cell>
          <cell r="AT3131" t="str">
            <v>Electric</v>
          </cell>
          <cell r="AU3131">
            <v>31583</v>
          </cell>
          <cell r="AV3131">
            <v>63200</v>
          </cell>
          <cell r="AW3131">
            <v>11.83</v>
          </cell>
          <cell r="AX3131">
            <v>14.63</v>
          </cell>
          <cell r="AY3131">
            <v>35.799999999999997</v>
          </cell>
          <cell r="AZ3131">
            <v>678400</v>
          </cell>
          <cell r="BA3131">
            <v>31974</v>
          </cell>
          <cell r="BB3131">
            <v>-13000</v>
          </cell>
          <cell r="BC3131">
            <v>11.42</v>
          </cell>
          <cell r="BD3131">
            <v>13.5</v>
          </cell>
          <cell r="BE3131">
            <v>35.799999999999997</v>
          </cell>
          <cell r="BF3131">
            <v>31836</v>
          </cell>
          <cell r="BG3131">
            <v>395900</v>
          </cell>
          <cell r="BH3131" t="str">
            <v>Year-end</v>
          </cell>
          <cell r="BI3131" t="str">
            <v>Vertically Integrated</v>
          </cell>
          <cell r="BJ3131" t="str">
            <v>Fully Litigated</v>
          </cell>
          <cell r="BK3131" t="str">
            <v>No</v>
          </cell>
          <cell r="BL3131" t="str">
            <v>No</v>
          </cell>
        </row>
        <row r="3132">
          <cell r="AE3132">
            <v>298</v>
          </cell>
          <cell r="AF3132">
            <v>0</v>
          </cell>
          <cell r="AG3132">
            <v>1</v>
          </cell>
          <cell r="AH3132">
            <v>1</v>
          </cell>
          <cell r="AI3132">
            <v>1</v>
          </cell>
          <cell r="AJ3132">
            <v>0</v>
          </cell>
          <cell r="AL3132">
            <v>55</v>
          </cell>
          <cell r="AM3132">
            <v>198</v>
          </cell>
          <cell r="AO3132" t="str">
            <v>D-R-870732</v>
          </cell>
          <cell r="AP3132">
            <v>1645</v>
          </cell>
          <cell r="AQ3132" t="str">
            <v>PA</v>
          </cell>
          <cell r="AR3132" t="str">
            <v>Pennsylvania Power Company</v>
          </cell>
          <cell r="AS3132" t="str">
            <v>FE</v>
          </cell>
          <cell r="AT3132" t="str">
            <v>Electric</v>
          </cell>
          <cell r="AU3132">
            <v>31994</v>
          </cell>
          <cell r="AV3132">
            <v>88300</v>
          </cell>
          <cell r="AW3132">
            <v>11.83</v>
          </cell>
          <cell r="AX3132">
            <v>14.75</v>
          </cell>
          <cell r="AY3132">
            <v>37.4</v>
          </cell>
          <cell r="AZ3132">
            <v>694400</v>
          </cell>
          <cell r="BA3132">
            <v>32266</v>
          </cell>
          <cell r="BB3132">
            <v>67100</v>
          </cell>
          <cell r="BC3132">
            <v>11.14</v>
          </cell>
          <cell r="BD3132">
            <v>12.91</v>
          </cell>
          <cell r="BE3132">
            <v>37.4</v>
          </cell>
          <cell r="BF3132">
            <v>32263</v>
          </cell>
          <cell r="BG3132">
            <v>634000</v>
          </cell>
          <cell r="BH3132" t="str">
            <v>Year-end</v>
          </cell>
          <cell r="BI3132" t="str">
            <v>Vertically Integrated</v>
          </cell>
          <cell r="BJ3132" t="str">
            <v>Fully Litigated</v>
          </cell>
          <cell r="BK3132" t="str">
            <v>Yes</v>
          </cell>
          <cell r="BL3132" t="str">
            <v>No</v>
          </cell>
        </row>
        <row r="3133">
          <cell r="AE3133">
            <v>298</v>
          </cell>
          <cell r="AF3133">
            <v>0</v>
          </cell>
          <cell r="AG3133">
            <v>1</v>
          </cell>
          <cell r="AH3133">
            <v>1</v>
          </cell>
          <cell r="AI3133">
            <v>1</v>
          </cell>
          <cell r="AJ3133">
            <v>0</v>
          </cell>
          <cell r="AL3133">
            <v>55</v>
          </cell>
          <cell r="AM3133">
            <v>198</v>
          </cell>
          <cell r="AO3133" t="str">
            <v>C-R-80031114</v>
          </cell>
          <cell r="AP3133">
            <v>1647</v>
          </cell>
          <cell r="AQ3133" t="str">
            <v>PA</v>
          </cell>
          <cell r="AR3133" t="str">
            <v>PPL Electric Utilities Corporation</v>
          </cell>
          <cell r="AS3133" t="str">
            <v>PPL</v>
          </cell>
          <cell r="AT3133" t="str">
            <v>Electric</v>
          </cell>
          <cell r="AU3133">
            <v>29340</v>
          </cell>
          <cell r="AV3133">
            <v>136800</v>
          </cell>
          <cell r="AW3133">
            <v>11.27</v>
          </cell>
          <cell r="AX3133">
            <v>15.5</v>
          </cell>
          <cell r="AY3133">
            <v>32.6</v>
          </cell>
          <cell r="AZ3133" t="str">
            <v>NA</v>
          </cell>
          <cell r="BA3133">
            <v>29622</v>
          </cell>
          <cell r="BB3133">
            <v>101500</v>
          </cell>
          <cell r="BC3133">
            <v>11.35</v>
          </cell>
          <cell r="BD3133">
            <v>15.75</v>
          </cell>
          <cell r="BE3133">
            <v>32.700000000000003</v>
          </cell>
          <cell r="BF3133">
            <v>29586</v>
          </cell>
          <cell r="BG3133" t="str">
            <v>NA</v>
          </cell>
          <cell r="BH3133" t="str">
            <v>Year-end</v>
          </cell>
          <cell r="BI3133" t="str">
            <v>Vertically Integrated</v>
          </cell>
          <cell r="BJ3133" t="str">
            <v>Fully Litigated</v>
          </cell>
          <cell r="BK3133" t="str">
            <v>No</v>
          </cell>
          <cell r="BL3133" t="str">
            <v>No</v>
          </cell>
        </row>
        <row r="3134">
          <cell r="AE3134">
            <v>298</v>
          </cell>
          <cell r="AF3134">
            <v>0</v>
          </cell>
          <cell r="AG3134">
            <v>1</v>
          </cell>
          <cell r="AH3134">
            <v>1</v>
          </cell>
          <cell r="AI3134">
            <v>1</v>
          </cell>
          <cell r="AJ3134">
            <v>0</v>
          </cell>
          <cell r="AL3134">
            <v>55</v>
          </cell>
          <cell r="AM3134">
            <v>198</v>
          </cell>
          <cell r="AO3134" t="str">
            <v>C-R-811636</v>
          </cell>
          <cell r="AP3134">
            <v>1652</v>
          </cell>
          <cell r="AQ3134" t="str">
            <v>PA</v>
          </cell>
          <cell r="AR3134" t="str">
            <v>PPL Electric Utilities Corporation</v>
          </cell>
          <cell r="AS3134" t="str">
            <v>PPL</v>
          </cell>
          <cell r="AT3134" t="str">
            <v>Electric</v>
          </cell>
          <cell r="AU3134">
            <v>29826</v>
          </cell>
          <cell r="AV3134">
            <v>118900</v>
          </cell>
          <cell r="AW3134">
            <v>12.75</v>
          </cell>
          <cell r="AX3134">
            <v>17.5</v>
          </cell>
          <cell r="AY3134">
            <v>33.299999999999997</v>
          </cell>
          <cell r="AZ3134" t="str">
            <v>NA</v>
          </cell>
          <cell r="BA3134">
            <v>29938</v>
          </cell>
          <cell r="BB3134">
            <v>78000</v>
          </cell>
          <cell r="BC3134" t="str">
            <v>NA</v>
          </cell>
          <cell r="BD3134" t="str">
            <v>NA</v>
          </cell>
          <cell r="BE3134" t="str">
            <v>NA</v>
          </cell>
          <cell r="BF3134">
            <v>30071</v>
          </cell>
          <cell r="BG3134" t="str">
            <v>NA</v>
          </cell>
          <cell r="BH3134" t="str">
            <v>Year-end</v>
          </cell>
          <cell r="BI3134" t="str">
            <v>Vertically Integrated</v>
          </cell>
          <cell r="BJ3134" t="str">
            <v>Settled</v>
          </cell>
          <cell r="BK3134" t="str">
            <v>No</v>
          </cell>
          <cell r="BL3134" t="str">
            <v>No</v>
          </cell>
        </row>
        <row r="3135">
          <cell r="AE3135">
            <v>298</v>
          </cell>
          <cell r="AF3135">
            <v>0</v>
          </cell>
          <cell r="AG3135">
            <v>1</v>
          </cell>
          <cell r="AH3135">
            <v>1</v>
          </cell>
          <cell r="AI3135">
            <v>1</v>
          </cell>
          <cell r="AJ3135">
            <v>0</v>
          </cell>
          <cell r="AL3135">
            <v>55</v>
          </cell>
          <cell r="AM3135">
            <v>198</v>
          </cell>
          <cell r="AO3135" t="str">
            <v>C-R-822169</v>
          </cell>
          <cell r="AP3135">
            <v>1653</v>
          </cell>
          <cell r="AQ3135" t="str">
            <v>PA</v>
          </cell>
          <cell r="AR3135" t="str">
            <v>PPL Electric Utilities Corporation</v>
          </cell>
          <cell r="AS3135" t="str">
            <v>PPL</v>
          </cell>
          <cell r="AT3135" t="str">
            <v>Electric</v>
          </cell>
          <cell r="AU3135">
            <v>30277</v>
          </cell>
          <cell r="AV3135">
            <v>296100</v>
          </cell>
          <cell r="AW3135">
            <v>12.56</v>
          </cell>
          <cell r="AX3135">
            <v>16.329999999999998</v>
          </cell>
          <cell r="AY3135">
            <v>34.799999999999997</v>
          </cell>
          <cell r="AZ3135" t="str">
            <v>NA</v>
          </cell>
          <cell r="BA3135">
            <v>30550</v>
          </cell>
          <cell r="BB3135">
            <v>203300</v>
          </cell>
          <cell r="BC3135">
            <v>12.26</v>
          </cell>
          <cell r="BD3135">
            <v>15.5</v>
          </cell>
          <cell r="BE3135">
            <v>34.799999999999997</v>
          </cell>
          <cell r="BF3135">
            <v>30528</v>
          </cell>
          <cell r="BG3135" t="str">
            <v>NA</v>
          </cell>
          <cell r="BH3135" t="str">
            <v>Year-end</v>
          </cell>
          <cell r="BI3135" t="str">
            <v>Vertically Integrated</v>
          </cell>
          <cell r="BJ3135" t="str">
            <v>Fully Litigated</v>
          </cell>
          <cell r="BK3135" t="str">
            <v>No</v>
          </cell>
          <cell r="BL3135" t="str">
            <v>No</v>
          </cell>
        </row>
        <row r="3136">
          <cell r="AE3136">
            <v>298</v>
          </cell>
          <cell r="AF3136">
            <v>0</v>
          </cell>
          <cell r="AG3136">
            <v>1</v>
          </cell>
          <cell r="AH3136">
            <v>1</v>
          </cell>
          <cell r="AI3136">
            <v>1</v>
          </cell>
          <cell r="AJ3136">
            <v>0</v>
          </cell>
          <cell r="AL3136">
            <v>55</v>
          </cell>
          <cell r="AM3136">
            <v>198</v>
          </cell>
          <cell r="AO3136" t="str">
            <v>C-R-842651 (PPL)</v>
          </cell>
          <cell r="AP3136">
            <v>1654</v>
          </cell>
          <cell r="AQ3136" t="str">
            <v>PA</v>
          </cell>
          <cell r="AR3136" t="str">
            <v>PPL Electric Utilities Corporation</v>
          </cell>
          <cell r="AS3136" t="str">
            <v>PPL</v>
          </cell>
          <cell r="AT3136" t="str">
            <v>Electric</v>
          </cell>
          <cell r="AU3136">
            <v>30890</v>
          </cell>
          <cell r="AV3136">
            <v>330000</v>
          </cell>
          <cell r="AW3136">
            <v>12.48</v>
          </cell>
          <cell r="AX3136">
            <v>15.1</v>
          </cell>
          <cell r="AY3136">
            <v>35</v>
          </cell>
          <cell r="AZ3136">
            <v>4634300</v>
          </cell>
          <cell r="BA3136">
            <v>31163</v>
          </cell>
          <cell r="BB3136">
            <v>120800</v>
          </cell>
          <cell r="BC3136">
            <v>12.5</v>
          </cell>
          <cell r="BD3136">
            <v>15.5</v>
          </cell>
          <cell r="BE3136">
            <v>34.9</v>
          </cell>
          <cell r="BF3136">
            <v>31137</v>
          </cell>
          <cell r="BG3136">
            <v>4599000</v>
          </cell>
          <cell r="BH3136" t="str">
            <v>Year-end</v>
          </cell>
          <cell r="BI3136" t="str">
            <v>Vertically Integrated</v>
          </cell>
          <cell r="BJ3136" t="str">
            <v>Fully Litigated</v>
          </cell>
          <cell r="BK3136" t="str">
            <v>No</v>
          </cell>
          <cell r="BL3136" t="str">
            <v>No</v>
          </cell>
        </row>
        <row r="3137">
          <cell r="AE3137">
            <v>298</v>
          </cell>
          <cell r="AF3137">
            <v>0</v>
          </cell>
          <cell r="AG3137">
            <v>1</v>
          </cell>
          <cell r="AH3137">
            <v>1</v>
          </cell>
          <cell r="AI3137">
            <v>1</v>
          </cell>
          <cell r="AJ3137">
            <v>1</v>
          </cell>
          <cell r="AL3137">
            <v>55</v>
          </cell>
          <cell r="AM3137">
            <v>198</v>
          </cell>
          <cell r="AO3137" t="str">
            <v>C-R-79030781</v>
          </cell>
          <cell r="AP3137">
            <v>1656</v>
          </cell>
          <cell r="AQ3137" t="str">
            <v>PA</v>
          </cell>
          <cell r="AR3137" t="str">
            <v>PECO Energy Company</v>
          </cell>
          <cell r="AS3137" t="str">
            <v>EXC</v>
          </cell>
          <cell r="AT3137" t="str">
            <v>Natural Gas</v>
          </cell>
          <cell r="AU3137">
            <v>28944</v>
          </cell>
          <cell r="AV3137">
            <v>17000</v>
          </cell>
          <cell r="AW3137">
            <v>10.17</v>
          </cell>
          <cell r="AX3137">
            <v>14</v>
          </cell>
          <cell r="AY3137">
            <v>34.5</v>
          </cell>
          <cell r="AZ3137" t="str">
            <v>NA</v>
          </cell>
          <cell r="BA3137">
            <v>29224</v>
          </cell>
          <cell r="BB3137">
            <v>10700</v>
          </cell>
          <cell r="BC3137">
            <v>10.19</v>
          </cell>
          <cell r="BD3137">
            <v>13.75</v>
          </cell>
          <cell r="BE3137">
            <v>35.1</v>
          </cell>
          <cell r="BF3137">
            <v>28855</v>
          </cell>
          <cell r="BG3137" t="str">
            <v>NA</v>
          </cell>
          <cell r="BH3137" t="str">
            <v>Year-end</v>
          </cell>
          <cell r="BI3137" t="str">
            <v>Distribution</v>
          </cell>
          <cell r="BJ3137" t="str">
            <v>Fully Litigated</v>
          </cell>
          <cell r="BK3137" t="str">
            <v>No</v>
          </cell>
          <cell r="BL3137" t="str">
            <v>No</v>
          </cell>
        </row>
        <row r="3138">
          <cell r="AE3138">
            <v>298</v>
          </cell>
          <cell r="AF3138">
            <v>0</v>
          </cell>
          <cell r="AG3138">
            <v>1</v>
          </cell>
          <cell r="AH3138">
            <v>1</v>
          </cell>
          <cell r="AI3138">
            <v>1</v>
          </cell>
          <cell r="AJ3138">
            <v>0</v>
          </cell>
          <cell r="AL3138">
            <v>55</v>
          </cell>
          <cell r="AM3138">
            <v>198</v>
          </cell>
          <cell r="AO3138" t="str">
            <v>C-R-79060865</v>
          </cell>
          <cell r="AP3138">
            <v>1669</v>
          </cell>
          <cell r="AQ3138" t="str">
            <v>PA</v>
          </cell>
          <cell r="AR3138" t="str">
            <v>PECO Energy Company</v>
          </cell>
          <cell r="AS3138" t="str">
            <v>EXC</v>
          </cell>
          <cell r="AT3138" t="str">
            <v>Electric</v>
          </cell>
          <cell r="AU3138">
            <v>29063</v>
          </cell>
          <cell r="AV3138">
            <v>122700</v>
          </cell>
          <cell r="AW3138">
            <v>10.42</v>
          </cell>
          <cell r="AX3138">
            <v>14.5</v>
          </cell>
          <cell r="AY3138">
            <v>35.1</v>
          </cell>
          <cell r="AZ3138" t="str">
            <v>NA</v>
          </cell>
          <cell r="BA3138">
            <v>29350</v>
          </cell>
          <cell r="BB3138">
            <v>88800</v>
          </cell>
          <cell r="BC3138">
            <v>10.51</v>
          </cell>
          <cell r="BD3138">
            <v>14.35</v>
          </cell>
          <cell r="BE3138">
            <v>35</v>
          </cell>
          <cell r="BF3138">
            <v>29311</v>
          </cell>
          <cell r="BG3138" t="str">
            <v>NA</v>
          </cell>
          <cell r="BH3138" t="str">
            <v>Year-end</v>
          </cell>
          <cell r="BI3138" t="str">
            <v>Vertically Integrated</v>
          </cell>
          <cell r="BJ3138" t="str">
            <v>Fully Litigated</v>
          </cell>
          <cell r="BK3138" t="str">
            <v>No</v>
          </cell>
          <cell r="BL3138" t="str">
            <v>No</v>
          </cell>
        </row>
        <row r="3139">
          <cell r="AE3139">
            <v>298</v>
          </cell>
          <cell r="AF3139">
            <v>0</v>
          </cell>
          <cell r="AG3139">
            <v>1</v>
          </cell>
          <cell r="AH3139">
            <v>1</v>
          </cell>
          <cell r="AI3139">
            <v>1</v>
          </cell>
          <cell r="AJ3139">
            <v>0</v>
          </cell>
          <cell r="AL3139">
            <v>55</v>
          </cell>
          <cell r="AM3139">
            <v>198</v>
          </cell>
          <cell r="AO3139" t="str">
            <v>C-R-80061225</v>
          </cell>
          <cell r="AP3139">
            <v>1670</v>
          </cell>
          <cell r="AQ3139" t="str">
            <v>PA</v>
          </cell>
          <cell r="AR3139" t="str">
            <v>PECO Energy Company</v>
          </cell>
          <cell r="AS3139" t="str">
            <v>EXC</v>
          </cell>
          <cell r="AT3139" t="str">
            <v>Electric</v>
          </cell>
          <cell r="AU3139">
            <v>29431</v>
          </cell>
          <cell r="AV3139">
            <v>338900</v>
          </cell>
          <cell r="AW3139">
            <v>11.58</v>
          </cell>
          <cell r="AX3139">
            <v>16</v>
          </cell>
          <cell r="AY3139">
            <v>35</v>
          </cell>
          <cell r="AZ3139" t="str">
            <v>NA</v>
          </cell>
          <cell r="BA3139">
            <v>29700</v>
          </cell>
          <cell r="BB3139">
            <v>187600</v>
          </cell>
          <cell r="BC3139">
            <v>11.53</v>
          </cell>
          <cell r="BD3139">
            <v>16</v>
          </cell>
          <cell r="BE3139">
            <v>34.299999999999997</v>
          </cell>
          <cell r="BF3139">
            <v>29676</v>
          </cell>
          <cell r="BG3139" t="str">
            <v>NA</v>
          </cell>
          <cell r="BH3139" t="str">
            <v>Year-end</v>
          </cell>
          <cell r="BI3139" t="str">
            <v>Vertically Integrated</v>
          </cell>
          <cell r="BJ3139" t="str">
            <v>Fully Litigated</v>
          </cell>
          <cell r="BK3139" t="str">
            <v>No</v>
          </cell>
          <cell r="BL3139" t="str">
            <v>No</v>
          </cell>
        </row>
        <row r="3140">
          <cell r="AE3140">
            <v>298</v>
          </cell>
          <cell r="AF3140">
            <v>0</v>
          </cell>
          <cell r="AG3140">
            <v>1</v>
          </cell>
          <cell r="AH3140">
            <v>1</v>
          </cell>
          <cell r="AI3140">
            <v>1</v>
          </cell>
          <cell r="AJ3140">
            <v>0</v>
          </cell>
          <cell r="AL3140">
            <v>55</v>
          </cell>
          <cell r="AM3140">
            <v>198</v>
          </cell>
          <cell r="AO3140" t="str">
            <v>C-R-811626</v>
          </cell>
          <cell r="AP3140">
            <v>1671</v>
          </cell>
          <cell r="AQ3140" t="str">
            <v>PA</v>
          </cell>
          <cell r="AR3140" t="str">
            <v>PECO Energy Company</v>
          </cell>
          <cell r="AS3140" t="str">
            <v>EXC</v>
          </cell>
          <cell r="AT3140" t="str">
            <v>Electric</v>
          </cell>
          <cell r="AU3140">
            <v>29796</v>
          </cell>
          <cell r="AV3140">
            <v>372000</v>
          </cell>
          <cell r="AW3140">
            <v>13.35</v>
          </cell>
          <cell r="AX3140">
            <v>18</v>
          </cell>
          <cell r="AY3140">
            <v>36.799999999999997</v>
          </cell>
          <cell r="AZ3140" t="str">
            <v>NA</v>
          </cell>
          <cell r="BA3140">
            <v>30092</v>
          </cell>
          <cell r="BB3140">
            <v>221700</v>
          </cell>
          <cell r="BC3140">
            <v>13.25</v>
          </cell>
          <cell r="BD3140">
            <v>17.75</v>
          </cell>
          <cell r="BE3140">
            <v>36.5</v>
          </cell>
          <cell r="BF3140">
            <v>30041</v>
          </cell>
          <cell r="BG3140" t="str">
            <v>NA</v>
          </cell>
          <cell r="BH3140" t="str">
            <v>Year-end</v>
          </cell>
          <cell r="BI3140" t="str">
            <v>Vertically Integrated</v>
          </cell>
          <cell r="BJ3140" t="str">
            <v>Fully Litigated</v>
          </cell>
          <cell r="BK3140" t="str">
            <v>No</v>
          </cell>
          <cell r="BL3140" t="str">
            <v>No</v>
          </cell>
        </row>
        <row r="3141">
          <cell r="AE3141">
            <v>298</v>
          </cell>
          <cell r="AF3141">
            <v>0</v>
          </cell>
          <cell r="AG3141">
            <v>1</v>
          </cell>
          <cell r="AH3141">
            <v>1</v>
          </cell>
          <cell r="AI3141">
            <v>1</v>
          </cell>
          <cell r="AJ3141">
            <v>1</v>
          </cell>
          <cell r="AL3141">
            <v>55</v>
          </cell>
          <cell r="AM3141">
            <v>198</v>
          </cell>
          <cell r="AO3141" t="str">
            <v>C-R-811719</v>
          </cell>
          <cell r="AP3141">
            <v>1672</v>
          </cell>
          <cell r="AQ3141" t="str">
            <v>PA</v>
          </cell>
          <cell r="AR3141" t="str">
            <v>PECO Energy Company</v>
          </cell>
          <cell r="AS3141" t="str">
            <v>EXC</v>
          </cell>
          <cell r="AT3141" t="str">
            <v>Natural Gas</v>
          </cell>
          <cell r="AU3141">
            <v>29857</v>
          </cell>
          <cell r="AV3141">
            <v>38700</v>
          </cell>
          <cell r="AW3141">
            <v>13.24</v>
          </cell>
          <cell r="AX3141">
            <v>18</v>
          </cell>
          <cell r="AY3141">
            <v>35.9</v>
          </cell>
          <cell r="AZ3141">
            <v>328700</v>
          </cell>
          <cell r="BA3141">
            <v>30127</v>
          </cell>
          <cell r="BB3141">
            <v>31500</v>
          </cell>
          <cell r="BC3141">
            <v>12.72</v>
          </cell>
          <cell r="BD3141">
            <v>16.5</v>
          </cell>
          <cell r="BE3141">
            <v>37.4</v>
          </cell>
          <cell r="BF3141">
            <v>30102</v>
          </cell>
          <cell r="BG3141">
            <v>321500</v>
          </cell>
          <cell r="BH3141" t="str">
            <v>Year-end</v>
          </cell>
          <cell r="BI3141" t="str">
            <v>Distribution</v>
          </cell>
          <cell r="BJ3141" t="str">
            <v>Fully Litigated</v>
          </cell>
          <cell r="BK3141" t="str">
            <v>No</v>
          </cell>
          <cell r="BL3141" t="str">
            <v>No</v>
          </cell>
        </row>
        <row r="3142">
          <cell r="AE3142">
            <v>298</v>
          </cell>
          <cell r="AF3142">
            <v>0</v>
          </cell>
          <cell r="AG3142">
            <v>1</v>
          </cell>
          <cell r="AH3142">
            <v>1</v>
          </cell>
          <cell r="AI3142">
            <v>1</v>
          </cell>
          <cell r="AJ3142">
            <v>0</v>
          </cell>
          <cell r="AL3142">
            <v>55</v>
          </cell>
          <cell r="AM3142">
            <v>198</v>
          </cell>
          <cell r="AO3142" t="str">
            <v>C-R-822291</v>
          </cell>
          <cell r="AP3142">
            <v>1673</v>
          </cell>
          <cell r="AQ3142" t="str">
            <v>PA</v>
          </cell>
          <cell r="AR3142" t="str">
            <v>PECO Energy Company</v>
          </cell>
          <cell r="AS3142" t="str">
            <v>EXC</v>
          </cell>
          <cell r="AT3142" t="str">
            <v>Electric</v>
          </cell>
          <cell r="AU3142">
            <v>30370</v>
          </cell>
          <cell r="AV3142">
            <v>228200</v>
          </cell>
          <cell r="AW3142">
            <v>13.42</v>
          </cell>
          <cell r="AX3142">
            <v>17.68</v>
          </cell>
          <cell r="AY3142">
            <v>38</v>
          </cell>
          <cell r="AZ3142" t="str">
            <v>NA</v>
          </cell>
          <cell r="BA3142">
            <v>30643</v>
          </cell>
          <cell r="BB3142">
            <v>143500</v>
          </cell>
          <cell r="BC3142">
            <v>12.68</v>
          </cell>
          <cell r="BD3142">
            <v>16.149999999999999</v>
          </cell>
          <cell r="BE3142">
            <v>38</v>
          </cell>
          <cell r="BF3142">
            <v>30620</v>
          </cell>
          <cell r="BG3142">
            <v>2810300</v>
          </cell>
          <cell r="BH3142" t="str">
            <v>Year-end</v>
          </cell>
          <cell r="BI3142" t="str">
            <v>Vertically Integrated</v>
          </cell>
          <cell r="BJ3142" t="str">
            <v>Fully Litigated</v>
          </cell>
          <cell r="BK3142" t="str">
            <v>No</v>
          </cell>
          <cell r="BL3142" t="str">
            <v>No</v>
          </cell>
        </row>
        <row r="3143">
          <cell r="AE3143">
            <v>298</v>
          </cell>
          <cell r="AF3143">
            <v>0</v>
          </cell>
          <cell r="AG3143">
            <v>1</v>
          </cell>
          <cell r="AH3143">
            <v>1</v>
          </cell>
          <cell r="AI3143">
            <v>1</v>
          </cell>
          <cell r="AJ3143">
            <v>1</v>
          </cell>
          <cell r="AL3143">
            <v>55</v>
          </cell>
          <cell r="AM3143">
            <v>198</v>
          </cell>
          <cell r="AO3143" t="str">
            <v>C-R-832401</v>
          </cell>
          <cell r="AP3143">
            <v>1674</v>
          </cell>
          <cell r="AQ3143" t="str">
            <v>PA</v>
          </cell>
          <cell r="AR3143" t="str">
            <v>PECO Energy Company</v>
          </cell>
          <cell r="AS3143" t="str">
            <v>EXC</v>
          </cell>
          <cell r="AT3143" t="str">
            <v>Natural Gas</v>
          </cell>
          <cell r="AU3143">
            <v>30526</v>
          </cell>
          <cell r="AV3143">
            <v>48000</v>
          </cell>
          <cell r="AW3143">
            <v>13.11</v>
          </cell>
          <cell r="AX3143">
            <v>17</v>
          </cell>
          <cell r="AY3143">
            <v>38.1</v>
          </cell>
          <cell r="AZ3143" t="str">
            <v>NA</v>
          </cell>
          <cell r="BA3143">
            <v>30799</v>
          </cell>
          <cell r="BB3143">
            <v>39400</v>
          </cell>
          <cell r="BC3143">
            <v>12.69</v>
          </cell>
          <cell r="BD3143">
            <v>15.85</v>
          </cell>
          <cell r="BE3143">
            <v>38.1</v>
          </cell>
          <cell r="BF3143">
            <v>30772</v>
          </cell>
          <cell r="BG3143" t="str">
            <v>NA</v>
          </cell>
          <cell r="BH3143" t="str">
            <v>Year-end</v>
          </cell>
          <cell r="BI3143" t="str">
            <v>Distribution</v>
          </cell>
          <cell r="BJ3143" t="str">
            <v>Fully Litigated</v>
          </cell>
          <cell r="BK3143" t="str">
            <v>No</v>
          </cell>
          <cell r="BL3143" t="str">
            <v>No</v>
          </cell>
        </row>
        <row r="3144">
          <cell r="AE3144">
            <v>298</v>
          </cell>
          <cell r="AF3144">
            <v>0</v>
          </cell>
          <cell r="AG3144">
            <v>1</v>
          </cell>
          <cell r="AH3144">
            <v>1</v>
          </cell>
          <cell r="AI3144">
            <v>1</v>
          </cell>
          <cell r="AJ3144">
            <v>0</v>
          </cell>
          <cell r="AL3144">
            <v>55</v>
          </cell>
          <cell r="AM3144">
            <v>198</v>
          </cell>
          <cell r="AO3144" t="str">
            <v>C-R-842590</v>
          </cell>
          <cell r="AP3144">
            <v>1675</v>
          </cell>
          <cell r="AQ3144" t="str">
            <v>PA</v>
          </cell>
          <cell r="AR3144" t="str">
            <v>PECO Energy Company</v>
          </cell>
          <cell r="AS3144" t="str">
            <v>EXC</v>
          </cell>
          <cell r="AT3144" t="str">
            <v>Electric</v>
          </cell>
          <cell r="AU3144">
            <v>30799</v>
          </cell>
          <cell r="AV3144">
            <v>152200</v>
          </cell>
          <cell r="AW3144">
            <v>13.4</v>
          </cell>
          <cell r="AX3144">
            <v>17.5</v>
          </cell>
          <cell r="AY3144">
            <v>38.200000000000003</v>
          </cell>
          <cell r="AZ3144">
            <v>3372100</v>
          </cell>
          <cell r="BA3144">
            <v>31072</v>
          </cell>
          <cell r="BB3144">
            <v>48600</v>
          </cell>
          <cell r="BC3144">
            <v>13.27</v>
          </cell>
          <cell r="BD3144">
            <v>16.75</v>
          </cell>
          <cell r="BE3144">
            <v>37.299999999999997</v>
          </cell>
          <cell r="BF3144">
            <v>31047</v>
          </cell>
          <cell r="BG3144">
            <v>3102600</v>
          </cell>
          <cell r="BH3144" t="str">
            <v>Year-end</v>
          </cell>
          <cell r="BI3144" t="str">
            <v>Vertically Integrated</v>
          </cell>
          <cell r="BJ3144" t="str">
            <v>Fully Litigated</v>
          </cell>
          <cell r="BK3144" t="str">
            <v>No</v>
          </cell>
          <cell r="BL3144" t="str">
            <v>No</v>
          </cell>
        </row>
        <row r="3145">
          <cell r="AE3145">
            <v>298</v>
          </cell>
          <cell r="AF3145">
            <v>0</v>
          </cell>
          <cell r="AG3145">
            <v>1</v>
          </cell>
          <cell r="AH3145">
            <v>1</v>
          </cell>
          <cell r="AI3145">
            <v>1</v>
          </cell>
          <cell r="AJ3145">
            <v>0</v>
          </cell>
          <cell r="AL3145">
            <v>55</v>
          </cell>
          <cell r="AM3145">
            <v>198</v>
          </cell>
          <cell r="AO3145" t="str">
            <v>C-R-850152</v>
          </cell>
          <cell r="AP3145">
            <v>1676</v>
          </cell>
          <cell r="AQ3145" t="str">
            <v>PA</v>
          </cell>
          <cell r="AR3145" t="str">
            <v>PECO Energy Company</v>
          </cell>
          <cell r="AS3145" t="str">
            <v>EXC</v>
          </cell>
          <cell r="AT3145" t="str">
            <v>Electric</v>
          </cell>
          <cell r="AU3145">
            <v>31317</v>
          </cell>
          <cell r="AV3145">
            <v>681800</v>
          </cell>
          <cell r="AW3145">
            <v>12.77</v>
          </cell>
          <cell r="AX3145">
            <v>15.93</v>
          </cell>
          <cell r="AY3145">
            <v>38.4</v>
          </cell>
          <cell r="AZ3145">
            <v>6943900</v>
          </cell>
          <cell r="BA3145">
            <v>31589</v>
          </cell>
          <cell r="BB3145">
            <v>350800</v>
          </cell>
          <cell r="BC3145">
            <v>12.26</v>
          </cell>
          <cell r="BD3145">
            <v>14.75</v>
          </cell>
          <cell r="BE3145">
            <v>38.4</v>
          </cell>
          <cell r="BF3145">
            <v>31593</v>
          </cell>
          <cell r="BG3145">
            <v>6000100</v>
          </cell>
          <cell r="BH3145" t="str">
            <v>Year-end</v>
          </cell>
          <cell r="BI3145" t="str">
            <v>Vertically Integrated</v>
          </cell>
          <cell r="BJ3145" t="str">
            <v>Fully Litigated</v>
          </cell>
          <cell r="BK3145" t="str">
            <v>Yes</v>
          </cell>
          <cell r="BL3145" t="str">
            <v>No</v>
          </cell>
        </row>
        <row r="3146">
          <cell r="AE3146">
            <v>298</v>
          </cell>
          <cell r="AF3146">
            <v>0</v>
          </cell>
          <cell r="AG3146">
            <v>1</v>
          </cell>
          <cell r="AH3146">
            <v>1</v>
          </cell>
          <cell r="AI3146">
            <v>1</v>
          </cell>
          <cell r="AJ3146">
            <v>1</v>
          </cell>
          <cell r="AL3146">
            <v>55</v>
          </cell>
          <cell r="AM3146">
            <v>198</v>
          </cell>
          <cell r="AO3146" t="str">
            <v>C-R-870629</v>
          </cell>
          <cell r="AP3146">
            <v>1677</v>
          </cell>
          <cell r="AQ3146" t="str">
            <v>PA</v>
          </cell>
          <cell r="AR3146" t="str">
            <v>PECO Energy Company</v>
          </cell>
          <cell r="AS3146" t="str">
            <v>EXC</v>
          </cell>
          <cell r="AT3146" t="str">
            <v>Natural Gas</v>
          </cell>
          <cell r="AU3146">
            <v>31883</v>
          </cell>
          <cell r="AV3146">
            <v>21900</v>
          </cell>
          <cell r="AW3146">
            <v>12.16</v>
          </cell>
          <cell r="AX3146">
            <v>15</v>
          </cell>
          <cell r="AY3146">
            <v>38.6</v>
          </cell>
          <cell r="AZ3146">
            <v>413900</v>
          </cell>
          <cell r="BA3146">
            <v>32157</v>
          </cell>
          <cell r="BB3146">
            <v>7700</v>
          </cell>
          <cell r="BC3146">
            <v>11.45</v>
          </cell>
          <cell r="BD3146">
            <v>13.15</v>
          </cell>
          <cell r="BE3146">
            <v>38.6</v>
          </cell>
          <cell r="BF3146">
            <v>32142</v>
          </cell>
          <cell r="BG3146">
            <v>408900</v>
          </cell>
          <cell r="BH3146" t="str">
            <v>Year-end</v>
          </cell>
          <cell r="BI3146" t="str">
            <v>Distribution</v>
          </cell>
          <cell r="BJ3146" t="str">
            <v>Fully Litigated</v>
          </cell>
          <cell r="BK3146" t="str">
            <v>No</v>
          </cell>
          <cell r="BL3146" t="str">
            <v>No</v>
          </cell>
        </row>
        <row r="3147">
          <cell r="AE3147">
            <v>298</v>
          </cell>
          <cell r="AF3147">
            <v>0</v>
          </cell>
          <cell r="AG3147">
            <v>1</v>
          </cell>
          <cell r="AH3147">
            <v>1</v>
          </cell>
          <cell r="AI3147">
            <v>1</v>
          </cell>
          <cell r="AJ3147">
            <v>0</v>
          </cell>
          <cell r="AL3147">
            <v>55</v>
          </cell>
          <cell r="AM3147">
            <v>198</v>
          </cell>
          <cell r="AO3147" t="str">
            <v>C-R-80021082</v>
          </cell>
          <cell r="AP3147">
            <v>1692</v>
          </cell>
          <cell r="AQ3147" t="str">
            <v>PA</v>
          </cell>
          <cell r="AR3147" t="str">
            <v>West Penn Power Company</v>
          </cell>
          <cell r="AS3147" t="str">
            <v>FE</v>
          </cell>
          <cell r="AT3147" t="str">
            <v>Electric</v>
          </cell>
          <cell r="AU3147">
            <v>29340</v>
          </cell>
          <cell r="AV3147">
            <v>68000</v>
          </cell>
          <cell r="AW3147">
            <v>10.130000000000001</v>
          </cell>
          <cell r="AX3147">
            <v>15</v>
          </cell>
          <cell r="AY3147">
            <v>36.5</v>
          </cell>
          <cell r="AZ3147" t="str">
            <v>NA</v>
          </cell>
          <cell r="BA3147">
            <v>29620</v>
          </cell>
          <cell r="BB3147">
            <v>47400</v>
          </cell>
          <cell r="BC3147">
            <v>10.23</v>
          </cell>
          <cell r="BD3147">
            <v>15.25</v>
          </cell>
          <cell r="BE3147">
            <v>36.6</v>
          </cell>
          <cell r="BF3147">
            <v>29586</v>
          </cell>
          <cell r="BG3147" t="str">
            <v>NA</v>
          </cell>
          <cell r="BH3147" t="str">
            <v>Year-end</v>
          </cell>
          <cell r="BI3147" t="str">
            <v>Vertically Integrated</v>
          </cell>
          <cell r="BJ3147" t="str">
            <v>Fully Litigated</v>
          </cell>
          <cell r="BK3147" t="str">
            <v>No</v>
          </cell>
          <cell r="BL3147" t="str">
            <v>No</v>
          </cell>
        </row>
        <row r="3148">
          <cell r="AE3148">
            <v>298</v>
          </cell>
          <cell r="AF3148">
            <v>0</v>
          </cell>
          <cell r="AG3148">
            <v>1</v>
          </cell>
          <cell r="AH3148">
            <v>1</v>
          </cell>
          <cell r="AI3148">
            <v>1</v>
          </cell>
          <cell r="AJ3148">
            <v>0</v>
          </cell>
          <cell r="AL3148">
            <v>55</v>
          </cell>
          <cell r="AM3148">
            <v>198</v>
          </cell>
          <cell r="AO3148" t="str">
            <v>C-R-811836</v>
          </cell>
          <cell r="AP3148">
            <v>1693</v>
          </cell>
          <cell r="AQ3148" t="str">
            <v>PA</v>
          </cell>
          <cell r="AR3148" t="str">
            <v>West Penn Power Company</v>
          </cell>
          <cell r="AS3148" t="str">
            <v>FE</v>
          </cell>
          <cell r="AT3148" t="str">
            <v>Electric</v>
          </cell>
          <cell r="AU3148">
            <v>30008</v>
          </cell>
          <cell r="AV3148">
            <v>93900</v>
          </cell>
          <cell r="AW3148">
            <v>11.78</v>
          </cell>
          <cell r="AX3148">
            <v>18</v>
          </cell>
          <cell r="AY3148">
            <v>36.5</v>
          </cell>
          <cell r="AZ3148" t="str">
            <v>NA</v>
          </cell>
          <cell r="BA3148">
            <v>30162</v>
          </cell>
          <cell r="BB3148">
            <v>48900</v>
          </cell>
          <cell r="BC3148" t="str">
            <v>NA</v>
          </cell>
          <cell r="BD3148" t="str">
            <v>NA</v>
          </cell>
          <cell r="BE3148" t="str">
            <v>NA</v>
          </cell>
          <cell r="BF3148">
            <v>30255</v>
          </cell>
          <cell r="BG3148" t="str">
            <v>NA</v>
          </cell>
          <cell r="BH3148" t="str">
            <v>Year-end</v>
          </cell>
          <cell r="BI3148" t="str">
            <v>Vertically Integrated</v>
          </cell>
          <cell r="BJ3148" t="str">
            <v>Settled</v>
          </cell>
          <cell r="BK3148" t="str">
            <v>No</v>
          </cell>
          <cell r="BL3148" t="str">
            <v>No</v>
          </cell>
        </row>
        <row r="3149">
          <cell r="AE3149">
            <v>298</v>
          </cell>
          <cell r="AF3149">
            <v>0</v>
          </cell>
          <cell r="AG3149">
            <v>1</v>
          </cell>
          <cell r="AH3149">
            <v>1</v>
          </cell>
          <cell r="AI3149">
            <v>1</v>
          </cell>
          <cell r="AJ3149">
            <v>1</v>
          </cell>
          <cell r="AL3149">
            <v>55</v>
          </cell>
          <cell r="AM3149">
            <v>198</v>
          </cell>
          <cell r="AO3149" t="str">
            <v>C-R-80031129</v>
          </cell>
          <cell r="AP3149">
            <v>1706</v>
          </cell>
          <cell r="AQ3149" t="str">
            <v>PA</v>
          </cell>
          <cell r="AR3149" t="str">
            <v>Columbia Gas of Pennsylvania, Inc.</v>
          </cell>
          <cell r="AS3149" t="str">
            <v>NI</v>
          </cell>
          <cell r="AT3149" t="str">
            <v>Natural Gas</v>
          </cell>
          <cell r="AU3149">
            <v>29311</v>
          </cell>
          <cell r="AV3149">
            <v>29500</v>
          </cell>
          <cell r="AW3149">
            <v>12</v>
          </cell>
          <cell r="AX3149">
            <v>15</v>
          </cell>
          <cell r="AY3149">
            <v>40.700000000000003</v>
          </cell>
          <cell r="AZ3149" t="str">
            <v>NA</v>
          </cell>
          <cell r="BA3149">
            <v>29461</v>
          </cell>
          <cell r="BB3149">
            <v>13800</v>
          </cell>
          <cell r="BC3149">
            <v>10.94</v>
          </cell>
          <cell r="BD3149">
            <v>13.61</v>
          </cell>
          <cell r="BE3149">
            <v>43.1</v>
          </cell>
          <cell r="BF3149">
            <v>29555</v>
          </cell>
          <cell r="BG3149" t="str">
            <v>NA</v>
          </cell>
          <cell r="BH3149" t="str">
            <v>Year-end</v>
          </cell>
          <cell r="BI3149" t="str">
            <v>Distribution</v>
          </cell>
          <cell r="BJ3149" t="str">
            <v>Settled</v>
          </cell>
          <cell r="BK3149" t="str">
            <v>No</v>
          </cell>
          <cell r="BL3149" t="str">
            <v>No</v>
          </cell>
        </row>
        <row r="3150">
          <cell r="AE3150">
            <v>298</v>
          </cell>
          <cell r="AF3150">
            <v>0</v>
          </cell>
          <cell r="AG3150">
            <v>1</v>
          </cell>
          <cell r="AH3150">
            <v>1</v>
          </cell>
          <cell r="AI3150">
            <v>1</v>
          </cell>
          <cell r="AJ3150">
            <v>1</v>
          </cell>
          <cell r="AL3150">
            <v>55</v>
          </cell>
          <cell r="AM3150">
            <v>198</v>
          </cell>
          <cell r="AO3150" t="str">
            <v>C-R-811627</v>
          </cell>
          <cell r="AP3150">
            <v>1724</v>
          </cell>
          <cell r="AQ3150" t="str">
            <v>PA</v>
          </cell>
          <cell r="AR3150" t="str">
            <v>Columbia Gas of Pennsylvania, Inc.</v>
          </cell>
          <cell r="AS3150" t="str">
            <v>NI</v>
          </cell>
          <cell r="AT3150" t="str">
            <v>Natural Gas</v>
          </cell>
          <cell r="AU3150">
            <v>29796</v>
          </cell>
          <cell r="AV3150">
            <v>33700</v>
          </cell>
          <cell r="AW3150">
            <v>13.91</v>
          </cell>
          <cell r="AX3150">
            <v>18.45</v>
          </cell>
          <cell r="AY3150">
            <v>51.5</v>
          </cell>
          <cell r="AZ3150" t="str">
            <v>NA</v>
          </cell>
          <cell r="BA3150">
            <v>29965</v>
          </cell>
          <cell r="BB3150">
            <v>16200</v>
          </cell>
          <cell r="BC3150">
            <v>10.53</v>
          </cell>
          <cell r="BD3150">
            <v>11.95</v>
          </cell>
          <cell r="BE3150">
            <v>51.5</v>
          </cell>
          <cell r="BF3150">
            <v>30041</v>
          </cell>
          <cell r="BG3150" t="str">
            <v>NA</v>
          </cell>
          <cell r="BH3150" t="str">
            <v>Year-end</v>
          </cell>
          <cell r="BI3150" t="str">
            <v>Distribution</v>
          </cell>
          <cell r="BJ3150" t="str">
            <v>Settled</v>
          </cell>
          <cell r="BK3150" t="str">
            <v>No</v>
          </cell>
          <cell r="BL3150" t="str">
            <v>No</v>
          </cell>
        </row>
        <row r="3151">
          <cell r="AE3151">
            <v>298</v>
          </cell>
          <cell r="AF3151">
            <v>0</v>
          </cell>
          <cell r="AG3151">
            <v>1</v>
          </cell>
          <cell r="AH3151">
            <v>1</v>
          </cell>
          <cell r="AI3151">
            <v>1</v>
          </cell>
          <cell r="AJ3151">
            <v>1</v>
          </cell>
          <cell r="AL3151">
            <v>55</v>
          </cell>
          <cell r="AM3151">
            <v>198</v>
          </cell>
          <cell r="AO3151" t="str">
            <v>C-R-822042</v>
          </cell>
          <cell r="AP3151">
            <v>1725</v>
          </cell>
          <cell r="AQ3151" t="str">
            <v>PA</v>
          </cell>
          <cell r="AR3151" t="str">
            <v>Columbia Gas of Pennsylvania, Inc.</v>
          </cell>
          <cell r="AS3151" t="str">
            <v>NI</v>
          </cell>
          <cell r="AT3151" t="str">
            <v>Natural Gas</v>
          </cell>
          <cell r="AU3151">
            <v>30153</v>
          </cell>
          <cell r="AV3151">
            <v>43200</v>
          </cell>
          <cell r="AW3151">
            <v>15.7</v>
          </cell>
          <cell r="AX3151">
            <v>21.62</v>
          </cell>
          <cell r="AY3151">
            <v>49.8</v>
          </cell>
          <cell r="AZ3151" t="str">
            <v>NA</v>
          </cell>
          <cell r="BA3151">
            <v>30323</v>
          </cell>
          <cell r="BB3151">
            <v>21500</v>
          </cell>
          <cell r="BC3151" t="str">
            <v>NA</v>
          </cell>
          <cell r="BD3151" t="str">
            <v>NA</v>
          </cell>
          <cell r="BE3151" t="str">
            <v>NA</v>
          </cell>
          <cell r="BG3151" t="str">
            <v>NA</v>
          </cell>
          <cell r="BI3151" t="str">
            <v>Distribution</v>
          </cell>
          <cell r="BJ3151" t="str">
            <v>Settled</v>
          </cell>
          <cell r="BK3151" t="str">
            <v>No</v>
          </cell>
          <cell r="BL3151" t="str">
            <v>No</v>
          </cell>
        </row>
        <row r="3152">
          <cell r="AE3152">
            <v>298</v>
          </cell>
          <cell r="AF3152">
            <v>0</v>
          </cell>
          <cell r="AG3152">
            <v>1</v>
          </cell>
          <cell r="AH3152">
            <v>1</v>
          </cell>
          <cell r="AI3152">
            <v>1</v>
          </cell>
          <cell r="AJ3152">
            <v>1</v>
          </cell>
          <cell r="AL3152">
            <v>55</v>
          </cell>
          <cell r="AM3152">
            <v>198</v>
          </cell>
          <cell r="AO3152" t="str">
            <v>C-R-832493</v>
          </cell>
          <cell r="AP3152">
            <v>1728</v>
          </cell>
          <cell r="AQ3152" t="str">
            <v>PA</v>
          </cell>
          <cell r="AR3152" t="str">
            <v>Columbia Gas of Pennsylvania, Inc.</v>
          </cell>
          <cell r="AS3152" t="str">
            <v>NI</v>
          </cell>
          <cell r="AT3152" t="str">
            <v>Natural Gas</v>
          </cell>
          <cell r="AU3152">
            <v>30648</v>
          </cell>
          <cell r="AV3152">
            <v>28200</v>
          </cell>
          <cell r="AW3152">
            <v>13.6</v>
          </cell>
          <cell r="AX3152">
            <v>17</v>
          </cell>
          <cell r="AY3152">
            <v>52.1</v>
          </cell>
          <cell r="AZ3152">
            <v>247300</v>
          </cell>
          <cell r="BA3152">
            <v>30921</v>
          </cell>
          <cell r="BB3152">
            <v>9400</v>
          </cell>
          <cell r="BC3152">
            <v>12.18</v>
          </cell>
          <cell r="BD3152">
            <v>14.52</v>
          </cell>
          <cell r="BE3152">
            <v>49.36</v>
          </cell>
          <cell r="BF3152">
            <v>30894</v>
          </cell>
          <cell r="BG3152">
            <v>224200</v>
          </cell>
          <cell r="BH3152" t="str">
            <v>Year-end</v>
          </cell>
          <cell r="BI3152" t="str">
            <v>Distribution</v>
          </cell>
          <cell r="BJ3152" t="str">
            <v>Fully Litigated</v>
          </cell>
          <cell r="BK3152" t="str">
            <v>No</v>
          </cell>
          <cell r="BL3152" t="str">
            <v>No</v>
          </cell>
        </row>
        <row r="3153">
          <cell r="AE3153">
            <v>298</v>
          </cell>
          <cell r="AF3153">
            <v>0</v>
          </cell>
          <cell r="AG3153">
            <v>1</v>
          </cell>
          <cell r="AH3153">
            <v>1</v>
          </cell>
          <cell r="AI3153">
            <v>1</v>
          </cell>
          <cell r="AJ3153">
            <v>1</v>
          </cell>
          <cell r="AL3153">
            <v>55</v>
          </cell>
          <cell r="AM3153">
            <v>198</v>
          </cell>
          <cell r="AO3153" t="str">
            <v>C-R-860527</v>
          </cell>
          <cell r="AP3153">
            <v>1730</v>
          </cell>
          <cell r="AQ3153" t="str">
            <v>PA</v>
          </cell>
          <cell r="AR3153" t="str">
            <v>Columbia Gas of Pennsylvania, Inc.</v>
          </cell>
          <cell r="AS3153" t="str">
            <v>NI</v>
          </cell>
          <cell r="AT3153" t="str">
            <v>Natural Gas</v>
          </cell>
          <cell r="AU3153">
            <v>31742</v>
          </cell>
          <cell r="AV3153">
            <v>19700</v>
          </cell>
          <cell r="AW3153">
            <v>10.9</v>
          </cell>
          <cell r="AX3153">
            <v>14.26</v>
          </cell>
          <cell r="AY3153">
            <v>43.8</v>
          </cell>
          <cell r="AZ3153" t="str">
            <v>NA</v>
          </cell>
          <cell r="BA3153">
            <v>31891</v>
          </cell>
          <cell r="BB3153">
            <v>7000</v>
          </cell>
          <cell r="BC3153" t="str">
            <v>NA</v>
          </cell>
          <cell r="BD3153" t="str">
            <v>NA</v>
          </cell>
          <cell r="BE3153" t="str">
            <v>NA</v>
          </cell>
          <cell r="BF3153">
            <v>31989</v>
          </cell>
          <cell r="BG3153" t="str">
            <v>NA</v>
          </cell>
          <cell r="BH3153" t="str">
            <v>Year-end</v>
          </cell>
          <cell r="BI3153" t="str">
            <v>Distribution</v>
          </cell>
          <cell r="BJ3153" t="str">
            <v>Settled</v>
          </cell>
          <cell r="BK3153" t="str">
            <v>No</v>
          </cell>
          <cell r="BL3153" t="str">
            <v>No</v>
          </cell>
        </row>
        <row r="3154">
          <cell r="AE3154">
            <v>298</v>
          </cell>
          <cell r="AF3154">
            <v>0</v>
          </cell>
          <cell r="AG3154">
            <v>1</v>
          </cell>
          <cell r="AH3154">
            <v>1</v>
          </cell>
          <cell r="AI3154">
            <v>1</v>
          </cell>
          <cell r="AJ3154">
            <v>1</v>
          </cell>
          <cell r="AL3154">
            <v>55</v>
          </cell>
          <cell r="AM3154">
            <v>198</v>
          </cell>
          <cell r="AO3154" t="str">
            <v>C-R-870832</v>
          </cell>
          <cell r="AP3154">
            <v>1743</v>
          </cell>
          <cell r="AQ3154" t="str">
            <v>PA</v>
          </cell>
          <cell r="AR3154" t="str">
            <v>Columbia Gas of Pennsylvania, Inc.</v>
          </cell>
          <cell r="AS3154" t="str">
            <v>NI</v>
          </cell>
          <cell r="AT3154" t="str">
            <v>Natural Gas</v>
          </cell>
          <cell r="AU3154">
            <v>32106</v>
          </cell>
          <cell r="AV3154">
            <v>22100</v>
          </cell>
          <cell r="AW3154">
            <v>12.01</v>
          </cell>
          <cell r="AX3154">
            <v>15.5</v>
          </cell>
          <cell r="AY3154">
            <v>45.9</v>
          </cell>
          <cell r="AZ3154" t="str">
            <v>NA</v>
          </cell>
          <cell r="BA3154">
            <v>32289</v>
          </cell>
          <cell r="BB3154">
            <v>11000</v>
          </cell>
          <cell r="BC3154" t="str">
            <v>NA</v>
          </cell>
          <cell r="BD3154" t="str">
            <v>NA</v>
          </cell>
          <cell r="BE3154" t="str">
            <v>NA</v>
          </cell>
          <cell r="BF3154">
            <v>32355</v>
          </cell>
          <cell r="BG3154" t="str">
            <v>NA</v>
          </cell>
          <cell r="BH3154" t="str">
            <v>Year-end</v>
          </cell>
          <cell r="BI3154" t="str">
            <v>Distribution</v>
          </cell>
          <cell r="BJ3154" t="str">
            <v>Settled</v>
          </cell>
          <cell r="BK3154" t="str">
            <v>No</v>
          </cell>
          <cell r="BL3154" t="str">
            <v>No</v>
          </cell>
        </row>
        <row r="3155">
          <cell r="AE3155">
            <v>298</v>
          </cell>
          <cell r="AF3155">
            <v>0</v>
          </cell>
          <cell r="AG3155">
            <v>1</v>
          </cell>
          <cell r="AH3155">
            <v>1</v>
          </cell>
          <cell r="AI3155">
            <v>1</v>
          </cell>
          <cell r="AJ3155">
            <v>1</v>
          </cell>
          <cell r="AL3155">
            <v>55</v>
          </cell>
          <cell r="AM3155">
            <v>198</v>
          </cell>
          <cell r="AO3155" t="str">
            <v>C-R-80041169</v>
          </cell>
          <cell r="AP3155">
            <v>1745</v>
          </cell>
          <cell r="AQ3155" t="str">
            <v>PA</v>
          </cell>
          <cell r="AR3155" t="str">
            <v>Equitable Gas Company, LLC</v>
          </cell>
          <cell r="AS3155" t="str">
            <v>WTRG</v>
          </cell>
          <cell r="AT3155" t="str">
            <v>Natural Gas</v>
          </cell>
          <cell r="AU3155">
            <v>29371</v>
          </cell>
          <cell r="AV3155">
            <v>23600</v>
          </cell>
          <cell r="AW3155">
            <v>12</v>
          </cell>
          <cell r="AX3155">
            <v>15.25</v>
          </cell>
          <cell r="AY3155">
            <v>49.7</v>
          </cell>
          <cell r="AZ3155" t="str">
            <v>NA</v>
          </cell>
          <cell r="BA3155">
            <v>29518</v>
          </cell>
          <cell r="BB3155">
            <v>13200</v>
          </cell>
          <cell r="BC3155">
            <v>11.3</v>
          </cell>
          <cell r="BD3155">
            <v>14</v>
          </cell>
          <cell r="BE3155">
            <v>46.3</v>
          </cell>
          <cell r="BF3155">
            <v>29251</v>
          </cell>
          <cell r="BG3155" t="str">
            <v>NA</v>
          </cell>
          <cell r="BH3155" t="str">
            <v>Year-end</v>
          </cell>
          <cell r="BI3155" t="str">
            <v>Distribution</v>
          </cell>
          <cell r="BJ3155" t="str">
            <v>Settled</v>
          </cell>
          <cell r="BK3155" t="str">
            <v>No</v>
          </cell>
          <cell r="BL3155" t="str">
            <v>No</v>
          </cell>
        </row>
        <row r="3156">
          <cell r="AE3156">
            <v>298</v>
          </cell>
          <cell r="AF3156">
            <v>0</v>
          </cell>
          <cell r="AG3156">
            <v>1</v>
          </cell>
          <cell r="AH3156">
            <v>1</v>
          </cell>
          <cell r="AI3156">
            <v>1</v>
          </cell>
          <cell r="AJ3156">
            <v>1</v>
          </cell>
          <cell r="AL3156">
            <v>55</v>
          </cell>
          <cell r="AM3156">
            <v>198</v>
          </cell>
          <cell r="AO3156" t="str">
            <v>C-R-822133</v>
          </cell>
          <cell r="AP3156">
            <v>1747</v>
          </cell>
          <cell r="AQ3156" t="str">
            <v>PA</v>
          </cell>
          <cell r="AR3156" t="str">
            <v>Equitable Gas Company, LLC</v>
          </cell>
          <cell r="AS3156" t="str">
            <v>WTRG</v>
          </cell>
          <cell r="AT3156" t="str">
            <v>Natural Gas</v>
          </cell>
          <cell r="AU3156">
            <v>30236</v>
          </cell>
          <cell r="AV3156">
            <v>50500</v>
          </cell>
          <cell r="AW3156">
            <v>12.9</v>
          </cell>
          <cell r="AX3156">
            <v>15.3</v>
          </cell>
          <cell r="AY3156">
            <v>54</v>
          </cell>
          <cell r="AZ3156">
            <v>306600</v>
          </cell>
          <cell r="BA3156">
            <v>30505</v>
          </cell>
          <cell r="BB3156">
            <v>41400</v>
          </cell>
          <cell r="BC3156">
            <v>12.98</v>
          </cell>
          <cell r="BD3156">
            <v>15.5</v>
          </cell>
          <cell r="BE3156">
            <v>54</v>
          </cell>
          <cell r="BF3156">
            <v>30102</v>
          </cell>
          <cell r="BG3156">
            <v>281900</v>
          </cell>
          <cell r="BH3156" t="str">
            <v>Year-end</v>
          </cell>
          <cell r="BI3156" t="str">
            <v>Distribution</v>
          </cell>
          <cell r="BJ3156" t="str">
            <v>Fully Litigated</v>
          </cell>
          <cell r="BK3156" t="str">
            <v>No</v>
          </cell>
          <cell r="BL3156" t="str">
            <v>No</v>
          </cell>
        </row>
        <row r="3157">
          <cell r="AE3157">
            <v>298</v>
          </cell>
          <cell r="AF3157">
            <v>0</v>
          </cell>
          <cell r="AG3157">
            <v>1</v>
          </cell>
          <cell r="AH3157">
            <v>1</v>
          </cell>
          <cell r="AI3157">
            <v>1</v>
          </cell>
          <cell r="AJ3157">
            <v>1</v>
          </cell>
          <cell r="AL3157">
            <v>55</v>
          </cell>
          <cell r="AM3157">
            <v>198</v>
          </cell>
          <cell r="AO3157" t="str">
            <v>C-R-842769</v>
          </cell>
          <cell r="AP3157">
            <v>1748</v>
          </cell>
          <cell r="AQ3157" t="str">
            <v>PA</v>
          </cell>
          <cell r="AR3157" t="str">
            <v>Equitable Gas Company, LLC</v>
          </cell>
          <cell r="AS3157" t="str">
            <v>WTRG</v>
          </cell>
          <cell r="AT3157" t="str">
            <v>Natural Gas</v>
          </cell>
          <cell r="AU3157">
            <v>31051</v>
          </cell>
          <cell r="AV3157">
            <v>36300</v>
          </cell>
          <cell r="AW3157">
            <v>13.2</v>
          </cell>
          <cell r="AX3157">
            <v>16</v>
          </cell>
          <cell r="AY3157">
            <v>54</v>
          </cell>
          <cell r="AZ3157">
            <v>309800</v>
          </cell>
          <cell r="BA3157">
            <v>31316</v>
          </cell>
          <cell r="BB3157">
            <v>26000</v>
          </cell>
          <cell r="BC3157">
            <v>12.42</v>
          </cell>
          <cell r="BD3157">
            <v>14.5</v>
          </cell>
          <cell r="BE3157">
            <v>54</v>
          </cell>
          <cell r="BF3157">
            <v>30925</v>
          </cell>
          <cell r="BG3157">
            <v>306900</v>
          </cell>
          <cell r="BH3157" t="str">
            <v>Year-end</v>
          </cell>
          <cell r="BI3157" t="str">
            <v>Distribution</v>
          </cell>
          <cell r="BJ3157" t="str">
            <v>Fully Litigated</v>
          </cell>
          <cell r="BK3157" t="str">
            <v>No</v>
          </cell>
          <cell r="BL3157" t="str">
            <v>No</v>
          </cell>
        </row>
        <row r="3158">
          <cell r="AE3158">
            <v>298</v>
          </cell>
          <cell r="AF3158">
            <v>0</v>
          </cell>
          <cell r="AG3158">
            <v>1</v>
          </cell>
          <cell r="AH3158">
            <v>1</v>
          </cell>
          <cell r="AI3158">
            <v>1</v>
          </cell>
          <cell r="AJ3158">
            <v>1</v>
          </cell>
          <cell r="AL3158">
            <v>55</v>
          </cell>
          <cell r="AM3158">
            <v>198</v>
          </cell>
          <cell r="AO3158" t="str">
            <v>C-R-79090956</v>
          </cell>
          <cell r="AP3158">
            <v>1749</v>
          </cell>
          <cell r="AQ3158" t="str">
            <v>PA</v>
          </cell>
          <cell r="AR3158" t="str">
            <v>National Fuel Gas Distribution Corporation</v>
          </cell>
          <cell r="AS3158" t="str">
            <v>NFG</v>
          </cell>
          <cell r="AT3158" t="str">
            <v>Natural Gas</v>
          </cell>
          <cell r="AU3158">
            <v>29157</v>
          </cell>
          <cell r="AV3158">
            <v>16600</v>
          </cell>
          <cell r="AW3158">
            <v>12.18</v>
          </cell>
          <cell r="AX3158">
            <v>16</v>
          </cell>
          <cell r="AY3158">
            <v>44.5</v>
          </cell>
          <cell r="AZ3158" t="str">
            <v>NA</v>
          </cell>
          <cell r="BA3158">
            <v>29461</v>
          </cell>
          <cell r="BB3158">
            <v>8500</v>
          </cell>
          <cell r="BC3158">
            <v>10.96</v>
          </cell>
          <cell r="BD3158">
            <v>14</v>
          </cell>
          <cell r="BE3158">
            <v>44.5</v>
          </cell>
          <cell r="BF3158">
            <v>29402</v>
          </cell>
          <cell r="BG3158" t="str">
            <v>NA</v>
          </cell>
          <cell r="BH3158" t="str">
            <v>Year-end</v>
          </cell>
          <cell r="BI3158" t="str">
            <v>Distribution</v>
          </cell>
          <cell r="BJ3158" t="str">
            <v>Fully Litigated</v>
          </cell>
          <cell r="BK3158" t="str">
            <v>No</v>
          </cell>
          <cell r="BL3158" t="str">
            <v>No</v>
          </cell>
        </row>
        <row r="3159">
          <cell r="AE3159">
            <v>298</v>
          </cell>
          <cell r="AF3159">
            <v>0</v>
          </cell>
          <cell r="AG3159">
            <v>1</v>
          </cell>
          <cell r="AH3159">
            <v>1</v>
          </cell>
          <cell r="AI3159">
            <v>1</v>
          </cell>
          <cell r="AJ3159">
            <v>1</v>
          </cell>
          <cell r="AL3159">
            <v>55</v>
          </cell>
          <cell r="AM3159">
            <v>198</v>
          </cell>
          <cell r="AO3159" t="str">
            <v>C-R-811600</v>
          </cell>
          <cell r="AP3159">
            <v>1750</v>
          </cell>
          <cell r="AQ3159" t="str">
            <v>PA</v>
          </cell>
          <cell r="AR3159" t="str">
            <v>National Fuel Gas Distribution Corporation</v>
          </cell>
          <cell r="AS3159" t="str">
            <v>NFG</v>
          </cell>
          <cell r="AT3159" t="str">
            <v>Natural Gas</v>
          </cell>
          <cell r="AU3159">
            <v>29763</v>
          </cell>
          <cell r="AV3159">
            <v>11000</v>
          </cell>
          <cell r="AW3159">
            <v>13.55</v>
          </cell>
          <cell r="AX3159">
            <v>18.5</v>
          </cell>
          <cell r="AY3159">
            <v>48</v>
          </cell>
          <cell r="AZ3159" t="str">
            <v>NA</v>
          </cell>
          <cell r="BA3159">
            <v>30036</v>
          </cell>
          <cell r="BB3159">
            <v>8500</v>
          </cell>
          <cell r="BC3159">
            <v>12.35</v>
          </cell>
          <cell r="BD3159">
            <v>16</v>
          </cell>
          <cell r="BE3159">
            <v>48</v>
          </cell>
          <cell r="BF3159">
            <v>30010</v>
          </cell>
          <cell r="BG3159" t="str">
            <v>NA</v>
          </cell>
          <cell r="BH3159" t="str">
            <v>Year-end</v>
          </cell>
          <cell r="BI3159" t="str">
            <v>Distribution</v>
          </cell>
          <cell r="BJ3159" t="str">
            <v>Fully Litigated</v>
          </cell>
          <cell r="BK3159" t="str">
            <v>No</v>
          </cell>
          <cell r="BL3159" t="str">
            <v>No</v>
          </cell>
        </row>
        <row r="3160">
          <cell r="AE3160">
            <v>298</v>
          </cell>
          <cell r="AF3160">
            <v>0</v>
          </cell>
          <cell r="AG3160">
            <v>1</v>
          </cell>
          <cell r="AH3160">
            <v>1</v>
          </cell>
          <cell r="AI3160">
            <v>1</v>
          </cell>
          <cell r="AJ3160">
            <v>1</v>
          </cell>
          <cell r="AL3160">
            <v>55</v>
          </cell>
          <cell r="AM3160">
            <v>198</v>
          </cell>
          <cell r="AO3160" t="str">
            <v>C-R-822145</v>
          </cell>
          <cell r="AP3160">
            <v>1752</v>
          </cell>
          <cell r="AQ3160" t="str">
            <v>PA</v>
          </cell>
          <cell r="AR3160" t="str">
            <v>National Fuel Gas Distribution Corporation</v>
          </cell>
          <cell r="AS3160" t="str">
            <v>NFG</v>
          </cell>
          <cell r="AT3160" t="str">
            <v>Natural Gas</v>
          </cell>
          <cell r="AU3160">
            <v>30295</v>
          </cell>
          <cell r="AV3160">
            <v>15700</v>
          </cell>
          <cell r="AW3160">
            <v>14.16</v>
          </cell>
          <cell r="AX3160">
            <v>19</v>
          </cell>
          <cell r="AY3160">
            <v>43.9</v>
          </cell>
          <cell r="AZ3160" t="str">
            <v>NA</v>
          </cell>
          <cell r="BA3160">
            <v>30435</v>
          </cell>
          <cell r="BB3160">
            <v>7000</v>
          </cell>
          <cell r="BC3160">
            <v>11.9</v>
          </cell>
          <cell r="BD3160">
            <v>15.05</v>
          </cell>
          <cell r="BE3160" t="str">
            <v>NA</v>
          </cell>
          <cell r="BG3160" t="str">
            <v>NA</v>
          </cell>
          <cell r="BI3160" t="str">
            <v>Distribution</v>
          </cell>
          <cell r="BJ3160" t="str">
            <v>Settled</v>
          </cell>
          <cell r="BK3160" t="str">
            <v>No</v>
          </cell>
          <cell r="BL3160" t="str">
            <v>No</v>
          </cell>
        </row>
        <row r="3161">
          <cell r="AE3161">
            <v>298</v>
          </cell>
          <cell r="AF3161">
            <v>0</v>
          </cell>
          <cell r="AG3161">
            <v>1</v>
          </cell>
          <cell r="AH3161">
            <v>1</v>
          </cell>
          <cell r="AI3161">
            <v>1</v>
          </cell>
          <cell r="AJ3161">
            <v>1</v>
          </cell>
          <cell r="AL3161">
            <v>55</v>
          </cell>
          <cell r="AM3161">
            <v>198</v>
          </cell>
          <cell r="AO3161" t="str">
            <v>C-R-832469</v>
          </cell>
          <cell r="AP3161">
            <v>1753</v>
          </cell>
          <cell r="AQ3161" t="str">
            <v>PA</v>
          </cell>
          <cell r="AR3161" t="str">
            <v>National Fuel Gas Distribution Corporation</v>
          </cell>
          <cell r="AS3161" t="str">
            <v>NFG</v>
          </cell>
          <cell r="AT3161" t="str">
            <v>Natural Gas</v>
          </cell>
          <cell r="AU3161">
            <v>30617</v>
          </cell>
          <cell r="AV3161">
            <v>10400</v>
          </cell>
          <cell r="AW3161">
            <v>13.09</v>
          </cell>
          <cell r="AX3161">
            <v>17</v>
          </cell>
          <cell r="AY3161">
            <v>47</v>
          </cell>
          <cell r="AZ3161" t="str">
            <v>NA</v>
          </cell>
          <cell r="BA3161">
            <v>30791</v>
          </cell>
          <cell r="BB3161">
            <v>3700</v>
          </cell>
          <cell r="BC3161" t="str">
            <v>NA</v>
          </cell>
          <cell r="BD3161" t="str">
            <v>NA</v>
          </cell>
          <cell r="BE3161" t="str">
            <v>NA</v>
          </cell>
          <cell r="BG3161" t="str">
            <v>NA</v>
          </cell>
          <cell r="BI3161" t="str">
            <v>Distribution</v>
          </cell>
          <cell r="BJ3161" t="str">
            <v>Settled</v>
          </cell>
          <cell r="BK3161" t="str">
            <v>No</v>
          </cell>
          <cell r="BL3161" t="str">
            <v>No</v>
          </cell>
        </row>
        <row r="3162">
          <cell r="AE3162">
            <v>298</v>
          </cell>
          <cell r="AF3162">
            <v>0</v>
          </cell>
          <cell r="AG3162">
            <v>1</v>
          </cell>
          <cell r="AH3162">
            <v>1</v>
          </cell>
          <cell r="AI3162">
            <v>1</v>
          </cell>
          <cell r="AJ3162">
            <v>1</v>
          </cell>
          <cell r="AL3162">
            <v>55</v>
          </cell>
          <cell r="AM3162">
            <v>198</v>
          </cell>
          <cell r="AO3162" t="str">
            <v>C-R-850287</v>
          </cell>
          <cell r="AP3162">
            <v>1755</v>
          </cell>
          <cell r="AQ3162" t="str">
            <v>PA</v>
          </cell>
          <cell r="AR3162" t="str">
            <v>National Fuel Gas Distribution Corporation</v>
          </cell>
          <cell r="AS3162" t="str">
            <v>NFG</v>
          </cell>
          <cell r="AT3162" t="str">
            <v>Natural Gas</v>
          </cell>
          <cell r="AU3162">
            <v>31468</v>
          </cell>
          <cell r="AV3162">
            <v>17000</v>
          </cell>
          <cell r="AW3162">
            <v>12.22</v>
          </cell>
          <cell r="AX3162">
            <v>14.9</v>
          </cell>
          <cell r="AY3162">
            <v>51.2</v>
          </cell>
          <cell r="AZ3162" t="str">
            <v>NA</v>
          </cell>
          <cell r="BA3162">
            <v>31741</v>
          </cell>
          <cell r="BB3162">
            <v>7700</v>
          </cell>
          <cell r="BC3162">
            <v>11.12</v>
          </cell>
          <cell r="BD3162">
            <v>13.15</v>
          </cell>
          <cell r="BE3162">
            <v>51.2</v>
          </cell>
          <cell r="BF3162">
            <v>31685</v>
          </cell>
          <cell r="BG3162">
            <v>120600</v>
          </cell>
          <cell r="BH3162" t="str">
            <v>Year-end</v>
          </cell>
          <cell r="BI3162" t="str">
            <v>Distribution</v>
          </cell>
          <cell r="BJ3162" t="str">
            <v>Fully Litigated</v>
          </cell>
          <cell r="BK3162" t="str">
            <v>No</v>
          </cell>
          <cell r="BL3162" t="str">
            <v>No</v>
          </cell>
        </row>
        <row r="3163">
          <cell r="AE3163">
            <v>298</v>
          </cell>
          <cell r="AF3163">
            <v>0</v>
          </cell>
          <cell r="AG3163">
            <v>1</v>
          </cell>
          <cell r="AH3163">
            <v>1</v>
          </cell>
          <cell r="AI3163">
            <v>1</v>
          </cell>
          <cell r="AJ3163">
            <v>1</v>
          </cell>
          <cell r="AL3163">
            <v>55</v>
          </cell>
          <cell r="AM3163">
            <v>198</v>
          </cell>
          <cell r="AO3163" t="str">
            <v>C-R-870719</v>
          </cell>
          <cell r="AP3163">
            <v>1756</v>
          </cell>
          <cell r="AQ3163" t="str">
            <v>PA</v>
          </cell>
          <cell r="AR3163" t="str">
            <v>National Fuel Gas Distribution Corporation</v>
          </cell>
          <cell r="AS3163" t="str">
            <v>NFG</v>
          </cell>
          <cell r="AT3163" t="str">
            <v>Natural Gas</v>
          </cell>
          <cell r="AU3163">
            <v>32017</v>
          </cell>
          <cell r="AV3163">
            <v>12500</v>
          </cell>
          <cell r="AW3163">
            <v>11.73</v>
          </cell>
          <cell r="AX3163">
            <v>14.75</v>
          </cell>
          <cell r="AY3163">
            <v>50.1</v>
          </cell>
          <cell r="AZ3163">
            <v>138900</v>
          </cell>
          <cell r="BA3163">
            <v>32290</v>
          </cell>
          <cell r="BB3163">
            <v>6100</v>
          </cell>
          <cell r="BC3163">
            <v>10.94</v>
          </cell>
          <cell r="BD3163">
            <v>13.18</v>
          </cell>
          <cell r="BE3163">
            <v>50.1</v>
          </cell>
          <cell r="BF3163">
            <v>32233</v>
          </cell>
          <cell r="BG3163">
            <v>133100</v>
          </cell>
          <cell r="BH3163" t="str">
            <v>Year-end</v>
          </cell>
          <cell r="BI3163" t="str">
            <v>Distribution</v>
          </cell>
          <cell r="BJ3163" t="str">
            <v>Fully Litigated</v>
          </cell>
          <cell r="BK3163" t="str">
            <v>No</v>
          </cell>
          <cell r="BL3163" t="str">
            <v>No</v>
          </cell>
        </row>
        <row r="3164">
          <cell r="AE3164">
            <v>298</v>
          </cell>
          <cell r="AF3164">
            <v>0</v>
          </cell>
          <cell r="AG3164">
            <v>1</v>
          </cell>
          <cell r="AH3164">
            <v>1</v>
          </cell>
          <cell r="AI3164">
            <v>1</v>
          </cell>
          <cell r="AJ3164">
            <v>1</v>
          </cell>
          <cell r="AL3164">
            <v>55</v>
          </cell>
          <cell r="AM3164">
            <v>198</v>
          </cell>
          <cell r="AO3164" t="str">
            <v>C-R-891218</v>
          </cell>
          <cell r="AP3164">
            <v>1757</v>
          </cell>
          <cell r="AQ3164" t="str">
            <v>PA</v>
          </cell>
          <cell r="AR3164" t="str">
            <v>National Fuel Gas Distribution Corporation</v>
          </cell>
          <cell r="AS3164" t="str">
            <v>NFG</v>
          </cell>
          <cell r="AT3164" t="str">
            <v>Natural Gas</v>
          </cell>
          <cell r="AU3164">
            <v>32601</v>
          </cell>
          <cell r="AV3164">
            <v>23600</v>
          </cell>
          <cell r="AW3164">
            <v>12.04</v>
          </cell>
          <cell r="AX3164">
            <v>14.3</v>
          </cell>
          <cell r="AY3164">
            <v>48.3</v>
          </cell>
          <cell r="AZ3164" t="str">
            <v>NA</v>
          </cell>
          <cell r="BA3164">
            <v>32863</v>
          </cell>
          <cell r="BB3164">
            <v>16800</v>
          </cell>
          <cell r="BC3164">
            <v>11.05</v>
          </cell>
          <cell r="BD3164">
            <v>12.8</v>
          </cell>
          <cell r="BE3164">
            <v>48.3</v>
          </cell>
          <cell r="BF3164">
            <v>32873</v>
          </cell>
          <cell r="BG3164" t="str">
            <v>NA</v>
          </cell>
          <cell r="BH3164" t="str">
            <v>Year-end</v>
          </cell>
          <cell r="BI3164" t="str">
            <v>Distribution</v>
          </cell>
          <cell r="BJ3164" t="str">
            <v>Fully Litigated</v>
          </cell>
          <cell r="BK3164" t="str">
            <v>No</v>
          </cell>
          <cell r="BL3164" t="str">
            <v>No</v>
          </cell>
        </row>
        <row r="3165">
          <cell r="AE3165">
            <v>298</v>
          </cell>
          <cell r="AF3165">
            <v>0</v>
          </cell>
          <cell r="AG3165">
            <v>1</v>
          </cell>
          <cell r="AH3165">
            <v>1</v>
          </cell>
          <cell r="AI3165">
            <v>1</v>
          </cell>
          <cell r="AJ3165">
            <v>1</v>
          </cell>
          <cell r="AL3165">
            <v>55</v>
          </cell>
          <cell r="AM3165">
            <v>198</v>
          </cell>
          <cell r="AO3165" t="str">
            <v>C-R-80041172</v>
          </cell>
          <cell r="AP3165">
            <v>1759</v>
          </cell>
          <cell r="AQ3165" t="str">
            <v>PA</v>
          </cell>
          <cell r="AR3165" t="str">
            <v>Peoples Natural Gas Company LLC</v>
          </cell>
          <cell r="AS3165" t="str">
            <v>WTRG</v>
          </cell>
          <cell r="AT3165" t="str">
            <v>Natural Gas</v>
          </cell>
          <cell r="AU3165">
            <v>29340</v>
          </cell>
          <cell r="AV3165">
            <v>32600</v>
          </cell>
          <cell r="AW3165">
            <v>13.67</v>
          </cell>
          <cell r="AX3165">
            <v>17.97</v>
          </cell>
          <cell r="AY3165">
            <v>55.5</v>
          </cell>
          <cell r="AZ3165" t="str">
            <v>NA</v>
          </cell>
          <cell r="BA3165">
            <v>29454</v>
          </cell>
          <cell r="BB3165">
            <v>14700</v>
          </cell>
          <cell r="BC3165">
            <v>10.79</v>
          </cell>
          <cell r="BD3165">
            <v>13.03</v>
          </cell>
          <cell r="BE3165">
            <v>55.5</v>
          </cell>
          <cell r="BF3165">
            <v>29220</v>
          </cell>
          <cell r="BG3165" t="str">
            <v>NA</v>
          </cell>
          <cell r="BH3165" t="str">
            <v>Year-end</v>
          </cell>
          <cell r="BI3165" t="str">
            <v>Distribution</v>
          </cell>
          <cell r="BJ3165" t="str">
            <v>Settled</v>
          </cell>
          <cell r="BK3165" t="str">
            <v>No</v>
          </cell>
          <cell r="BL3165" t="str">
            <v>No</v>
          </cell>
        </row>
        <row r="3166">
          <cell r="AE3166">
            <v>298</v>
          </cell>
          <cell r="AF3166">
            <v>0</v>
          </cell>
          <cell r="AG3166">
            <v>1</v>
          </cell>
          <cell r="AH3166">
            <v>1</v>
          </cell>
          <cell r="AI3166">
            <v>1</v>
          </cell>
          <cell r="AJ3166">
            <v>1</v>
          </cell>
          <cell r="AL3166">
            <v>55</v>
          </cell>
          <cell r="AM3166">
            <v>198</v>
          </cell>
          <cell r="AO3166" t="str">
            <v>C-R-811457</v>
          </cell>
          <cell r="AP3166">
            <v>1761</v>
          </cell>
          <cell r="AQ3166" t="str">
            <v>PA</v>
          </cell>
          <cell r="AR3166" t="str">
            <v>Peoples Natural Gas Company LLC</v>
          </cell>
          <cell r="AS3166" t="str">
            <v>WTRG</v>
          </cell>
          <cell r="AT3166" t="str">
            <v>Natural Gas</v>
          </cell>
          <cell r="AU3166">
            <v>29706</v>
          </cell>
          <cell r="AV3166">
            <v>26000</v>
          </cell>
          <cell r="AW3166">
            <v>13.56</v>
          </cell>
          <cell r="AX3166">
            <v>17.2</v>
          </cell>
          <cell r="AY3166">
            <v>55.8</v>
          </cell>
          <cell r="AZ3166" t="str">
            <v>NA</v>
          </cell>
          <cell r="BA3166">
            <v>29852</v>
          </cell>
          <cell r="BB3166">
            <v>12500</v>
          </cell>
          <cell r="BC3166">
            <v>11.72</v>
          </cell>
          <cell r="BD3166">
            <v>14.34</v>
          </cell>
          <cell r="BE3166">
            <v>58</v>
          </cell>
          <cell r="BF3166">
            <v>29951</v>
          </cell>
          <cell r="BG3166" t="str">
            <v>NA</v>
          </cell>
          <cell r="BH3166" t="str">
            <v>Year-end</v>
          </cell>
          <cell r="BI3166" t="str">
            <v>Distribution</v>
          </cell>
          <cell r="BJ3166" t="str">
            <v>Settled</v>
          </cell>
          <cell r="BK3166" t="str">
            <v>No</v>
          </cell>
          <cell r="BL3166" t="str">
            <v>No</v>
          </cell>
        </row>
        <row r="3167">
          <cell r="AE3167">
            <v>298</v>
          </cell>
          <cell r="AF3167">
            <v>0</v>
          </cell>
          <cell r="AG3167">
            <v>1</v>
          </cell>
          <cell r="AH3167">
            <v>1</v>
          </cell>
          <cell r="AI3167">
            <v>1</v>
          </cell>
          <cell r="AJ3167">
            <v>1</v>
          </cell>
          <cell r="AL3167">
            <v>55</v>
          </cell>
          <cell r="AM3167">
            <v>198</v>
          </cell>
          <cell r="AO3167" t="str">
            <v>C-R-821906</v>
          </cell>
          <cell r="AP3167">
            <v>1762</v>
          </cell>
          <cell r="AQ3167" t="str">
            <v>PA</v>
          </cell>
          <cell r="AR3167" t="str">
            <v>Peoples Natural Gas Company LLC</v>
          </cell>
          <cell r="AS3167" t="str">
            <v>WTRG</v>
          </cell>
          <cell r="AT3167" t="str">
            <v>Natural Gas</v>
          </cell>
          <cell r="AU3167">
            <v>30057</v>
          </cell>
          <cell r="AV3167">
            <v>49400</v>
          </cell>
          <cell r="AW3167">
            <v>14.35</v>
          </cell>
          <cell r="AX3167">
            <v>18</v>
          </cell>
          <cell r="AY3167">
            <v>56.5</v>
          </cell>
          <cell r="AZ3167" t="str">
            <v>NA</v>
          </cell>
          <cell r="BA3167">
            <v>30260</v>
          </cell>
          <cell r="BB3167">
            <v>32800</v>
          </cell>
          <cell r="BC3167">
            <v>12.7</v>
          </cell>
          <cell r="BD3167">
            <v>14.73</v>
          </cell>
          <cell r="BE3167">
            <v>52.1</v>
          </cell>
          <cell r="BF3167">
            <v>29951</v>
          </cell>
          <cell r="BG3167" t="str">
            <v>NA</v>
          </cell>
          <cell r="BH3167" t="str">
            <v>Year-end</v>
          </cell>
          <cell r="BI3167" t="str">
            <v>Distribution</v>
          </cell>
          <cell r="BJ3167" t="str">
            <v>Settled</v>
          </cell>
          <cell r="BK3167" t="str">
            <v>No</v>
          </cell>
          <cell r="BL3167" t="str">
            <v>No</v>
          </cell>
        </row>
        <row r="3168">
          <cell r="AE3168">
            <v>298</v>
          </cell>
          <cell r="AF3168">
            <v>0</v>
          </cell>
          <cell r="AG3168">
            <v>1</v>
          </cell>
          <cell r="AH3168">
            <v>1</v>
          </cell>
          <cell r="AI3168">
            <v>1</v>
          </cell>
          <cell r="AJ3168">
            <v>1</v>
          </cell>
          <cell r="AL3168">
            <v>55</v>
          </cell>
          <cell r="AM3168">
            <v>198</v>
          </cell>
          <cell r="AO3168" t="str">
            <v>C-R-832315</v>
          </cell>
          <cell r="AP3168">
            <v>1764</v>
          </cell>
          <cell r="AQ3168" t="str">
            <v>PA</v>
          </cell>
          <cell r="AR3168" t="str">
            <v>Peoples Natural Gas Company LLC</v>
          </cell>
          <cell r="AS3168" t="str">
            <v>WTRG</v>
          </cell>
          <cell r="AT3168" t="str">
            <v>Natural Gas</v>
          </cell>
          <cell r="AU3168">
            <v>30421</v>
          </cell>
          <cell r="AV3168">
            <v>36700</v>
          </cell>
          <cell r="AW3168">
            <v>13.69</v>
          </cell>
          <cell r="AX3168">
            <v>17</v>
          </cell>
          <cell r="AY3168">
            <v>58.6</v>
          </cell>
          <cell r="AZ3168" t="str">
            <v>NA</v>
          </cell>
          <cell r="BA3168">
            <v>30694</v>
          </cell>
          <cell r="BB3168">
            <v>21500</v>
          </cell>
          <cell r="BC3168">
            <v>12.57</v>
          </cell>
          <cell r="BD3168">
            <v>15.5</v>
          </cell>
          <cell r="BE3168">
            <v>57</v>
          </cell>
          <cell r="BF3168">
            <v>30681</v>
          </cell>
          <cell r="BG3168" t="str">
            <v>NA</v>
          </cell>
          <cell r="BH3168" t="str">
            <v>Year-end</v>
          </cell>
          <cell r="BI3168" t="str">
            <v>Distribution</v>
          </cell>
          <cell r="BJ3168" t="str">
            <v>Fully Litigated</v>
          </cell>
          <cell r="BK3168" t="str">
            <v>No</v>
          </cell>
          <cell r="BL3168" t="str">
            <v>No</v>
          </cell>
        </row>
        <row r="3169">
          <cell r="AE3169">
            <v>298</v>
          </cell>
          <cell r="AF3169">
            <v>0</v>
          </cell>
          <cell r="AG3169">
            <v>1</v>
          </cell>
          <cell r="AH3169">
            <v>1</v>
          </cell>
          <cell r="AI3169">
            <v>1</v>
          </cell>
          <cell r="AJ3169">
            <v>1</v>
          </cell>
          <cell r="AL3169">
            <v>55</v>
          </cell>
          <cell r="AM3169">
            <v>198</v>
          </cell>
          <cell r="AO3169" t="str">
            <v>C-R-850270</v>
          </cell>
          <cell r="AP3169">
            <v>1765</v>
          </cell>
          <cell r="AQ3169" t="str">
            <v>PA</v>
          </cell>
          <cell r="AR3169" t="str">
            <v>Peoples Natural Gas Company LLC</v>
          </cell>
          <cell r="AS3169" t="str">
            <v>WTRG</v>
          </cell>
          <cell r="AT3169" t="str">
            <v>Natural Gas</v>
          </cell>
          <cell r="AU3169">
            <v>31440</v>
          </cell>
          <cell r="AV3169">
            <v>17000</v>
          </cell>
          <cell r="AW3169">
            <v>11.95</v>
          </cell>
          <cell r="AX3169">
            <v>13.9</v>
          </cell>
          <cell r="AY3169">
            <v>67.5</v>
          </cell>
          <cell r="AZ3169">
            <v>280700</v>
          </cell>
          <cell r="BA3169">
            <v>31715</v>
          </cell>
          <cell r="BB3169">
            <v>7100</v>
          </cell>
          <cell r="BC3169">
            <v>11.03</v>
          </cell>
          <cell r="BD3169">
            <v>13</v>
          </cell>
          <cell r="BE3169">
            <v>61.2</v>
          </cell>
          <cell r="BF3169">
            <v>31685</v>
          </cell>
          <cell r="BG3169">
            <v>280700</v>
          </cell>
          <cell r="BH3169" t="str">
            <v>Year-end</v>
          </cell>
          <cell r="BI3169" t="str">
            <v>Distribution</v>
          </cell>
          <cell r="BJ3169" t="str">
            <v>Fully Litigated</v>
          </cell>
          <cell r="BK3169" t="str">
            <v>No</v>
          </cell>
          <cell r="BL3169" t="str">
            <v>No</v>
          </cell>
        </row>
        <row r="3170">
          <cell r="AE3170">
            <v>298</v>
          </cell>
          <cell r="AF3170">
            <v>0</v>
          </cell>
          <cell r="AG3170">
            <v>1</v>
          </cell>
          <cell r="AH3170">
            <v>1</v>
          </cell>
          <cell r="AI3170">
            <v>1</v>
          </cell>
          <cell r="AJ3170">
            <v>1</v>
          </cell>
          <cell r="AL3170">
            <v>55</v>
          </cell>
          <cell r="AM3170">
            <v>198</v>
          </cell>
          <cell r="AO3170" t="str">
            <v>C-R-880961</v>
          </cell>
          <cell r="AP3170">
            <v>1767</v>
          </cell>
          <cell r="AQ3170" t="str">
            <v>PA</v>
          </cell>
          <cell r="AR3170" t="str">
            <v>Peoples Natural Gas Company LLC</v>
          </cell>
          <cell r="AS3170" t="str">
            <v>WTRG</v>
          </cell>
          <cell r="AT3170" t="str">
            <v>Natural Gas</v>
          </cell>
          <cell r="AU3170">
            <v>32261</v>
          </cell>
          <cell r="AV3170">
            <v>22500</v>
          </cell>
          <cell r="AW3170">
            <v>11.54</v>
          </cell>
          <cell r="AX3170">
            <v>13.5</v>
          </cell>
          <cell r="AY3170">
            <v>66</v>
          </cell>
          <cell r="AZ3170">
            <v>302100</v>
          </cell>
          <cell r="BA3170">
            <v>32534</v>
          </cell>
          <cell r="BB3170">
            <v>1600</v>
          </cell>
          <cell r="BC3170">
            <v>10.86</v>
          </cell>
          <cell r="BD3170">
            <v>12.6</v>
          </cell>
          <cell r="BE3170">
            <v>59.5</v>
          </cell>
          <cell r="BF3170">
            <v>32508</v>
          </cell>
          <cell r="BG3170">
            <v>301700</v>
          </cell>
          <cell r="BH3170" t="str">
            <v>Year-end</v>
          </cell>
          <cell r="BI3170" t="str">
            <v>Distribution</v>
          </cell>
          <cell r="BJ3170" t="str">
            <v>Fully Litigated</v>
          </cell>
          <cell r="BK3170" t="str">
            <v>No</v>
          </cell>
          <cell r="BL3170" t="str">
            <v>No</v>
          </cell>
        </row>
        <row r="3171">
          <cell r="AE3171">
            <v>298</v>
          </cell>
          <cell r="AF3171">
            <v>0</v>
          </cell>
          <cell r="AG3171">
            <v>1</v>
          </cell>
          <cell r="AH3171">
            <v>1</v>
          </cell>
          <cell r="AI3171">
            <v>1</v>
          </cell>
          <cell r="AJ3171">
            <v>1</v>
          </cell>
          <cell r="AL3171">
            <v>55</v>
          </cell>
          <cell r="AM3171">
            <v>198</v>
          </cell>
          <cell r="AO3171" t="str">
            <v>C-R-811488</v>
          </cell>
          <cell r="AP3171">
            <v>1768</v>
          </cell>
          <cell r="AQ3171" t="str">
            <v>PA</v>
          </cell>
          <cell r="AR3171" t="str">
            <v>UGI Utilities, Inc.</v>
          </cell>
          <cell r="AS3171" t="str">
            <v>UGI</v>
          </cell>
          <cell r="AT3171" t="str">
            <v>Natural Gas</v>
          </cell>
          <cell r="AU3171">
            <v>29706</v>
          </cell>
          <cell r="AV3171">
            <v>20900</v>
          </cell>
          <cell r="AW3171">
            <v>13.08</v>
          </cell>
          <cell r="AX3171">
            <v>16.5</v>
          </cell>
          <cell r="AY3171">
            <v>42.1</v>
          </cell>
          <cell r="AZ3171" t="str">
            <v>NA</v>
          </cell>
          <cell r="BA3171">
            <v>29882</v>
          </cell>
          <cell r="BB3171">
            <v>11500</v>
          </cell>
          <cell r="BC3171">
            <v>12.6</v>
          </cell>
          <cell r="BD3171">
            <v>15.5</v>
          </cell>
          <cell r="BE3171">
            <v>40.9</v>
          </cell>
          <cell r="BF3171">
            <v>29951</v>
          </cell>
          <cell r="BG3171" t="str">
            <v>NA</v>
          </cell>
          <cell r="BH3171" t="str">
            <v>Year-end</v>
          </cell>
          <cell r="BI3171" t="str">
            <v>Distribution</v>
          </cell>
          <cell r="BJ3171" t="str">
            <v>Settled</v>
          </cell>
          <cell r="BK3171" t="str">
            <v>No</v>
          </cell>
          <cell r="BL3171" t="str">
            <v>No</v>
          </cell>
        </row>
        <row r="3172">
          <cell r="AE3172">
            <v>298</v>
          </cell>
          <cell r="AF3172">
            <v>0</v>
          </cell>
          <cell r="AG3172">
            <v>1</v>
          </cell>
          <cell r="AH3172">
            <v>1</v>
          </cell>
          <cell r="AI3172">
            <v>1</v>
          </cell>
          <cell r="AJ3172">
            <v>0</v>
          </cell>
          <cell r="AL3172">
            <v>55</v>
          </cell>
          <cell r="AM3172">
            <v>198</v>
          </cell>
          <cell r="AO3172" t="str">
            <v>C-R-811725</v>
          </cell>
          <cell r="AP3172">
            <v>1770</v>
          </cell>
          <cell r="AQ3172" t="str">
            <v>PA</v>
          </cell>
          <cell r="AR3172" t="str">
            <v>UGI Utilities, Inc.</v>
          </cell>
          <cell r="AS3172" t="str">
            <v>UGI</v>
          </cell>
          <cell r="AT3172" t="str">
            <v>Electric</v>
          </cell>
          <cell r="AU3172">
            <v>29887</v>
          </cell>
          <cell r="AV3172">
            <v>5800</v>
          </cell>
          <cell r="AW3172">
            <v>13.96</v>
          </cell>
          <cell r="AX3172">
            <v>17.5</v>
          </cell>
          <cell r="AY3172">
            <v>43.5</v>
          </cell>
          <cell r="AZ3172" t="str">
            <v>NA</v>
          </cell>
          <cell r="BA3172">
            <v>30043</v>
          </cell>
          <cell r="BB3172">
            <v>3300</v>
          </cell>
          <cell r="BC3172">
            <v>12.8</v>
          </cell>
          <cell r="BD3172">
            <v>15.5</v>
          </cell>
          <cell r="BE3172">
            <v>43.5</v>
          </cell>
          <cell r="BF3172">
            <v>30132</v>
          </cell>
          <cell r="BG3172" t="str">
            <v>NA</v>
          </cell>
          <cell r="BH3172" t="str">
            <v>Year-end</v>
          </cell>
          <cell r="BI3172" t="str">
            <v>Vertically Integrated</v>
          </cell>
          <cell r="BJ3172" t="str">
            <v>Settled</v>
          </cell>
          <cell r="BK3172" t="str">
            <v>No</v>
          </cell>
          <cell r="BL3172" t="str">
            <v>No</v>
          </cell>
        </row>
        <row r="3173">
          <cell r="AE3173">
            <v>298</v>
          </cell>
          <cell r="AF3173">
            <v>0</v>
          </cell>
          <cell r="AG3173">
            <v>1</v>
          </cell>
          <cell r="AH3173">
            <v>1</v>
          </cell>
          <cell r="AI3173">
            <v>1</v>
          </cell>
          <cell r="AJ3173">
            <v>1</v>
          </cell>
          <cell r="AL3173">
            <v>55</v>
          </cell>
          <cell r="AM3173">
            <v>198</v>
          </cell>
          <cell r="AO3173" t="str">
            <v>C-R-821899</v>
          </cell>
          <cell r="AP3173">
            <v>1772</v>
          </cell>
          <cell r="AQ3173" t="str">
            <v>PA</v>
          </cell>
          <cell r="AR3173" t="str">
            <v>UGI Utilities, Inc.</v>
          </cell>
          <cell r="AS3173" t="str">
            <v>UGI</v>
          </cell>
          <cell r="AT3173" t="str">
            <v>Natural Gas</v>
          </cell>
          <cell r="AU3173">
            <v>30041</v>
          </cell>
          <cell r="AV3173">
            <v>32700</v>
          </cell>
          <cell r="AW3173">
            <v>14.6</v>
          </cell>
          <cell r="AX3173">
            <v>18.5</v>
          </cell>
          <cell r="AY3173">
            <v>43.7</v>
          </cell>
          <cell r="AZ3173" t="str">
            <v>NA</v>
          </cell>
          <cell r="BA3173">
            <v>30302</v>
          </cell>
          <cell r="BB3173">
            <v>21300</v>
          </cell>
          <cell r="BC3173">
            <v>13.62</v>
          </cell>
          <cell r="BD3173">
            <v>16.25</v>
          </cell>
          <cell r="BE3173">
            <v>43.7</v>
          </cell>
          <cell r="BF3173">
            <v>30316</v>
          </cell>
          <cell r="BG3173" t="str">
            <v>NA</v>
          </cell>
          <cell r="BH3173" t="str">
            <v>Year-end</v>
          </cell>
          <cell r="BI3173" t="str">
            <v>Distribution</v>
          </cell>
          <cell r="BJ3173" t="str">
            <v>Fully Litigated</v>
          </cell>
          <cell r="BK3173" t="str">
            <v>No</v>
          </cell>
          <cell r="BL3173" t="str">
            <v>No</v>
          </cell>
        </row>
        <row r="3174">
          <cell r="AE3174">
            <v>298</v>
          </cell>
          <cell r="AF3174">
            <v>0</v>
          </cell>
          <cell r="AG3174">
            <v>1</v>
          </cell>
          <cell r="AH3174">
            <v>1</v>
          </cell>
          <cell r="AI3174">
            <v>1</v>
          </cell>
          <cell r="AJ3174">
            <v>1</v>
          </cell>
          <cell r="AL3174">
            <v>55</v>
          </cell>
          <cell r="AM3174">
            <v>198</v>
          </cell>
          <cell r="AO3174" t="str">
            <v>C-R-832331</v>
          </cell>
          <cell r="AP3174">
            <v>1774</v>
          </cell>
          <cell r="AQ3174" t="str">
            <v>PA</v>
          </cell>
          <cell r="AR3174" t="str">
            <v>UGI Utilities, Inc.</v>
          </cell>
          <cell r="AS3174" t="str">
            <v>UGI</v>
          </cell>
          <cell r="AT3174" t="str">
            <v>Natural Gas</v>
          </cell>
          <cell r="AU3174">
            <v>30435</v>
          </cell>
          <cell r="AV3174">
            <v>23600</v>
          </cell>
          <cell r="AW3174">
            <v>14.3</v>
          </cell>
          <cell r="AX3174">
            <v>17.5</v>
          </cell>
          <cell r="AY3174">
            <v>47</v>
          </cell>
          <cell r="AZ3174" t="str">
            <v>NA</v>
          </cell>
          <cell r="BA3174">
            <v>30707</v>
          </cell>
          <cell r="BB3174">
            <v>6400</v>
          </cell>
          <cell r="BC3174">
            <v>13.54</v>
          </cell>
          <cell r="BD3174">
            <v>15.9</v>
          </cell>
          <cell r="BE3174">
            <v>47</v>
          </cell>
          <cell r="BF3174">
            <v>30681</v>
          </cell>
          <cell r="BG3174" t="str">
            <v>NA</v>
          </cell>
          <cell r="BH3174" t="str">
            <v>Year-end</v>
          </cell>
          <cell r="BI3174" t="str">
            <v>Distribution</v>
          </cell>
          <cell r="BJ3174" t="str">
            <v>Fully Litigated</v>
          </cell>
          <cell r="BK3174" t="str">
            <v>No</v>
          </cell>
          <cell r="BL3174" t="str">
            <v>No</v>
          </cell>
        </row>
        <row r="3175">
          <cell r="AE3175">
            <v>298</v>
          </cell>
          <cell r="AF3175">
            <v>0</v>
          </cell>
          <cell r="AG3175">
            <v>1</v>
          </cell>
          <cell r="AH3175">
            <v>1</v>
          </cell>
          <cell r="AI3175">
            <v>1</v>
          </cell>
          <cell r="AJ3175">
            <v>1</v>
          </cell>
          <cell r="AL3175">
            <v>55</v>
          </cell>
          <cell r="AM3175">
            <v>198</v>
          </cell>
          <cell r="AO3175" t="str">
            <v>C-R-821961</v>
          </cell>
          <cell r="AP3175">
            <v>2075</v>
          </cell>
          <cell r="AQ3175" t="str">
            <v>PA</v>
          </cell>
          <cell r="AR3175" t="str">
            <v>UGI Penn Natural Gas, Inc.</v>
          </cell>
          <cell r="AS3175" t="str">
            <v>UGI</v>
          </cell>
          <cell r="AT3175" t="str">
            <v>Natural Gas</v>
          </cell>
          <cell r="AU3175">
            <v>30092</v>
          </cell>
          <cell r="AV3175">
            <v>19000</v>
          </cell>
          <cell r="AW3175">
            <v>12.8</v>
          </cell>
          <cell r="AX3175">
            <v>18</v>
          </cell>
          <cell r="AY3175">
            <v>53.9</v>
          </cell>
          <cell r="AZ3175" t="str">
            <v>NA</v>
          </cell>
          <cell r="BA3175">
            <v>30274</v>
          </cell>
          <cell r="BB3175">
            <v>9900</v>
          </cell>
          <cell r="BC3175" t="str">
            <v>NA</v>
          </cell>
          <cell r="BD3175" t="str">
            <v>NA</v>
          </cell>
          <cell r="BE3175" t="str">
            <v>NA</v>
          </cell>
          <cell r="BF3175">
            <v>29951</v>
          </cell>
          <cell r="BG3175" t="str">
            <v>NA</v>
          </cell>
          <cell r="BH3175" t="str">
            <v>Year-end</v>
          </cell>
          <cell r="BI3175" t="str">
            <v>Distribution</v>
          </cell>
          <cell r="BJ3175" t="str">
            <v>Settled</v>
          </cell>
          <cell r="BK3175" t="str">
            <v>No</v>
          </cell>
          <cell r="BL3175" t="str">
            <v>No</v>
          </cell>
        </row>
        <row r="3176">
          <cell r="AE3176">
            <v>298</v>
          </cell>
          <cell r="AF3176">
            <v>0</v>
          </cell>
          <cell r="AG3176">
            <v>1</v>
          </cell>
          <cell r="AH3176">
            <v>1</v>
          </cell>
          <cell r="AI3176">
            <v>1</v>
          </cell>
          <cell r="AJ3176">
            <v>1</v>
          </cell>
          <cell r="AL3176">
            <v>55</v>
          </cell>
          <cell r="AM3176">
            <v>198</v>
          </cell>
          <cell r="AO3176" t="str">
            <v>C-R-832475</v>
          </cell>
          <cell r="AP3176">
            <v>2077</v>
          </cell>
          <cell r="AQ3176" t="str">
            <v>PA</v>
          </cell>
          <cell r="AR3176" t="str">
            <v>UGI Penn Natural Gas, Inc.</v>
          </cell>
          <cell r="AS3176" t="str">
            <v>UGI</v>
          </cell>
          <cell r="AT3176" t="str">
            <v>Natural Gas</v>
          </cell>
          <cell r="AU3176">
            <v>30617</v>
          </cell>
          <cell r="AV3176">
            <v>14600</v>
          </cell>
          <cell r="AW3176">
            <v>12.54</v>
          </cell>
          <cell r="AX3176">
            <v>17.5</v>
          </cell>
          <cell r="AY3176">
            <v>51.3</v>
          </cell>
          <cell r="AZ3176" t="str">
            <v>NA</v>
          </cell>
          <cell r="BA3176">
            <v>30778</v>
          </cell>
          <cell r="BB3176">
            <v>8600</v>
          </cell>
          <cell r="BC3176" t="str">
            <v>NA</v>
          </cell>
          <cell r="BD3176" t="str">
            <v>NA</v>
          </cell>
          <cell r="BE3176" t="str">
            <v>NA</v>
          </cell>
          <cell r="BF3176">
            <v>30863</v>
          </cell>
          <cell r="BG3176" t="str">
            <v>NA</v>
          </cell>
          <cell r="BH3176" t="str">
            <v>Year-end</v>
          </cell>
          <cell r="BI3176" t="str">
            <v>Distribution</v>
          </cell>
          <cell r="BJ3176" t="str">
            <v>Settled</v>
          </cell>
          <cell r="BK3176" t="str">
            <v>No</v>
          </cell>
          <cell r="BL3176" t="str">
            <v>No</v>
          </cell>
        </row>
        <row r="3177">
          <cell r="AE3177">
            <v>298</v>
          </cell>
          <cell r="AF3177">
            <v>0</v>
          </cell>
          <cell r="AG3177">
            <v>1</v>
          </cell>
          <cell r="AH3177">
            <v>1</v>
          </cell>
          <cell r="AI3177">
            <v>1</v>
          </cell>
          <cell r="AJ3177">
            <v>0</v>
          </cell>
          <cell r="AL3177">
            <v>55</v>
          </cell>
          <cell r="AM3177">
            <v>198</v>
          </cell>
          <cell r="AO3177" t="str">
            <v>C-R-850220</v>
          </cell>
          <cell r="AP3177">
            <v>2118</v>
          </cell>
          <cell r="AQ3177" t="str">
            <v>PA</v>
          </cell>
          <cell r="AR3177" t="str">
            <v>West Penn Power Company</v>
          </cell>
          <cell r="AS3177" t="str">
            <v>FE</v>
          </cell>
          <cell r="AT3177" t="str">
            <v>Electric</v>
          </cell>
          <cell r="AU3177">
            <v>31338</v>
          </cell>
          <cell r="AV3177">
            <v>82000</v>
          </cell>
          <cell r="AW3177">
            <v>10.99</v>
          </cell>
          <cell r="AX3177">
            <v>16</v>
          </cell>
          <cell r="AY3177">
            <v>40.1</v>
          </cell>
          <cell r="AZ3177">
            <v>1210600</v>
          </cell>
          <cell r="BA3177">
            <v>31618</v>
          </cell>
          <cell r="BB3177">
            <v>59800</v>
          </cell>
          <cell r="BC3177">
            <v>10.28</v>
          </cell>
          <cell r="BD3177">
            <v>14.25</v>
          </cell>
          <cell r="BE3177">
            <v>40.1</v>
          </cell>
          <cell r="BF3177">
            <v>31593</v>
          </cell>
          <cell r="BG3177">
            <v>1202900</v>
          </cell>
          <cell r="BH3177" t="str">
            <v>Year-end</v>
          </cell>
          <cell r="BI3177" t="str">
            <v>Vertically Integrated</v>
          </cell>
          <cell r="BJ3177" t="str">
            <v>Fully Litigated</v>
          </cell>
          <cell r="BK3177" t="str">
            <v>No</v>
          </cell>
          <cell r="BL3177" t="str">
            <v>No</v>
          </cell>
        </row>
        <row r="3178">
          <cell r="AE3178">
            <v>298</v>
          </cell>
          <cell r="AF3178">
            <v>0</v>
          </cell>
          <cell r="AG3178">
            <v>1</v>
          </cell>
          <cell r="AH3178">
            <v>1</v>
          </cell>
          <cell r="AI3178">
            <v>1</v>
          </cell>
          <cell r="AJ3178">
            <v>0</v>
          </cell>
          <cell r="AL3178">
            <v>55</v>
          </cell>
          <cell r="AM3178">
            <v>198</v>
          </cell>
          <cell r="AO3178" t="str">
            <v>C-R-842651 (WPP)</v>
          </cell>
          <cell r="AP3178">
            <v>2120</v>
          </cell>
          <cell r="AQ3178" t="str">
            <v>PA</v>
          </cell>
          <cell r="AR3178" t="str">
            <v>West Penn Power Company</v>
          </cell>
          <cell r="AS3178" t="str">
            <v>FE</v>
          </cell>
          <cell r="AT3178" t="str">
            <v>Electric</v>
          </cell>
          <cell r="AU3178">
            <v>31016</v>
          </cell>
          <cell r="AV3178">
            <v>80700</v>
          </cell>
          <cell r="AW3178">
            <v>10.94</v>
          </cell>
          <cell r="AX3178">
            <v>16</v>
          </cell>
          <cell r="AY3178">
            <v>40</v>
          </cell>
          <cell r="AZ3178">
            <v>1242500</v>
          </cell>
          <cell r="BA3178">
            <v>31287</v>
          </cell>
          <cell r="BB3178">
            <v>28300</v>
          </cell>
          <cell r="BC3178">
            <v>10.74</v>
          </cell>
          <cell r="BD3178">
            <v>15.5</v>
          </cell>
          <cell r="BE3178">
            <v>40</v>
          </cell>
          <cell r="BF3178">
            <v>31320</v>
          </cell>
          <cell r="BG3178">
            <v>1223300</v>
          </cell>
          <cell r="BH3178" t="str">
            <v>Year-end</v>
          </cell>
          <cell r="BI3178" t="str">
            <v>Vertically Integrated</v>
          </cell>
          <cell r="BJ3178" t="str">
            <v>Fully Litigated</v>
          </cell>
          <cell r="BK3178" t="str">
            <v>No</v>
          </cell>
          <cell r="BL3178" t="str">
            <v>No</v>
          </cell>
        </row>
        <row r="3179">
          <cell r="AE3179">
            <v>298</v>
          </cell>
          <cell r="AF3179">
            <v>0</v>
          </cell>
          <cell r="AG3179">
            <v>1</v>
          </cell>
          <cell r="AH3179">
            <v>1</v>
          </cell>
          <cell r="AI3179">
            <v>1</v>
          </cell>
          <cell r="AJ3179">
            <v>1</v>
          </cell>
          <cell r="AL3179">
            <v>55</v>
          </cell>
          <cell r="AM3179">
            <v>198</v>
          </cell>
          <cell r="AO3179" t="str">
            <v>D-R-2010-2215623</v>
          </cell>
          <cell r="AP3179">
            <v>2131</v>
          </cell>
          <cell r="AQ3179" t="str">
            <v>PA</v>
          </cell>
          <cell r="AR3179" t="str">
            <v>Columbia Gas of Pennsylvania, Inc.</v>
          </cell>
          <cell r="AS3179" t="str">
            <v>NI</v>
          </cell>
          <cell r="AT3179" t="str">
            <v>Natural Gas</v>
          </cell>
          <cell r="AU3179">
            <v>40557</v>
          </cell>
          <cell r="AV3179">
            <v>37844.921000000002</v>
          </cell>
          <cell r="AW3179">
            <v>8.74</v>
          </cell>
          <cell r="AX3179">
            <v>11.6</v>
          </cell>
          <cell r="AY3179">
            <v>52.23</v>
          </cell>
          <cell r="AZ3179">
            <v>809368.22</v>
          </cell>
          <cell r="BA3179">
            <v>40830</v>
          </cell>
          <cell r="BB3179">
            <v>17000</v>
          </cell>
          <cell r="BC3179" t="str">
            <v>NA</v>
          </cell>
          <cell r="BD3179" t="str">
            <v>NA</v>
          </cell>
          <cell r="BE3179" t="str">
            <v>NA</v>
          </cell>
          <cell r="BF3179">
            <v>40816</v>
          </cell>
          <cell r="BG3179" t="str">
            <v>NA</v>
          </cell>
          <cell r="BI3179" t="str">
            <v>Distribution</v>
          </cell>
          <cell r="BJ3179" t="str">
            <v>Settled</v>
          </cell>
          <cell r="BK3179" t="str">
            <v>No</v>
          </cell>
          <cell r="BL3179" t="str">
            <v>No</v>
          </cell>
        </row>
        <row r="3180">
          <cell r="AE3180">
            <v>298</v>
          </cell>
          <cell r="AF3180">
            <v>0</v>
          </cell>
          <cell r="AG3180">
            <v>1</v>
          </cell>
          <cell r="AH3180">
            <v>1</v>
          </cell>
          <cell r="AI3180">
            <v>1</v>
          </cell>
          <cell r="AJ3180">
            <v>1</v>
          </cell>
          <cell r="AL3180">
            <v>55</v>
          </cell>
          <cell r="AM3180">
            <v>198</v>
          </cell>
          <cell r="AO3180" t="str">
            <v>D-R-2010-2214415</v>
          </cell>
          <cell r="AP3180">
            <v>2132</v>
          </cell>
          <cell r="AQ3180" t="str">
            <v>PA</v>
          </cell>
          <cell r="AR3180" t="str">
            <v>UGI Central Penn Gas, Inc.</v>
          </cell>
          <cell r="AS3180" t="str">
            <v>UGI</v>
          </cell>
          <cell r="AT3180" t="str">
            <v>Natural Gas</v>
          </cell>
          <cell r="AU3180">
            <v>40557</v>
          </cell>
          <cell r="AV3180">
            <v>16459.539000000001</v>
          </cell>
          <cell r="AW3180">
            <v>9.11</v>
          </cell>
          <cell r="AX3180">
            <v>11.6</v>
          </cell>
          <cell r="AY3180">
            <v>53.56</v>
          </cell>
          <cell r="AZ3180">
            <v>232132.16200000001</v>
          </cell>
          <cell r="BA3180">
            <v>40766</v>
          </cell>
          <cell r="BB3180">
            <v>8899.73</v>
          </cell>
          <cell r="BC3180" t="str">
            <v>NA</v>
          </cell>
          <cell r="BD3180" t="str">
            <v>NA</v>
          </cell>
          <cell r="BE3180" t="str">
            <v>NA</v>
          </cell>
          <cell r="BF3180">
            <v>40816</v>
          </cell>
          <cell r="BG3180" t="str">
            <v>NA</v>
          </cell>
          <cell r="BI3180" t="str">
            <v>Distribution</v>
          </cell>
          <cell r="BJ3180" t="str">
            <v>Settled</v>
          </cell>
          <cell r="BK3180" t="str">
            <v>No</v>
          </cell>
          <cell r="BL3180" t="str">
            <v>No</v>
          </cell>
        </row>
        <row r="3181">
          <cell r="AE3181">
            <v>298</v>
          </cell>
          <cell r="AF3181">
            <v>0</v>
          </cell>
          <cell r="AG3181">
            <v>1</v>
          </cell>
          <cell r="AH3181">
            <v>1</v>
          </cell>
          <cell r="AI3181">
            <v>1</v>
          </cell>
          <cell r="AJ3181">
            <v>0</v>
          </cell>
          <cell r="AL3181">
            <v>55</v>
          </cell>
          <cell r="AM3181">
            <v>198</v>
          </cell>
          <cell r="AO3181" t="str">
            <v>D-R-2012-2290597</v>
          </cell>
          <cell r="AP3181">
            <v>2283</v>
          </cell>
          <cell r="AQ3181" t="str">
            <v>PA</v>
          </cell>
          <cell r="AR3181" t="str">
            <v>PPL Electric Utilities Corporation</v>
          </cell>
          <cell r="AS3181" t="str">
            <v>PPL</v>
          </cell>
          <cell r="AT3181" t="str">
            <v>Electric</v>
          </cell>
          <cell r="AU3181">
            <v>40998</v>
          </cell>
          <cell r="AV3181">
            <v>104600</v>
          </cell>
          <cell r="AW3181">
            <v>8.42</v>
          </cell>
          <cell r="AX3181">
            <v>11.25</v>
          </cell>
          <cell r="AY3181">
            <v>50.78</v>
          </cell>
          <cell r="AZ3181">
            <v>2420963</v>
          </cell>
          <cell r="BA3181">
            <v>41248</v>
          </cell>
          <cell r="BB3181">
            <v>71065</v>
          </cell>
          <cell r="BC3181">
            <v>7.99</v>
          </cell>
          <cell r="BD3181">
            <v>10.4</v>
          </cell>
          <cell r="BE3181">
            <v>50.78</v>
          </cell>
          <cell r="BF3181">
            <v>41274</v>
          </cell>
          <cell r="BG3181">
            <v>2407726</v>
          </cell>
          <cell r="BH3181" t="str">
            <v>Year-end</v>
          </cell>
          <cell r="BI3181" t="str">
            <v>Distribution</v>
          </cell>
          <cell r="BJ3181" t="str">
            <v>Fully Litigated</v>
          </cell>
          <cell r="BK3181" t="str">
            <v>No</v>
          </cell>
          <cell r="BL3181" t="str">
            <v>No</v>
          </cell>
        </row>
        <row r="3182">
          <cell r="AE3182">
            <v>298</v>
          </cell>
          <cell r="AF3182">
            <v>0</v>
          </cell>
          <cell r="AG3182">
            <v>1</v>
          </cell>
          <cell r="AH3182">
            <v>1</v>
          </cell>
          <cell r="AI3182">
            <v>1</v>
          </cell>
          <cell r="AJ3182">
            <v>1</v>
          </cell>
          <cell r="AL3182">
            <v>55</v>
          </cell>
          <cell r="AM3182">
            <v>198</v>
          </cell>
          <cell r="AO3182" t="str">
            <v>D-R-2012-2285985</v>
          </cell>
          <cell r="AP3182">
            <v>2284</v>
          </cell>
          <cell r="AQ3182" t="str">
            <v>PA</v>
          </cell>
          <cell r="AR3182" t="str">
            <v>Peoples Natural Gas Company LLC</v>
          </cell>
          <cell r="AS3182" t="str">
            <v>WTRG</v>
          </cell>
          <cell r="AT3182" t="str">
            <v>Natural Gas</v>
          </cell>
          <cell r="AU3182">
            <v>40967</v>
          </cell>
          <cell r="AV3182">
            <v>28387.097000000002</v>
          </cell>
          <cell r="AW3182">
            <v>8.24</v>
          </cell>
          <cell r="AX3182">
            <v>11.25</v>
          </cell>
          <cell r="AY3182">
            <v>50.7</v>
          </cell>
          <cell r="AZ3182">
            <v>755179.91399999999</v>
          </cell>
          <cell r="BA3182">
            <v>41179</v>
          </cell>
          <cell r="BB3182">
            <v>15400</v>
          </cell>
          <cell r="BC3182" t="str">
            <v>NA</v>
          </cell>
          <cell r="BD3182" t="str">
            <v>NA</v>
          </cell>
          <cell r="BE3182" t="str">
            <v>NA</v>
          </cell>
          <cell r="BF3182">
            <v>41213</v>
          </cell>
          <cell r="BG3182" t="str">
            <v>NA</v>
          </cell>
          <cell r="BI3182" t="str">
            <v>Distribution</v>
          </cell>
          <cell r="BJ3182" t="str">
            <v>Settled</v>
          </cell>
          <cell r="BK3182" t="str">
            <v>No</v>
          </cell>
          <cell r="BL3182" t="str">
            <v>No</v>
          </cell>
        </row>
        <row r="3183">
          <cell r="AE3183">
            <v>298</v>
          </cell>
          <cell r="AF3183">
            <v>0</v>
          </cell>
          <cell r="AG3183">
            <v>1</v>
          </cell>
          <cell r="AH3183">
            <v>1</v>
          </cell>
          <cell r="AI3183">
            <v>1</v>
          </cell>
          <cell r="AJ3183">
            <v>1</v>
          </cell>
          <cell r="AL3183">
            <v>55</v>
          </cell>
          <cell r="AM3183">
            <v>198</v>
          </cell>
          <cell r="AO3183" t="str">
            <v>D-R-2012-2321748</v>
          </cell>
          <cell r="AP3183">
            <v>2409</v>
          </cell>
          <cell r="AQ3183" t="str">
            <v>PA</v>
          </cell>
          <cell r="AR3183" t="str">
            <v>Columbia Gas of Pennsylvania, Inc.</v>
          </cell>
          <cell r="AS3183" t="str">
            <v>NI</v>
          </cell>
          <cell r="AT3183" t="str">
            <v>Natural Gas</v>
          </cell>
          <cell r="AU3183">
            <v>41180</v>
          </cell>
          <cell r="AV3183">
            <v>77331.077000000005</v>
          </cell>
          <cell r="AW3183">
            <v>8.52</v>
          </cell>
          <cell r="AX3183">
            <v>11.25</v>
          </cell>
          <cell r="AY3183">
            <v>52.32</v>
          </cell>
          <cell r="AZ3183">
            <v>1011680.66</v>
          </cell>
          <cell r="BA3183">
            <v>41417</v>
          </cell>
          <cell r="BB3183">
            <v>55250</v>
          </cell>
          <cell r="BC3183" t="str">
            <v>NA</v>
          </cell>
          <cell r="BD3183" t="str">
            <v>NA</v>
          </cell>
          <cell r="BE3183" t="str">
            <v>NA</v>
          </cell>
          <cell r="BG3183" t="str">
            <v>NA</v>
          </cell>
          <cell r="BI3183" t="str">
            <v>Distribution</v>
          </cell>
          <cell r="BJ3183" t="str">
            <v>Settled</v>
          </cell>
          <cell r="BK3183" t="str">
            <v>No</v>
          </cell>
          <cell r="BL3183" t="str">
            <v>No</v>
          </cell>
        </row>
        <row r="3184">
          <cell r="AE3184">
            <v>298</v>
          </cell>
          <cell r="AF3184">
            <v>0</v>
          </cell>
          <cell r="AG3184">
            <v>1</v>
          </cell>
          <cell r="AH3184">
            <v>1</v>
          </cell>
          <cell r="AI3184">
            <v>1</v>
          </cell>
          <cell r="AJ3184">
            <v>1</v>
          </cell>
          <cell r="AL3184">
            <v>55</v>
          </cell>
          <cell r="AM3184">
            <v>199</v>
          </cell>
          <cell r="AO3184" t="str">
            <v>D-R-2013-2355886</v>
          </cell>
          <cell r="AP3184">
            <v>2533</v>
          </cell>
          <cell r="AQ3184" t="str">
            <v>PA</v>
          </cell>
          <cell r="AR3184" t="str">
            <v>Peoples TWP LLC</v>
          </cell>
          <cell r="AS3184" t="str">
            <v>WTRG</v>
          </cell>
          <cell r="AT3184" t="str">
            <v>Natural Gas</v>
          </cell>
          <cell r="AU3184">
            <v>41394</v>
          </cell>
          <cell r="AV3184">
            <v>18700</v>
          </cell>
          <cell r="AW3184">
            <v>7.97</v>
          </cell>
          <cell r="AX3184">
            <v>11.25</v>
          </cell>
          <cell r="AY3184">
            <v>50.01</v>
          </cell>
          <cell r="AZ3184">
            <v>210137.04699999999</v>
          </cell>
          <cell r="BA3184">
            <v>41627</v>
          </cell>
          <cell r="BB3184">
            <v>13800</v>
          </cell>
          <cell r="BC3184" t="str">
            <v>NA</v>
          </cell>
          <cell r="BD3184" t="str">
            <v>NA</v>
          </cell>
          <cell r="BE3184" t="str">
            <v>NA</v>
          </cell>
          <cell r="BF3184">
            <v>42035</v>
          </cell>
          <cell r="BG3184" t="str">
            <v>NA</v>
          </cell>
          <cell r="BI3184" t="str">
            <v>Distribution</v>
          </cell>
          <cell r="BJ3184" t="str">
            <v>Settled</v>
          </cell>
          <cell r="BK3184" t="str">
            <v>No</v>
          </cell>
          <cell r="BL3184" t="str">
            <v>No</v>
          </cell>
        </row>
        <row r="3185">
          <cell r="AE3185">
            <v>298</v>
          </cell>
          <cell r="AF3185">
            <v>0</v>
          </cell>
          <cell r="AG3185">
            <v>1</v>
          </cell>
          <cell r="AH3185">
            <v>1</v>
          </cell>
          <cell r="AI3185">
            <v>1</v>
          </cell>
          <cell r="AJ3185">
            <v>0</v>
          </cell>
          <cell r="AL3185">
            <v>55</v>
          </cell>
          <cell r="AM3185">
            <v>199</v>
          </cell>
          <cell r="AO3185" t="str">
            <v>D-R-2013-2372129</v>
          </cell>
          <cell r="AP3185">
            <v>2561</v>
          </cell>
          <cell r="AQ3185" t="str">
            <v>PA</v>
          </cell>
          <cell r="AR3185" t="str">
            <v>Duquesne Light Company</v>
          </cell>
          <cell r="AT3185" t="str">
            <v>Electric</v>
          </cell>
          <cell r="AU3185">
            <v>41488</v>
          </cell>
          <cell r="AV3185">
            <v>76277</v>
          </cell>
          <cell r="AW3185">
            <v>8.36</v>
          </cell>
          <cell r="AX3185">
            <v>11.25</v>
          </cell>
          <cell r="AY3185">
            <v>51.94</v>
          </cell>
          <cell r="AZ3185">
            <v>1543254</v>
          </cell>
          <cell r="BA3185">
            <v>41752</v>
          </cell>
          <cell r="BB3185">
            <v>48000</v>
          </cell>
          <cell r="BC3185" t="str">
            <v>NA</v>
          </cell>
          <cell r="BD3185" t="str">
            <v>NA</v>
          </cell>
          <cell r="BE3185" t="str">
            <v>NA</v>
          </cell>
          <cell r="BF3185">
            <v>42124</v>
          </cell>
          <cell r="BG3185" t="str">
            <v>NA</v>
          </cell>
          <cell r="BI3185" t="str">
            <v>Distribution</v>
          </cell>
          <cell r="BJ3185" t="str">
            <v>Settled</v>
          </cell>
          <cell r="BK3185" t="str">
            <v>No</v>
          </cell>
          <cell r="BL3185" t="str">
            <v>No</v>
          </cell>
        </row>
        <row r="3186">
          <cell r="AE3186">
            <v>298</v>
          </cell>
          <cell r="AF3186">
            <v>0</v>
          </cell>
          <cell r="AG3186">
            <v>1</v>
          </cell>
          <cell r="AH3186">
            <v>1</v>
          </cell>
          <cell r="AI3186">
            <v>1</v>
          </cell>
          <cell r="AJ3186">
            <v>1</v>
          </cell>
          <cell r="AL3186">
            <v>55</v>
          </cell>
          <cell r="AM3186">
            <v>199</v>
          </cell>
          <cell r="AO3186" t="str">
            <v>D-R-2014-2406274</v>
          </cell>
          <cell r="AP3186">
            <v>2643</v>
          </cell>
          <cell r="AQ3186" t="str">
            <v>PA</v>
          </cell>
          <cell r="AR3186" t="str">
            <v>Columbia Gas of Pennsylvania, Inc.</v>
          </cell>
          <cell r="AS3186" t="str">
            <v>NI</v>
          </cell>
          <cell r="AT3186" t="str">
            <v>Natural Gas</v>
          </cell>
          <cell r="AU3186">
            <v>41719</v>
          </cell>
          <cell r="AV3186">
            <v>54115.826000000001</v>
          </cell>
          <cell r="AW3186">
            <v>8.4600000000000009</v>
          </cell>
          <cell r="AX3186">
            <v>11.25</v>
          </cell>
          <cell r="AY3186">
            <v>52.17</v>
          </cell>
          <cell r="AZ3186">
            <v>1185796.3570000001</v>
          </cell>
          <cell r="BA3186">
            <v>41956</v>
          </cell>
          <cell r="BB3186">
            <v>32500</v>
          </cell>
          <cell r="BC3186" t="str">
            <v>NA</v>
          </cell>
          <cell r="BD3186" t="str">
            <v>NA</v>
          </cell>
          <cell r="BE3186" t="str">
            <v>NA</v>
          </cell>
          <cell r="BG3186" t="str">
            <v>NA</v>
          </cell>
          <cell r="BI3186" t="str">
            <v>Distribution</v>
          </cell>
          <cell r="BJ3186" t="str">
            <v>Settled</v>
          </cell>
          <cell r="BK3186" t="str">
            <v>No</v>
          </cell>
          <cell r="BL3186" t="str">
            <v>No</v>
          </cell>
        </row>
        <row r="3187">
          <cell r="AE3187">
            <v>298</v>
          </cell>
          <cell r="AF3187">
            <v>0</v>
          </cell>
          <cell r="AG3187">
            <v>1</v>
          </cell>
          <cell r="AH3187">
            <v>1</v>
          </cell>
          <cell r="AI3187">
            <v>1</v>
          </cell>
          <cell r="AJ3187">
            <v>0</v>
          </cell>
          <cell r="AL3187">
            <v>55</v>
          </cell>
          <cell r="AM3187">
            <v>199</v>
          </cell>
          <cell r="AO3187" t="str">
            <v>D-R-2014-2428745</v>
          </cell>
          <cell r="AP3187">
            <v>2712</v>
          </cell>
          <cell r="AQ3187" t="str">
            <v>PA</v>
          </cell>
          <cell r="AR3187" t="str">
            <v>Metropolitan Edison Company</v>
          </cell>
          <cell r="AS3187" t="str">
            <v>FE</v>
          </cell>
          <cell r="AT3187" t="str">
            <v>Electric</v>
          </cell>
          <cell r="AU3187">
            <v>41855</v>
          </cell>
          <cell r="AV3187">
            <v>168299.734</v>
          </cell>
          <cell r="AW3187">
            <v>8.0500000000000007</v>
          </cell>
          <cell r="AX3187">
            <v>10.9</v>
          </cell>
          <cell r="AY3187">
            <v>49.96</v>
          </cell>
          <cell r="AZ3187">
            <v>1413000</v>
          </cell>
          <cell r="BA3187">
            <v>42103</v>
          </cell>
          <cell r="BB3187">
            <v>105660.318</v>
          </cell>
          <cell r="BC3187" t="str">
            <v>NA</v>
          </cell>
          <cell r="BD3187" t="str">
            <v>NA</v>
          </cell>
          <cell r="BE3187" t="str">
            <v>NA</v>
          </cell>
          <cell r="BF3187">
            <v>42490</v>
          </cell>
          <cell r="BG3187" t="str">
            <v>NA</v>
          </cell>
          <cell r="BI3187" t="str">
            <v>Distribution</v>
          </cell>
          <cell r="BJ3187" t="str">
            <v>Settled</v>
          </cell>
          <cell r="BK3187" t="str">
            <v>No</v>
          </cell>
          <cell r="BL3187" t="str">
            <v>No</v>
          </cell>
        </row>
        <row r="3188">
          <cell r="AE3188">
            <v>298</v>
          </cell>
          <cell r="AF3188">
            <v>0</v>
          </cell>
          <cell r="AG3188">
            <v>1</v>
          </cell>
          <cell r="AH3188">
            <v>1</v>
          </cell>
          <cell r="AI3188">
            <v>1</v>
          </cell>
          <cell r="AJ3188">
            <v>0</v>
          </cell>
          <cell r="AL3188">
            <v>55</v>
          </cell>
          <cell r="AM3188">
            <v>199</v>
          </cell>
          <cell r="AO3188" t="str">
            <v>D-R-2014-2428743</v>
          </cell>
          <cell r="AP3188">
            <v>2713</v>
          </cell>
          <cell r="AQ3188" t="str">
            <v>PA</v>
          </cell>
          <cell r="AR3188" t="str">
            <v>Pennsylvania Electric Company</v>
          </cell>
          <cell r="AS3188" t="str">
            <v>FE</v>
          </cell>
          <cell r="AT3188" t="str">
            <v>Electric</v>
          </cell>
          <cell r="AU3188">
            <v>41855</v>
          </cell>
          <cell r="AV3188">
            <v>136821.997</v>
          </cell>
          <cell r="AW3188">
            <v>8.31</v>
          </cell>
          <cell r="AX3188">
            <v>10.9</v>
          </cell>
          <cell r="AY3188">
            <v>49.9</v>
          </cell>
          <cell r="AZ3188">
            <v>1540298</v>
          </cell>
          <cell r="BA3188">
            <v>42103</v>
          </cell>
          <cell r="BB3188">
            <v>107805.542</v>
          </cell>
          <cell r="BC3188" t="str">
            <v>NA</v>
          </cell>
          <cell r="BD3188" t="str">
            <v>NA</v>
          </cell>
          <cell r="BE3188" t="str">
            <v>NA</v>
          </cell>
          <cell r="BF3188">
            <v>42490</v>
          </cell>
          <cell r="BG3188" t="str">
            <v>NA</v>
          </cell>
          <cell r="BI3188" t="str">
            <v>Distribution</v>
          </cell>
          <cell r="BJ3188" t="str">
            <v>Settled</v>
          </cell>
          <cell r="BK3188" t="str">
            <v>No</v>
          </cell>
          <cell r="BL3188" t="str">
            <v>No</v>
          </cell>
        </row>
        <row r="3189">
          <cell r="AE3189">
            <v>298</v>
          </cell>
          <cell r="AF3189">
            <v>0</v>
          </cell>
          <cell r="AG3189">
            <v>1</v>
          </cell>
          <cell r="AH3189">
            <v>1</v>
          </cell>
          <cell r="AI3189">
            <v>1</v>
          </cell>
          <cell r="AJ3189">
            <v>0</v>
          </cell>
          <cell r="AL3189">
            <v>55</v>
          </cell>
          <cell r="AM3189">
            <v>199</v>
          </cell>
          <cell r="AO3189" t="str">
            <v>D-R-2014-2428744</v>
          </cell>
          <cell r="AP3189">
            <v>2714</v>
          </cell>
          <cell r="AQ3189" t="str">
            <v>PA</v>
          </cell>
          <cell r="AR3189" t="str">
            <v>Pennsylvania Power Company</v>
          </cell>
          <cell r="AS3189" t="str">
            <v>FE</v>
          </cell>
          <cell r="AT3189" t="str">
            <v>Electric</v>
          </cell>
          <cell r="AU3189">
            <v>41855</v>
          </cell>
          <cell r="AV3189">
            <v>38017.088000000003</v>
          </cell>
          <cell r="AW3189">
            <v>8.51</v>
          </cell>
          <cell r="AX3189">
            <v>10.9</v>
          </cell>
          <cell r="AY3189">
            <v>50.07</v>
          </cell>
          <cell r="AZ3189">
            <v>358929</v>
          </cell>
          <cell r="BA3189">
            <v>42103</v>
          </cell>
          <cell r="BB3189">
            <v>25459.309000000001</v>
          </cell>
          <cell r="BC3189" t="str">
            <v>NA</v>
          </cell>
          <cell r="BD3189" t="str">
            <v>NA</v>
          </cell>
          <cell r="BE3189" t="str">
            <v>NA</v>
          </cell>
          <cell r="BF3189">
            <v>42490</v>
          </cell>
          <cell r="BG3189" t="str">
            <v>NA</v>
          </cell>
          <cell r="BI3189" t="str">
            <v>Distribution</v>
          </cell>
          <cell r="BJ3189" t="str">
            <v>Settled</v>
          </cell>
          <cell r="BK3189" t="str">
            <v>No</v>
          </cell>
          <cell r="BL3189" t="str">
            <v>No</v>
          </cell>
        </row>
        <row r="3190">
          <cell r="AE3190">
            <v>298</v>
          </cell>
          <cell r="AF3190">
            <v>0</v>
          </cell>
          <cell r="AG3190">
            <v>1</v>
          </cell>
          <cell r="AH3190">
            <v>1</v>
          </cell>
          <cell r="AI3190">
            <v>1</v>
          </cell>
          <cell r="AJ3190">
            <v>0</v>
          </cell>
          <cell r="AL3190">
            <v>55</v>
          </cell>
          <cell r="AM3190">
            <v>199</v>
          </cell>
          <cell r="AO3190" t="str">
            <v>D-R-2014-2428742</v>
          </cell>
          <cell r="AP3190">
            <v>2715</v>
          </cell>
          <cell r="AQ3190" t="str">
            <v>PA</v>
          </cell>
          <cell r="AR3190" t="str">
            <v>West Penn Power Company</v>
          </cell>
          <cell r="AS3190" t="str">
            <v>FE</v>
          </cell>
          <cell r="AT3190" t="str">
            <v>Electric</v>
          </cell>
          <cell r="AU3190">
            <v>41855</v>
          </cell>
          <cell r="AV3190">
            <v>113961.057</v>
          </cell>
          <cell r="AW3190">
            <v>8.14</v>
          </cell>
          <cell r="AX3190">
            <v>10.9</v>
          </cell>
          <cell r="AY3190">
            <v>50.13</v>
          </cell>
          <cell r="AZ3190">
            <v>1287287</v>
          </cell>
          <cell r="BA3190">
            <v>42103</v>
          </cell>
          <cell r="BB3190">
            <v>95238.722000000009</v>
          </cell>
          <cell r="BC3190" t="str">
            <v>NA</v>
          </cell>
          <cell r="BD3190" t="str">
            <v>NA</v>
          </cell>
          <cell r="BE3190" t="str">
            <v>NA</v>
          </cell>
          <cell r="BF3190">
            <v>42490</v>
          </cell>
          <cell r="BG3190" t="str">
            <v>NA</v>
          </cell>
          <cell r="BI3190" t="str">
            <v>Distribution</v>
          </cell>
          <cell r="BJ3190" t="str">
            <v>Settled</v>
          </cell>
          <cell r="BK3190" t="str">
            <v>No</v>
          </cell>
          <cell r="BL3190" t="str">
            <v>No</v>
          </cell>
        </row>
        <row r="3191">
          <cell r="AE3191">
            <v>298</v>
          </cell>
          <cell r="AF3191">
            <v>0</v>
          </cell>
          <cell r="AG3191">
            <v>1</v>
          </cell>
          <cell r="AH3191">
            <v>1</v>
          </cell>
          <cell r="AI3191">
            <v>1</v>
          </cell>
          <cell r="AJ3191">
            <v>0</v>
          </cell>
          <cell r="AL3191">
            <v>55</v>
          </cell>
          <cell r="AM3191">
            <v>199</v>
          </cell>
          <cell r="AO3191" t="str">
            <v>D-R-2015-2468981</v>
          </cell>
          <cell r="AP3191">
            <v>2776</v>
          </cell>
          <cell r="AQ3191" t="str">
            <v>PA</v>
          </cell>
          <cell r="AR3191" t="str">
            <v>PECO Energy Company</v>
          </cell>
          <cell r="AS3191" t="str">
            <v>EXC</v>
          </cell>
          <cell r="AT3191" t="str">
            <v>Electric</v>
          </cell>
          <cell r="AU3191">
            <v>42090</v>
          </cell>
          <cell r="AV3191">
            <v>190080</v>
          </cell>
          <cell r="AW3191">
            <v>8.19</v>
          </cell>
          <cell r="AX3191">
            <v>10.95</v>
          </cell>
          <cell r="AY3191">
            <v>53.36</v>
          </cell>
          <cell r="AZ3191">
            <v>4103611</v>
          </cell>
          <cell r="BA3191">
            <v>42355</v>
          </cell>
          <cell r="BB3191">
            <v>127000</v>
          </cell>
          <cell r="BC3191" t="str">
            <v>NA</v>
          </cell>
          <cell r="BD3191" t="str">
            <v>NA</v>
          </cell>
          <cell r="BE3191" t="str">
            <v>NA</v>
          </cell>
          <cell r="BF3191">
            <v>42735</v>
          </cell>
          <cell r="BG3191" t="str">
            <v>NA</v>
          </cell>
          <cell r="BI3191" t="str">
            <v>Distribution</v>
          </cell>
          <cell r="BJ3191" t="str">
            <v>Settled</v>
          </cell>
          <cell r="BK3191" t="str">
            <v>No</v>
          </cell>
          <cell r="BL3191" t="str">
            <v>No</v>
          </cell>
        </row>
        <row r="3192">
          <cell r="AE3192">
            <v>298</v>
          </cell>
          <cell r="AF3192">
            <v>0</v>
          </cell>
          <cell r="AG3192">
            <v>1</v>
          </cell>
          <cell r="AH3192">
            <v>1</v>
          </cell>
          <cell r="AI3192">
            <v>1</v>
          </cell>
          <cell r="AJ3192">
            <v>0</v>
          </cell>
          <cell r="AL3192">
            <v>55</v>
          </cell>
          <cell r="AM3192">
            <v>199</v>
          </cell>
          <cell r="AO3192" t="str">
            <v>D-R-2015-2469275</v>
          </cell>
          <cell r="AP3192">
            <v>2777</v>
          </cell>
          <cell r="AQ3192" t="str">
            <v>PA</v>
          </cell>
          <cell r="AR3192" t="str">
            <v>PPL Electric Utilities Corporation</v>
          </cell>
          <cell r="AS3192" t="str">
            <v>PPL</v>
          </cell>
          <cell r="AT3192" t="str">
            <v>Electric</v>
          </cell>
          <cell r="AU3192">
            <v>42094</v>
          </cell>
          <cell r="AV3192">
            <v>167479</v>
          </cell>
          <cell r="AW3192">
            <v>8.15</v>
          </cell>
          <cell r="AX3192">
            <v>10.95</v>
          </cell>
          <cell r="AY3192">
            <v>51.66</v>
          </cell>
          <cell r="AZ3192">
            <v>3156000</v>
          </cell>
          <cell r="BA3192">
            <v>42327</v>
          </cell>
          <cell r="BB3192">
            <v>124000</v>
          </cell>
          <cell r="BC3192" t="str">
            <v>NA</v>
          </cell>
          <cell r="BD3192" t="str">
            <v>NA</v>
          </cell>
          <cell r="BE3192" t="str">
            <v>NA</v>
          </cell>
          <cell r="BF3192">
            <v>42735</v>
          </cell>
          <cell r="BG3192" t="str">
            <v>NA</v>
          </cell>
          <cell r="BI3192" t="str">
            <v>Distribution</v>
          </cell>
          <cell r="BJ3192" t="str">
            <v>Settled</v>
          </cell>
          <cell r="BK3192" t="str">
            <v>No</v>
          </cell>
          <cell r="BL3192" t="str">
            <v>No</v>
          </cell>
        </row>
        <row r="3193">
          <cell r="AE3193">
            <v>298</v>
          </cell>
          <cell r="AF3193">
            <v>0</v>
          </cell>
          <cell r="AG3193">
            <v>1</v>
          </cell>
          <cell r="AH3193">
            <v>1</v>
          </cell>
          <cell r="AI3193">
            <v>1</v>
          </cell>
          <cell r="AJ3193">
            <v>1</v>
          </cell>
          <cell r="AL3193">
            <v>55</v>
          </cell>
          <cell r="AM3193">
            <v>199</v>
          </cell>
          <cell r="AO3193" t="str">
            <v>D-R-2015-2468056</v>
          </cell>
          <cell r="AP3193">
            <v>2780</v>
          </cell>
          <cell r="AQ3193" t="str">
            <v>PA</v>
          </cell>
          <cell r="AR3193" t="str">
            <v>Columbia Gas of Pennsylvania, Inc.</v>
          </cell>
          <cell r="AS3193" t="str">
            <v>NI</v>
          </cell>
          <cell r="AT3193" t="str">
            <v>Natural Gas</v>
          </cell>
          <cell r="AU3193">
            <v>42082</v>
          </cell>
          <cell r="AV3193">
            <v>46200</v>
          </cell>
          <cell r="AW3193">
            <v>8.14</v>
          </cell>
          <cell r="AX3193">
            <v>10.95</v>
          </cell>
          <cell r="AY3193">
            <v>52.21</v>
          </cell>
          <cell r="AZ3193">
            <v>1325000</v>
          </cell>
          <cell r="BA3193">
            <v>42341</v>
          </cell>
          <cell r="BB3193">
            <v>28000</v>
          </cell>
          <cell r="BC3193" t="str">
            <v>NA</v>
          </cell>
          <cell r="BD3193" t="str">
            <v>NA</v>
          </cell>
          <cell r="BE3193" t="str">
            <v>NA</v>
          </cell>
          <cell r="BF3193">
            <v>42735</v>
          </cell>
          <cell r="BG3193" t="str">
            <v>NA</v>
          </cell>
          <cell r="BI3193" t="str">
            <v>Distribution</v>
          </cell>
          <cell r="BJ3193" t="str">
            <v>Settled</v>
          </cell>
          <cell r="BK3193" t="str">
            <v>No</v>
          </cell>
          <cell r="BL3193" t="str">
            <v>No</v>
          </cell>
        </row>
        <row r="3194">
          <cell r="AE3194">
            <v>298</v>
          </cell>
          <cell r="AF3194">
            <v>0</v>
          </cell>
          <cell r="AG3194">
            <v>1</v>
          </cell>
          <cell r="AH3194">
            <v>1</v>
          </cell>
          <cell r="AI3194">
            <v>1</v>
          </cell>
          <cell r="AJ3194">
            <v>1</v>
          </cell>
          <cell r="AL3194">
            <v>55</v>
          </cell>
          <cell r="AM3194">
            <v>199</v>
          </cell>
          <cell r="AO3194" t="str">
            <v>D-R-2015-2518438</v>
          </cell>
          <cell r="AP3194">
            <v>2899</v>
          </cell>
          <cell r="AQ3194" t="str">
            <v>PA</v>
          </cell>
          <cell r="AR3194" t="str">
            <v>UGI Utilities, Inc.</v>
          </cell>
          <cell r="AS3194" t="str">
            <v>UGI</v>
          </cell>
          <cell r="AT3194" t="str">
            <v>Natural Gas</v>
          </cell>
          <cell r="AU3194">
            <v>42388</v>
          </cell>
          <cell r="AV3194">
            <v>58564</v>
          </cell>
          <cell r="AW3194">
            <v>8.17</v>
          </cell>
          <cell r="AX3194">
            <v>11</v>
          </cell>
          <cell r="AY3194">
            <v>54.55</v>
          </cell>
          <cell r="AZ3194">
            <v>923707</v>
          </cell>
          <cell r="BA3194">
            <v>42614</v>
          </cell>
          <cell r="BB3194">
            <v>27000</v>
          </cell>
          <cell r="BC3194" t="str">
            <v>NA</v>
          </cell>
          <cell r="BD3194" t="str">
            <v>NA</v>
          </cell>
          <cell r="BE3194" t="str">
            <v>NA</v>
          </cell>
          <cell r="BF3194">
            <v>43008</v>
          </cell>
          <cell r="BG3194" t="str">
            <v>NA</v>
          </cell>
          <cell r="BI3194" t="str">
            <v>Distribution</v>
          </cell>
          <cell r="BJ3194" t="str">
            <v>Settled</v>
          </cell>
          <cell r="BK3194" t="str">
            <v>No</v>
          </cell>
          <cell r="BL3194" t="str">
            <v>No</v>
          </cell>
        </row>
        <row r="3195">
          <cell r="AE3195">
            <v>298</v>
          </cell>
          <cell r="AF3195">
            <v>0</v>
          </cell>
          <cell r="AG3195">
            <v>1</v>
          </cell>
          <cell r="AH3195">
            <v>1</v>
          </cell>
          <cell r="AI3195">
            <v>1</v>
          </cell>
          <cell r="AJ3195">
            <v>1</v>
          </cell>
          <cell r="AL3195">
            <v>55</v>
          </cell>
          <cell r="AM3195">
            <v>199</v>
          </cell>
          <cell r="AO3195" t="str">
            <v>D-R-2016-2529660</v>
          </cell>
          <cell r="AP3195">
            <v>2916</v>
          </cell>
          <cell r="AQ3195" t="str">
            <v>PA</v>
          </cell>
          <cell r="AR3195" t="str">
            <v>Columbia Gas of Pennsylvania, Inc.</v>
          </cell>
          <cell r="AS3195" t="str">
            <v>NI</v>
          </cell>
          <cell r="AT3195" t="str">
            <v>Natural Gas</v>
          </cell>
          <cell r="AU3195">
            <v>42447</v>
          </cell>
          <cell r="AV3195">
            <v>55257.002</v>
          </cell>
          <cell r="AW3195">
            <v>8.15</v>
          </cell>
          <cell r="AX3195">
            <v>11</v>
          </cell>
          <cell r="AY3195">
            <v>52.31</v>
          </cell>
          <cell r="AZ3195">
            <v>1494091.075</v>
          </cell>
          <cell r="BA3195">
            <v>42670</v>
          </cell>
          <cell r="BB3195">
            <v>35000</v>
          </cell>
          <cell r="BC3195" t="str">
            <v>NA</v>
          </cell>
          <cell r="BD3195" t="str">
            <v>NA</v>
          </cell>
          <cell r="BE3195" t="str">
            <v>NA</v>
          </cell>
          <cell r="BF3195">
            <v>43100</v>
          </cell>
          <cell r="BG3195" t="str">
            <v>NA</v>
          </cell>
          <cell r="BI3195" t="str">
            <v>Distribution</v>
          </cell>
          <cell r="BJ3195" t="str">
            <v>Settled</v>
          </cell>
          <cell r="BK3195" t="str">
            <v>No</v>
          </cell>
          <cell r="BL3195" t="str">
            <v>No</v>
          </cell>
        </row>
        <row r="3196">
          <cell r="AE3196">
            <v>298</v>
          </cell>
          <cell r="AF3196">
            <v>0</v>
          </cell>
          <cell r="AG3196">
            <v>1</v>
          </cell>
          <cell r="AH3196">
            <v>1</v>
          </cell>
          <cell r="AI3196">
            <v>1</v>
          </cell>
          <cell r="AJ3196">
            <v>0</v>
          </cell>
          <cell r="AL3196">
            <v>55</v>
          </cell>
          <cell r="AM3196">
            <v>199</v>
          </cell>
          <cell r="AO3196" t="str">
            <v>D-R-2016-2537349</v>
          </cell>
          <cell r="AP3196">
            <v>2939</v>
          </cell>
          <cell r="AQ3196" t="str">
            <v>PA</v>
          </cell>
          <cell r="AR3196" t="str">
            <v>Metropolitan Edison Company</v>
          </cell>
          <cell r="AS3196" t="str">
            <v>FE</v>
          </cell>
          <cell r="AT3196" t="str">
            <v>Electric</v>
          </cell>
          <cell r="AU3196">
            <v>42488</v>
          </cell>
          <cell r="AV3196">
            <v>140248</v>
          </cell>
          <cell r="AW3196">
            <v>8.14</v>
          </cell>
          <cell r="AX3196">
            <v>10.9</v>
          </cell>
          <cell r="AY3196">
            <v>51.2</v>
          </cell>
          <cell r="AZ3196">
            <v>1405890</v>
          </cell>
          <cell r="BA3196">
            <v>42754</v>
          </cell>
          <cell r="BB3196">
            <v>90500</v>
          </cell>
          <cell r="BC3196" t="str">
            <v>NA</v>
          </cell>
          <cell r="BD3196" t="str">
            <v>NA</v>
          </cell>
          <cell r="BE3196" t="str">
            <v>NA</v>
          </cell>
          <cell r="BF3196">
            <v>43100</v>
          </cell>
          <cell r="BG3196" t="str">
            <v>NA</v>
          </cell>
          <cell r="BI3196" t="str">
            <v>Distribution</v>
          </cell>
          <cell r="BJ3196" t="str">
            <v>Settled</v>
          </cell>
          <cell r="BK3196" t="str">
            <v>No</v>
          </cell>
          <cell r="BL3196" t="str">
            <v>No</v>
          </cell>
        </row>
        <row r="3197">
          <cell r="AE3197">
            <v>298</v>
          </cell>
          <cell r="AF3197">
            <v>0</v>
          </cell>
          <cell r="AG3197">
            <v>1</v>
          </cell>
          <cell r="AH3197">
            <v>1</v>
          </cell>
          <cell r="AI3197">
            <v>1</v>
          </cell>
          <cell r="AJ3197">
            <v>0</v>
          </cell>
          <cell r="AL3197">
            <v>55</v>
          </cell>
          <cell r="AM3197">
            <v>199</v>
          </cell>
          <cell r="AO3197" t="str">
            <v>D-R-2016-2537352</v>
          </cell>
          <cell r="AP3197">
            <v>2940</v>
          </cell>
          <cell r="AQ3197" t="str">
            <v>PA</v>
          </cell>
          <cell r="AR3197" t="str">
            <v>Pennsylvania Electric Company</v>
          </cell>
          <cell r="AS3197" t="str">
            <v>FE</v>
          </cell>
          <cell r="AT3197" t="str">
            <v>Electric</v>
          </cell>
          <cell r="AU3197">
            <v>42488</v>
          </cell>
          <cell r="AV3197">
            <v>158770</v>
          </cell>
          <cell r="AW3197">
            <v>8.58</v>
          </cell>
          <cell r="AX3197">
            <v>11.3</v>
          </cell>
          <cell r="AY3197">
            <v>52.6</v>
          </cell>
          <cell r="AZ3197">
            <v>1631187</v>
          </cell>
          <cell r="BA3197">
            <v>42754</v>
          </cell>
          <cell r="BB3197">
            <v>94600</v>
          </cell>
          <cell r="BC3197" t="str">
            <v>NA</v>
          </cell>
          <cell r="BD3197" t="str">
            <v>NA</v>
          </cell>
          <cell r="BE3197" t="str">
            <v>NA</v>
          </cell>
          <cell r="BF3197">
            <v>43100</v>
          </cell>
          <cell r="BG3197" t="str">
            <v>NA</v>
          </cell>
          <cell r="BI3197" t="str">
            <v>Distribution</v>
          </cell>
          <cell r="BJ3197" t="str">
            <v>Settled</v>
          </cell>
          <cell r="BK3197" t="str">
            <v>No</v>
          </cell>
          <cell r="BL3197" t="str">
            <v>No</v>
          </cell>
        </row>
        <row r="3198">
          <cell r="AE3198">
            <v>298</v>
          </cell>
          <cell r="AF3198">
            <v>0</v>
          </cell>
          <cell r="AG3198">
            <v>1</v>
          </cell>
          <cell r="AH3198">
            <v>1</v>
          </cell>
          <cell r="AI3198">
            <v>1</v>
          </cell>
          <cell r="AJ3198">
            <v>0</v>
          </cell>
          <cell r="AL3198">
            <v>55</v>
          </cell>
          <cell r="AM3198">
            <v>199</v>
          </cell>
          <cell r="AO3198" t="str">
            <v>D-R-2016-2537355</v>
          </cell>
          <cell r="AP3198">
            <v>2941</v>
          </cell>
          <cell r="AQ3198" t="str">
            <v>PA</v>
          </cell>
          <cell r="AR3198" t="str">
            <v>Pennsylvania Power Company</v>
          </cell>
          <cell r="AS3198" t="str">
            <v>FE</v>
          </cell>
          <cell r="AT3198" t="str">
            <v>Electric</v>
          </cell>
          <cell r="AU3198">
            <v>42488</v>
          </cell>
          <cell r="AV3198">
            <v>42033</v>
          </cell>
          <cell r="AW3198">
            <v>8.6999999999999993</v>
          </cell>
          <cell r="AX3198">
            <v>11.5</v>
          </cell>
          <cell r="AY3198">
            <v>50.1</v>
          </cell>
          <cell r="AZ3198">
            <v>413519</v>
          </cell>
          <cell r="BA3198">
            <v>42754</v>
          </cell>
          <cell r="BB3198">
            <v>27500</v>
          </cell>
          <cell r="BC3198" t="str">
            <v>NA</v>
          </cell>
          <cell r="BD3198" t="str">
            <v>NA</v>
          </cell>
          <cell r="BE3198" t="str">
            <v>NA</v>
          </cell>
          <cell r="BF3198">
            <v>43100</v>
          </cell>
          <cell r="BG3198" t="str">
            <v>NA</v>
          </cell>
          <cell r="BI3198" t="str">
            <v>Distribution</v>
          </cell>
          <cell r="BJ3198" t="str">
            <v>Settled</v>
          </cell>
          <cell r="BK3198" t="str">
            <v>No</v>
          </cell>
          <cell r="BL3198" t="str">
            <v>No</v>
          </cell>
        </row>
        <row r="3199">
          <cell r="AE3199">
            <v>298</v>
          </cell>
          <cell r="AF3199">
            <v>0</v>
          </cell>
          <cell r="AG3199">
            <v>1</v>
          </cell>
          <cell r="AH3199">
            <v>1</v>
          </cell>
          <cell r="AI3199">
            <v>1</v>
          </cell>
          <cell r="AJ3199">
            <v>0</v>
          </cell>
          <cell r="AL3199">
            <v>55</v>
          </cell>
          <cell r="AM3199">
            <v>199</v>
          </cell>
          <cell r="AO3199" t="str">
            <v>D-R-2016-2537359</v>
          </cell>
          <cell r="AP3199">
            <v>2942</v>
          </cell>
          <cell r="AQ3199" t="str">
            <v>PA</v>
          </cell>
          <cell r="AR3199" t="str">
            <v>West Penn Power Company</v>
          </cell>
          <cell r="AS3199" t="str">
            <v>FE</v>
          </cell>
          <cell r="AT3199" t="str">
            <v>Electric</v>
          </cell>
          <cell r="AU3199">
            <v>42488</v>
          </cell>
          <cell r="AV3199">
            <v>98228</v>
          </cell>
          <cell r="AW3199">
            <v>7.9</v>
          </cell>
          <cell r="AX3199">
            <v>10.9</v>
          </cell>
          <cell r="AY3199">
            <v>50.3</v>
          </cell>
          <cell r="AZ3199">
            <v>1364215</v>
          </cell>
          <cell r="BA3199">
            <v>42754</v>
          </cell>
          <cell r="BB3199">
            <v>60600</v>
          </cell>
          <cell r="BC3199" t="str">
            <v>NA</v>
          </cell>
          <cell r="BD3199" t="str">
            <v>NA</v>
          </cell>
          <cell r="BE3199" t="str">
            <v>NA</v>
          </cell>
          <cell r="BF3199">
            <v>43100</v>
          </cell>
          <cell r="BG3199" t="str">
            <v>NA</v>
          </cell>
          <cell r="BI3199" t="str">
            <v>Distribution</v>
          </cell>
          <cell r="BJ3199" t="str">
            <v>Settled</v>
          </cell>
          <cell r="BK3199" t="str">
            <v>No</v>
          </cell>
          <cell r="BL3199" t="str">
            <v>No</v>
          </cell>
        </row>
        <row r="3200">
          <cell r="AE3200">
            <v>298</v>
          </cell>
          <cell r="AF3200">
            <v>0</v>
          </cell>
          <cell r="AG3200">
            <v>1</v>
          </cell>
          <cell r="AH3200">
            <v>1</v>
          </cell>
          <cell r="AI3200">
            <v>1</v>
          </cell>
          <cell r="AJ3200">
            <v>1</v>
          </cell>
          <cell r="AL3200">
            <v>55</v>
          </cell>
          <cell r="AM3200">
            <v>199</v>
          </cell>
          <cell r="AO3200" t="str">
            <v>D-R-2016-2580030</v>
          </cell>
          <cell r="AP3200">
            <v>3072</v>
          </cell>
          <cell r="AQ3200" t="str">
            <v>PA</v>
          </cell>
          <cell r="AR3200" t="str">
            <v>UGI Penn Natural Gas, Inc.</v>
          </cell>
          <cell r="AS3200" t="str">
            <v>UGI</v>
          </cell>
          <cell r="AT3200" t="str">
            <v>Natural Gas</v>
          </cell>
          <cell r="AU3200">
            <v>42754</v>
          </cell>
          <cell r="AV3200">
            <v>21660.861000000001</v>
          </cell>
          <cell r="AW3200">
            <v>8.4</v>
          </cell>
          <cell r="AX3200">
            <v>11.2</v>
          </cell>
          <cell r="AY3200">
            <v>55.82</v>
          </cell>
          <cell r="AZ3200">
            <v>555974.87100000004</v>
          </cell>
          <cell r="BA3200">
            <v>42978</v>
          </cell>
          <cell r="BB3200">
            <v>11250.108</v>
          </cell>
          <cell r="BC3200" t="str">
            <v>NA</v>
          </cell>
          <cell r="BD3200" t="str">
            <v>NA</v>
          </cell>
          <cell r="BE3200" t="str">
            <v>NA</v>
          </cell>
          <cell r="BF3200">
            <v>43373</v>
          </cell>
          <cell r="BG3200" t="str">
            <v>NA</v>
          </cell>
          <cell r="BI3200" t="str">
            <v>Distribution</v>
          </cell>
          <cell r="BJ3200" t="str">
            <v>Settled</v>
          </cell>
          <cell r="BK3200" t="str">
            <v>No</v>
          </cell>
          <cell r="BL3200" t="str">
            <v>No</v>
          </cell>
        </row>
        <row r="3201">
          <cell r="AE3201">
            <v>298</v>
          </cell>
          <cell r="AF3201">
            <v>0</v>
          </cell>
          <cell r="AG3201">
            <v>1</v>
          </cell>
          <cell r="AH3201">
            <v>1</v>
          </cell>
          <cell r="AI3201">
            <v>1</v>
          </cell>
          <cell r="AJ3201">
            <v>0</v>
          </cell>
          <cell r="AL3201">
            <v>55</v>
          </cell>
          <cell r="AM3201">
            <v>199</v>
          </cell>
          <cell r="AO3201" t="str">
            <v>D-R-2017-2640058</v>
          </cell>
          <cell r="AP3201">
            <v>3262</v>
          </cell>
          <cell r="AQ3201" t="str">
            <v>PA</v>
          </cell>
          <cell r="AR3201" t="str">
            <v>UGI Utilities, Inc.</v>
          </cell>
          <cell r="AS3201" t="str">
            <v>UGI</v>
          </cell>
          <cell r="AT3201" t="str">
            <v>Electric</v>
          </cell>
          <cell r="AU3201">
            <v>43126</v>
          </cell>
          <cell r="AV3201">
            <v>7705</v>
          </cell>
          <cell r="AW3201">
            <v>8.24</v>
          </cell>
          <cell r="AX3201">
            <v>11.25</v>
          </cell>
          <cell r="AY3201">
            <v>54.02</v>
          </cell>
          <cell r="AZ3201">
            <v>119242</v>
          </cell>
          <cell r="BA3201">
            <v>43377</v>
          </cell>
          <cell r="BB3201">
            <v>3201</v>
          </cell>
          <cell r="BC3201">
            <v>7.48</v>
          </cell>
          <cell r="BD3201">
            <v>9.85</v>
          </cell>
          <cell r="BE3201">
            <v>54.02</v>
          </cell>
          <cell r="BF3201">
            <v>43738</v>
          </cell>
          <cell r="BG3201">
            <v>94851</v>
          </cell>
          <cell r="BH3201" t="str">
            <v>Year-end</v>
          </cell>
          <cell r="BI3201" t="str">
            <v>Distribution</v>
          </cell>
          <cell r="BJ3201" t="str">
            <v>Fully Litigated</v>
          </cell>
          <cell r="BK3201" t="str">
            <v>No</v>
          </cell>
          <cell r="BL3201" t="str">
            <v>No</v>
          </cell>
        </row>
        <row r="3202">
          <cell r="AE3202">
            <v>298</v>
          </cell>
          <cell r="AF3202">
            <v>0</v>
          </cell>
          <cell r="AG3202">
            <v>1</v>
          </cell>
          <cell r="AH3202">
            <v>1</v>
          </cell>
          <cell r="AI3202">
            <v>1</v>
          </cell>
          <cell r="AJ3202">
            <v>1</v>
          </cell>
          <cell r="AL3202">
            <v>55</v>
          </cell>
          <cell r="AM3202">
            <v>199</v>
          </cell>
          <cell r="AO3202" t="str">
            <v>D-R-2018-2647577</v>
          </cell>
          <cell r="AP3202">
            <v>3277</v>
          </cell>
          <cell r="AQ3202" t="str">
            <v>PA</v>
          </cell>
          <cell r="AR3202" t="str">
            <v>Columbia Gas of Pennsylvania, Inc.</v>
          </cell>
          <cell r="AS3202" t="str">
            <v>NI</v>
          </cell>
          <cell r="AT3202" t="str">
            <v>Natural Gas</v>
          </cell>
          <cell r="AU3202">
            <v>43175</v>
          </cell>
          <cell r="AV3202">
            <v>46937.247000000003</v>
          </cell>
          <cell r="AW3202">
            <v>8.1</v>
          </cell>
          <cell r="AX3202">
            <v>10.95</v>
          </cell>
          <cell r="AY3202">
            <v>52.34</v>
          </cell>
          <cell r="AZ3202">
            <v>1915996.4569999999</v>
          </cell>
          <cell r="BA3202">
            <v>43440</v>
          </cell>
          <cell r="BB3202">
            <v>26000</v>
          </cell>
          <cell r="BC3202" t="str">
            <v>NA</v>
          </cell>
          <cell r="BD3202" t="str">
            <v>NA</v>
          </cell>
          <cell r="BE3202" t="str">
            <v>NA</v>
          </cell>
          <cell r="BF3202">
            <v>43830</v>
          </cell>
          <cell r="BG3202" t="str">
            <v>NA</v>
          </cell>
          <cell r="BI3202" t="str">
            <v>Distribution</v>
          </cell>
          <cell r="BJ3202" t="str">
            <v>Settled</v>
          </cell>
          <cell r="BK3202" t="str">
            <v>No</v>
          </cell>
          <cell r="BL3202" t="str">
            <v>No</v>
          </cell>
        </row>
        <row r="3203">
          <cell r="AE3203">
            <v>298</v>
          </cell>
          <cell r="AF3203">
            <v>0</v>
          </cell>
          <cell r="AG3203">
            <v>1</v>
          </cell>
          <cell r="AH3203">
            <v>1</v>
          </cell>
          <cell r="AI3203">
            <v>1</v>
          </cell>
          <cell r="AJ3203">
            <v>0</v>
          </cell>
          <cell r="AL3203">
            <v>55</v>
          </cell>
          <cell r="AM3203">
            <v>199</v>
          </cell>
          <cell r="AO3203" t="str">
            <v>D-R-2018-3000164</v>
          </cell>
          <cell r="AP3203">
            <v>3282</v>
          </cell>
          <cell r="AQ3203" t="str">
            <v>PA</v>
          </cell>
          <cell r="AR3203" t="str">
            <v>PECO Energy Company</v>
          </cell>
          <cell r="AS3203" t="str">
            <v>EXC</v>
          </cell>
          <cell r="AT3203" t="str">
            <v>Electric</v>
          </cell>
          <cell r="AU3203">
            <v>43188</v>
          </cell>
          <cell r="AV3203">
            <v>81899.332999999999</v>
          </cell>
          <cell r="AW3203">
            <v>7.79</v>
          </cell>
          <cell r="AX3203">
            <v>10.95</v>
          </cell>
          <cell r="AY3203">
            <v>53.39</v>
          </cell>
          <cell r="AZ3203">
            <v>4846186</v>
          </cell>
          <cell r="BA3203">
            <v>43454</v>
          </cell>
          <cell r="BB3203">
            <v>24918.576000000001</v>
          </cell>
          <cell r="BC3203" t="str">
            <v>NA</v>
          </cell>
          <cell r="BD3203" t="str">
            <v>NA</v>
          </cell>
          <cell r="BE3203" t="str">
            <v>NA</v>
          </cell>
          <cell r="BF3203">
            <v>43830</v>
          </cell>
          <cell r="BG3203" t="str">
            <v>NA</v>
          </cell>
          <cell r="BI3203" t="str">
            <v>Distribution</v>
          </cell>
          <cell r="BJ3203" t="str">
            <v>Settled</v>
          </cell>
          <cell r="BK3203" t="str">
            <v>No</v>
          </cell>
          <cell r="BL3203" t="str">
            <v>No</v>
          </cell>
        </row>
        <row r="3204">
          <cell r="AE3204">
            <v>298</v>
          </cell>
          <cell r="AF3204">
            <v>0</v>
          </cell>
          <cell r="AG3204">
            <v>1</v>
          </cell>
          <cell r="AH3204">
            <v>1</v>
          </cell>
          <cell r="AI3204">
            <v>1</v>
          </cell>
          <cell r="AJ3204">
            <v>0</v>
          </cell>
          <cell r="AL3204">
            <v>55</v>
          </cell>
          <cell r="AM3204">
            <v>199</v>
          </cell>
          <cell r="AO3204" t="str">
            <v>D-R-2018-3000124</v>
          </cell>
          <cell r="AP3204">
            <v>3296</v>
          </cell>
          <cell r="AQ3204" t="str">
            <v>PA</v>
          </cell>
          <cell r="AR3204" t="str">
            <v>Duquesne Light Company</v>
          </cell>
          <cell r="AT3204" t="str">
            <v>Electric</v>
          </cell>
          <cell r="AU3204">
            <v>43187</v>
          </cell>
          <cell r="AV3204">
            <v>133756</v>
          </cell>
          <cell r="AW3204">
            <v>8.06</v>
          </cell>
          <cell r="AX3204">
            <v>10.95</v>
          </cell>
          <cell r="AY3204">
            <v>54.51</v>
          </cell>
          <cell r="AZ3204">
            <v>1926260</v>
          </cell>
          <cell r="BA3204">
            <v>43454</v>
          </cell>
          <cell r="BB3204">
            <v>92700</v>
          </cell>
          <cell r="BC3204" t="str">
            <v>NA</v>
          </cell>
          <cell r="BD3204" t="str">
            <v>NA</v>
          </cell>
          <cell r="BE3204" t="str">
            <v>NA</v>
          </cell>
          <cell r="BF3204">
            <v>43830</v>
          </cell>
          <cell r="BG3204" t="str">
            <v>NA</v>
          </cell>
          <cell r="BI3204" t="str">
            <v>Distribution</v>
          </cell>
          <cell r="BJ3204" t="str">
            <v>Settled</v>
          </cell>
          <cell r="BK3204" t="str">
            <v>No</v>
          </cell>
          <cell r="BL3204" t="str">
            <v>No</v>
          </cell>
        </row>
        <row r="3205">
          <cell r="AE3205">
            <v>299</v>
          </cell>
          <cell r="AF3205">
            <v>1</v>
          </cell>
          <cell r="AG3205">
            <v>1</v>
          </cell>
          <cell r="AH3205">
            <v>1</v>
          </cell>
          <cell r="AI3205">
            <v>1</v>
          </cell>
          <cell r="AJ3205">
            <v>1</v>
          </cell>
          <cell r="AL3205">
            <v>55</v>
          </cell>
          <cell r="AM3205">
            <v>199</v>
          </cell>
          <cell r="AO3205" t="str">
            <v>D-R-2018-3006814</v>
          </cell>
          <cell r="AP3205">
            <v>3425</v>
          </cell>
          <cell r="AQ3205" t="str">
            <v>PA</v>
          </cell>
          <cell r="AR3205" t="str">
            <v>UGI Utilities, Inc.</v>
          </cell>
          <cell r="AS3205" t="str">
            <v>UGI</v>
          </cell>
          <cell r="AT3205" t="str">
            <v>Natural Gas</v>
          </cell>
          <cell r="AU3205">
            <v>43493</v>
          </cell>
          <cell r="AV3205">
            <v>71100</v>
          </cell>
          <cell r="AW3205">
            <v>8.31</v>
          </cell>
          <cell r="AX3205">
            <v>11.25</v>
          </cell>
          <cell r="AY3205">
            <v>54.8</v>
          </cell>
          <cell r="AZ3205">
            <v>2376713</v>
          </cell>
          <cell r="BA3205">
            <v>43727</v>
          </cell>
          <cell r="BB3205">
            <v>30000</v>
          </cell>
          <cell r="BC3205" t="str">
            <v>NA</v>
          </cell>
          <cell r="BD3205" t="str">
            <v>NA</v>
          </cell>
          <cell r="BE3205" t="str">
            <v>NA</v>
          </cell>
          <cell r="BF3205">
            <v>44104</v>
          </cell>
          <cell r="BG3205" t="str">
            <v>NA</v>
          </cell>
          <cell r="BI3205" t="str">
            <v>Distribution</v>
          </cell>
          <cell r="BJ3205" t="str">
            <v>Settled</v>
          </cell>
          <cell r="BK3205" t="str">
            <v>No</v>
          </cell>
          <cell r="BL3205" t="str">
            <v>No</v>
          </cell>
        </row>
        <row r="3206">
          <cell r="AE3206">
            <v>300</v>
          </cell>
          <cell r="AF3206">
            <v>1</v>
          </cell>
          <cell r="AG3206">
            <v>1</v>
          </cell>
          <cell r="AH3206">
            <v>1</v>
          </cell>
          <cell r="AI3206">
            <v>1</v>
          </cell>
          <cell r="AJ3206">
            <v>1</v>
          </cell>
          <cell r="AL3206">
            <v>55</v>
          </cell>
          <cell r="AM3206">
            <v>199</v>
          </cell>
          <cell r="AO3206" t="str">
            <v>D-R-2018-3006818</v>
          </cell>
          <cell r="AP3206">
            <v>3434</v>
          </cell>
          <cell r="AQ3206" t="str">
            <v>PA</v>
          </cell>
          <cell r="AR3206" t="str">
            <v>Peoples Natural Gas Company LLC</v>
          </cell>
          <cell r="AS3206" t="str">
            <v>WTRG</v>
          </cell>
          <cell r="AT3206" t="str">
            <v>Natural Gas</v>
          </cell>
          <cell r="AU3206">
            <v>43493</v>
          </cell>
          <cell r="AV3206">
            <v>94848.210999999996</v>
          </cell>
          <cell r="AW3206">
            <v>8</v>
          </cell>
          <cell r="AX3206">
            <v>11.25</v>
          </cell>
          <cell r="AY3206">
            <v>53.66</v>
          </cell>
          <cell r="AZ3206">
            <v>2052311.067</v>
          </cell>
          <cell r="BA3206">
            <v>43741</v>
          </cell>
          <cell r="BB3206">
            <v>59500</v>
          </cell>
          <cell r="BC3206" t="str">
            <v>NA</v>
          </cell>
          <cell r="BD3206" t="str">
            <v>NA</v>
          </cell>
          <cell r="BE3206" t="str">
            <v>NA</v>
          </cell>
          <cell r="BF3206">
            <v>44135</v>
          </cell>
          <cell r="BG3206" t="str">
            <v>NA</v>
          </cell>
          <cell r="BI3206" t="str">
            <v>Distribution</v>
          </cell>
          <cell r="BJ3206" t="str">
            <v>Settled</v>
          </cell>
          <cell r="BK3206" t="str">
            <v>No</v>
          </cell>
          <cell r="BL3206" t="str">
            <v>No</v>
          </cell>
        </row>
        <row r="3207">
          <cell r="AE3207">
            <v>301</v>
          </cell>
          <cell r="AF3207">
            <v>1</v>
          </cell>
          <cell r="AG3207">
            <v>1</v>
          </cell>
          <cell r="AH3207">
            <v>1</v>
          </cell>
          <cell r="AI3207">
            <v>1</v>
          </cell>
          <cell r="AJ3207">
            <v>1</v>
          </cell>
          <cell r="AL3207">
            <v>55</v>
          </cell>
          <cell r="AM3207">
            <v>199</v>
          </cell>
          <cell r="AO3207" t="str">
            <v>D-R-2019-3015162</v>
          </cell>
          <cell r="AP3207">
            <v>3604</v>
          </cell>
          <cell r="AQ3207" t="str">
            <v>PA</v>
          </cell>
          <cell r="AR3207" t="str">
            <v>UGI Utilities, Inc.</v>
          </cell>
          <cell r="AS3207" t="str">
            <v>UGI</v>
          </cell>
          <cell r="AT3207" t="str">
            <v>Natural Gas</v>
          </cell>
          <cell r="AU3207">
            <v>43858</v>
          </cell>
          <cell r="AV3207">
            <v>74550.482000000004</v>
          </cell>
          <cell r="AW3207">
            <v>7.95</v>
          </cell>
          <cell r="AX3207">
            <v>10.95</v>
          </cell>
          <cell r="AY3207">
            <v>53.3</v>
          </cell>
          <cell r="AZ3207">
            <v>2616719</v>
          </cell>
          <cell r="BA3207">
            <v>44112</v>
          </cell>
          <cell r="BB3207">
            <v>20000</v>
          </cell>
          <cell r="BC3207" t="str">
            <v>NA</v>
          </cell>
          <cell r="BD3207" t="str">
            <v>NA</v>
          </cell>
          <cell r="BE3207" t="str">
            <v>NA</v>
          </cell>
          <cell r="BF3207">
            <v>44469</v>
          </cell>
          <cell r="BG3207" t="str">
            <v>NA</v>
          </cell>
          <cell r="BI3207" t="str">
            <v>Distribution</v>
          </cell>
          <cell r="BJ3207" t="str">
            <v>Settled</v>
          </cell>
          <cell r="BK3207" t="str">
            <v>Yes</v>
          </cell>
          <cell r="BL3207" t="str">
            <v>No</v>
          </cell>
        </row>
        <row r="3208">
          <cell r="AE3208">
            <v>302</v>
          </cell>
          <cell r="AF3208">
            <v>1</v>
          </cell>
          <cell r="AG3208">
            <v>1</v>
          </cell>
          <cell r="AH3208">
            <v>1</v>
          </cell>
          <cell r="AI3208">
            <v>1</v>
          </cell>
          <cell r="AJ3208">
            <v>1</v>
          </cell>
          <cell r="AL3208">
            <v>55</v>
          </cell>
          <cell r="AM3208">
            <v>199</v>
          </cell>
          <cell r="AO3208" t="str">
            <v>D-R-2020-3018835</v>
          </cell>
          <cell r="AP3208">
            <v>3641</v>
          </cell>
          <cell r="AQ3208" t="str">
            <v>PA</v>
          </cell>
          <cell r="AR3208" t="str">
            <v>Columbia Gas of Pennsylvania, Inc.</v>
          </cell>
          <cell r="AS3208" t="str">
            <v>NI</v>
          </cell>
          <cell r="AT3208" t="str">
            <v>Natural Gas</v>
          </cell>
          <cell r="AU3208">
            <v>43945</v>
          </cell>
          <cell r="AV3208">
            <v>100437.42</v>
          </cell>
          <cell r="AW3208">
            <v>7.98</v>
          </cell>
          <cell r="AX3208">
            <v>10.95</v>
          </cell>
          <cell r="AY3208">
            <v>54.19</v>
          </cell>
          <cell r="AZ3208">
            <v>2401427.1090000002</v>
          </cell>
          <cell r="BA3208">
            <v>44246</v>
          </cell>
          <cell r="BB3208">
            <v>63548.904999999999</v>
          </cell>
          <cell r="BC3208">
            <v>7.41</v>
          </cell>
          <cell r="BD3208">
            <v>9.86</v>
          </cell>
          <cell r="BE3208">
            <v>54.19</v>
          </cell>
          <cell r="BF3208">
            <v>44561</v>
          </cell>
          <cell r="BG3208">
            <v>2329124.0189999999</v>
          </cell>
          <cell r="BH3208" t="str">
            <v>Year-end</v>
          </cell>
          <cell r="BI3208" t="str">
            <v>Distribution</v>
          </cell>
          <cell r="BJ3208" t="str">
            <v>Fully Litigated</v>
          </cell>
          <cell r="BK3208" t="str">
            <v>No</v>
          </cell>
          <cell r="BL3208" t="str">
            <v>No</v>
          </cell>
        </row>
        <row r="3209">
          <cell r="AE3209">
            <v>303</v>
          </cell>
          <cell r="AF3209">
            <v>1</v>
          </cell>
          <cell r="AG3209">
            <v>1</v>
          </cell>
          <cell r="AH3209">
            <v>1</v>
          </cell>
          <cell r="AI3209">
            <v>1</v>
          </cell>
          <cell r="AJ3209">
            <v>1</v>
          </cell>
          <cell r="AL3209">
            <v>55</v>
          </cell>
          <cell r="AM3209">
            <v>199</v>
          </cell>
          <cell r="AO3209" t="str">
            <v>D-R-2020-3018929</v>
          </cell>
          <cell r="AP3209">
            <v>3717</v>
          </cell>
          <cell r="AQ3209" t="str">
            <v>PA</v>
          </cell>
          <cell r="AR3209" t="str">
            <v>PECO Energy Company</v>
          </cell>
          <cell r="AS3209" t="str">
            <v>EXC</v>
          </cell>
          <cell r="AT3209" t="str">
            <v>Natural Gas</v>
          </cell>
          <cell r="AU3209">
            <v>44104</v>
          </cell>
          <cell r="AV3209">
            <v>65976.051999999996</v>
          </cell>
          <cell r="AW3209">
            <v>7.63</v>
          </cell>
          <cell r="AX3209">
            <v>10.95</v>
          </cell>
          <cell r="AY3209">
            <v>53.38</v>
          </cell>
          <cell r="AZ3209">
            <v>2463555.0279999999</v>
          </cell>
          <cell r="BA3209">
            <v>44364</v>
          </cell>
          <cell r="BB3209">
            <v>29118.484</v>
          </cell>
          <cell r="BC3209">
            <v>7.26</v>
          </cell>
          <cell r="BD3209">
            <v>10.24</v>
          </cell>
          <cell r="BE3209">
            <v>53.38</v>
          </cell>
          <cell r="BF3209">
            <v>44742</v>
          </cell>
          <cell r="BG3209">
            <v>2425859.4479999999</v>
          </cell>
          <cell r="BH3209" t="str">
            <v>Year-end</v>
          </cell>
          <cell r="BI3209" t="str">
            <v>Distribution</v>
          </cell>
          <cell r="BJ3209" t="str">
            <v>Fully Litigated</v>
          </cell>
          <cell r="BK3209" t="str">
            <v>No</v>
          </cell>
          <cell r="BL3209" t="str">
            <v>No</v>
          </cell>
        </row>
        <row r="3210">
          <cell r="AE3210">
            <v>303</v>
          </cell>
          <cell r="AF3210">
            <v>1</v>
          </cell>
          <cell r="AG3210">
            <v>1</v>
          </cell>
          <cell r="AH3210">
            <v>1</v>
          </cell>
          <cell r="AI3210">
            <v>1</v>
          </cell>
          <cell r="AJ3210">
            <v>0</v>
          </cell>
          <cell r="AL3210">
            <v>55</v>
          </cell>
          <cell r="AM3210">
            <v>199</v>
          </cell>
          <cell r="AO3210" t="str">
            <v>D-R-2021-3023618</v>
          </cell>
          <cell r="AP3210">
            <v>3773</v>
          </cell>
          <cell r="AQ3210" t="str">
            <v>PA</v>
          </cell>
          <cell r="AR3210" t="str">
            <v>UGI Utilities, Inc.</v>
          </cell>
          <cell r="AS3210" t="str">
            <v>UGI</v>
          </cell>
          <cell r="AT3210" t="str">
            <v>Electric</v>
          </cell>
          <cell r="AU3210">
            <v>44235</v>
          </cell>
          <cell r="AV3210">
            <v>8709</v>
          </cell>
          <cell r="AW3210">
            <v>7.57</v>
          </cell>
          <cell r="AX3210">
            <v>10.75</v>
          </cell>
          <cell r="AY3210">
            <v>51.2</v>
          </cell>
          <cell r="AZ3210">
            <v>131831</v>
          </cell>
          <cell r="BA3210">
            <v>44497</v>
          </cell>
          <cell r="BB3210">
            <v>6150</v>
          </cell>
          <cell r="BC3210" t="str">
            <v>NA</v>
          </cell>
          <cell r="BD3210" t="str">
            <v>NA</v>
          </cell>
          <cell r="BE3210" t="str">
            <v>NA</v>
          </cell>
          <cell r="BF3210">
            <v>44834</v>
          </cell>
          <cell r="BG3210" t="str">
            <v>NA</v>
          </cell>
          <cell r="BI3210" t="str">
            <v>Distribution</v>
          </cell>
          <cell r="BJ3210" t="str">
            <v>Settled</v>
          </cell>
          <cell r="BK3210" t="str">
            <v>No</v>
          </cell>
          <cell r="BL3210" t="str">
            <v>No</v>
          </cell>
        </row>
        <row r="3211">
          <cell r="AE3211">
            <v>304</v>
          </cell>
          <cell r="AF3211">
            <v>1</v>
          </cell>
          <cell r="AG3211">
            <v>1</v>
          </cell>
          <cell r="AH3211">
            <v>1</v>
          </cell>
          <cell r="AI3211">
            <v>1</v>
          </cell>
          <cell r="AJ3211">
            <v>1</v>
          </cell>
          <cell r="AL3211">
            <v>55</v>
          </cell>
          <cell r="AM3211">
            <v>199</v>
          </cell>
          <cell r="AO3211" t="str">
            <v>D-R-2021-3024296</v>
          </cell>
          <cell r="AP3211">
            <v>3797</v>
          </cell>
          <cell r="AQ3211" t="str">
            <v>PA</v>
          </cell>
          <cell r="AR3211" t="str">
            <v>Columbia Gas of Pennsylvania, Inc.</v>
          </cell>
          <cell r="AS3211" t="str">
            <v>NI</v>
          </cell>
          <cell r="AT3211" t="str">
            <v>Natural Gas</v>
          </cell>
          <cell r="AU3211">
            <v>44285</v>
          </cell>
          <cell r="AV3211">
            <v>98300</v>
          </cell>
          <cell r="AW3211">
            <v>7.88</v>
          </cell>
          <cell r="AX3211">
            <v>10.95</v>
          </cell>
          <cell r="AY3211">
            <v>54.34</v>
          </cell>
          <cell r="AZ3211">
            <v>2673012.0649999999</v>
          </cell>
          <cell r="BA3211">
            <v>44546</v>
          </cell>
          <cell r="BB3211">
            <v>58500</v>
          </cell>
          <cell r="BC3211" t="str">
            <v>NA</v>
          </cell>
          <cell r="BD3211" t="str">
            <v>NA</v>
          </cell>
          <cell r="BE3211" t="str">
            <v>NA</v>
          </cell>
          <cell r="BF3211">
            <v>44926</v>
          </cell>
          <cell r="BG3211" t="str">
            <v>NA</v>
          </cell>
          <cell r="BI3211" t="str">
            <v>Distribution</v>
          </cell>
          <cell r="BJ3211" t="str">
            <v>Settled</v>
          </cell>
          <cell r="BK3211" t="str">
            <v>No</v>
          </cell>
          <cell r="BL3211" t="str">
            <v>No</v>
          </cell>
        </row>
        <row r="3212">
          <cell r="AE3212">
            <v>304</v>
          </cell>
          <cell r="AF3212">
            <v>1</v>
          </cell>
          <cell r="AG3212">
            <v>1</v>
          </cell>
          <cell r="AH3212">
            <v>1</v>
          </cell>
          <cell r="AI3212">
            <v>1</v>
          </cell>
          <cell r="AJ3212">
            <v>0</v>
          </cell>
          <cell r="AL3212">
            <v>55</v>
          </cell>
          <cell r="AM3212">
            <v>199</v>
          </cell>
          <cell r="AO3212" t="str">
            <v>D-R-2021-3024601</v>
          </cell>
          <cell r="AP3212">
            <v>3799</v>
          </cell>
          <cell r="AQ3212" t="str">
            <v>PA</v>
          </cell>
          <cell r="AR3212" t="str">
            <v>PECO Energy Company</v>
          </cell>
          <cell r="AS3212" t="str">
            <v>EXC</v>
          </cell>
          <cell r="AT3212" t="str">
            <v>Electric</v>
          </cell>
          <cell r="AU3212">
            <v>44286</v>
          </cell>
          <cell r="AV3212">
            <v>245985</v>
          </cell>
          <cell r="AW3212">
            <v>7.68</v>
          </cell>
          <cell r="AX3212">
            <v>10.95</v>
          </cell>
          <cell r="AY3212">
            <v>53.41</v>
          </cell>
          <cell r="AZ3212">
            <v>6385938</v>
          </cell>
          <cell r="BA3212">
            <v>44518</v>
          </cell>
          <cell r="BB3212">
            <v>167700</v>
          </cell>
          <cell r="BC3212" t="str">
            <v>NA</v>
          </cell>
          <cell r="BD3212" t="str">
            <v>NA</v>
          </cell>
          <cell r="BE3212" t="str">
            <v>NA</v>
          </cell>
          <cell r="BF3212">
            <v>44926</v>
          </cell>
          <cell r="BG3212" t="str">
            <v>NA</v>
          </cell>
          <cell r="BI3212" t="str">
            <v>Distribution</v>
          </cell>
          <cell r="BJ3212" t="str">
            <v>Settled</v>
          </cell>
          <cell r="BK3212" t="str">
            <v>No</v>
          </cell>
          <cell r="BL3212" t="str">
            <v>No</v>
          </cell>
        </row>
        <row r="3213">
          <cell r="AE3213">
            <v>304</v>
          </cell>
          <cell r="AF3213">
            <v>1</v>
          </cell>
          <cell r="AG3213">
            <v>1</v>
          </cell>
          <cell r="AH3213">
            <v>1</v>
          </cell>
          <cell r="AI3213">
            <v>1</v>
          </cell>
          <cell r="AJ3213">
            <v>0</v>
          </cell>
          <cell r="AL3213">
            <v>55</v>
          </cell>
          <cell r="AM3213">
            <v>199</v>
          </cell>
          <cell r="AO3213" t="str">
            <v>D-R-2021-3024750</v>
          </cell>
          <cell r="AP3213">
            <v>3813</v>
          </cell>
          <cell r="AQ3213" t="str">
            <v>PA</v>
          </cell>
          <cell r="AR3213" t="str">
            <v>Duquesne Light Company</v>
          </cell>
          <cell r="AT3213" t="str">
            <v>Electric</v>
          </cell>
          <cell r="AU3213">
            <v>44302</v>
          </cell>
          <cell r="AV3213">
            <v>115000</v>
          </cell>
          <cell r="AW3213">
            <v>7.84</v>
          </cell>
          <cell r="AX3213">
            <v>10.95</v>
          </cell>
          <cell r="AY3213">
            <v>53.35</v>
          </cell>
          <cell r="AZ3213">
            <v>2276464</v>
          </cell>
          <cell r="BA3213">
            <v>44546</v>
          </cell>
          <cell r="BB3213">
            <v>74200</v>
          </cell>
          <cell r="BC3213" t="str">
            <v>NA</v>
          </cell>
          <cell r="BD3213" t="str">
            <v>NA</v>
          </cell>
          <cell r="BE3213" t="str">
            <v>NA</v>
          </cell>
          <cell r="BF3213">
            <v>44926</v>
          </cell>
          <cell r="BG3213" t="str">
            <v>NA</v>
          </cell>
          <cell r="BI3213" t="str">
            <v>Distribution</v>
          </cell>
          <cell r="BJ3213" t="str">
            <v>Settled</v>
          </cell>
          <cell r="BK3213" t="str">
            <v>No</v>
          </cell>
          <cell r="BL3213" t="str">
            <v>No</v>
          </cell>
        </row>
        <row r="3214">
          <cell r="AE3214">
            <v>305</v>
          </cell>
          <cell r="AF3214">
            <v>1</v>
          </cell>
          <cell r="AG3214">
            <v>1</v>
          </cell>
          <cell r="AH3214">
            <v>1</v>
          </cell>
          <cell r="AI3214">
            <v>1</v>
          </cell>
          <cell r="AJ3214">
            <v>1</v>
          </cell>
          <cell r="AL3214">
            <v>55</v>
          </cell>
          <cell r="AM3214">
            <v>199</v>
          </cell>
          <cell r="AO3214" t="str">
            <v>D-R-2021-3030218</v>
          </cell>
          <cell r="AP3214">
            <v>3956</v>
          </cell>
          <cell r="AQ3214" t="str">
            <v>PA</v>
          </cell>
          <cell r="AR3214" t="str">
            <v>UGI Utilities, Inc.</v>
          </cell>
          <cell r="AS3214" t="str">
            <v>UGI</v>
          </cell>
          <cell r="AT3214" t="str">
            <v>Natural Gas</v>
          </cell>
          <cell r="AU3214">
            <v>44589</v>
          </cell>
          <cell r="AV3214">
            <v>82742</v>
          </cell>
          <cell r="AW3214">
            <v>7.96</v>
          </cell>
          <cell r="AX3214">
            <v>11.2</v>
          </cell>
          <cell r="AY3214">
            <v>55.09</v>
          </cell>
          <cell r="AZ3214">
            <v>3169023</v>
          </cell>
          <cell r="BA3214">
            <v>44819</v>
          </cell>
          <cell r="BB3214">
            <v>49450</v>
          </cell>
          <cell r="BC3214" t="str">
            <v>NA</v>
          </cell>
          <cell r="BD3214" t="str">
            <v>NA</v>
          </cell>
          <cell r="BE3214" t="str">
            <v>NA</v>
          </cell>
          <cell r="BF3214">
            <v>45199</v>
          </cell>
          <cell r="BG3214" t="str">
            <v>NA</v>
          </cell>
          <cell r="BI3214" t="str">
            <v>Distribution</v>
          </cell>
          <cell r="BJ3214" t="str">
            <v>Settled</v>
          </cell>
          <cell r="BK3214" t="str">
            <v>Yes</v>
          </cell>
          <cell r="BL3214" t="str">
            <v>No</v>
          </cell>
        </row>
        <row r="3215">
          <cell r="AE3215">
            <v>306</v>
          </cell>
          <cell r="AF3215">
            <v>1</v>
          </cell>
          <cell r="AG3215">
            <v>1</v>
          </cell>
          <cell r="AH3215">
            <v>1</v>
          </cell>
          <cell r="AI3215">
            <v>1</v>
          </cell>
          <cell r="AJ3215">
            <v>1</v>
          </cell>
          <cell r="AL3215">
            <v>55</v>
          </cell>
          <cell r="AM3215">
            <v>199</v>
          </cell>
          <cell r="AO3215" t="str">
            <v>D-R-2022-3031211</v>
          </cell>
          <cell r="AP3215">
            <v>3965</v>
          </cell>
          <cell r="AQ3215" t="str">
            <v>PA</v>
          </cell>
          <cell r="AR3215" t="str">
            <v>Columbia Gas of Pennsylvania, Inc.</v>
          </cell>
          <cell r="AS3215" t="str">
            <v>NI</v>
          </cell>
          <cell r="AT3215" t="str">
            <v>Natural Gas</v>
          </cell>
          <cell r="AU3215">
            <v>44638</v>
          </cell>
          <cell r="AV3215">
            <v>81090.259000000005</v>
          </cell>
          <cell r="AW3215">
            <v>8.08</v>
          </cell>
          <cell r="AX3215">
            <v>11.2</v>
          </cell>
          <cell r="AY3215">
            <v>54.38</v>
          </cell>
          <cell r="AZ3215">
            <v>2958295.0130000003</v>
          </cell>
          <cell r="BA3215">
            <v>44903</v>
          </cell>
          <cell r="BB3215">
            <v>44500</v>
          </cell>
          <cell r="BC3215" t="str">
            <v>NA</v>
          </cell>
          <cell r="BD3215" t="str">
            <v>NA</v>
          </cell>
          <cell r="BE3215" t="str">
            <v>NA</v>
          </cell>
          <cell r="BF3215">
            <v>45291</v>
          </cell>
          <cell r="BG3215" t="str">
            <v>NA</v>
          </cell>
          <cell r="BI3215" t="str">
            <v>Distribution</v>
          </cell>
          <cell r="BJ3215" t="str">
            <v>Settled</v>
          </cell>
          <cell r="BK3215" t="str">
            <v>No</v>
          </cell>
          <cell r="BL3215" t="str">
            <v>No</v>
          </cell>
        </row>
        <row r="3216">
          <cell r="AE3216">
            <v>307</v>
          </cell>
          <cell r="AF3216">
            <v>1</v>
          </cell>
          <cell r="AG3216">
            <v>1</v>
          </cell>
          <cell r="AH3216">
            <v>1</v>
          </cell>
          <cell r="AI3216">
            <v>1</v>
          </cell>
          <cell r="AJ3216">
            <v>1</v>
          </cell>
          <cell r="AL3216">
            <v>55</v>
          </cell>
          <cell r="AM3216">
            <v>199</v>
          </cell>
          <cell r="AO3216" t="str">
            <v>D-R-2022-3031113</v>
          </cell>
          <cell r="AP3216">
            <v>3971</v>
          </cell>
          <cell r="AQ3216" t="str">
            <v>PA</v>
          </cell>
          <cell r="AR3216" t="str">
            <v>PECO Energy Company</v>
          </cell>
          <cell r="AS3216" t="str">
            <v>EXC</v>
          </cell>
          <cell r="AT3216" t="str">
            <v>Natural Gas</v>
          </cell>
          <cell r="AU3216">
            <v>44651</v>
          </cell>
          <cell r="AV3216">
            <v>82110</v>
          </cell>
          <cell r="AW3216">
            <v>7.68</v>
          </cell>
          <cell r="AX3216">
            <v>10.95</v>
          </cell>
          <cell r="AY3216">
            <v>53.41</v>
          </cell>
          <cell r="AZ3216">
            <v>2884136</v>
          </cell>
          <cell r="BA3216">
            <v>44861</v>
          </cell>
          <cell r="BB3216">
            <v>54800</v>
          </cell>
          <cell r="BC3216" t="str">
            <v>NA</v>
          </cell>
          <cell r="BD3216" t="str">
            <v>NA</v>
          </cell>
          <cell r="BE3216" t="str">
            <v>NA</v>
          </cell>
          <cell r="BF3216">
            <v>45291</v>
          </cell>
          <cell r="BG3216" t="str">
            <v>NA</v>
          </cell>
          <cell r="BI3216" t="str">
            <v>Distribution</v>
          </cell>
          <cell r="BJ3216" t="str">
            <v>Settled</v>
          </cell>
          <cell r="BK3216" t="str">
            <v>No</v>
          </cell>
          <cell r="BL3216" t="str">
            <v>No</v>
          </cell>
        </row>
        <row r="3217">
          <cell r="AE3217">
            <v>308</v>
          </cell>
          <cell r="AF3217">
            <v>1</v>
          </cell>
          <cell r="AG3217">
            <v>1</v>
          </cell>
          <cell r="AH3217">
            <v>1</v>
          </cell>
          <cell r="AI3217">
            <v>1</v>
          </cell>
          <cell r="AJ3217">
            <v>1</v>
          </cell>
          <cell r="AL3217">
            <v>55</v>
          </cell>
          <cell r="AM3217">
            <v>199</v>
          </cell>
          <cell r="AO3217" t="str">
            <v>D-R-2022-3035730</v>
          </cell>
          <cell r="AP3217">
            <v>4084</v>
          </cell>
          <cell r="AQ3217" t="str">
            <v>PA</v>
          </cell>
          <cell r="AR3217" t="str">
            <v>National Fuel Gas Distribution Corporation</v>
          </cell>
          <cell r="AS3217" t="str">
            <v>NFG</v>
          </cell>
          <cell r="AT3217" t="str">
            <v>Natural Gas</v>
          </cell>
          <cell r="AU3217">
            <v>44862</v>
          </cell>
          <cell r="AV3217">
            <v>28140</v>
          </cell>
          <cell r="AW3217">
            <v>8.5299999999999994</v>
          </cell>
          <cell r="AX3217">
            <v>11.2</v>
          </cell>
          <cell r="AY3217">
            <v>54.9</v>
          </cell>
          <cell r="AZ3217">
            <v>456783</v>
          </cell>
          <cell r="BA3217">
            <v>45092</v>
          </cell>
          <cell r="BB3217">
            <v>23000</v>
          </cell>
          <cell r="BC3217" t="str">
            <v>NA</v>
          </cell>
          <cell r="BD3217" t="str">
            <v>NA</v>
          </cell>
          <cell r="BE3217" t="str">
            <v>NA</v>
          </cell>
          <cell r="BF3217">
            <v>45504</v>
          </cell>
          <cell r="BG3217" t="str">
            <v>NA</v>
          </cell>
          <cell r="BI3217" t="str">
            <v>Distribution</v>
          </cell>
          <cell r="BJ3217" t="str">
            <v>Settled</v>
          </cell>
          <cell r="BK3217" t="str">
            <v>No</v>
          </cell>
          <cell r="BL3217" t="str">
            <v>No</v>
          </cell>
        </row>
        <row r="3218">
          <cell r="AE3218">
            <v>308</v>
          </cell>
          <cell r="AF3218">
            <v>1</v>
          </cell>
          <cell r="AG3218">
            <v>1</v>
          </cell>
          <cell r="AH3218">
            <v>1</v>
          </cell>
          <cell r="AI3218">
            <v>1</v>
          </cell>
          <cell r="AJ3218">
            <v>0</v>
          </cell>
          <cell r="AL3218">
            <v>55</v>
          </cell>
          <cell r="AM3218">
            <v>199</v>
          </cell>
          <cell r="AO3218" t="str">
            <v>D-R-2022-3037368</v>
          </cell>
          <cell r="AP3218">
            <v>4143</v>
          </cell>
          <cell r="AQ3218" t="str">
            <v>PA</v>
          </cell>
          <cell r="AR3218" t="str">
            <v>UGI Utilities, Inc.</v>
          </cell>
          <cell r="AS3218" t="str">
            <v>UGI</v>
          </cell>
          <cell r="AT3218" t="str">
            <v>Electric</v>
          </cell>
          <cell r="AU3218">
            <v>44953</v>
          </cell>
          <cell r="AV3218">
            <v>11453</v>
          </cell>
          <cell r="AW3218">
            <v>8.19</v>
          </cell>
          <cell r="AX3218">
            <v>11.3</v>
          </cell>
          <cell r="AY3218">
            <v>54.59</v>
          </cell>
          <cell r="AZ3218">
            <v>172186</v>
          </cell>
          <cell r="BA3218">
            <v>45190</v>
          </cell>
          <cell r="BB3218">
            <v>8500</v>
          </cell>
          <cell r="BC3218" t="str">
            <v>NA</v>
          </cell>
          <cell r="BD3218" t="str">
            <v>NA</v>
          </cell>
          <cell r="BE3218" t="str">
            <v>NA</v>
          </cell>
          <cell r="BF3218">
            <v>45565</v>
          </cell>
          <cell r="BG3218" t="str">
            <v>NA</v>
          </cell>
          <cell r="BI3218" t="str">
            <v>Distribution</v>
          </cell>
          <cell r="BJ3218" t="str">
            <v>Settled</v>
          </cell>
          <cell r="BK3218" t="str">
            <v>No</v>
          </cell>
          <cell r="BL3218" t="str">
            <v>No</v>
          </cell>
        </row>
        <row r="3219">
          <cell r="AE3219">
            <v>309</v>
          </cell>
          <cell r="AF3219">
            <v>1</v>
          </cell>
          <cell r="AG3219">
            <v>1</v>
          </cell>
          <cell r="AH3219">
            <v>1</v>
          </cell>
          <cell r="AI3219">
            <v>1</v>
          </cell>
          <cell r="AJ3219">
            <v>1</v>
          </cell>
          <cell r="AL3219">
            <v>55</v>
          </cell>
          <cell r="AM3219">
            <v>199</v>
          </cell>
          <cell r="AO3219" t="str">
            <v>D-R-2023-3044549</v>
          </cell>
          <cell r="AP3219">
            <v>4310</v>
          </cell>
          <cell r="AQ3219" t="str">
            <v>PA</v>
          </cell>
          <cell r="AR3219" t="str">
            <v>Peoples Natural Gas Company LLC</v>
          </cell>
          <cell r="AS3219" t="str">
            <v>WTRG</v>
          </cell>
          <cell r="AT3219" t="str">
            <v>Natural Gas</v>
          </cell>
          <cell r="AU3219">
            <v>45289</v>
          </cell>
          <cell r="AV3219">
            <v>156026.122</v>
          </cell>
          <cell r="AW3219">
            <v>8.41</v>
          </cell>
          <cell r="AX3219">
            <v>11.75</v>
          </cell>
          <cell r="AY3219">
            <v>54.67</v>
          </cell>
          <cell r="AZ3219">
            <v>4215125.1639999999</v>
          </cell>
          <cell r="BA3219">
            <v>45547</v>
          </cell>
          <cell r="BB3219">
            <v>93000</v>
          </cell>
          <cell r="BC3219" t="str">
            <v>NA</v>
          </cell>
          <cell r="BD3219" t="str">
            <v>NA</v>
          </cell>
          <cell r="BE3219" t="str">
            <v>NA</v>
          </cell>
          <cell r="BF3219">
            <v>45930</v>
          </cell>
          <cell r="BG3219" t="str">
            <v>NA</v>
          </cell>
          <cell r="BI3219" t="str">
            <v>Distribution</v>
          </cell>
          <cell r="BJ3219" t="str">
            <v>Settled</v>
          </cell>
          <cell r="BK3219" t="str">
            <v>No</v>
          </cell>
          <cell r="BL3219" t="str">
            <v>No</v>
          </cell>
        </row>
        <row r="3220">
          <cell r="AE3220">
            <v>310</v>
          </cell>
          <cell r="AF3220">
            <v>1</v>
          </cell>
          <cell r="AG3220">
            <v>1</v>
          </cell>
          <cell r="AH3220">
            <v>1</v>
          </cell>
          <cell r="AI3220">
            <v>1</v>
          </cell>
          <cell r="AJ3220">
            <v>1</v>
          </cell>
          <cell r="AL3220">
            <v>55</v>
          </cell>
          <cell r="AM3220">
            <v>199</v>
          </cell>
          <cell r="AO3220" t="str">
            <v>D-R-2024-3046519</v>
          </cell>
          <cell r="AP3220">
            <v>4363</v>
          </cell>
          <cell r="AQ3220" t="str">
            <v>PA</v>
          </cell>
          <cell r="AR3220" t="str">
            <v>Columbia Gas of Pennsylvania, Inc.</v>
          </cell>
          <cell r="AS3220" t="str">
            <v>NI</v>
          </cell>
          <cell r="AT3220" t="str">
            <v>Natural Gas</v>
          </cell>
          <cell r="AU3220">
            <v>45366</v>
          </cell>
          <cell r="AV3220">
            <v>124138.477</v>
          </cell>
          <cell r="AW3220">
            <v>8.7100000000000009</v>
          </cell>
          <cell r="AX3220">
            <v>11.75</v>
          </cell>
          <cell r="AY3220">
            <v>54.4</v>
          </cell>
          <cell r="AZ3220">
            <v>3489087.5670000003</v>
          </cell>
          <cell r="BA3220">
            <v>45617</v>
          </cell>
          <cell r="BB3220">
            <v>74000</v>
          </cell>
          <cell r="BC3220" t="str">
            <v>NA</v>
          </cell>
          <cell r="BD3220" t="str">
            <v>NA</v>
          </cell>
          <cell r="BE3220" t="str">
            <v>NA</v>
          </cell>
          <cell r="BF3220">
            <v>46022</v>
          </cell>
          <cell r="BG3220" t="str">
            <v>NA</v>
          </cell>
          <cell r="BI3220" t="str">
            <v>Distribution</v>
          </cell>
          <cell r="BJ3220" t="str">
            <v>Settled</v>
          </cell>
          <cell r="BK3220" t="str">
            <v>No</v>
          </cell>
          <cell r="BL3220" t="str">
            <v>No</v>
          </cell>
        </row>
        <row r="3221">
          <cell r="AE3221">
            <v>310</v>
          </cell>
          <cell r="AF3221">
            <v>1</v>
          </cell>
          <cell r="AG3221">
            <v>1</v>
          </cell>
          <cell r="AH3221">
            <v>1</v>
          </cell>
          <cell r="AI3221">
            <v>1</v>
          </cell>
          <cell r="AJ3221">
            <v>0</v>
          </cell>
          <cell r="AL3221">
            <v>55</v>
          </cell>
          <cell r="AM3221">
            <v>199</v>
          </cell>
          <cell r="AO3221" t="str">
            <v>D-R-2024-3046931</v>
          </cell>
          <cell r="AP3221">
            <v>4367</v>
          </cell>
          <cell r="AQ3221" t="str">
            <v>PA</v>
          </cell>
          <cell r="AR3221" t="str">
            <v>PECO Energy Company</v>
          </cell>
          <cell r="AS3221" t="str">
            <v>EXC</v>
          </cell>
          <cell r="AT3221" t="str">
            <v>Electric</v>
          </cell>
          <cell r="AU3221">
            <v>45380</v>
          </cell>
          <cell r="AV3221">
            <v>463632</v>
          </cell>
          <cell r="AW3221">
            <v>7.98</v>
          </cell>
          <cell r="AX3221">
            <v>10.95</v>
          </cell>
          <cell r="AY3221">
            <v>53.4</v>
          </cell>
          <cell r="AZ3221">
            <v>8855637</v>
          </cell>
          <cell r="BA3221">
            <v>45638</v>
          </cell>
          <cell r="BB3221">
            <v>354000</v>
          </cell>
          <cell r="BC3221" t="str">
            <v>NA</v>
          </cell>
          <cell r="BD3221" t="str">
            <v>NA</v>
          </cell>
          <cell r="BE3221" t="str">
            <v>NA</v>
          </cell>
          <cell r="BF3221">
            <v>46022</v>
          </cell>
          <cell r="BG3221" t="str">
            <v>NA</v>
          </cell>
          <cell r="BI3221" t="str">
            <v>Distribution</v>
          </cell>
          <cell r="BJ3221" t="str">
            <v>Settled</v>
          </cell>
          <cell r="BK3221" t="str">
            <v>No</v>
          </cell>
          <cell r="BL3221" t="str">
            <v>No</v>
          </cell>
        </row>
        <row r="3222">
          <cell r="AE3222">
            <v>311</v>
          </cell>
          <cell r="AF3222">
            <v>1</v>
          </cell>
          <cell r="AG3222">
            <v>1</v>
          </cell>
          <cell r="AH3222">
            <v>1</v>
          </cell>
          <cell r="AI3222">
            <v>1</v>
          </cell>
          <cell r="AJ3222">
            <v>1</v>
          </cell>
          <cell r="AL3222">
            <v>55</v>
          </cell>
          <cell r="AM3222">
            <v>199</v>
          </cell>
          <cell r="AO3222" t="str">
            <v>D-R-2024-3046932</v>
          </cell>
          <cell r="AP3222">
            <v>4368</v>
          </cell>
          <cell r="AQ3222" t="str">
            <v>PA</v>
          </cell>
          <cell r="AR3222" t="str">
            <v>PECO Energy Company</v>
          </cell>
          <cell r="AS3222" t="str">
            <v>EXC</v>
          </cell>
          <cell r="AT3222" t="str">
            <v>Natural Gas</v>
          </cell>
          <cell r="AU3222">
            <v>45380</v>
          </cell>
          <cell r="AV3222">
            <v>111168</v>
          </cell>
          <cell r="AW3222">
            <v>8.08</v>
          </cell>
          <cell r="AX3222">
            <v>11.15</v>
          </cell>
          <cell r="AY3222">
            <v>53.4</v>
          </cell>
          <cell r="AZ3222">
            <v>3524007</v>
          </cell>
          <cell r="BA3222">
            <v>45638</v>
          </cell>
          <cell r="BB3222">
            <v>78000</v>
          </cell>
          <cell r="BC3222" t="str">
            <v>NA</v>
          </cell>
          <cell r="BD3222" t="str">
            <v>NA</v>
          </cell>
          <cell r="BE3222" t="str">
            <v>NA</v>
          </cell>
          <cell r="BF3222">
            <v>46022</v>
          </cell>
          <cell r="BG3222" t="str">
            <v>NA</v>
          </cell>
          <cell r="BI3222" t="str">
            <v>Distribution</v>
          </cell>
          <cell r="BJ3222" t="str">
            <v>Settled</v>
          </cell>
          <cell r="BK3222" t="str">
            <v>No</v>
          </cell>
          <cell r="BL3222" t="str">
            <v>No</v>
          </cell>
        </row>
        <row r="3223">
          <cell r="AE3223">
            <v>311</v>
          </cell>
          <cell r="AF3223">
            <v>1</v>
          </cell>
          <cell r="AG3223">
            <v>1</v>
          </cell>
          <cell r="AH3223">
            <v>1</v>
          </cell>
          <cell r="AI3223">
            <v>1</v>
          </cell>
          <cell r="AJ3223">
            <v>0</v>
          </cell>
          <cell r="AL3223">
            <v>55</v>
          </cell>
          <cell r="AM3223">
            <v>199</v>
          </cell>
          <cell r="AO3223" t="str">
            <v>D-R-2024-3046523</v>
          </cell>
          <cell r="AP3223">
            <v>4369</v>
          </cell>
          <cell r="AQ3223" t="str">
            <v>PA</v>
          </cell>
          <cell r="AR3223" t="str">
            <v>Duquesne Light Company</v>
          </cell>
          <cell r="AT3223" t="str">
            <v>Electric</v>
          </cell>
          <cell r="AU3223">
            <v>45371</v>
          </cell>
          <cell r="AV3223">
            <v>133102.55600000001</v>
          </cell>
          <cell r="AW3223">
            <v>8.34</v>
          </cell>
          <cell r="AX3223">
            <v>11.5</v>
          </cell>
          <cell r="AY3223">
            <v>53.95</v>
          </cell>
          <cell r="AZ3223">
            <v>2890210</v>
          </cell>
          <cell r="BA3223">
            <v>45603</v>
          </cell>
          <cell r="BB3223">
            <v>85100</v>
          </cell>
          <cell r="BC3223" t="str">
            <v>NA</v>
          </cell>
          <cell r="BD3223" t="str">
            <v>NA</v>
          </cell>
          <cell r="BE3223" t="str">
            <v>NA</v>
          </cell>
          <cell r="BF3223">
            <v>46022</v>
          </cell>
          <cell r="BG3223" t="str">
            <v>NA</v>
          </cell>
          <cell r="BI3223" t="str">
            <v>Distribution</v>
          </cell>
          <cell r="BJ3223" t="str">
            <v>Settled</v>
          </cell>
          <cell r="BK3223" t="str">
            <v>No</v>
          </cell>
          <cell r="BL3223" t="str">
            <v>No</v>
          </cell>
        </row>
        <row r="3224">
          <cell r="AE3224">
            <v>311</v>
          </cell>
          <cell r="AF3224">
            <v>1</v>
          </cell>
          <cell r="AG3224">
            <v>1</v>
          </cell>
          <cell r="AH3224">
            <v>1</v>
          </cell>
          <cell r="AI3224">
            <v>1</v>
          </cell>
          <cell r="AJ3224">
            <v>0</v>
          </cell>
          <cell r="AL3224">
            <v>55</v>
          </cell>
          <cell r="AM3224">
            <v>199</v>
          </cell>
          <cell r="AO3224" t="str">
            <v>D-R-2024-3047068 (MetEd)</v>
          </cell>
          <cell r="AP3224">
            <v>4370</v>
          </cell>
          <cell r="AQ3224" t="str">
            <v>PA</v>
          </cell>
          <cell r="AR3224" t="str">
            <v>Metropolitan Edison Company</v>
          </cell>
          <cell r="AS3224" t="str">
            <v>FE</v>
          </cell>
          <cell r="AT3224" t="str">
            <v>Electric</v>
          </cell>
          <cell r="AU3224">
            <v>45384</v>
          </cell>
          <cell r="AV3224">
            <v>145960</v>
          </cell>
          <cell r="AW3224">
            <v>8.19</v>
          </cell>
          <cell r="AX3224">
            <v>11.3</v>
          </cell>
          <cell r="AY3224">
            <v>53.81</v>
          </cell>
          <cell r="AZ3224">
            <v>2157612</v>
          </cell>
          <cell r="BA3224">
            <v>45617</v>
          </cell>
          <cell r="BB3224">
            <v>39600</v>
          </cell>
          <cell r="BC3224" t="str">
            <v>NA</v>
          </cell>
          <cell r="BD3224" t="str">
            <v>NA</v>
          </cell>
          <cell r="BE3224" t="str">
            <v>NA</v>
          </cell>
          <cell r="BF3224">
            <v>46022</v>
          </cell>
          <cell r="BG3224" t="str">
            <v>NA</v>
          </cell>
          <cell r="BI3224" t="str">
            <v>Distribution</v>
          </cell>
          <cell r="BJ3224" t="str">
            <v>Settled</v>
          </cell>
          <cell r="BK3224" t="str">
            <v>No</v>
          </cell>
          <cell r="BL3224" t="str">
            <v>No</v>
          </cell>
        </row>
        <row r="3225">
          <cell r="AE3225">
            <v>311</v>
          </cell>
          <cell r="AF3225">
            <v>1</v>
          </cell>
          <cell r="AG3225">
            <v>1</v>
          </cell>
          <cell r="AH3225">
            <v>1</v>
          </cell>
          <cell r="AI3225">
            <v>1</v>
          </cell>
          <cell r="AJ3225">
            <v>0</v>
          </cell>
          <cell r="AL3225">
            <v>55</v>
          </cell>
          <cell r="AM3225">
            <v>199</v>
          </cell>
          <cell r="AO3225" t="str">
            <v>D-R-2024-3047068 (Penelec)</v>
          </cell>
          <cell r="AP3225">
            <v>4371</v>
          </cell>
          <cell r="AQ3225" t="str">
            <v>PA</v>
          </cell>
          <cell r="AR3225" t="str">
            <v>Pennsylvania Electric Company</v>
          </cell>
          <cell r="AS3225" t="str">
            <v>FE</v>
          </cell>
          <cell r="AT3225" t="str">
            <v>Electric</v>
          </cell>
          <cell r="AU3225">
            <v>45384</v>
          </cell>
          <cell r="AV3225">
            <v>132565</v>
          </cell>
          <cell r="AW3225">
            <v>8.19</v>
          </cell>
          <cell r="AX3225">
            <v>11.3</v>
          </cell>
          <cell r="AY3225">
            <v>53.81</v>
          </cell>
          <cell r="AZ3225">
            <v>2269068</v>
          </cell>
          <cell r="BA3225">
            <v>45617</v>
          </cell>
          <cell r="BB3225">
            <v>57690</v>
          </cell>
          <cell r="BC3225" t="str">
            <v>NA</v>
          </cell>
          <cell r="BD3225" t="str">
            <v>NA</v>
          </cell>
          <cell r="BE3225" t="str">
            <v>NA</v>
          </cell>
          <cell r="BF3225">
            <v>46022</v>
          </cell>
          <cell r="BG3225" t="str">
            <v>NA</v>
          </cell>
          <cell r="BI3225" t="str">
            <v>Distribution</v>
          </cell>
          <cell r="BJ3225" t="str">
            <v>Settled</v>
          </cell>
          <cell r="BK3225" t="str">
            <v>No</v>
          </cell>
          <cell r="BL3225" t="str">
            <v>No</v>
          </cell>
        </row>
        <row r="3226">
          <cell r="AE3226">
            <v>311</v>
          </cell>
          <cell r="AF3226">
            <v>1</v>
          </cell>
          <cell r="AG3226">
            <v>1</v>
          </cell>
          <cell r="AH3226">
            <v>1</v>
          </cell>
          <cell r="AI3226">
            <v>1</v>
          </cell>
          <cell r="AJ3226">
            <v>0</v>
          </cell>
          <cell r="AL3226">
            <v>55</v>
          </cell>
          <cell r="AM3226">
            <v>199</v>
          </cell>
          <cell r="AO3226" t="str">
            <v>D-R-2024-3047068 (PennPower)</v>
          </cell>
          <cell r="AP3226">
            <v>4372</v>
          </cell>
          <cell r="AQ3226" t="str">
            <v>PA</v>
          </cell>
          <cell r="AR3226" t="str">
            <v>Pennsylvania Power Company</v>
          </cell>
          <cell r="AS3226" t="str">
            <v>FE</v>
          </cell>
          <cell r="AT3226" t="str">
            <v>Electric</v>
          </cell>
          <cell r="AU3226">
            <v>45384</v>
          </cell>
          <cell r="AV3226">
            <v>54617</v>
          </cell>
          <cell r="AW3226">
            <v>8.19</v>
          </cell>
          <cell r="AX3226">
            <v>11.3</v>
          </cell>
          <cell r="AY3226">
            <v>53.81</v>
          </cell>
          <cell r="AZ3226">
            <v>644947</v>
          </cell>
          <cell r="BA3226">
            <v>45617</v>
          </cell>
          <cell r="BB3226">
            <v>24980</v>
          </cell>
          <cell r="BC3226" t="str">
            <v>NA</v>
          </cell>
          <cell r="BD3226" t="str">
            <v>NA</v>
          </cell>
          <cell r="BE3226" t="str">
            <v>NA</v>
          </cell>
          <cell r="BF3226">
            <v>45657</v>
          </cell>
          <cell r="BG3226" t="str">
            <v>NA</v>
          </cell>
          <cell r="BI3226" t="str">
            <v>Distribution</v>
          </cell>
          <cell r="BJ3226" t="str">
            <v>Settled</v>
          </cell>
          <cell r="BK3226" t="str">
            <v>No</v>
          </cell>
          <cell r="BL3226" t="str">
            <v>No</v>
          </cell>
        </row>
        <row r="3227">
          <cell r="AE3227">
            <v>311</v>
          </cell>
          <cell r="AF3227">
            <v>1</v>
          </cell>
          <cell r="AG3227">
            <v>1</v>
          </cell>
          <cell r="AH3227">
            <v>1</v>
          </cell>
          <cell r="AI3227">
            <v>1</v>
          </cell>
          <cell r="AJ3227">
            <v>0</v>
          </cell>
          <cell r="AL3227">
            <v>55</v>
          </cell>
          <cell r="AM3227">
            <v>199</v>
          </cell>
          <cell r="AO3227" t="str">
            <v>D-R-2024-3047068 (WestPenn)</v>
          </cell>
          <cell r="AP3227">
            <v>4373</v>
          </cell>
          <cell r="AQ3227" t="str">
            <v>PA</v>
          </cell>
          <cell r="AR3227" t="str">
            <v>West Penn Power Company</v>
          </cell>
          <cell r="AS3227" t="str">
            <v>FE</v>
          </cell>
          <cell r="AT3227" t="str">
            <v>Electric</v>
          </cell>
          <cell r="AU3227">
            <v>45384</v>
          </cell>
          <cell r="AV3227">
            <v>169348</v>
          </cell>
          <cell r="AW3227">
            <v>8.19</v>
          </cell>
          <cell r="AX3227">
            <v>11.3</v>
          </cell>
          <cell r="AY3227">
            <v>53.81</v>
          </cell>
          <cell r="AZ3227">
            <v>2094172</v>
          </cell>
          <cell r="BA3227">
            <v>45617</v>
          </cell>
          <cell r="BB3227">
            <v>102730</v>
          </cell>
          <cell r="BC3227" t="str">
            <v>NA</v>
          </cell>
          <cell r="BD3227" t="str">
            <v>NA</v>
          </cell>
          <cell r="BE3227" t="str">
            <v>NA</v>
          </cell>
          <cell r="BF3227">
            <v>46022</v>
          </cell>
          <cell r="BG3227" t="str">
            <v>NA</v>
          </cell>
          <cell r="BI3227" t="str">
            <v>Distribution</v>
          </cell>
          <cell r="BJ3227" t="str">
            <v>Settled</v>
          </cell>
          <cell r="BK3227" t="str">
            <v>No</v>
          </cell>
          <cell r="BL3227" t="str">
            <v>No</v>
          </cell>
        </row>
        <row r="3228">
          <cell r="AE3228">
            <v>311</v>
          </cell>
          <cell r="AF3228">
            <v>0</v>
          </cell>
          <cell r="AG3228">
            <v>1</v>
          </cell>
          <cell r="AH3228">
            <v>1</v>
          </cell>
          <cell r="AI3228">
            <v>1</v>
          </cell>
          <cell r="AJ3228">
            <v>1</v>
          </cell>
          <cell r="AL3228">
            <v>55</v>
          </cell>
          <cell r="AM3228">
            <v>200</v>
          </cell>
          <cell r="AO3228" t="str">
            <v>D-2286</v>
          </cell>
          <cell r="AP3228">
            <v>-806</v>
          </cell>
          <cell r="AQ3228" t="str">
            <v>RI</v>
          </cell>
          <cell r="AR3228" t="str">
            <v>The Narragansett Electric Company</v>
          </cell>
          <cell r="AS3228" t="str">
            <v>PPL</v>
          </cell>
          <cell r="AT3228" t="str">
            <v>Natural Gas</v>
          </cell>
          <cell r="AU3228">
            <v>34746</v>
          </cell>
          <cell r="AV3228">
            <v>13200</v>
          </cell>
          <cell r="AW3228">
            <v>10.28</v>
          </cell>
          <cell r="AX3228">
            <v>13</v>
          </cell>
          <cell r="AY3228">
            <v>45.1</v>
          </cell>
          <cell r="AZ3228">
            <v>167400</v>
          </cell>
          <cell r="BA3228">
            <v>35020</v>
          </cell>
          <cell r="BB3228">
            <v>4000</v>
          </cell>
          <cell r="BC3228">
            <v>9.2100000000000009</v>
          </cell>
          <cell r="BD3228">
            <v>10.9</v>
          </cell>
          <cell r="BE3228">
            <v>43.13</v>
          </cell>
          <cell r="BF3228">
            <v>35338</v>
          </cell>
          <cell r="BG3228">
            <v>149800</v>
          </cell>
          <cell r="BH3228" t="str">
            <v>Average</v>
          </cell>
          <cell r="BI3228" t="str">
            <v>Distribution</v>
          </cell>
          <cell r="BJ3228" t="str">
            <v>Fully Litigated</v>
          </cell>
          <cell r="BK3228" t="str">
            <v>No</v>
          </cell>
          <cell r="BL3228" t="str">
            <v>No</v>
          </cell>
        </row>
        <row r="3229">
          <cell r="AE3229">
            <v>311</v>
          </cell>
          <cell r="AF3229">
            <v>0</v>
          </cell>
          <cell r="AG3229">
            <v>1</v>
          </cell>
          <cell r="AH3229">
            <v>1</v>
          </cell>
          <cell r="AI3229">
            <v>1</v>
          </cell>
          <cell r="AJ3229">
            <v>1</v>
          </cell>
          <cell r="AL3229">
            <v>55</v>
          </cell>
          <cell r="AM3229">
            <v>200</v>
          </cell>
          <cell r="AO3229" t="str">
            <v>D-2082</v>
          </cell>
          <cell r="AP3229">
            <v>-805</v>
          </cell>
          <cell r="AQ3229" t="str">
            <v>RI</v>
          </cell>
          <cell r="AR3229" t="str">
            <v>The Narragansett Electric Company</v>
          </cell>
          <cell r="AS3229" t="str">
            <v>PPL</v>
          </cell>
          <cell r="AT3229" t="str">
            <v>Natural Gas</v>
          </cell>
          <cell r="AU3229">
            <v>33984</v>
          </cell>
          <cell r="AV3229">
            <v>6500</v>
          </cell>
          <cell r="AW3229">
            <v>10.94</v>
          </cell>
          <cell r="AX3229">
            <v>13.4</v>
          </cell>
          <cell r="AY3229">
            <v>47.69</v>
          </cell>
          <cell r="AZ3229">
            <v>133400</v>
          </cell>
          <cell r="BA3229">
            <v>34256</v>
          </cell>
          <cell r="BB3229">
            <v>700</v>
          </cell>
          <cell r="BC3229">
            <v>9.32</v>
          </cell>
          <cell r="BD3229">
            <v>11.2</v>
          </cell>
          <cell r="BE3229">
            <v>43.09</v>
          </cell>
          <cell r="BF3229">
            <v>34607</v>
          </cell>
          <cell r="BG3229">
            <v>132400</v>
          </cell>
          <cell r="BH3229" t="str">
            <v>Average</v>
          </cell>
          <cell r="BI3229" t="str">
            <v>Distribution</v>
          </cell>
          <cell r="BJ3229" t="str">
            <v>Fully Litigated</v>
          </cell>
          <cell r="BK3229" t="str">
            <v>No</v>
          </cell>
          <cell r="BL3229" t="str">
            <v>No</v>
          </cell>
        </row>
        <row r="3230">
          <cell r="AE3230">
            <v>311</v>
          </cell>
          <cell r="AF3230">
            <v>0</v>
          </cell>
          <cell r="AG3230">
            <v>1</v>
          </cell>
          <cell r="AH3230">
            <v>1</v>
          </cell>
          <cell r="AI3230">
            <v>1</v>
          </cell>
          <cell r="AJ3230">
            <v>1</v>
          </cell>
          <cell r="AL3230">
            <v>55</v>
          </cell>
          <cell r="AM3230">
            <v>200</v>
          </cell>
          <cell r="AO3230" t="str">
            <v>D-1971</v>
          </cell>
          <cell r="AP3230">
            <v>-804</v>
          </cell>
          <cell r="AQ3230" t="str">
            <v>RI</v>
          </cell>
          <cell r="AR3230" t="str">
            <v>The Narragansett Electric Company</v>
          </cell>
          <cell r="AS3230" t="str">
            <v>PPL</v>
          </cell>
          <cell r="AT3230" t="str">
            <v>Natural Gas</v>
          </cell>
          <cell r="AU3230">
            <v>33010</v>
          </cell>
          <cell r="AV3230">
            <v>11000</v>
          </cell>
          <cell r="AW3230">
            <v>12.18</v>
          </cell>
          <cell r="AX3230">
            <v>14.75</v>
          </cell>
          <cell r="AY3230">
            <v>45.3</v>
          </cell>
          <cell r="AZ3230">
            <v>124500</v>
          </cell>
          <cell r="BA3230">
            <v>33284</v>
          </cell>
          <cell r="BB3230">
            <v>9200</v>
          </cell>
          <cell r="BC3230">
            <v>11.03</v>
          </cell>
          <cell r="BD3230">
            <v>12.8</v>
          </cell>
          <cell r="BE3230">
            <v>41.02</v>
          </cell>
          <cell r="BF3230">
            <v>33663</v>
          </cell>
          <cell r="BG3230">
            <v>120700</v>
          </cell>
          <cell r="BH3230" t="str">
            <v>Average</v>
          </cell>
          <cell r="BI3230" t="str">
            <v>Distribution</v>
          </cell>
          <cell r="BJ3230" t="str">
            <v>Fully Litigated</v>
          </cell>
          <cell r="BK3230" t="str">
            <v>No</v>
          </cell>
          <cell r="BL3230" t="str">
            <v>No</v>
          </cell>
        </row>
        <row r="3231">
          <cell r="AE3231">
            <v>311</v>
          </cell>
          <cell r="AF3231">
            <v>0</v>
          </cell>
          <cell r="AG3231">
            <v>1</v>
          </cell>
          <cell r="AH3231">
            <v>1</v>
          </cell>
          <cell r="AI3231">
            <v>1</v>
          </cell>
          <cell r="AJ3231">
            <v>0</v>
          </cell>
          <cell r="AL3231">
            <v>55</v>
          </cell>
          <cell r="AM3231">
            <v>200</v>
          </cell>
          <cell r="AO3231" t="str">
            <v>D-3617</v>
          </cell>
          <cell r="AP3231">
            <v>-741</v>
          </cell>
          <cell r="AQ3231" t="str">
            <v>RI</v>
          </cell>
          <cell r="AR3231" t="str">
            <v>The Narragansett Electric Company</v>
          </cell>
          <cell r="AS3231" t="str">
            <v>PPL</v>
          </cell>
          <cell r="AT3231" t="str">
            <v>Electric</v>
          </cell>
          <cell r="AU3231">
            <v>38167</v>
          </cell>
          <cell r="AV3231">
            <v>-10200</v>
          </cell>
          <cell r="AW3231">
            <v>8.89</v>
          </cell>
          <cell r="AX3231">
            <v>10.5</v>
          </cell>
          <cell r="AY3231">
            <v>50</v>
          </cell>
          <cell r="AZ3231" t="str">
            <v>NA</v>
          </cell>
          <cell r="BA3231">
            <v>38300</v>
          </cell>
          <cell r="BB3231">
            <v>-10200</v>
          </cell>
          <cell r="BC3231">
            <v>8.89</v>
          </cell>
          <cell r="BD3231">
            <v>10.5</v>
          </cell>
          <cell r="BE3231">
            <v>50</v>
          </cell>
          <cell r="BG3231" t="str">
            <v>NA</v>
          </cell>
          <cell r="BI3231" t="str">
            <v>Distribution</v>
          </cell>
          <cell r="BJ3231" t="str">
            <v>Settled</v>
          </cell>
          <cell r="BK3231" t="str">
            <v>No</v>
          </cell>
          <cell r="BL3231" t="str">
            <v>No</v>
          </cell>
        </row>
        <row r="3232">
          <cell r="AE3232">
            <v>311</v>
          </cell>
          <cell r="AF3232">
            <v>0</v>
          </cell>
          <cell r="AG3232">
            <v>1</v>
          </cell>
          <cell r="AH3232">
            <v>1</v>
          </cell>
          <cell r="AI3232">
            <v>1</v>
          </cell>
          <cell r="AJ3232">
            <v>0</v>
          </cell>
          <cell r="AL3232">
            <v>55</v>
          </cell>
          <cell r="AM3232">
            <v>200</v>
          </cell>
          <cell r="AO3232" t="str">
            <v>D-1976</v>
          </cell>
          <cell r="AP3232">
            <v>-738</v>
          </cell>
          <cell r="AQ3232" t="str">
            <v>RI</v>
          </cell>
          <cell r="AR3232" t="str">
            <v>The Narragansett Electric Company</v>
          </cell>
          <cell r="AS3232" t="str">
            <v>PPL</v>
          </cell>
          <cell r="AT3232" t="str">
            <v>Electric</v>
          </cell>
          <cell r="AU3232">
            <v>33057</v>
          </cell>
          <cell r="AV3232">
            <v>18700</v>
          </cell>
          <cell r="AW3232">
            <v>10.96</v>
          </cell>
          <cell r="AX3232">
            <v>13.5</v>
          </cell>
          <cell r="AY3232">
            <v>45.7</v>
          </cell>
          <cell r="AZ3232" t="str">
            <v>NA</v>
          </cell>
          <cell r="BA3232">
            <v>33227</v>
          </cell>
          <cell r="BB3232">
            <v>13000</v>
          </cell>
          <cell r="BC3232">
            <v>10.62</v>
          </cell>
          <cell r="BD3232">
            <v>12.75</v>
          </cell>
          <cell r="BE3232" t="str">
            <v>NA</v>
          </cell>
          <cell r="BG3232" t="str">
            <v>NA</v>
          </cell>
          <cell r="BI3232" t="str">
            <v>Vertically Integrated</v>
          </cell>
          <cell r="BJ3232" t="str">
            <v>Settled</v>
          </cell>
          <cell r="BK3232" t="str">
            <v>No</v>
          </cell>
          <cell r="BL3232" t="str">
            <v>No</v>
          </cell>
        </row>
        <row r="3233">
          <cell r="AE3233">
            <v>311</v>
          </cell>
          <cell r="AF3233">
            <v>0</v>
          </cell>
          <cell r="AG3233">
            <v>1</v>
          </cell>
          <cell r="AH3233">
            <v>1</v>
          </cell>
          <cell r="AI3233">
            <v>1</v>
          </cell>
          <cell r="AJ3233">
            <v>0</v>
          </cell>
          <cell r="AL3233">
            <v>55</v>
          </cell>
          <cell r="AM3233">
            <v>200</v>
          </cell>
          <cell r="AO3233" t="str">
            <v>D-2290</v>
          </cell>
          <cell r="AP3233">
            <v>-465</v>
          </cell>
          <cell r="AQ3233" t="str">
            <v>RI</v>
          </cell>
          <cell r="AR3233" t="str">
            <v>The Narragansett Electric Company</v>
          </cell>
          <cell r="AS3233" t="str">
            <v>PPL</v>
          </cell>
          <cell r="AT3233" t="str">
            <v>Electric</v>
          </cell>
          <cell r="AU3233">
            <v>34759</v>
          </cell>
          <cell r="AV3233">
            <v>30500</v>
          </cell>
          <cell r="AW3233">
            <v>9.67</v>
          </cell>
          <cell r="AX3233">
            <v>12</v>
          </cell>
          <cell r="AY3233">
            <v>47.17</v>
          </cell>
          <cell r="AZ3233" t="str">
            <v>NA</v>
          </cell>
          <cell r="BA3233">
            <v>35020</v>
          </cell>
          <cell r="BB3233">
            <v>14600</v>
          </cell>
          <cell r="BC3233">
            <v>9.24</v>
          </cell>
          <cell r="BD3233">
            <v>11</v>
          </cell>
          <cell r="BE3233">
            <v>47.27</v>
          </cell>
          <cell r="BF3233">
            <v>34515</v>
          </cell>
          <cell r="BG3233" t="str">
            <v>NA</v>
          </cell>
          <cell r="BH3233" t="str">
            <v>Average</v>
          </cell>
          <cell r="BI3233" t="str">
            <v>Vertically Integrated</v>
          </cell>
          <cell r="BJ3233" t="str">
            <v>Settled</v>
          </cell>
          <cell r="BK3233" t="str">
            <v>No</v>
          </cell>
          <cell r="BL3233" t="str">
            <v>No</v>
          </cell>
        </row>
        <row r="3234">
          <cell r="AE3234">
            <v>311</v>
          </cell>
          <cell r="AF3234">
            <v>0</v>
          </cell>
          <cell r="AG3234">
            <v>1</v>
          </cell>
          <cell r="AH3234">
            <v>1</v>
          </cell>
          <cell r="AI3234">
            <v>1</v>
          </cell>
          <cell r="AJ3234">
            <v>0</v>
          </cell>
          <cell r="AL3234">
            <v>55</v>
          </cell>
          <cell r="AM3234">
            <v>200</v>
          </cell>
          <cell r="AO3234" t="str">
            <v>D-2019</v>
          </cell>
          <cell r="AP3234">
            <v>-464</v>
          </cell>
          <cell r="AQ3234" t="str">
            <v>RI</v>
          </cell>
          <cell r="AR3234" t="str">
            <v>The Narragansett Electric Company</v>
          </cell>
          <cell r="AS3234" t="str">
            <v>PPL</v>
          </cell>
          <cell r="AT3234" t="str">
            <v>Electric</v>
          </cell>
          <cell r="AU3234">
            <v>33431</v>
          </cell>
          <cell r="AV3234">
            <v>9000</v>
          </cell>
          <cell r="AW3234">
            <v>10.42</v>
          </cell>
          <cell r="AX3234">
            <v>12.5</v>
          </cell>
          <cell r="AY3234">
            <v>48.11</v>
          </cell>
          <cell r="AZ3234">
            <v>288300</v>
          </cell>
          <cell r="BA3234">
            <v>33704</v>
          </cell>
          <cell r="BB3234">
            <v>3500</v>
          </cell>
          <cell r="BC3234">
            <v>9.94</v>
          </cell>
          <cell r="BD3234">
            <v>11.5</v>
          </cell>
          <cell r="BE3234">
            <v>48.11</v>
          </cell>
          <cell r="BF3234">
            <v>34059</v>
          </cell>
          <cell r="BG3234">
            <v>289000</v>
          </cell>
          <cell r="BH3234" t="str">
            <v>Average</v>
          </cell>
          <cell r="BI3234" t="str">
            <v>Vertically Integrated</v>
          </cell>
          <cell r="BJ3234" t="str">
            <v>Fully Litigated</v>
          </cell>
          <cell r="BK3234" t="str">
            <v>No</v>
          </cell>
          <cell r="BL3234" t="str">
            <v>No</v>
          </cell>
        </row>
        <row r="3235">
          <cell r="AE3235">
            <v>311</v>
          </cell>
          <cell r="AF3235">
            <v>0</v>
          </cell>
          <cell r="AG3235">
            <v>1</v>
          </cell>
          <cell r="AH3235">
            <v>1</v>
          </cell>
          <cell r="AI3235">
            <v>1</v>
          </cell>
          <cell r="AJ3235">
            <v>0</v>
          </cell>
          <cell r="AL3235">
            <v>55</v>
          </cell>
          <cell r="AM3235">
            <v>200</v>
          </cell>
          <cell r="AO3235" t="str">
            <v>D-2016</v>
          </cell>
          <cell r="AP3235">
            <v>-463</v>
          </cell>
          <cell r="AQ3235" t="str">
            <v>RI</v>
          </cell>
          <cell r="AR3235" t="str">
            <v>The Narragansett Electric Company</v>
          </cell>
          <cell r="AS3235" t="str">
            <v>PPL</v>
          </cell>
          <cell r="AT3235" t="str">
            <v>Electric</v>
          </cell>
          <cell r="AU3235">
            <v>33406</v>
          </cell>
          <cell r="AV3235">
            <v>5100</v>
          </cell>
          <cell r="AW3235">
            <v>10.79</v>
          </cell>
          <cell r="AX3235">
            <v>12.7</v>
          </cell>
          <cell r="AY3235">
            <v>42.05</v>
          </cell>
          <cell r="AZ3235">
            <v>65100</v>
          </cell>
          <cell r="BA3235">
            <v>33679</v>
          </cell>
          <cell r="BB3235">
            <v>3000</v>
          </cell>
          <cell r="BC3235">
            <v>10.26</v>
          </cell>
          <cell r="BD3235">
            <v>11.43</v>
          </cell>
          <cell r="BE3235">
            <v>42.05</v>
          </cell>
          <cell r="BF3235">
            <v>33238</v>
          </cell>
          <cell r="BG3235">
            <v>65300</v>
          </cell>
          <cell r="BH3235" t="str">
            <v>Average</v>
          </cell>
          <cell r="BI3235" t="str">
            <v>Vertically Integrated</v>
          </cell>
          <cell r="BJ3235" t="str">
            <v>Fully Litigated</v>
          </cell>
          <cell r="BK3235" t="str">
            <v>No</v>
          </cell>
          <cell r="BL3235" t="str">
            <v>No</v>
          </cell>
        </row>
        <row r="3236">
          <cell r="AE3236">
            <v>311</v>
          </cell>
          <cell r="AF3236">
            <v>0</v>
          </cell>
          <cell r="AG3236">
            <v>1</v>
          </cell>
          <cell r="AH3236">
            <v>1</v>
          </cell>
          <cell r="AI3236">
            <v>1</v>
          </cell>
          <cell r="AJ3236">
            <v>0</v>
          </cell>
          <cell r="AL3236">
            <v>55</v>
          </cell>
          <cell r="AM3236">
            <v>200</v>
          </cell>
          <cell r="AO3236" t="str">
            <v>D-1946</v>
          </cell>
          <cell r="AP3236">
            <v>-460</v>
          </cell>
          <cell r="AQ3236" t="str">
            <v>RI</v>
          </cell>
          <cell r="AR3236" t="str">
            <v>The Narragansett Electric Company</v>
          </cell>
          <cell r="AS3236" t="str">
            <v>PPL</v>
          </cell>
          <cell r="AT3236" t="str">
            <v>Electric</v>
          </cell>
          <cell r="AU3236">
            <v>32829</v>
          </cell>
          <cell r="AV3236">
            <v>4900</v>
          </cell>
          <cell r="AW3236">
            <v>11.55</v>
          </cell>
          <cell r="AX3236">
            <v>13.03</v>
          </cell>
          <cell r="AY3236">
            <v>41.89</v>
          </cell>
          <cell r="AZ3236" t="str">
            <v>NA</v>
          </cell>
          <cell r="BA3236">
            <v>33022</v>
          </cell>
          <cell r="BB3236">
            <v>3600</v>
          </cell>
          <cell r="BC3236">
            <v>11.29</v>
          </cell>
          <cell r="BD3236">
            <v>12.4</v>
          </cell>
          <cell r="BE3236">
            <v>41.89</v>
          </cell>
          <cell r="BF3236">
            <v>32689</v>
          </cell>
          <cell r="BG3236" t="str">
            <v>NA</v>
          </cell>
          <cell r="BH3236" t="str">
            <v>Average</v>
          </cell>
          <cell r="BI3236" t="str">
            <v>Vertically Integrated</v>
          </cell>
          <cell r="BJ3236" t="str">
            <v>Settled</v>
          </cell>
          <cell r="BK3236" t="str">
            <v>No</v>
          </cell>
          <cell r="BL3236" t="str">
            <v>No</v>
          </cell>
        </row>
        <row r="3237">
          <cell r="AE3237">
            <v>311</v>
          </cell>
          <cell r="AF3237">
            <v>0</v>
          </cell>
          <cell r="AG3237">
            <v>1</v>
          </cell>
          <cell r="AH3237">
            <v>1</v>
          </cell>
          <cell r="AI3237">
            <v>1</v>
          </cell>
          <cell r="AJ3237">
            <v>0</v>
          </cell>
          <cell r="AL3237">
            <v>55</v>
          </cell>
          <cell r="AM3237">
            <v>200</v>
          </cell>
          <cell r="AO3237" t="str">
            <v>D-2036</v>
          </cell>
          <cell r="AP3237">
            <v>-148</v>
          </cell>
          <cell r="AQ3237" t="str">
            <v>RI</v>
          </cell>
          <cell r="AR3237" t="str">
            <v>The Narragansett Electric Company</v>
          </cell>
          <cell r="AS3237" t="str">
            <v>PPL</v>
          </cell>
          <cell r="AT3237" t="str">
            <v>Electric</v>
          </cell>
          <cell r="AU3237">
            <v>33599</v>
          </cell>
          <cell r="AV3237">
            <v>6100</v>
          </cell>
          <cell r="AW3237">
            <v>10.97</v>
          </cell>
          <cell r="AX3237">
            <v>12.7</v>
          </cell>
          <cell r="AY3237">
            <v>40</v>
          </cell>
          <cell r="AZ3237" t="str">
            <v>NA</v>
          </cell>
          <cell r="BA3237">
            <v>33875</v>
          </cell>
          <cell r="BB3237">
            <v>3700</v>
          </cell>
          <cell r="BC3237" t="str">
            <v>NA</v>
          </cell>
          <cell r="BD3237">
            <v>11.4</v>
          </cell>
          <cell r="BE3237">
            <v>40</v>
          </cell>
          <cell r="BF3237">
            <v>34242</v>
          </cell>
          <cell r="BG3237" t="str">
            <v>NA</v>
          </cell>
          <cell r="BH3237" t="str">
            <v>Year-end</v>
          </cell>
          <cell r="BI3237" t="str">
            <v>Vertically Integrated</v>
          </cell>
          <cell r="BJ3237" t="str">
            <v>Settled</v>
          </cell>
          <cell r="BK3237" t="str">
            <v>No</v>
          </cell>
          <cell r="BL3237" t="str">
            <v>No</v>
          </cell>
        </row>
        <row r="3238">
          <cell r="AE3238">
            <v>311</v>
          </cell>
          <cell r="AF3238">
            <v>0</v>
          </cell>
          <cell r="AG3238">
            <v>1</v>
          </cell>
          <cell r="AH3238">
            <v>1</v>
          </cell>
          <cell r="AI3238">
            <v>1</v>
          </cell>
          <cell r="AJ3238">
            <v>1</v>
          </cell>
          <cell r="AL3238">
            <v>55</v>
          </cell>
          <cell r="AM3238">
            <v>200</v>
          </cell>
          <cell r="AO3238" t="str">
            <v>D-3943</v>
          </cell>
          <cell r="AP3238">
            <v>329</v>
          </cell>
          <cell r="AQ3238" t="str">
            <v>RI</v>
          </cell>
          <cell r="AR3238" t="str">
            <v>The Narragansett Electric Company</v>
          </cell>
          <cell r="AS3238" t="str">
            <v>PPL</v>
          </cell>
          <cell r="AT3238" t="str">
            <v>Natural Gas</v>
          </cell>
          <cell r="AU3238">
            <v>39539</v>
          </cell>
          <cell r="AV3238">
            <v>18100</v>
          </cell>
          <cell r="AW3238">
            <v>9.19</v>
          </cell>
          <cell r="AX3238">
            <v>11.5</v>
          </cell>
          <cell r="AY3238">
            <v>47.71</v>
          </cell>
          <cell r="AZ3238">
            <v>285241.45799999998</v>
          </cell>
          <cell r="BA3238">
            <v>39776</v>
          </cell>
          <cell r="BB3238">
            <v>13700</v>
          </cell>
          <cell r="BC3238">
            <v>8.7100000000000009</v>
          </cell>
          <cell r="BD3238">
            <v>10.5</v>
          </cell>
          <cell r="BE3238">
            <v>47.71</v>
          </cell>
          <cell r="BF3238">
            <v>39355</v>
          </cell>
          <cell r="BG3238">
            <v>285241.45799999998</v>
          </cell>
          <cell r="BH3238" t="str">
            <v>Average</v>
          </cell>
          <cell r="BI3238" t="str">
            <v>Distribution</v>
          </cell>
          <cell r="BJ3238" t="str">
            <v>Fully Litigated</v>
          </cell>
          <cell r="BK3238" t="str">
            <v>No</v>
          </cell>
          <cell r="BL3238" t="str">
            <v>No</v>
          </cell>
        </row>
        <row r="3239">
          <cell r="AE3239">
            <v>311</v>
          </cell>
          <cell r="AF3239">
            <v>0</v>
          </cell>
          <cell r="AG3239">
            <v>1</v>
          </cell>
          <cell r="AH3239">
            <v>1</v>
          </cell>
          <cell r="AI3239">
            <v>1</v>
          </cell>
          <cell r="AJ3239">
            <v>0</v>
          </cell>
          <cell r="AL3239">
            <v>55</v>
          </cell>
          <cell r="AM3239">
            <v>200</v>
          </cell>
          <cell r="AO3239" t="str">
            <v>D-4065</v>
          </cell>
          <cell r="AP3239">
            <v>487</v>
          </cell>
          <cell r="AQ3239" t="str">
            <v>RI</v>
          </cell>
          <cell r="AR3239" t="str">
            <v>The Narragansett Electric Company</v>
          </cell>
          <cell r="AS3239" t="str">
            <v>PPL</v>
          </cell>
          <cell r="AT3239" t="str">
            <v>Electric</v>
          </cell>
          <cell r="AU3239">
            <v>39965</v>
          </cell>
          <cell r="AV3239">
            <v>67600</v>
          </cell>
          <cell r="AW3239">
            <v>8.98</v>
          </cell>
          <cell r="AX3239">
            <v>11.6</v>
          </cell>
          <cell r="AY3239">
            <v>50.05</v>
          </cell>
          <cell r="AZ3239">
            <v>580000</v>
          </cell>
          <cell r="BA3239">
            <v>40218</v>
          </cell>
          <cell r="BB3239">
            <v>25800</v>
          </cell>
          <cell r="BC3239">
            <v>7.31</v>
          </cell>
          <cell r="BD3239">
            <v>9.8000000000000007</v>
          </cell>
          <cell r="BE3239">
            <v>48.78</v>
          </cell>
          <cell r="BF3239">
            <v>39813</v>
          </cell>
          <cell r="BG3239">
            <v>550870.43200000003</v>
          </cell>
          <cell r="BH3239" t="str">
            <v>Average</v>
          </cell>
          <cell r="BI3239" t="str">
            <v>Distribution</v>
          </cell>
          <cell r="BJ3239" t="str">
            <v>Fully Litigated</v>
          </cell>
          <cell r="BK3239" t="str">
            <v>No</v>
          </cell>
          <cell r="BL3239" t="str">
            <v>No</v>
          </cell>
        </row>
        <row r="3240">
          <cell r="AE3240">
            <v>311</v>
          </cell>
          <cell r="AF3240">
            <v>0</v>
          </cell>
          <cell r="AG3240">
            <v>1</v>
          </cell>
          <cell r="AH3240">
            <v>1</v>
          </cell>
          <cell r="AI3240">
            <v>1</v>
          </cell>
          <cell r="AJ3240">
            <v>0</v>
          </cell>
          <cell r="AL3240">
            <v>55</v>
          </cell>
          <cell r="AM3240">
            <v>201</v>
          </cell>
          <cell r="AO3240" t="str">
            <v>D-1439-U-1010-8</v>
          </cell>
          <cell r="AP3240">
            <v>1604</v>
          </cell>
          <cell r="AQ3240" t="str">
            <v>RI</v>
          </cell>
          <cell r="AR3240" t="str">
            <v>Blackstone Valley Electric Company</v>
          </cell>
          <cell r="AS3240" t="str">
            <v>PPL</v>
          </cell>
          <cell r="AT3240" t="str">
            <v>Electric</v>
          </cell>
          <cell r="AU3240">
            <v>29082</v>
          </cell>
          <cell r="AV3240">
            <v>4000</v>
          </cell>
          <cell r="AW3240">
            <v>12.56</v>
          </cell>
          <cell r="AX3240">
            <v>13.5</v>
          </cell>
          <cell r="AY3240">
            <v>30.6</v>
          </cell>
          <cell r="AZ3240" t="str">
            <v>NA</v>
          </cell>
          <cell r="BA3240">
            <v>29354</v>
          </cell>
          <cell r="BB3240">
            <v>3600</v>
          </cell>
          <cell r="BC3240">
            <v>12.6</v>
          </cell>
          <cell r="BD3240">
            <v>13.6</v>
          </cell>
          <cell r="BE3240">
            <v>30.64</v>
          </cell>
          <cell r="BF3240">
            <v>28945</v>
          </cell>
          <cell r="BG3240" t="str">
            <v>NA</v>
          </cell>
          <cell r="BI3240" t="str">
            <v>Vertically Integrated</v>
          </cell>
          <cell r="BJ3240" t="str">
            <v>Fully Litigated</v>
          </cell>
          <cell r="BK3240" t="str">
            <v>No</v>
          </cell>
          <cell r="BL3240" t="str">
            <v>No</v>
          </cell>
        </row>
        <row r="3241">
          <cell r="AE3241">
            <v>311</v>
          </cell>
          <cell r="AF3241">
            <v>0</v>
          </cell>
          <cell r="AG3241">
            <v>1</v>
          </cell>
          <cell r="AH3241">
            <v>1</v>
          </cell>
          <cell r="AI3241">
            <v>1</v>
          </cell>
          <cell r="AJ3241">
            <v>0</v>
          </cell>
          <cell r="AL3241">
            <v>55</v>
          </cell>
          <cell r="AM3241">
            <v>201</v>
          </cell>
          <cell r="AO3241" t="str">
            <v>D-1605</v>
          </cell>
          <cell r="AP3241">
            <v>1610</v>
          </cell>
          <cell r="AQ3241" t="str">
            <v>RI</v>
          </cell>
          <cell r="AR3241" t="str">
            <v>Blackstone Valley Electric Company</v>
          </cell>
          <cell r="AS3241" t="str">
            <v>PPL</v>
          </cell>
          <cell r="AT3241" t="str">
            <v>Electric</v>
          </cell>
          <cell r="AU3241">
            <v>29819</v>
          </cell>
          <cell r="AV3241">
            <v>5700</v>
          </cell>
          <cell r="AW3241">
            <v>14.35</v>
          </cell>
          <cell r="AX3241">
            <v>18.25</v>
          </cell>
          <cell r="AY3241">
            <v>32.93</v>
          </cell>
          <cell r="AZ3241" t="str">
            <v>NA</v>
          </cell>
          <cell r="BA3241">
            <v>30091</v>
          </cell>
          <cell r="BB3241">
            <v>3200</v>
          </cell>
          <cell r="BC3241">
            <v>13.55</v>
          </cell>
          <cell r="BD3241">
            <v>15.5</v>
          </cell>
          <cell r="BE3241">
            <v>28.86</v>
          </cell>
          <cell r="BF3241">
            <v>29586</v>
          </cell>
          <cell r="BG3241" t="str">
            <v>NA</v>
          </cell>
          <cell r="BI3241" t="str">
            <v>Vertically Integrated</v>
          </cell>
          <cell r="BJ3241" t="str">
            <v>Fully Litigated</v>
          </cell>
          <cell r="BK3241" t="str">
            <v>No</v>
          </cell>
          <cell r="BL3241" t="str">
            <v>No</v>
          </cell>
        </row>
        <row r="3242">
          <cell r="AE3242">
            <v>311</v>
          </cell>
          <cell r="AF3242">
            <v>0</v>
          </cell>
          <cell r="AG3242">
            <v>1</v>
          </cell>
          <cell r="AH3242">
            <v>1</v>
          </cell>
          <cell r="AI3242">
            <v>1</v>
          </cell>
          <cell r="AJ3242">
            <v>0</v>
          </cell>
          <cell r="AL3242">
            <v>55</v>
          </cell>
          <cell r="AM3242">
            <v>201</v>
          </cell>
          <cell r="AO3242" t="str">
            <v>D-1701</v>
          </cell>
          <cell r="AP3242">
            <v>1612</v>
          </cell>
          <cell r="AQ3242" t="str">
            <v>RI</v>
          </cell>
          <cell r="AR3242" t="str">
            <v>Blackstone Valley Electric Company</v>
          </cell>
          <cell r="AS3242" t="str">
            <v>PPL</v>
          </cell>
          <cell r="AT3242" t="str">
            <v>Electric</v>
          </cell>
          <cell r="AU3242">
            <v>30344</v>
          </cell>
          <cell r="AV3242">
            <v>5900</v>
          </cell>
          <cell r="AW3242">
            <v>14.46</v>
          </cell>
          <cell r="AX3242">
            <v>17</v>
          </cell>
          <cell r="AY3242">
            <v>36.35</v>
          </cell>
          <cell r="AZ3242" t="str">
            <v>NA</v>
          </cell>
          <cell r="BA3242">
            <v>30616</v>
          </cell>
          <cell r="BB3242">
            <v>1600</v>
          </cell>
          <cell r="BC3242">
            <v>13.59</v>
          </cell>
          <cell r="BD3242">
            <v>15.2</v>
          </cell>
          <cell r="BE3242" t="str">
            <v>NA</v>
          </cell>
          <cell r="BF3242">
            <v>30194</v>
          </cell>
          <cell r="BG3242" t="str">
            <v>NA</v>
          </cell>
          <cell r="BI3242" t="str">
            <v>Vertically Integrated</v>
          </cell>
          <cell r="BJ3242" t="str">
            <v>Fully Litigated</v>
          </cell>
          <cell r="BK3242" t="str">
            <v>No</v>
          </cell>
          <cell r="BL3242" t="str">
            <v>No</v>
          </cell>
        </row>
        <row r="3243">
          <cell r="AE3243">
            <v>311</v>
          </cell>
          <cell r="AF3243">
            <v>0</v>
          </cell>
          <cell r="AG3243">
            <v>1</v>
          </cell>
          <cell r="AH3243">
            <v>1</v>
          </cell>
          <cell r="AI3243">
            <v>1</v>
          </cell>
          <cell r="AJ3243">
            <v>0</v>
          </cell>
          <cell r="AL3243">
            <v>55</v>
          </cell>
          <cell r="AM3243">
            <v>201</v>
          </cell>
          <cell r="AO3243" t="str">
            <v>D-1849</v>
          </cell>
          <cell r="AP3243">
            <v>1615</v>
          </cell>
          <cell r="AQ3243" t="str">
            <v>RI</v>
          </cell>
          <cell r="AR3243" t="str">
            <v>Blackstone Valley Electric Company</v>
          </cell>
          <cell r="AS3243" t="str">
            <v>PPL</v>
          </cell>
          <cell r="AT3243" t="str">
            <v>Electric</v>
          </cell>
          <cell r="AU3243">
            <v>31513</v>
          </cell>
          <cell r="AV3243">
            <v>4800</v>
          </cell>
          <cell r="AW3243">
            <v>12.51</v>
          </cell>
          <cell r="AX3243">
            <v>14.3</v>
          </cell>
          <cell r="AY3243">
            <v>42.41</v>
          </cell>
          <cell r="AZ3243" t="str">
            <v>NA</v>
          </cell>
          <cell r="BA3243">
            <v>31789</v>
          </cell>
          <cell r="BB3243">
            <v>2400</v>
          </cell>
          <cell r="BC3243">
            <v>11.74</v>
          </cell>
          <cell r="BD3243">
            <v>12.4</v>
          </cell>
          <cell r="BE3243">
            <v>42.14</v>
          </cell>
          <cell r="BF3243">
            <v>31412</v>
          </cell>
          <cell r="BG3243" t="str">
            <v>NA</v>
          </cell>
          <cell r="BI3243" t="str">
            <v>Vertically Integrated</v>
          </cell>
          <cell r="BJ3243" t="str">
            <v>Fully Litigated</v>
          </cell>
          <cell r="BK3243" t="str">
            <v>No</v>
          </cell>
          <cell r="BL3243" t="str">
            <v>No</v>
          </cell>
        </row>
        <row r="3244">
          <cell r="AE3244">
            <v>311</v>
          </cell>
          <cell r="AF3244">
            <v>0</v>
          </cell>
          <cell r="AG3244">
            <v>1</v>
          </cell>
          <cell r="AH3244">
            <v>1</v>
          </cell>
          <cell r="AI3244">
            <v>1</v>
          </cell>
          <cell r="AJ3244">
            <v>0</v>
          </cell>
          <cell r="AL3244">
            <v>55</v>
          </cell>
          <cell r="AM3244">
            <v>201</v>
          </cell>
          <cell r="AO3244" t="str">
            <v>D-1499</v>
          </cell>
          <cell r="AP3244">
            <v>1617</v>
          </cell>
          <cell r="AQ3244" t="str">
            <v>RI</v>
          </cell>
          <cell r="AR3244" t="str">
            <v>The Narragansett Electric Company</v>
          </cell>
          <cell r="AS3244" t="str">
            <v>PPL</v>
          </cell>
          <cell r="AT3244" t="str">
            <v>Electric</v>
          </cell>
          <cell r="AU3244">
            <v>29326</v>
          </cell>
          <cell r="AV3244">
            <v>11800</v>
          </cell>
          <cell r="AW3244">
            <v>10.54</v>
          </cell>
          <cell r="AX3244">
            <v>16.5</v>
          </cell>
          <cell r="AY3244">
            <v>35.409999999999997</v>
          </cell>
          <cell r="AZ3244" t="str">
            <v>NA</v>
          </cell>
          <cell r="BA3244">
            <v>29533</v>
          </cell>
          <cell r="BB3244">
            <v>5800</v>
          </cell>
          <cell r="BC3244">
            <v>9.6</v>
          </cell>
          <cell r="BD3244">
            <v>13.75</v>
          </cell>
          <cell r="BE3244">
            <v>34.1</v>
          </cell>
          <cell r="BF3244">
            <v>29220</v>
          </cell>
          <cell r="BG3244" t="str">
            <v>NA</v>
          </cell>
          <cell r="BI3244" t="str">
            <v>Vertically Integrated</v>
          </cell>
          <cell r="BJ3244" t="str">
            <v>Fully Litigated</v>
          </cell>
          <cell r="BK3244" t="str">
            <v>No</v>
          </cell>
          <cell r="BL3244" t="str">
            <v>No</v>
          </cell>
        </row>
        <row r="3245">
          <cell r="AE3245">
            <v>311</v>
          </cell>
          <cell r="AF3245">
            <v>0</v>
          </cell>
          <cell r="AG3245">
            <v>1</v>
          </cell>
          <cell r="AH3245">
            <v>1</v>
          </cell>
          <cell r="AI3245">
            <v>1</v>
          </cell>
          <cell r="AJ3245">
            <v>0</v>
          </cell>
          <cell r="AL3245">
            <v>55</v>
          </cell>
          <cell r="AM3245">
            <v>201</v>
          </cell>
          <cell r="AO3245" t="str">
            <v>D-1591</v>
          </cell>
          <cell r="AP3245">
            <v>1621</v>
          </cell>
          <cell r="AQ3245" t="str">
            <v>RI</v>
          </cell>
          <cell r="AR3245" t="str">
            <v>The Narragansett Electric Company</v>
          </cell>
          <cell r="AS3245" t="str">
            <v>PPL</v>
          </cell>
          <cell r="AT3245" t="str">
            <v>Electric</v>
          </cell>
          <cell r="AU3245">
            <v>29768</v>
          </cell>
          <cell r="AV3245">
            <v>15400</v>
          </cell>
          <cell r="AW3245">
            <v>12.46</v>
          </cell>
          <cell r="AX3245">
            <v>18</v>
          </cell>
          <cell r="AY3245">
            <v>35.15</v>
          </cell>
          <cell r="AZ3245" t="str">
            <v>NA</v>
          </cell>
          <cell r="BA3245">
            <v>30040</v>
          </cell>
          <cell r="BB3245">
            <v>9400</v>
          </cell>
          <cell r="BC3245">
            <v>11.45</v>
          </cell>
          <cell r="BD3245">
            <v>15.5</v>
          </cell>
          <cell r="BE3245">
            <v>32.92</v>
          </cell>
          <cell r="BF3245">
            <v>29586</v>
          </cell>
          <cell r="BG3245" t="str">
            <v>NA</v>
          </cell>
          <cell r="BI3245" t="str">
            <v>Vertically Integrated</v>
          </cell>
          <cell r="BJ3245" t="str">
            <v>Fully Litigated</v>
          </cell>
          <cell r="BK3245" t="str">
            <v>No</v>
          </cell>
          <cell r="BL3245" t="str">
            <v>No</v>
          </cell>
        </row>
        <row r="3246">
          <cell r="AE3246">
            <v>311</v>
          </cell>
          <cell r="AF3246">
            <v>0</v>
          </cell>
          <cell r="AG3246">
            <v>1</v>
          </cell>
          <cell r="AH3246">
            <v>1</v>
          </cell>
          <cell r="AI3246">
            <v>1</v>
          </cell>
          <cell r="AJ3246">
            <v>0</v>
          </cell>
          <cell r="AL3246">
            <v>55</v>
          </cell>
          <cell r="AM3246">
            <v>201</v>
          </cell>
          <cell r="AO3246" t="str">
            <v>D-1659</v>
          </cell>
          <cell r="AP3246">
            <v>1623</v>
          </cell>
          <cell r="AQ3246" t="str">
            <v>RI</v>
          </cell>
          <cell r="AR3246" t="str">
            <v>The Narragansett Electric Company</v>
          </cell>
          <cell r="AS3246" t="str">
            <v>PPL</v>
          </cell>
          <cell r="AT3246" t="str">
            <v>Electric</v>
          </cell>
          <cell r="AU3246">
            <v>30134</v>
          </cell>
          <cell r="AV3246">
            <v>13100</v>
          </cell>
          <cell r="AW3246">
            <v>12.88</v>
          </cell>
          <cell r="AX3246">
            <v>18</v>
          </cell>
          <cell r="AY3246">
            <v>37.47</v>
          </cell>
          <cell r="AZ3246">
            <v>153200</v>
          </cell>
          <cell r="BA3246">
            <v>30410</v>
          </cell>
          <cell r="BB3246">
            <v>5300</v>
          </cell>
          <cell r="BC3246">
            <v>11.81</v>
          </cell>
          <cell r="BD3246">
            <v>15.2</v>
          </cell>
          <cell r="BE3246">
            <v>37.200000000000003</v>
          </cell>
          <cell r="BF3246">
            <v>29951</v>
          </cell>
          <cell r="BG3246">
            <v>151800</v>
          </cell>
          <cell r="BH3246" t="str">
            <v>Average</v>
          </cell>
          <cell r="BI3246" t="str">
            <v>Vertically Integrated</v>
          </cell>
          <cell r="BJ3246" t="str">
            <v>Fully Litigated</v>
          </cell>
          <cell r="BK3246" t="str">
            <v>No</v>
          </cell>
          <cell r="BL3246" t="str">
            <v>No</v>
          </cell>
        </row>
        <row r="3247">
          <cell r="AE3247">
            <v>311</v>
          </cell>
          <cell r="AF3247">
            <v>0</v>
          </cell>
          <cell r="AG3247">
            <v>1</v>
          </cell>
          <cell r="AH3247">
            <v>1</v>
          </cell>
          <cell r="AI3247">
            <v>1</v>
          </cell>
          <cell r="AJ3247">
            <v>0</v>
          </cell>
          <cell r="AL3247">
            <v>55</v>
          </cell>
          <cell r="AM3247">
            <v>201</v>
          </cell>
          <cell r="AO3247" t="str">
            <v>D-1719</v>
          </cell>
          <cell r="AP3247">
            <v>1625</v>
          </cell>
          <cell r="AQ3247" t="str">
            <v>RI</v>
          </cell>
          <cell r="AR3247" t="str">
            <v>The Narragansett Electric Company</v>
          </cell>
          <cell r="AS3247" t="str">
            <v>PPL</v>
          </cell>
          <cell r="AT3247" t="str">
            <v>Electric</v>
          </cell>
          <cell r="AU3247">
            <v>30529</v>
          </cell>
          <cell r="AV3247">
            <v>7900</v>
          </cell>
          <cell r="AW3247">
            <v>11.71</v>
          </cell>
          <cell r="AX3247">
            <v>16</v>
          </cell>
          <cell r="AY3247">
            <v>36.68</v>
          </cell>
          <cell r="AZ3247">
            <v>154400</v>
          </cell>
          <cell r="BA3247">
            <v>30802</v>
          </cell>
          <cell r="BB3247">
            <v>-1500</v>
          </cell>
          <cell r="BC3247">
            <v>11.11</v>
          </cell>
          <cell r="BD3247">
            <v>14.4</v>
          </cell>
          <cell r="BE3247">
            <v>36.369999999999997</v>
          </cell>
          <cell r="BF3247">
            <v>30316</v>
          </cell>
          <cell r="BG3247">
            <v>154600</v>
          </cell>
          <cell r="BH3247" t="str">
            <v>Average</v>
          </cell>
          <cell r="BI3247" t="str">
            <v>Vertically Integrated</v>
          </cell>
          <cell r="BJ3247" t="str">
            <v>Fully Litigated</v>
          </cell>
          <cell r="BK3247" t="str">
            <v>No</v>
          </cell>
          <cell r="BL3247" t="str">
            <v>Yes</v>
          </cell>
        </row>
        <row r="3248">
          <cell r="AE3248">
            <v>311</v>
          </cell>
          <cell r="AF3248">
            <v>0</v>
          </cell>
          <cell r="AG3248">
            <v>1</v>
          </cell>
          <cell r="AH3248">
            <v>1</v>
          </cell>
          <cell r="AI3248">
            <v>1</v>
          </cell>
          <cell r="AJ3248">
            <v>0</v>
          </cell>
          <cell r="AL3248">
            <v>55</v>
          </cell>
          <cell r="AM3248">
            <v>201</v>
          </cell>
          <cell r="AO3248" t="str">
            <v>D-1938</v>
          </cell>
          <cell r="AP3248">
            <v>1629</v>
          </cell>
          <cell r="AQ3248" t="str">
            <v>RI</v>
          </cell>
          <cell r="AR3248" t="str">
            <v>The Narragansett Electric Company</v>
          </cell>
          <cell r="AS3248" t="str">
            <v>PPL</v>
          </cell>
          <cell r="AT3248" t="str">
            <v>Electric</v>
          </cell>
          <cell r="AU3248">
            <v>32660</v>
          </cell>
          <cell r="AV3248">
            <v>15500</v>
          </cell>
          <cell r="AW3248">
            <v>11.14</v>
          </cell>
          <cell r="AX3248">
            <v>14</v>
          </cell>
          <cell r="AY3248">
            <v>44.56</v>
          </cell>
          <cell r="AZ3248" t="str">
            <v>NA</v>
          </cell>
          <cell r="BA3248">
            <v>32869</v>
          </cell>
          <cell r="BB3248">
            <v>5800</v>
          </cell>
          <cell r="BC3248" t="str">
            <v>NA</v>
          </cell>
          <cell r="BD3248">
            <v>13</v>
          </cell>
          <cell r="BE3248" t="str">
            <v>NA</v>
          </cell>
          <cell r="BF3248">
            <v>32508</v>
          </cell>
          <cell r="BG3248" t="str">
            <v>NA</v>
          </cell>
          <cell r="BI3248" t="str">
            <v>Vertically Integrated</v>
          </cell>
          <cell r="BJ3248" t="str">
            <v>Settled</v>
          </cell>
          <cell r="BK3248" t="str">
            <v>No</v>
          </cell>
          <cell r="BL3248" t="str">
            <v>No</v>
          </cell>
        </row>
        <row r="3249">
          <cell r="AE3249">
            <v>311</v>
          </cell>
          <cell r="AF3249">
            <v>0</v>
          </cell>
          <cell r="AG3249">
            <v>1</v>
          </cell>
          <cell r="AH3249">
            <v>1</v>
          </cell>
          <cell r="AI3249">
            <v>1</v>
          </cell>
          <cell r="AJ3249">
            <v>1</v>
          </cell>
          <cell r="AL3249">
            <v>55</v>
          </cell>
          <cell r="AM3249">
            <v>201</v>
          </cell>
          <cell r="AO3249" t="str">
            <v>D-1612</v>
          </cell>
          <cell r="AP3249">
            <v>2052</v>
          </cell>
          <cell r="AQ3249" t="str">
            <v>RI</v>
          </cell>
          <cell r="AR3249" t="str">
            <v>The Narragansett Electric Company</v>
          </cell>
          <cell r="AS3249" t="str">
            <v>PPL</v>
          </cell>
          <cell r="AT3249" t="str">
            <v>Natural Gas</v>
          </cell>
          <cell r="AU3249">
            <v>29857</v>
          </cell>
          <cell r="AV3249">
            <v>12800</v>
          </cell>
          <cell r="AW3249">
            <v>14.07</v>
          </cell>
          <cell r="AX3249">
            <v>15.9</v>
          </cell>
          <cell r="AY3249">
            <v>43.4</v>
          </cell>
          <cell r="AZ3249">
            <v>70600</v>
          </cell>
          <cell r="BA3249">
            <v>30125</v>
          </cell>
          <cell r="BB3249">
            <v>10000</v>
          </cell>
          <cell r="BC3249">
            <v>13.7</v>
          </cell>
          <cell r="BD3249">
            <v>15.5</v>
          </cell>
          <cell r="BE3249">
            <v>42.2</v>
          </cell>
          <cell r="BF3249">
            <v>29767</v>
          </cell>
          <cell r="BG3249">
            <v>62300</v>
          </cell>
          <cell r="BH3249" t="str">
            <v>Average</v>
          </cell>
          <cell r="BI3249" t="str">
            <v>Distribution</v>
          </cell>
          <cell r="BJ3249" t="str">
            <v>Fully Litigated</v>
          </cell>
          <cell r="BK3249" t="str">
            <v>No</v>
          </cell>
          <cell r="BL3249" t="str">
            <v>No</v>
          </cell>
        </row>
        <row r="3250">
          <cell r="AE3250">
            <v>311</v>
          </cell>
          <cell r="AF3250">
            <v>0</v>
          </cell>
          <cell r="AG3250">
            <v>1</v>
          </cell>
          <cell r="AH3250">
            <v>1</v>
          </cell>
          <cell r="AI3250">
            <v>1</v>
          </cell>
          <cell r="AJ3250">
            <v>1</v>
          </cell>
          <cell r="AL3250">
            <v>55</v>
          </cell>
          <cell r="AM3250">
            <v>201</v>
          </cell>
          <cell r="AO3250" t="str">
            <v>D-1741</v>
          </cell>
          <cell r="AP3250">
            <v>2053</v>
          </cell>
          <cell r="AQ3250" t="str">
            <v>RI</v>
          </cell>
          <cell r="AR3250" t="str">
            <v>The Narragansett Electric Company</v>
          </cell>
          <cell r="AS3250" t="str">
            <v>PPL</v>
          </cell>
          <cell r="AT3250" t="str">
            <v>Natural Gas</v>
          </cell>
          <cell r="AU3250">
            <v>30739</v>
          </cell>
          <cell r="AV3250">
            <v>10800</v>
          </cell>
          <cell r="AW3250">
            <v>14.24</v>
          </cell>
          <cell r="AX3250">
            <v>17</v>
          </cell>
          <cell r="AY3250">
            <v>43.86</v>
          </cell>
          <cell r="AZ3250">
            <v>80200</v>
          </cell>
          <cell r="BA3250">
            <v>31016</v>
          </cell>
          <cell r="BB3250">
            <v>5600</v>
          </cell>
          <cell r="BC3250">
            <v>13.41</v>
          </cell>
          <cell r="BD3250">
            <v>15.5</v>
          </cell>
          <cell r="BE3250">
            <v>48.07</v>
          </cell>
          <cell r="BF3250">
            <v>30589</v>
          </cell>
          <cell r="BG3250">
            <v>72300</v>
          </cell>
          <cell r="BH3250" t="str">
            <v>Year-end</v>
          </cell>
          <cell r="BI3250" t="str">
            <v>Distribution</v>
          </cell>
          <cell r="BJ3250" t="str">
            <v>Fully Litigated</v>
          </cell>
          <cell r="BK3250" t="str">
            <v>No</v>
          </cell>
          <cell r="BL3250" t="str">
            <v>No</v>
          </cell>
        </row>
        <row r="3251">
          <cell r="AE3251">
            <v>311</v>
          </cell>
          <cell r="AF3251">
            <v>0</v>
          </cell>
          <cell r="AG3251">
            <v>1</v>
          </cell>
          <cell r="AH3251">
            <v>1</v>
          </cell>
          <cell r="AI3251">
            <v>1</v>
          </cell>
          <cell r="AJ3251">
            <v>1</v>
          </cell>
          <cell r="AL3251">
            <v>55</v>
          </cell>
          <cell r="AM3251">
            <v>201</v>
          </cell>
          <cell r="AO3251" t="str">
            <v>D-1914</v>
          </cell>
          <cell r="AP3251">
            <v>2054</v>
          </cell>
          <cell r="AQ3251" t="str">
            <v>RI</v>
          </cell>
          <cell r="AR3251" t="str">
            <v>The Narragansett Electric Company</v>
          </cell>
          <cell r="AS3251" t="str">
            <v>PPL</v>
          </cell>
          <cell r="AT3251" t="str">
            <v>Natural Gas</v>
          </cell>
          <cell r="AU3251">
            <v>32359</v>
          </cell>
          <cell r="AV3251">
            <v>7700</v>
          </cell>
          <cell r="AW3251">
            <v>12.1</v>
          </cell>
          <cell r="AX3251">
            <v>14</v>
          </cell>
          <cell r="AY3251">
            <v>52.1</v>
          </cell>
          <cell r="AZ3251">
            <v>99100</v>
          </cell>
          <cell r="BA3251">
            <v>32632</v>
          </cell>
          <cell r="BB3251">
            <v>4900</v>
          </cell>
          <cell r="BC3251">
            <v>11.45</v>
          </cell>
          <cell r="BD3251">
            <v>13</v>
          </cell>
          <cell r="BE3251">
            <v>49.35</v>
          </cell>
          <cell r="BF3251">
            <v>33024</v>
          </cell>
          <cell r="BG3251">
            <v>97900</v>
          </cell>
          <cell r="BH3251" t="str">
            <v>Average</v>
          </cell>
          <cell r="BI3251" t="str">
            <v>Distribution</v>
          </cell>
          <cell r="BJ3251" t="str">
            <v>Fully Litigated</v>
          </cell>
          <cell r="BK3251" t="str">
            <v>No</v>
          </cell>
          <cell r="BL3251" t="str">
            <v>No</v>
          </cell>
        </row>
        <row r="3252">
          <cell r="AE3252">
            <v>311</v>
          </cell>
          <cell r="AF3252">
            <v>0</v>
          </cell>
          <cell r="AG3252">
            <v>1</v>
          </cell>
          <cell r="AH3252">
            <v>1</v>
          </cell>
          <cell r="AI3252">
            <v>1</v>
          </cell>
          <cell r="AJ3252">
            <v>0</v>
          </cell>
          <cell r="AL3252">
            <v>55</v>
          </cell>
          <cell r="AM3252">
            <v>201</v>
          </cell>
          <cell r="AO3252" t="str">
            <v>D-1881</v>
          </cell>
          <cell r="AP3252">
            <v>2090</v>
          </cell>
          <cell r="AQ3252" t="str">
            <v>RI</v>
          </cell>
          <cell r="AR3252" t="str">
            <v>The Narragansett Electric Company</v>
          </cell>
          <cell r="AS3252" t="str">
            <v>PPL</v>
          </cell>
          <cell r="AT3252" t="str">
            <v>Electric</v>
          </cell>
          <cell r="AU3252">
            <v>31800</v>
          </cell>
          <cell r="AV3252">
            <v>0</v>
          </cell>
          <cell r="AW3252" t="str">
            <v>NA</v>
          </cell>
          <cell r="AX3252" t="str">
            <v>NA</v>
          </cell>
          <cell r="AY3252" t="str">
            <v>NA</v>
          </cell>
          <cell r="AZ3252" t="str">
            <v>NA</v>
          </cell>
          <cell r="BA3252">
            <v>31985</v>
          </cell>
          <cell r="BB3252">
            <v>-3500</v>
          </cell>
          <cell r="BC3252">
            <v>10.67</v>
          </cell>
          <cell r="BD3252">
            <v>13.5</v>
          </cell>
          <cell r="BE3252" t="str">
            <v>NA</v>
          </cell>
          <cell r="BG3252" t="str">
            <v>NA</v>
          </cell>
          <cell r="BI3252" t="str">
            <v>Vertically Integrated</v>
          </cell>
          <cell r="BJ3252" t="str">
            <v>Fully Litigated</v>
          </cell>
          <cell r="BK3252" t="str">
            <v>No</v>
          </cell>
          <cell r="BL3252" t="str">
            <v>No</v>
          </cell>
        </row>
        <row r="3253">
          <cell r="AE3253">
            <v>311</v>
          </cell>
          <cell r="AF3253">
            <v>0</v>
          </cell>
          <cell r="AG3253">
            <v>1</v>
          </cell>
          <cell r="AH3253">
            <v>1</v>
          </cell>
          <cell r="AI3253">
            <v>1</v>
          </cell>
          <cell r="AJ3253">
            <v>1</v>
          </cell>
          <cell r="AL3253">
            <v>55</v>
          </cell>
          <cell r="AM3253">
            <v>201</v>
          </cell>
          <cell r="AO3253" t="str">
            <v>D-1880</v>
          </cell>
          <cell r="AP3253">
            <v>2093</v>
          </cell>
          <cell r="AQ3253" t="str">
            <v>RI</v>
          </cell>
          <cell r="AR3253" t="str">
            <v>The Narragansett Electric Company</v>
          </cell>
          <cell r="AS3253" t="str">
            <v>PPL</v>
          </cell>
          <cell r="AT3253" t="str">
            <v>Natural Gas</v>
          </cell>
          <cell r="AU3253">
            <v>31800</v>
          </cell>
          <cell r="AV3253">
            <v>0</v>
          </cell>
          <cell r="AW3253" t="str">
            <v>NA</v>
          </cell>
          <cell r="AX3253" t="str">
            <v>NA</v>
          </cell>
          <cell r="AY3253" t="str">
            <v>NA</v>
          </cell>
          <cell r="AZ3253" t="str">
            <v>NA</v>
          </cell>
          <cell r="BA3253">
            <v>31985</v>
          </cell>
          <cell r="BB3253">
            <v>-3500</v>
          </cell>
          <cell r="BC3253">
            <v>11.5</v>
          </cell>
          <cell r="BD3253">
            <v>13.5</v>
          </cell>
          <cell r="BE3253" t="str">
            <v>NA</v>
          </cell>
          <cell r="BG3253" t="str">
            <v>NA</v>
          </cell>
          <cell r="BI3253" t="str">
            <v>Distribution</v>
          </cell>
          <cell r="BJ3253" t="str">
            <v>Settled</v>
          </cell>
          <cell r="BK3253" t="str">
            <v>No</v>
          </cell>
          <cell r="BL3253" t="str">
            <v>No</v>
          </cell>
        </row>
        <row r="3254">
          <cell r="AE3254">
            <v>311</v>
          </cell>
          <cell r="AF3254">
            <v>0</v>
          </cell>
          <cell r="AG3254">
            <v>1</v>
          </cell>
          <cell r="AH3254">
            <v>1</v>
          </cell>
          <cell r="AI3254">
            <v>1</v>
          </cell>
          <cell r="AJ3254">
            <v>0</v>
          </cell>
          <cell r="AL3254">
            <v>55</v>
          </cell>
          <cell r="AM3254">
            <v>201</v>
          </cell>
          <cell r="AO3254" t="str">
            <v>D-4323 (electric)</v>
          </cell>
          <cell r="AP3254">
            <v>2334</v>
          </cell>
          <cell r="AQ3254" t="str">
            <v>RI</v>
          </cell>
          <cell r="AR3254" t="str">
            <v>The Narragansett Electric Company</v>
          </cell>
          <cell r="AS3254" t="str">
            <v>PPL</v>
          </cell>
          <cell r="AT3254" t="str">
            <v>Electric</v>
          </cell>
          <cell r="AU3254">
            <v>41026</v>
          </cell>
          <cell r="AV3254">
            <v>31448.278000000002</v>
          </cell>
          <cell r="AW3254">
            <v>7.85</v>
          </cell>
          <cell r="AX3254">
            <v>10.75</v>
          </cell>
          <cell r="AY3254">
            <v>49.6</v>
          </cell>
          <cell r="AZ3254">
            <v>575087.37300000002</v>
          </cell>
          <cell r="BA3254">
            <v>41263</v>
          </cell>
          <cell r="BB3254">
            <v>20925.482</v>
          </cell>
          <cell r="BC3254">
            <v>7.17</v>
          </cell>
          <cell r="BD3254">
            <v>9.5</v>
          </cell>
          <cell r="BE3254">
            <v>49.14</v>
          </cell>
          <cell r="BF3254">
            <v>40908</v>
          </cell>
          <cell r="BG3254">
            <v>561738.46200000006</v>
          </cell>
          <cell r="BH3254" t="str">
            <v>Average</v>
          </cell>
          <cell r="BI3254" t="str">
            <v>Distribution</v>
          </cell>
          <cell r="BJ3254" t="str">
            <v>Settled</v>
          </cell>
          <cell r="BK3254" t="str">
            <v>No</v>
          </cell>
          <cell r="BL3254" t="str">
            <v>No</v>
          </cell>
        </row>
        <row r="3255">
          <cell r="AE3255">
            <v>311</v>
          </cell>
          <cell r="AF3255">
            <v>0</v>
          </cell>
          <cell r="AG3255">
            <v>1</v>
          </cell>
          <cell r="AH3255">
            <v>1</v>
          </cell>
          <cell r="AI3255">
            <v>1</v>
          </cell>
          <cell r="AJ3255">
            <v>1</v>
          </cell>
          <cell r="AL3255">
            <v>55</v>
          </cell>
          <cell r="AM3255">
            <v>201</v>
          </cell>
          <cell r="AO3255" t="str">
            <v>D-4323 (gas)</v>
          </cell>
          <cell r="AP3255">
            <v>2335</v>
          </cell>
          <cell r="AQ3255" t="str">
            <v>RI</v>
          </cell>
          <cell r="AR3255" t="str">
            <v>The Narragansett Electric Company</v>
          </cell>
          <cell r="AS3255" t="str">
            <v>PPL</v>
          </cell>
          <cell r="AT3255" t="str">
            <v>Natural Gas</v>
          </cell>
          <cell r="AU3255">
            <v>41026</v>
          </cell>
          <cell r="AV3255">
            <v>19952.203000000001</v>
          </cell>
          <cell r="AW3255">
            <v>8.24</v>
          </cell>
          <cell r="AX3255">
            <v>10.75</v>
          </cell>
          <cell r="AY3255">
            <v>49.6</v>
          </cell>
          <cell r="AZ3255">
            <v>369945.45900000003</v>
          </cell>
          <cell r="BA3255">
            <v>41263</v>
          </cell>
          <cell r="BB3255">
            <v>10898.619000000001</v>
          </cell>
          <cell r="BC3255">
            <v>7.54</v>
          </cell>
          <cell r="BD3255">
            <v>9.5</v>
          </cell>
          <cell r="BE3255">
            <v>49.14</v>
          </cell>
          <cell r="BF3255">
            <v>40908</v>
          </cell>
          <cell r="BG3255">
            <v>372661.60200000001</v>
          </cell>
          <cell r="BH3255" t="str">
            <v>Average</v>
          </cell>
          <cell r="BI3255" t="str">
            <v>Distribution</v>
          </cell>
          <cell r="BJ3255" t="str">
            <v>Settled</v>
          </cell>
          <cell r="BK3255" t="str">
            <v>No</v>
          </cell>
          <cell r="BL3255" t="str">
            <v>No</v>
          </cell>
        </row>
        <row r="3256">
          <cell r="AE3256">
            <v>311</v>
          </cell>
          <cell r="AF3256">
            <v>0</v>
          </cell>
          <cell r="AG3256">
            <v>1</v>
          </cell>
          <cell r="AH3256">
            <v>1</v>
          </cell>
          <cell r="AI3256">
            <v>1</v>
          </cell>
          <cell r="AJ3256">
            <v>0</v>
          </cell>
          <cell r="AL3256">
            <v>55</v>
          </cell>
          <cell r="AM3256">
            <v>201</v>
          </cell>
          <cell r="AO3256" t="str">
            <v>D-4770 (electric)</v>
          </cell>
          <cell r="AP3256">
            <v>3232</v>
          </cell>
          <cell r="AQ3256" t="str">
            <v>RI</v>
          </cell>
          <cell r="AR3256" t="str">
            <v>The Narragansett Electric Company</v>
          </cell>
          <cell r="AS3256" t="str">
            <v>PPL</v>
          </cell>
          <cell r="AT3256" t="str">
            <v>Electric</v>
          </cell>
          <cell r="AU3256">
            <v>43066</v>
          </cell>
          <cell r="AV3256">
            <v>18877.760999999999</v>
          </cell>
          <cell r="AW3256">
            <v>7.43</v>
          </cell>
          <cell r="AX3256">
            <v>10.1</v>
          </cell>
          <cell r="AY3256">
            <v>50.97</v>
          </cell>
          <cell r="AZ3256">
            <v>730084.33799999999</v>
          </cell>
          <cell r="BA3256">
            <v>43336</v>
          </cell>
          <cell r="BB3256">
            <v>28900</v>
          </cell>
          <cell r="BC3256">
            <v>6.97</v>
          </cell>
          <cell r="BD3256">
            <v>9.2799999999999994</v>
          </cell>
          <cell r="BE3256">
            <v>50.95</v>
          </cell>
          <cell r="BF3256">
            <v>42916</v>
          </cell>
          <cell r="BG3256">
            <v>734837.21799999999</v>
          </cell>
          <cell r="BH3256" t="str">
            <v>Average</v>
          </cell>
          <cell r="BI3256" t="str">
            <v>Distribution</v>
          </cell>
          <cell r="BJ3256" t="str">
            <v>Settled</v>
          </cell>
          <cell r="BK3256" t="str">
            <v>Yes</v>
          </cell>
          <cell r="BL3256" t="str">
            <v>No</v>
          </cell>
        </row>
        <row r="3257">
          <cell r="AE3257">
            <v>311</v>
          </cell>
          <cell r="AF3257">
            <v>0</v>
          </cell>
          <cell r="AG3257">
            <v>1</v>
          </cell>
          <cell r="AH3257">
            <v>1</v>
          </cell>
          <cell r="AI3257">
            <v>1</v>
          </cell>
          <cell r="AJ3257">
            <v>1</v>
          </cell>
          <cell r="AL3257">
            <v>55</v>
          </cell>
          <cell r="AM3257">
            <v>201</v>
          </cell>
          <cell r="AO3257" t="str">
            <v>D-4770 (gas)</v>
          </cell>
          <cell r="AP3257">
            <v>3233</v>
          </cell>
          <cell r="AQ3257" t="str">
            <v>RI</v>
          </cell>
          <cell r="AR3257" t="str">
            <v>The Narragansett Electric Company</v>
          </cell>
          <cell r="AS3257" t="str">
            <v>PPL</v>
          </cell>
          <cell r="AT3257" t="str">
            <v>Natural Gas</v>
          </cell>
          <cell r="AU3257">
            <v>43066</v>
          </cell>
          <cell r="AV3257">
            <v>15451.041000000001</v>
          </cell>
          <cell r="AW3257">
            <v>7.67</v>
          </cell>
          <cell r="AX3257">
            <v>10.1</v>
          </cell>
          <cell r="AY3257">
            <v>50.97</v>
          </cell>
          <cell r="AZ3257">
            <v>765221.25100000005</v>
          </cell>
          <cell r="BA3257">
            <v>43336</v>
          </cell>
          <cell r="BB3257">
            <v>17400</v>
          </cell>
          <cell r="BC3257">
            <v>7.15</v>
          </cell>
          <cell r="BD3257">
            <v>9.2799999999999994</v>
          </cell>
          <cell r="BE3257">
            <v>50.95</v>
          </cell>
          <cell r="BF3257">
            <v>42916</v>
          </cell>
          <cell r="BG3257">
            <v>788686.88</v>
          </cell>
          <cell r="BH3257" t="str">
            <v>Average</v>
          </cell>
          <cell r="BI3257" t="str">
            <v>Distribution</v>
          </cell>
          <cell r="BJ3257" t="str">
            <v>Settled</v>
          </cell>
          <cell r="BK3257" t="str">
            <v>Yes</v>
          </cell>
          <cell r="BL3257" t="str">
            <v>No</v>
          </cell>
        </row>
        <row r="3258">
          <cell r="AE3258">
            <v>311</v>
          </cell>
          <cell r="AF3258">
            <v>0</v>
          </cell>
          <cell r="AG3258">
            <v>1</v>
          </cell>
          <cell r="AH3258">
            <v>1</v>
          </cell>
          <cell r="AI3258">
            <v>1</v>
          </cell>
          <cell r="AJ3258">
            <v>1</v>
          </cell>
          <cell r="AL3258">
            <v>55</v>
          </cell>
          <cell r="AM3258">
            <v>201</v>
          </cell>
          <cell r="AO3258" t="str">
            <v>D-95-715-G</v>
          </cell>
          <cell r="AP3258">
            <v>-190</v>
          </cell>
          <cell r="AQ3258" t="str">
            <v>SC</v>
          </cell>
          <cell r="AR3258" t="str">
            <v>Piedmont Natural Gas Company, Inc.</v>
          </cell>
          <cell r="AS3258" t="str">
            <v>DUK</v>
          </cell>
          <cell r="AT3258" t="str">
            <v>Natural Gas</v>
          </cell>
          <cell r="AU3258">
            <v>34827</v>
          </cell>
          <cell r="AV3258">
            <v>8800</v>
          </cell>
          <cell r="AW3258">
            <v>11.31</v>
          </cell>
          <cell r="AX3258">
            <v>13.5</v>
          </cell>
          <cell r="AY3258">
            <v>54.17</v>
          </cell>
          <cell r="AZ3258">
            <v>130000</v>
          </cell>
          <cell r="BA3258">
            <v>35010</v>
          </cell>
          <cell r="BB3258">
            <v>7800</v>
          </cell>
          <cell r="BC3258">
            <v>10.77</v>
          </cell>
          <cell r="BD3258">
            <v>12.5</v>
          </cell>
          <cell r="BE3258">
            <v>54.19</v>
          </cell>
          <cell r="BF3258">
            <v>34730</v>
          </cell>
          <cell r="BG3258">
            <v>129900</v>
          </cell>
          <cell r="BH3258" t="str">
            <v>Year-end</v>
          </cell>
          <cell r="BI3258" t="str">
            <v>Distribution</v>
          </cell>
          <cell r="BJ3258" t="str">
            <v>Fully Litigated</v>
          </cell>
          <cell r="BK3258" t="str">
            <v>No</v>
          </cell>
          <cell r="BL3258" t="str">
            <v>No</v>
          </cell>
        </row>
        <row r="3259">
          <cell r="AE3259">
            <v>311</v>
          </cell>
          <cell r="AF3259">
            <v>0</v>
          </cell>
          <cell r="AG3259">
            <v>1</v>
          </cell>
          <cell r="AH3259">
            <v>1</v>
          </cell>
          <cell r="AI3259">
            <v>1</v>
          </cell>
          <cell r="AJ3259">
            <v>0</v>
          </cell>
          <cell r="AL3259">
            <v>55</v>
          </cell>
          <cell r="AM3259">
            <v>202</v>
          </cell>
          <cell r="AO3259" t="str">
            <v>D-95-1000-E</v>
          </cell>
          <cell r="AP3259">
            <v>-188</v>
          </cell>
          <cell r="AQ3259" t="str">
            <v>SC</v>
          </cell>
          <cell r="AR3259" t="str">
            <v>Dominion Energy South Carolina, Inc.</v>
          </cell>
          <cell r="AS3259" t="str">
            <v>D</v>
          </cell>
          <cell r="AT3259" t="str">
            <v>Electric</v>
          </cell>
          <cell r="AU3259">
            <v>34890</v>
          </cell>
          <cell r="AV3259">
            <v>76700</v>
          </cell>
          <cell r="AW3259">
            <v>9.6300000000000008</v>
          </cell>
          <cell r="AX3259">
            <v>12.25</v>
          </cell>
          <cell r="AY3259">
            <v>48.27</v>
          </cell>
          <cell r="AZ3259">
            <v>2516300</v>
          </cell>
          <cell r="BA3259">
            <v>35060</v>
          </cell>
          <cell r="BB3259">
            <v>67500</v>
          </cell>
          <cell r="BC3259">
            <v>9.6</v>
          </cell>
          <cell r="BD3259">
            <v>12</v>
          </cell>
          <cell r="BE3259">
            <v>48.27</v>
          </cell>
          <cell r="BF3259">
            <v>34789</v>
          </cell>
          <cell r="BG3259">
            <v>2495000</v>
          </cell>
          <cell r="BH3259" t="str">
            <v>Year-end</v>
          </cell>
          <cell r="BI3259" t="str">
            <v>Vertically Integrated</v>
          </cell>
          <cell r="BJ3259" t="str">
            <v>Fully Litigated</v>
          </cell>
          <cell r="BK3259" t="str">
            <v>Yes</v>
          </cell>
          <cell r="BL3259" t="str">
            <v>No</v>
          </cell>
        </row>
        <row r="3260">
          <cell r="AE3260">
            <v>311</v>
          </cell>
          <cell r="AF3260">
            <v>0</v>
          </cell>
          <cell r="AG3260">
            <v>1</v>
          </cell>
          <cell r="AH3260">
            <v>1</v>
          </cell>
          <cell r="AI3260">
            <v>1</v>
          </cell>
          <cell r="AJ3260">
            <v>0</v>
          </cell>
          <cell r="AL3260">
            <v>55</v>
          </cell>
          <cell r="AM3260">
            <v>202</v>
          </cell>
          <cell r="AO3260" t="str">
            <v>D-92-619-E</v>
          </cell>
          <cell r="AP3260">
            <v>-169</v>
          </cell>
          <cell r="AQ3260" t="str">
            <v>SC</v>
          </cell>
          <cell r="AR3260" t="str">
            <v>Dominion Energy South Carolina, Inc.</v>
          </cell>
          <cell r="AS3260" t="str">
            <v>D</v>
          </cell>
          <cell r="AT3260" t="str">
            <v>Electric</v>
          </cell>
          <cell r="AU3260">
            <v>33945</v>
          </cell>
          <cell r="AV3260">
            <v>76300</v>
          </cell>
          <cell r="AW3260">
            <v>10.02</v>
          </cell>
          <cell r="AX3260">
            <v>12.05</v>
          </cell>
          <cell r="AY3260">
            <v>47.84</v>
          </cell>
          <cell r="AZ3260">
            <v>2091000</v>
          </cell>
          <cell r="BA3260">
            <v>34114</v>
          </cell>
          <cell r="BB3260">
            <v>60400</v>
          </cell>
          <cell r="BC3260">
            <v>9.8000000000000007</v>
          </cell>
          <cell r="BD3260">
            <v>11.5</v>
          </cell>
          <cell r="BE3260">
            <v>47.84</v>
          </cell>
          <cell r="BF3260">
            <v>33877</v>
          </cell>
          <cell r="BG3260">
            <v>2088400</v>
          </cell>
          <cell r="BH3260" t="str">
            <v>Year-end</v>
          </cell>
          <cell r="BI3260" t="str">
            <v>Vertically Integrated</v>
          </cell>
          <cell r="BJ3260" t="str">
            <v>Fully Litigated</v>
          </cell>
          <cell r="BK3260" t="str">
            <v>Yes</v>
          </cell>
          <cell r="BL3260" t="str">
            <v>No</v>
          </cell>
        </row>
        <row r="3261">
          <cell r="AE3261">
            <v>311</v>
          </cell>
          <cell r="AF3261">
            <v>0</v>
          </cell>
          <cell r="AG3261">
            <v>1</v>
          </cell>
          <cell r="AH3261">
            <v>1</v>
          </cell>
          <cell r="AI3261">
            <v>1</v>
          </cell>
          <cell r="AJ3261">
            <v>0</v>
          </cell>
          <cell r="AL3261">
            <v>55</v>
          </cell>
          <cell r="AM3261">
            <v>202</v>
          </cell>
          <cell r="AO3261" t="str">
            <v>D-91-216E</v>
          </cell>
          <cell r="AP3261">
            <v>-159</v>
          </cell>
          <cell r="AQ3261" t="str">
            <v>SC</v>
          </cell>
          <cell r="AR3261" t="str">
            <v>Duke Energy Carolinas, LLC</v>
          </cell>
          <cell r="AS3261" t="str">
            <v>DUK</v>
          </cell>
          <cell r="AT3261" t="str">
            <v>Electric</v>
          </cell>
          <cell r="AU3261">
            <v>33375</v>
          </cell>
          <cell r="AV3261">
            <v>68000</v>
          </cell>
          <cell r="AW3261">
            <v>10.87</v>
          </cell>
          <cell r="AX3261">
            <v>13.17</v>
          </cell>
          <cell r="AY3261">
            <v>49.82</v>
          </cell>
          <cell r="AZ3261">
            <v>1835000</v>
          </cell>
          <cell r="BA3261">
            <v>33547</v>
          </cell>
          <cell r="BB3261">
            <v>30300</v>
          </cell>
          <cell r="BC3261">
            <v>10.35</v>
          </cell>
          <cell r="BD3261">
            <v>12.25</v>
          </cell>
          <cell r="BE3261">
            <v>50</v>
          </cell>
          <cell r="BF3261">
            <v>33238</v>
          </cell>
          <cell r="BG3261">
            <v>1835100</v>
          </cell>
          <cell r="BH3261" t="str">
            <v>Year-end</v>
          </cell>
          <cell r="BI3261" t="str">
            <v>Vertically Integrated</v>
          </cell>
          <cell r="BJ3261" t="str">
            <v>Fully Litigated</v>
          </cell>
          <cell r="BK3261" t="str">
            <v>No</v>
          </cell>
          <cell r="BL3261" t="str">
            <v>No</v>
          </cell>
        </row>
        <row r="3262">
          <cell r="AE3262">
            <v>311</v>
          </cell>
          <cell r="AF3262">
            <v>0</v>
          </cell>
          <cell r="AG3262">
            <v>1</v>
          </cell>
          <cell r="AH3262">
            <v>1</v>
          </cell>
          <cell r="AI3262">
            <v>1</v>
          </cell>
          <cell r="AJ3262">
            <v>1</v>
          </cell>
          <cell r="AL3262">
            <v>55</v>
          </cell>
          <cell r="AM3262">
            <v>202</v>
          </cell>
          <cell r="AO3262" t="str">
            <v>D-2005-113-G</v>
          </cell>
          <cell r="AP3262">
            <v>-146</v>
          </cell>
          <cell r="AQ3262" t="str">
            <v>SC</v>
          </cell>
          <cell r="AR3262" t="str">
            <v>Dominion Energy South Carolina, Inc.</v>
          </cell>
          <cell r="AS3262" t="str">
            <v>D</v>
          </cell>
          <cell r="AT3262" t="str">
            <v>Natural Gas</v>
          </cell>
          <cell r="AU3262">
            <v>38468</v>
          </cell>
          <cell r="AV3262">
            <v>28500</v>
          </cell>
          <cell r="AW3262">
            <v>9.19</v>
          </cell>
          <cell r="AX3262">
            <v>11.75</v>
          </cell>
          <cell r="AY3262">
            <v>50.74</v>
          </cell>
          <cell r="AZ3262">
            <v>268200</v>
          </cell>
          <cell r="BA3262">
            <v>38656</v>
          </cell>
          <cell r="BB3262">
            <v>22900</v>
          </cell>
          <cell r="BC3262">
            <v>8.43</v>
          </cell>
          <cell r="BD3262">
            <v>10.25</v>
          </cell>
          <cell r="BE3262">
            <v>50.75</v>
          </cell>
          <cell r="BF3262">
            <v>38352</v>
          </cell>
          <cell r="BG3262">
            <v>268000</v>
          </cell>
          <cell r="BH3262" t="str">
            <v>Year-end</v>
          </cell>
          <cell r="BI3262" t="str">
            <v>Distribution</v>
          </cell>
          <cell r="BJ3262" t="str">
            <v>Settled</v>
          </cell>
          <cell r="BK3262" t="str">
            <v>No</v>
          </cell>
          <cell r="BL3262" t="str">
            <v>No</v>
          </cell>
        </row>
        <row r="3263">
          <cell r="AE3263">
            <v>311</v>
          </cell>
          <cell r="AF3263">
            <v>0</v>
          </cell>
          <cell r="AG3263">
            <v>1</v>
          </cell>
          <cell r="AH3263">
            <v>1</v>
          </cell>
          <cell r="AI3263">
            <v>1</v>
          </cell>
          <cell r="AJ3263">
            <v>0</v>
          </cell>
          <cell r="AL3263">
            <v>55</v>
          </cell>
          <cell r="AM3263">
            <v>202</v>
          </cell>
          <cell r="AO3263" t="str">
            <v>D-2004-178-E</v>
          </cell>
          <cell r="AP3263">
            <v>-145</v>
          </cell>
          <cell r="AQ3263" t="str">
            <v>SC</v>
          </cell>
          <cell r="AR3263" t="str">
            <v>Dominion Energy South Carolina, Inc.</v>
          </cell>
          <cell r="AS3263" t="str">
            <v>D</v>
          </cell>
          <cell r="AT3263" t="str">
            <v>Electric</v>
          </cell>
          <cell r="AU3263">
            <v>38169</v>
          </cell>
          <cell r="AV3263">
            <v>81200</v>
          </cell>
          <cell r="AW3263">
            <v>9.18</v>
          </cell>
          <cell r="AX3263">
            <v>11.75</v>
          </cell>
          <cell r="AY3263">
            <v>50.76</v>
          </cell>
          <cell r="AZ3263">
            <v>3626300</v>
          </cell>
          <cell r="BA3263">
            <v>38358</v>
          </cell>
          <cell r="BB3263">
            <v>41400</v>
          </cell>
          <cell r="BC3263">
            <v>8.64</v>
          </cell>
          <cell r="BD3263">
            <v>10.7</v>
          </cell>
          <cell r="BE3263">
            <v>50.31</v>
          </cell>
          <cell r="BF3263">
            <v>38077</v>
          </cell>
          <cell r="BG3263">
            <v>3618400</v>
          </cell>
          <cell r="BH3263" t="str">
            <v>Year-end</v>
          </cell>
          <cell r="BI3263" t="str">
            <v>Vertically Integrated</v>
          </cell>
          <cell r="BJ3263" t="str">
            <v>Settled</v>
          </cell>
          <cell r="BK3263" t="str">
            <v>No</v>
          </cell>
          <cell r="BL3263" t="str">
            <v>No</v>
          </cell>
        </row>
        <row r="3264">
          <cell r="AE3264">
            <v>311</v>
          </cell>
          <cell r="AF3264">
            <v>0</v>
          </cell>
          <cell r="AG3264">
            <v>1</v>
          </cell>
          <cell r="AH3264">
            <v>1</v>
          </cell>
          <cell r="AI3264">
            <v>1</v>
          </cell>
          <cell r="AJ3264">
            <v>0</v>
          </cell>
          <cell r="AL3264">
            <v>55</v>
          </cell>
          <cell r="AM3264">
            <v>202</v>
          </cell>
          <cell r="AO3264" t="str">
            <v>D-2002-223-E</v>
          </cell>
          <cell r="AP3264">
            <v>-144</v>
          </cell>
          <cell r="AQ3264" t="str">
            <v>SC</v>
          </cell>
          <cell r="AR3264" t="str">
            <v>Dominion Energy South Carolina, Inc.</v>
          </cell>
          <cell r="AS3264" t="str">
            <v>D</v>
          </cell>
          <cell r="AT3264" t="str">
            <v>Electric</v>
          </cell>
          <cell r="AU3264">
            <v>37474</v>
          </cell>
          <cell r="AV3264">
            <v>104700</v>
          </cell>
          <cell r="AW3264">
            <v>9.93</v>
          </cell>
          <cell r="AX3264">
            <v>12.5</v>
          </cell>
          <cell r="AY3264">
            <v>51.56</v>
          </cell>
          <cell r="AZ3264">
            <v>3258000</v>
          </cell>
          <cell r="BA3264">
            <v>37652</v>
          </cell>
          <cell r="BB3264">
            <v>70700</v>
          </cell>
          <cell r="BC3264">
            <v>9.94</v>
          </cell>
          <cell r="BD3264">
            <v>12.45</v>
          </cell>
          <cell r="BE3264">
            <v>52.18</v>
          </cell>
          <cell r="BF3264">
            <v>37346</v>
          </cell>
          <cell r="BG3264">
            <v>3174800</v>
          </cell>
          <cell r="BH3264" t="str">
            <v>Year-end</v>
          </cell>
          <cell r="BI3264" t="str">
            <v>Vertically Integrated</v>
          </cell>
          <cell r="BJ3264" t="str">
            <v>Fully Litigated</v>
          </cell>
          <cell r="BK3264" t="str">
            <v>No</v>
          </cell>
          <cell r="BL3264" t="str">
            <v>No</v>
          </cell>
        </row>
        <row r="3265">
          <cell r="AE3265">
            <v>311</v>
          </cell>
          <cell r="AF3265">
            <v>0</v>
          </cell>
          <cell r="AG3265">
            <v>1</v>
          </cell>
          <cell r="AH3265">
            <v>1</v>
          </cell>
          <cell r="AI3265">
            <v>1</v>
          </cell>
          <cell r="AJ3265">
            <v>0</v>
          </cell>
          <cell r="AL3265">
            <v>55</v>
          </cell>
          <cell r="AM3265">
            <v>202</v>
          </cell>
          <cell r="AO3265" t="str">
            <v>D-2007-229-E</v>
          </cell>
          <cell r="AP3265">
            <v>127</v>
          </cell>
          <cell r="AQ3265" t="str">
            <v>SC</v>
          </cell>
          <cell r="AR3265" t="str">
            <v>Dominion Energy South Carolina, Inc.</v>
          </cell>
          <cell r="AS3265" t="str">
            <v>D</v>
          </cell>
          <cell r="AT3265" t="str">
            <v>Electric</v>
          </cell>
          <cell r="AU3265">
            <v>39248</v>
          </cell>
          <cell r="AV3265">
            <v>118000</v>
          </cell>
          <cell r="AW3265">
            <v>9.18</v>
          </cell>
          <cell r="AX3265">
            <v>11.75</v>
          </cell>
          <cell r="AY3265">
            <v>53.32</v>
          </cell>
          <cell r="AZ3265">
            <v>3970000</v>
          </cell>
          <cell r="BA3265">
            <v>39430</v>
          </cell>
          <cell r="BB3265">
            <v>76900</v>
          </cell>
          <cell r="BC3265">
            <v>8.6199999999999992</v>
          </cell>
          <cell r="BD3265">
            <v>10.7</v>
          </cell>
          <cell r="BE3265">
            <v>53.32</v>
          </cell>
          <cell r="BF3265">
            <v>39172</v>
          </cell>
          <cell r="BG3265">
            <v>3943900</v>
          </cell>
          <cell r="BH3265" t="str">
            <v>Year-end</v>
          </cell>
          <cell r="BI3265" t="str">
            <v>Vertically Integrated</v>
          </cell>
          <cell r="BJ3265" t="str">
            <v>Settled</v>
          </cell>
          <cell r="BK3265" t="str">
            <v>No</v>
          </cell>
          <cell r="BL3265" t="str">
            <v>No</v>
          </cell>
        </row>
        <row r="3266">
          <cell r="AE3266">
            <v>311</v>
          </cell>
          <cell r="AF3266">
            <v>0</v>
          </cell>
          <cell r="AG3266">
            <v>1</v>
          </cell>
          <cell r="AH3266">
            <v>1</v>
          </cell>
          <cell r="AI3266">
            <v>1</v>
          </cell>
          <cell r="AJ3266">
            <v>0</v>
          </cell>
          <cell r="AL3266">
            <v>55</v>
          </cell>
          <cell r="AM3266">
            <v>202</v>
          </cell>
          <cell r="AO3266" t="str">
            <v>D-2009-226-E</v>
          </cell>
          <cell r="AP3266">
            <v>515</v>
          </cell>
          <cell r="AQ3266" t="str">
            <v>SC</v>
          </cell>
          <cell r="AR3266" t="str">
            <v>Duke Energy Carolinas, LLC</v>
          </cell>
          <cell r="AS3266" t="str">
            <v>DUK</v>
          </cell>
          <cell r="AT3266" t="str">
            <v>Electric</v>
          </cell>
          <cell r="AU3266">
            <v>40021</v>
          </cell>
          <cell r="AV3266">
            <v>132900</v>
          </cell>
          <cell r="AW3266">
            <v>8.83</v>
          </cell>
          <cell r="AX3266">
            <v>11.5</v>
          </cell>
          <cell r="AY3266">
            <v>53</v>
          </cell>
          <cell r="AZ3266">
            <v>3285000</v>
          </cell>
          <cell r="BA3266">
            <v>40205</v>
          </cell>
          <cell r="BB3266">
            <v>74125</v>
          </cell>
          <cell r="BC3266">
            <v>8.41</v>
          </cell>
          <cell r="BD3266">
            <v>10.7</v>
          </cell>
          <cell r="BE3266">
            <v>53</v>
          </cell>
          <cell r="BF3266">
            <v>39813</v>
          </cell>
          <cell r="BG3266">
            <v>3189295</v>
          </cell>
          <cell r="BH3266" t="str">
            <v>Year-end</v>
          </cell>
          <cell r="BI3266" t="str">
            <v>Vertically Integrated</v>
          </cell>
          <cell r="BJ3266" t="str">
            <v>Settled</v>
          </cell>
          <cell r="BK3266" t="str">
            <v>No</v>
          </cell>
          <cell r="BL3266" t="str">
            <v>No</v>
          </cell>
        </row>
        <row r="3267">
          <cell r="AE3267">
            <v>311</v>
          </cell>
          <cell r="AF3267">
            <v>0</v>
          </cell>
          <cell r="AG3267">
            <v>1</v>
          </cell>
          <cell r="AH3267">
            <v>1</v>
          </cell>
          <cell r="AI3267">
            <v>1</v>
          </cell>
          <cell r="AJ3267">
            <v>0</v>
          </cell>
          <cell r="AL3267">
            <v>55</v>
          </cell>
          <cell r="AM3267">
            <v>202</v>
          </cell>
          <cell r="AO3267" t="str">
            <v>D-2009-489-E</v>
          </cell>
          <cell r="AP3267">
            <v>580</v>
          </cell>
          <cell r="AQ3267" t="str">
            <v>SC</v>
          </cell>
          <cell r="AR3267" t="str">
            <v>Dominion Energy South Carolina, Inc.</v>
          </cell>
          <cell r="AS3267" t="str">
            <v>D</v>
          </cell>
          <cell r="AT3267" t="str">
            <v>Electric</v>
          </cell>
          <cell r="AU3267">
            <v>40193</v>
          </cell>
          <cell r="AV3267">
            <v>197600</v>
          </cell>
          <cell r="AW3267">
            <v>9.0299999999999994</v>
          </cell>
          <cell r="AX3267">
            <v>11.6</v>
          </cell>
          <cell r="AY3267">
            <v>52.96</v>
          </cell>
          <cell r="AZ3267">
            <v>4821000</v>
          </cell>
          <cell r="BA3267">
            <v>40374</v>
          </cell>
          <cell r="BB3267">
            <v>101200</v>
          </cell>
          <cell r="BC3267">
            <v>8.56</v>
          </cell>
          <cell r="BD3267">
            <v>10.7</v>
          </cell>
          <cell r="BE3267">
            <v>52.96</v>
          </cell>
          <cell r="BF3267">
            <v>40086</v>
          </cell>
          <cell r="BG3267">
            <v>4759342</v>
          </cell>
          <cell r="BH3267" t="str">
            <v>Year-end</v>
          </cell>
          <cell r="BI3267" t="str">
            <v>Vertically Integrated</v>
          </cell>
          <cell r="BJ3267" t="str">
            <v>Settled</v>
          </cell>
          <cell r="BK3267" t="str">
            <v>Yes</v>
          </cell>
          <cell r="BL3267" t="str">
            <v>No</v>
          </cell>
        </row>
        <row r="3268">
          <cell r="AE3268">
            <v>311</v>
          </cell>
          <cell r="AF3268">
            <v>0</v>
          </cell>
          <cell r="AG3268">
            <v>1</v>
          </cell>
          <cell r="AH3268">
            <v>1</v>
          </cell>
          <cell r="AI3268">
            <v>1</v>
          </cell>
          <cell r="AJ3268">
            <v>0</v>
          </cell>
          <cell r="AL3268">
            <v>55</v>
          </cell>
          <cell r="AM3268">
            <v>202</v>
          </cell>
          <cell r="AO3268" t="str">
            <v>D-2010-157-E</v>
          </cell>
          <cell r="AP3268">
            <v>689</v>
          </cell>
          <cell r="AQ3268" t="str">
            <v>SC</v>
          </cell>
          <cell r="AR3268" t="str">
            <v>Dominion Energy South Carolina, Inc.</v>
          </cell>
          <cell r="AS3268" t="str">
            <v>D</v>
          </cell>
          <cell r="AT3268" t="str">
            <v>Electric</v>
          </cell>
          <cell r="AU3268">
            <v>40326</v>
          </cell>
          <cell r="AV3268">
            <v>54600</v>
          </cell>
          <cell r="AW3268">
            <v>8.6</v>
          </cell>
          <cell r="AX3268">
            <v>11</v>
          </cell>
          <cell r="AY3268">
            <v>53.36</v>
          </cell>
          <cell r="AZ3268">
            <v>462000</v>
          </cell>
          <cell r="BA3268">
            <v>40451</v>
          </cell>
          <cell r="BB3268">
            <v>47300</v>
          </cell>
          <cell r="BC3268">
            <v>8.6300000000000008</v>
          </cell>
          <cell r="BD3268">
            <v>11</v>
          </cell>
          <cell r="BE3268">
            <v>53.52</v>
          </cell>
          <cell r="BF3268">
            <v>40359</v>
          </cell>
          <cell r="BG3268">
            <v>399100</v>
          </cell>
          <cell r="BH3268" t="str">
            <v>Year-end</v>
          </cell>
          <cell r="BI3268" t="str">
            <v>Limited-Issue Rider</v>
          </cell>
          <cell r="BJ3268" t="str">
            <v>Fully Litigated</v>
          </cell>
          <cell r="BK3268" t="str">
            <v>No</v>
          </cell>
          <cell r="BL3268" t="str">
            <v>No</v>
          </cell>
        </row>
        <row r="3269">
          <cell r="AE3269">
            <v>311</v>
          </cell>
          <cell r="AF3269">
            <v>0</v>
          </cell>
          <cell r="AG3269">
            <v>1</v>
          </cell>
          <cell r="AH3269">
            <v>1</v>
          </cell>
          <cell r="AI3269">
            <v>1</v>
          </cell>
          <cell r="AJ3269">
            <v>0</v>
          </cell>
          <cell r="AL3269">
            <v>55</v>
          </cell>
          <cell r="AM3269">
            <v>202</v>
          </cell>
          <cell r="AO3269" t="str">
            <v>D-80-69-E O-81-232</v>
          </cell>
          <cell r="AP3269">
            <v>1776</v>
          </cell>
          <cell r="AQ3269" t="str">
            <v>SC</v>
          </cell>
          <cell r="AR3269" t="str">
            <v>Duke Energy Progress, LLC</v>
          </cell>
          <cell r="AS3269" t="str">
            <v>DUK</v>
          </cell>
          <cell r="AT3269" t="str">
            <v>Electric</v>
          </cell>
          <cell r="AU3269">
            <v>29294</v>
          </cell>
          <cell r="AV3269">
            <v>27500</v>
          </cell>
          <cell r="AW3269">
            <v>10.93</v>
          </cell>
          <cell r="AX3269">
            <v>14.73</v>
          </cell>
          <cell r="AY3269">
            <v>37.1</v>
          </cell>
          <cell r="AZ3269" t="str">
            <v>NA</v>
          </cell>
          <cell r="BA3269">
            <v>29686</v>
          </cell>
          <cell r="BB3269">
            <v>15300</v>
          </cell>
          <cell r="BC3269">
            <v>10.61</v>
          </cell>
          <cell r="BD3269">
            <v>13.75</v>
          </cell>
          <cell r="BE3269">
            <v>33.799999999999997</v>
          </cell>
          <cell r="BF3269">
            <v>29220</v>
          </cell>
          <cell r="BG3269" t="str">
            <v>NA</v>
          </cell>
          <cell r="BI3269" t="str">
            <v>Vertically Integrated</v>
          </cell>
          <cell r="BJ3269" t="str">
            <v>Fully Litigated</v>
          </cell>
          <cell r="BK3269" t="str">
            <v>No</v>
          </cell>
          <cell r="BL3269" t="str">
            <v>Yes</v>
          </cell>
        </row>
        <row r="3270">
          <cell r="AE3270">
            <v>311</v>
          </cell>
          <cell r="AF3270">
            <v>0</v>
          </cell>
          <cell r="AG3270">
            <v>1</v>
          </cell>
          <cell r="AH3270">
            <v>1</v>
          </cell>
          <cell r="AI3270">
            <v>1</v>
          </cell>
          <cell r="AJ3270">
            <v>0</v>
          </cell>
          <cell r="AL3270">
            <v>55</v>
          </cell>
          <cell r="AM3270">
            <v>202</v>
          </cell>
          <cell r="AO3270" t="str">
            <v>D-81-163-E O-82-284</v>
          </cell>
          <cell r="AP3270">
            <v>1779</v>
          </cell>
          <cell r="AQ3270" t="str">
            <v>SC</v>
          </cell>
          <cell r="AR3270" t="str">
            <v>Duke Energy Progress, LLC</v>
          </cell>
          <cell r="AS3270" t="str">
            <v>DUK</v>
          </cell>
          <cell r="AT3270" t="str">
            <v>Electric</v>
          </cell>
          <cell r="AU3270">
            <v>29707</v>
          </cell>
          <cell r="AV3270">
            <v>48200</v>
          </cell>
          <cell r="AW3270">
            <v>12.63</v>
          </cell>
          <cell r="AX3270">
            <v>17.5</v>
          </cell>
          <cell r="AY3270">
            <v>35.4</v>
          </cell>
          <cell r="AZ3270">
            <v>630300</v>
          </cell>
          <cell r="BA3270">
            <v>30103</v>
          </cell>
          <cell r="BB3270">
            <v>24500</v>
          </cell>
          <cell r="BC3270">
            <v>11.04</v>
          </cell>
          <cell r="BD3270">
            <v>13.75</v>
          </cell>
          <cell r="BE3270">
            <v>37.24</v>
          </cell>
          <cell r="BF3270">
            <v>29859</v>
          </cell>
          <cell r="BG3270">
            <v>596600</v>
          </cell>
          <cell r="BH3270" t="str">
            <v>Year-end</v>
          </cell>
          <cell r="BI3270" t="str">
            <v>Vertically Integrated</v>
          </cell>
          <cell r="BJ3270" t="str">
            <v>Fully Litigated</v>
          </cell>
          <cell r="BK3270" t="str">
            <v>No</v>
          </cell>
          <cell r="BL3270" t="str">
            <v>Yes</v>
          </cell>
        </row>
        <row r="3271">
          <cell r="AE3271">
            <v>311</v>
          </cell>
          <cell r="AF3271">
            <v>0</v>
          </cell>
          <cell r="AG3271">
            <v>1</v>
          </cell>
          <cell r="AH3271">
            <v>1</v>
          </cell>
          <cell r="AI3271">
            <v>1</v>
          </cell>
          <cell r="AJ3271">
            <v>0</v>
          </cell>
          <cell r="AL3271">
            <v>55</v>
          </cell>
          <cell r="AM3271">
            <v>202</v>
          </cell>
          <cell r="AO3271" t="str">
            <v>D-82-328-E O-83-583</v>
          </cell>
          <cell r="AP3271">
            <v>1782</v>
          </cell>
          <cell r="AQ3271" t="str">
            <v>SC</v>
          </cell>
          <cell r="AR3271" t="str">
            <v>Duke Energy Progress, LLC</v>
          </cell>
          <cell r="AS3271" t="str">
            <v>DUK</v>
          </cell>
          <cell r="AT3271" t="str">
            <v>Electric</v>
          </cell>
          <cell r="AU3271">
            <v>30202</v>
          </cell>
          <cell r="AV3271">
            <v>45400</v>
          </cell>
          <cell r="AW3271">
            <v>11.78</v>
          </cell>
          <cell r="AX3271">
            <v>15.5</v>
          </cell>
          <cell r="AY3271">
            <v>37.36</v>
          </cell>
          <cell r="AZ3271">
            <v>694700</v>
          </cell>
          <cell r="BA3271">
            <v>30587</v>
          </cell>
          <cell r="BB3271">
            <v>34900</v>
          </cell>
          <cell r="BC3271">
            <v>11.39</v>
          </cell>
          <cell r="BD3271">
            <v>14.5</v>
          </cell>
          <cell r="BE3271">
            <v>39.33</v>
          </cell>
          <cell r="BF3271">
            <v>30316</v>
          </cell>
          <cell r="BG3271">
            <v>465500</v>
          </cell>
          <cell r="BH3271" t="str">
            <v>Year-end</v>
          </cell>
          <cell r="BI3271" t="str">
            <v>Vertically Integrated</v>
          </cell>
          <cell r="BJ3271" t="str">
            <v>Fully Litigated</v>
          </cell>
          <cell r="BK3271" t="str">
            <v>No</v>
          </cell>
          <cell r="BL3271" t="str">
            <v>Yes</v>
          </cell>
        </row>
        <row r="3272">
          <cell r="AE3272">
            <v>311</v>
          </cell>
          <cell r="AF3272">
            <v>0</v>
          </cell>
          <cell r="AG3272">
            <v>1</v>
          </cell>
          <cell r="AH3272">
            <v>1</v>
          </cell>
          <cell r="AI3272">
            <v>1</v>
          </cell>
          <cell r="AJ3272">
            <v>0</v>
          </cell>
          <cell r="AL3272">
            <v>55</v>
          </cell>
          <cell r="AM3272">
            <v>202</v>
          </cell>
          <cell r="AO3272" t="str">
            <v>D-84-122-E O-84-886</v>
          </cell>
          <cell r="AP3272">
            <v>1784</v>
          </cell>
          <cell r="AQ3272" t="str">
            <v>SC</v>
          </cell>
          <cell r="AR3272" t="str">
            <v>Duke Energy Progress, LLC</v>
          </cell>
          <cell r="AS3272" t="str">
            <v>DUK</v>
          </cell>
          <cell r="AT3272" t="str">
            <v>Electric</v>
          </cell>
          <cell r="AU3272">
            <v>30803</v>
          </cell>
          <cell r="AV3272">
            <v>23600</v>
          </cell>
          <cell r="AW3272">
            <v>12.36</v>
          </cell>
          <cell r="AX3272">
            <v>16.5</v>
          </cell>
          <cell r="AY3272">
            <v>39.86</v>
          </cell>
          <cell r="AZ3272">
            <v>519700</v>
          </cell>
          <cell r="BA3272">
            <v>30986</v>
          </cell>
          <cell r="BB3272">
            <v>16500</v>
          </cell>
          <cell r="BC3272">
            <v>12.15</v>
          </cell>
          <cell r="BD3272">
            <v>16.25</v>
          </cell>
          <cell r="BE3272">
            <v>38.15</v>
          </cell>
          <cell r="BF3272">
            <v>30681</v>
          </cell>
          <cell r="BG3272">
            <v>512700</v>
          </cell>
          <cell r="BH3272" t="str">
            <v>Year-end</v>
          </cell>
          <cell r="BI3272" t="str">
            <v>Vertically Integrated</v>
          </cell>
          <cell r="BJ3272" t="str">
            <v>Fully Litigated</v>
          </cell>
          <cell r="BK3272" t="str">
            <v>No</v>
          </cell>
          <cell r="BL3272" t="str">
            <v>No</v>
          </cell>
        </row>
        <row r="3273">
          <cell r="AE3273">
            <v>311</v>
          </cell>
          <cell r="AF3273">
            <v>0</v>
          </cell>
          <cell r="AG3273">
            <v>1</v>
          </cell>
          <cell r="AH3273">
            <v>1</v>
          </cell>
          <cell r="AI3273">
            <v>1</v>
          </cell>
          <cell r="AJ3273">
            <v>0</v>
          </cell>
          <cell r="AL3273">
            <v>55</v>
          </cell>
          <cell r="AM3273">
            <v>202</v>
          </cell>
          <cell r="AO3273" t="str">
            <v>D-87-7-E O-87-902</v>
          </cell>
          <cell r="AP3273">
            <v>1785</v>
          </cell>
          <cell r="AQ3273" t="str">
            <v>SC</v>
          </cell>
          <cell r="AR3273" t="str">
            <v>Duke Energy Progress, LLC</v>
          </cell>
          <cell r="AS3273" t="str">
            <v>DUK</v>
          </cell>
          <cell r="AT3273" t="str">
            <v>Electric</v>
          </cell>
          <cell r="AU3273">
            <v>31835</v>
          </cell>
          <cell r="AV3273">
            <v>47400</v>
          </cell>
          <cell r="AW3273">
            <v>11.09</v>
          </cell>
          <cell r="AX3273">
            <v>14</v>
          </cell>
          <cell r="AY3273">
            <v>43.02</v>
          </cell>
          <cell r="AZ3273">
            <v>680000</v>
          </cell>
          <cell r="BA3273">
            <v>32015</v>
          </cell>
          <cell r="BB3273">
            <v>23200</v>
          </cell>
          <cell r="BC3273">
            <v>10.5</v>
          </cell>
          <cell r="BD3273">
            <v>12.75</v>
          </cell>
          <cell r="BE3273">
            <v>42.8</v>
          </cell>
          <cell r="BF3273">
            <v>31502</v>
          </cell>
          <cell r="BG3273">
            <v>655400</v>
          </cell>
          <cell r="BH3273" t="str">
            <v>Year-end</v>
          </cell>
          <cell r="BI3273" t="str">
            <v>Vertically Integrated</v>
          </cell>
          <cell r="BJ3273" t="str">
            <v>Fully Litigated</v>
          </cell>
          <cell r="BK3273" t="str">
            <v>No</v>
          </cell>
          <cell r="BL3273" t="str">
            <v>No</v>
          </cell>
        </row>
        <row r="3274">
          <cell r="AE3274">
            <v>311</v>
          </cell>
          <cell r="AF3274">
            <v>0</v>
          </cell>
          <cell r="AG3274">
            <v>1</v>
          </cell>
          <cell r="AH3274">
            <v>1</v>
          </cell>
          <cell r="AI3274">
            <v>1</v>
          </cell>
          <cell r="AJ3274">
            <v>0</v>
          </cell>
          <cell r="AL3274">
            <v>55</v>
          </cell>
          <cell r="AM3274">
            <v>202</v>
          </cell>
          <cell r="AO3274" t="str">
            <v>D-88-11-E</v>
          </cell>
          <cell r="AP3274">
            <v>1786</v>
          </cell>
          <cell r="AQ3274" t="str">
            <v>SC</v>
          </cell>
          <cell r="AR3274" t="str">
            <v>Duke Energy Progress, LLC</v>
          </cell>
          <cell r="AS3274" t="str">
            <v>DUK</v>
          </cell>
          <cell r="AT3274" t="str">
            <v>Electric</v>
          </cell>
          <cell r="AU3274">
            <v>32203</v>
          </cell>
          <cell r="AV3274">
            <v>47800</v>
          </cell>
          <cell r="AW3274">
            <v>10.89</v>
          </cell>
          <cell r="AX3274">
            <v>13.5</v>
          </cell>
          <cell r="AY3274">
            <v>45.2</v>
          </cell>
          <cell r="AZ3274">
            <v>864600</v>
          </cell>
          <cell r="BA3274">
            <v>32384</v>
          </cell>
          <cell r="BB3274">
            <v>25000</v>
          </cell>
          <cell r="BC3274">
            <v>10.48</v>
          </cell>
          <cell r="BD3274">
            <v>12.75</v>
          </cell>
          <cell r="BE3274">
            <v>44.72</v>
          </cell>
          <cell r="BF3274">
            <v>32050</v>
          </cell>
          <cell r="BG3274">
            <v>804000</v>
          </cell>
          <cell r="BH3274" t="str">
            <v>Year-end</v>
          </cell>
          <cell r="BI3274" t="str">
            <v>Vertically Integrated</v>
          </cell>
          <cell r="BJ3274" t="str">
            <v>Fully Litigated</v>
          </cell>
          <cell r="BK3274" t="str">
            <v>No</v>
          </cell>
          <cell r="BL3274" t="str">
            <v>No</v>
          </cell>
        </row>
        <row r="3275">
          <cell r="AE3275">
            <v>311</v>
          </cell>
          <cell r="AF3275">
            <v>0</v>
          </cell>
          <cell r="AG3275">
            <v>1</v>
          </cell>
          <cell r="AH3275">
            <v>1</v>
          </cell>
          <cell r="AI3275">
            <v>1</v>
          </cell>
          <cell r="AJ3275">
            <v>0</v>
          </cell>
          <cell r="AL3275">
            <v>55</v>
          </cell>
          <cell r="AM3275">
            <v>202</v>
          </cell>
          <cell r="AO3275" t="str">
            <v>D-79-300-E O-80-474</v>
          </cell>
          <cell r="AP3275">
            <v>1787</v>
          </cell>
          <cell r="AQ3275" t="str">
            <v>SC</v>
          </cell>
          <cell r="AR3275" t="str">
            <v>Duke Energy Carolinas, LLC</v>
          </cell>
          <cell r="AS3275" t="str">
            <v>DUK</v>
          </cell>
          <cell r="AT3275" t="str">
            <v>Electric</v>
          </cell>
          <cell r="AU3275">
            <v>29068</v>
          </cell>
          <cell r="AV3275">
            <v>25800</v>
          </cell>
          <cell r="AW3275">
            <v>9.83</v>
          </cell>
          <cell r="AX3275">
            <v>12.8</v>
          </cell>
          <cell r="AY3275">
            <v>38</v>
          </cell>
          <cell r="AZ3275" t="str">
            <v>NA</v>
          </cell>
          <cell r="BA3275">
            <v>29462</v>
          </cell>
          <cell r="BB3275">
            <v>23400</v>
          </cell>
          <cell r="BC3275">
            <v>10.210000000000001</v>
          </cell>
          <cell r="BD3275">
            <v>12.5</v>
          </cell>
          <cell r="BE3275">
            <v>35.369999999999997</v>
          </cell>
          <cell r="BF3275">
            <v>29036</v>
          </cell>
          <cell r="BG3275" t="str">
            <v>NA</v>
          </cell>
          <cell r="BI3275" t="str">
            <v>Vertically Integrated</v>
          </cell>
          <cell r="BJ3275" t="str">
            <v>Fully Litigated</v>
          </cell>
          <cell r="BK3275" t="str">
            <v>No</v>
          </cell>
          <cell r="BL3275" t="str">
            <v>Yes</v>
          </cell>
        </row>
        <row r="3276">
          <cell r="AE3276">
            <v>311</v>
          </cell>
          <cell r="AF3276">
            <v>0</v>
          </cell>
          <cell r="AG3276">
            <v>1</v>
          </cell>
          <cell r="AH3276">
            <v>1</v>
          </cell>
          <cell r="AI3276">
            <v>1</v>
          </cell>
          <cell r="AJ3276">
            <v>0</v>
          </cell>
          <cell r="AL3276">
            <v>55</v>
          </cell>
          <cell r="AM3276">
            <v>202</v>
          </cell>
          <cell r="AO3276" t="str">
            <v>D-80-378-E O-82-2</v>
          </cell>
          <cell r="AP3276">
            <v>1789</v>
          </cell>
          <cell r="AQ3276" t="str">
            <v>SC</v>
          </cell>
          <cell r="AR3276" t="str">
            <v>Duke Energy Carolinas, LLC</v>
          </cell>
          <cell r="AS3276" t="str">
            <v>DUK</v>
          </cell>
          <cell r="AT3276" t="str">
            <v>Electric</v>
          </cell>
          <cell r="AU3276">
            <v>29584</v>
          </cell>
          <cell r="AV3276">
            <v>103700</v>
          </cell>
          <cell r="AW3276">
            <v>12.29</v>
          </cell>
          <cell r="AX3276">
            <v>17.5</v>
          </cell>
          <cell r="AY3276">
            <v>38</v>
          </cell>
          <cell r="AZ3276" t="str">
            <v>NA</v>
          </cell>
          <cell r="BA3276">
            <v>29979</v>
          </cell>
          <cell r="BB3276">
            <v>57000</v>
          </cell>
          <cell r="BC3276">
            <v>10.57</v>
          </cell>
          <cell r="BD3276">
            <v>13</v>
          </cell>
          <cell r="BE3276">
            <v>37.979999999999997</v>
          </cell>
          <cell r="BF3276">
            <v>29586</v>
          </cell>
          <cell r="BG3276" t="str">
            <v>NA</v>
          </cell>
          <cell r="BI3276" t="str">
            <v>Vertically Integrated</v>
          </cell>
          <cell r="BJ3276" t="str">
            <v>Fully Litigated</v>
          </cell>
          <cell r="BK3276" t="str">
            <v>No</v>
          </cell>
          <cell r="BL3276" t="str">
            <v>Yes</v>
          </cell>
        </row>
        <row r="3277">
          <cell r="AE3277">
            <v>311</v>
          </cell>
          <cell r="AF3277">
            <v>0</v>
          </cell>
          <cell r="AG3277">
            <v>1</v>
          </cell>
          <cell r="AH3277">
            <v>1</v>
          </cell>
          <cell r="AI3277">
            <v>1</v>
          </cell>
          <cell r="AJ3277">
            <v>0</v>
          </cell>
          <cell r="AL3277">
            <v>55</v>
          </cell>
          <cell r="AM3277">
            <v>202</v>
          </cell>
          <cell r="AO3277" t="str">
            <v>D-82-50-E O-83-92</v>
          </cell>
          <cell r="AP3277">
            <v>1792</v>
          </cell>
          <cell r="AQ3277" t="str">
            <v>SC</v>
          </cell>
          <cell r="AR3277" t="str">
            <v>Duke Energy Carolinas, LLC</v>
          </cell>
          <cell r="AS3277" t="str">
            <v>DUK</v>
          </cell>
          <cell r="AT3277" t="str">
            <v>Electric</v>
          </cell>
          <cell r="AU3277">
            <v>29998</v>
          </cell>
          <cell r="AV3277">
            <v>125500</v>
          </cell>
          <cell r="AW3277">
            <v>12.28</v>
          </cell>
          <cell r="AX3277">
            <v>16.399999999999999</v>
          </cell>
          <cell r="AY3277">
            <v>41.16</v>
          </cell>
          <cell r="AZ3277">
            <v>1565900</v>
          </cell>
          <cell r="BA3277">
            <v>30390</v>
          </cell>
          <cell r="BB3277">
            <v>40700</v>
          </cell>
          <cell r="BC3277">
            <v>10.88</v>
          </cell>
          <cell r="BD3277">
            <v>13</v>
          </cell>
          <cell r="BE3277">
            <v>40.799999999999997</v>
          </cell>
          <cell r="BF3277">
            <v>30132</v>
          </cell>
          <cell r="BG3277">
            <v>1545700</v>
          </cell>
          <cell r="BH3277" t="str">
            <v>Year-end</v>
          </cell>
          <cell r="BI3277" t="str">
            <v>Vertically Integrated</v>
          </cell>
          <cell r="BJ3277" t="str">
            <v>Fully Litigated</v>
          </cell>
          <cell r="BK3277" t="str">
            <v>No</v>
          </cell>
          <cell r="BL3277" t="str">
            <v>Yes</v>
          </cell>
        </row>
        <row r="3278">
          <cell r="AE3278">
            <v>311</v>
          </cell>
          <cell r="AF3278">
            <v>0</v>
          </cell>
          <cell r="AG3278">
            <v>1</v>
          </cell>
          <cell r="AH3278">
            <v>1</v>
          </cell>
          <cell r="AI3278">
            <v>1</v>
          </cell>
          <cell r="AJ3278">
            <v>0</v>
          </cell>
          <cell r="AL3278">
            <v>55</v>
          </cell>
          <cell r="AM3278">
            <v>202</v>
          </cell>
          <cell r="AO3278" t="str">
            <v>D-83-302-E O-84-108</v>
          </cell>
          <cell r="AP3278">
            <v>1793</v>
          </cell>
          <cell r="AQ3278" t="str">
            <v>SC</v>
          </cell>
          <cell r="AR3278" t="str">
            <v>Duke Energy Carolinas, LLC</v>
          </cell>
          <cell r="AS3278" t="str">
            <v>DUK</v>
          </cell>
          <cell r="AT3278" t="str">
            <v>Electric</v>
          </cell>
          <cell r="AU3278">
            <v>30561</v>
          </cell>
          <cell r="AV3278">
            <v>158800</v>
          </cell>
          <cell r="AW3278">
            <v>12.42</v>
          </cell>
          <cell r="AX3278">
            <v>16.5</v>
          </cell>
          <cell r="AY3278">
            <v>41.6</v>
          </cell>
          <cell r="AZ3278">
            <v>1261300</v>
          </cell>
          <cell r="BA3278">
            <v>30734</v>
          </cell>
          <cell r="BB3278">
            <v>122700</v>
          </cell>
          <cell r="BC3278">
            <v>11.61</v>
          </cell>
          <cell r="BD3278">
            <v>14.75</v>
          </cell>
          <cell r="BE3278">
            <v>41.66</v>
          </cell>
          <cell r="BF3278">
            <v>30436</v>
          </cell>
          <cell r="BG3278">
            <v>1244200</v>
          </cell>
          <cell r="BH3278" t="str">
            <v>Year-end</v>
          </cell>
          <cell r="BI3278" t="str">
            <v>Vertically Integrated</v>
          </cell>
          <cell r="BJ3278" t="str">
            <v>Fully Litigated</v>
          </cell>
          <cell r="BK3278" t="str">
            <v>No</v>
          </cell>
          <cell r="BL3278" t="str">
            <v>No</v>
          </cell>
        </row>
        <row r="3279">
          <cell r="AE3279">
            <v>311</v>
          </cell>
          <cell r="AF3279">
            <v>0</v>
          </cell>
          <cell r="AG3279">
            <v>1</v>
          </cell>
          <cell r="AH3279">
            <v>1</v>
          </cell>
          <cell r="AI3279">
            <v>1</v>
          </cell>
          <cell r="AJ3279">
            <v>0</v>
          </cell>
          <cell r="AL3279">
            <v>55</v>
          </cell>
          <cell r="AM3279">
            <v>202</v>
          </cell>
          <cell r="AO3279" t="str">
            <v>D-85-78-E O-85-841</v>
          </cell>
          <cell r="AP3279">
            <v>1794</v>
          </cell>
          <cell r="AQ3279" t="str">
            <v>SC</v>
          </cell>
          <cell r="AR3279" t="str">
            <v>Duke Energy Carolinas, LLC</v>
          </cell>
          <cell r="AS3279" t="str">
            <v>DUK</v>
          </cell>
          <cell r="AT3279" t="str">
            <v>Electric</v>
          </cell>
          <cell r="AU3279">
            <v>31146</v>
          </cell>
          <cell r="AV3279">
            <v>124500</v>
          </cell>
          <cell r="AW3279">
            <v>12.1</v>
          </cell>
          <cell r="AX3279">
            <v>15.25</v>
          </cell>
          <cell r="AY3279">
            <v>45.73</v>
          </cell>
          <cell r="AZ3279">
            <v>1336700</v>
          </cell>
          <cell r="BA3279">
            <v>31322</v>
          </cell>
          <cell r="BB3279">
            <v>78400</v>
          </cell>
          <cell r="BC3279">
            <v>11.73</v>
          </cell>
          <cell r="BD3279">
            <v>14.75</v>
          </cell>
          <cell r="BE3279">
            <v>45.36</v>
          </cell>
          <cell r="BF3279">
            <v>30863</v>
          </cell>
          <cell r="BG3279">
            <v>1338400</v>
          </cell>
          <cell r="BH3279" t="str">
            <v>Year-end</v>
          </cell>
          <cell r="BI3279" t="str">
            <v>Vertically Integrated</v>
          </cell>
          <cell r="BJ3279" t="str">
            <v>Fully Litigated</v>
          </cell>
          <cell r="BK3279" t="str">
            <v>No</v>
          </cell>
          <cell r="BL3279" t="str">
            <v>No</v>
          </cell>
        </row>
        <row r="3280">
          <cell r="AE3280">
            <v>311</v>
          </cell>
          <cell r="AF3280">
            <v>0</v>
          </cell>
          <cell r="AG3280">
            <v>1</v>
          </cell>
          <cell r="AH3280">
            <v>1</v>
          </cell>
          <cell r="AI3280">
            <v>1</v>
          </cell>
          <cell r="AJ3280">
            <v>0</v>
          </cell>
          <cell r="AL3280">
            <v>55</v>
          </cell>
          <cell r="AM3280">
            <v>202</v>
          </cell>
          <cell r="AO3280" t="str">
            <v>D-86-188E O-86-1116</v>
          </cell>
          <cell r="AP3280">
            <v>1796</v>
          </cell>
          <cell r="AQ3280" t="str">
            <v>SC</v>
          </cell>
          <cell r="AR3280" t="str">
            <v>Duke Energy Carolinas, LLC</v>
          </cell>
          <cell r="AS3280" t="str">
            <v>DUK</v>
          </cell>
          <cell r="AT3280" t="str">
            <v>Electric</v>
          </cell>
          <cell r="AU3280">
            <v>31537</v>
          </cell>
          <cell r="AV3280">
            <v>119900</v>
          </cell>
          <cell r="AW3280">
            <v>11.2</v>
          </cell>
          <cell r="AX3280">
            <v>14</v>
          </cell>
          <cell r="AY3280">
            <v>46.43</v>
          </cell>
          <cell r="AZ3280">
            <v>1443000</v>
          </cell>
          <cell r="BA3280">
            <v>31721</v>
          </cell>
          <cell r="BB3280">
            <v>79100</v>
          </cell>
          <cell r="BC3280">
            <v>10.66</v>
          </cell>
          <cell r="BD3280">
            <v>13</v>
          </cell>
          <cell r="BE3280">
            <v>46.43</v>
          </cell>
          <cell r="BF3280">
            <v>31412</v>
          </cell>
          <cell r="BG3280">
            <v>1432900</v>
          </cell>
          <cell r="BH3280" t="str">
            <v>Year-end</v>
          </cell>
          <cell r="BI3280" t="str">
            <v>Vertically Integrated</v>
          </cell>
          <cell r="BJ3280" t="str">
            <v>Fully Litigated</v>
          </cell>
          <cell r="BK3280" t="str">
            <v>No</v>
          </cell>
          <cell r="BL3280" t="str">
            <v>No</v>
          </cell>
        </row>
        <row r="3281">
          <cell r="AE3281">
            <v>311</v>
          </cell>
          <cell r="AF3281">
            <v>0</v>
          </cell>
          <cell r="AG3281">
            <v>1</v>
          </cell>
          <cell r="AH3281">
            <v>1</v>
          </cell>
          <cell r="AI3281">
            <v>1</v>
          </cell>
          <cell r="AJ3281">
            <v>0</v>
          </cell>
          <cell r="AL3281">
            <v>55</v>
          </cell>
          <cell r="AM3281">
            <v>202</v>
          </cell>
          <cell r="AO3281" t="str">
            <v>D-79-196-E O-80-375</v>
          </cell>
          <cell r="AP3281">
            <v>1797</v>
          </cell>
          <cell r="AQ3281" t="str">
            <v>SC</v>
          </cell>
          <cell r="AR3281" t="str">
            <v>Dominion Energy South Carolina, Inc.</v>
          </cell>
          <cell r="AS3281" t="str">
            <v>D</v>
          </cell>
          <cell r="AT3281" t="str">
            <v>Electric</v>
          </cell>
          <cell r="AU3281">
            <v>29007</v>
          </cell>
          <cell r="AV3281">
            <v>39000</v>
          </cell>
          <cell r="AW3281">
            <v>9.6</v>
          </cell>
          <cell r="AX3281">
            <v>13</v>
          </cell>
          <cell r="AY3281">
            <v>33</v>
          </cell>
          <cell r="AZ3281" t="str">
            <v>NA</v>
          </cell>
          <cell r="BA3281">
            <v>29402</v>
          </cell>
          <cell r="BB3281">
            <v>33500</v>
          </cell>
          <cell r="BC3281">
            <v>9.65</v>
          </cell>
          <cell r="BD3281">
            <v>13</v>
          </cell>
          <cell r="BE3281">
            <v>33.32</v>
          </cell>
          <cell r="BF3281">
            <v>28945</v>
          </cell>
          <cell r="BG3281" t="str">
            <v>NA</v>
          </cell>
          <cell r="BI3281" t="str">
            <v>Vertically Integrated</v>
          </cell>
          <cell r="BJ3281" t="str">
            <v>Fully Litigated</v>
          </cell>
          <cell r="BK3281" t="str">
            <v>No</v>
          </cell>
          <cell r="BL3281" t="str">
            <v>Yes</v>
          </cell>
        </row>
        <row r="3282">
          <cell r="AE3282">
            <v>311</v>
          </cell>
          <cell r="AF3282">
            <v>0</v>
          </cell>
          <cell r="AG3282">
            <v>1</v>
          </cell>
          <cell r="AH3282">
            <v>1</v>
          </cell>
          <cell r="AI3282">
            <v>1</v>
          </cell>
          <cell r="AJ3282">
            <v>0</v>
          </cell>
          <cell r="AL3282">
            <v>55</v>
          </cell>
          <cell r="AM3282">
            <v>202</v>
          </cell>
          <cell r="AO3282" t="str">
            <v>D-81-72-E O-82-212</v>
          </cell>
          <cell r="AP3282">
            <v>1798</v>
          </cell>
          <cell r="AQ3282" t="str">
            <v>SC</v>
          </cell>
          <cell r="AR3282" t="str">
            <v>Dominion Energy South Carolina, Inc.</v>
          </cell>
          <cell r="AS3282" t="str">
            <v>D</v>
          </cell>
          <cell r="AT3282" t="str">
            <v>Electric</v>
          </cell>
          <cell r="AU3282">
            <v>29644</v>
          </cell>
          <cell r="AV3282">
            <v>74400</v>
          </cell>
          <cell r="AW3282">
            <v>11.62</v>
          </cell>
          <cell r="AX3282">
            <v>15.88</v>
          </cell>
          <cell r="AY3282">
            <v>33.81</v>
          </cell>
          <cell r="AZ3282" t="str">
            <v>NA</v>
          </cell>
          <cell r="BA3282">
            <v>30042</v>
          </cell>
          <cell r="BB3282">
            <v>56400</v>
          </cell>
          <cell r="BC3282">
            <v>11.09</v>
          </cell>
          <cell r="BD3282">
            <v>14.7</v>
          </cell>
          <cell r="BE3282">
            <v>33.04</v>
          </cell>
          <cell r="BF3282">
            <v>29586</v>
          </cell>
          <cell r="BG3282" t="str">
            <v>NA</v>
          </cell>
          <cell r="BI3282" t="str">
            <v>Vertically Integrated</v>
          </cell>
          <cell r="BJ3282" t="str">
            <v>Fully Litigated</v>
          </cell>
          <cell r="BK3282" t="str">
            <v>No</v>
          </cell>
          <cell r="BL3282" t="str">
            <v>Yes</v>
          </cell>
        </row>
        <row r="3283">
          <cell r="AE3283">
            <v>311</v>
          </cell>
          <cell r="AF3283">
            <v>0</v>
          </cell>
          <cell r="AG3283">
            <v>1</v>
          </cell>
          <cell r="AH3283">
            <v>1</v>
          </cell>
          <cell r="AI3283">
            <v>1</v>
          </cell>
          <cell r="AJ3283">
            <v>1</v>
          </cell>
          <cell r="AL3283">
            <v>55</v>
          </cell>
          <cell r="AM3283">
            <v>202</v>
          </cell>
          <cell r="AO3283" t="str">
            <v>D-82-239-G O-82-676</v>
          </cell>
          <cell r="AP3283">
            <v>1799</v>
          </cell>
          <cell r="AQ3283" t="str">
            <v>SC</v>
          </cell>
          <cell r="AR3283" t="str">
            <v>Dominion Energy South Carolina, Inc.</v>
          </cell>
          <cell r="AS3283" t="str">
            <v>D</v>
          </cell>
          <cell r="AT3283" t="str">
            <v>Natural Gas</v>
          </cell>
          <cell r="AU3283">
            <v>30133</v>
          </cell>
          <cell r="AV3283">
            <v>16400</v>
          </cell>
          <cell r="AW3283">
            <v>13.32</v>
          </cell>
          <cell r="AX3283">
            <v>18</v>
          </cell>
          <cell r="AY3283">
            <v>39.14</v>
          </cell>
          <cell r="AZ3283">
            <v>78400</v>
          </cell>
          <cell r="BA3283">
            <v>30223</v>
          </cell>
          <cell r="BB3283">
            <v>10300</v>
          </cell>
          <cell r="BC3283">
            <v>11.86</v>
          </cell>
          <cell r="BD3283">
            <v>14.5</v>
          </cell>
          <cell r="BE3283">
            <v>38.25</v>
          </cell>
          <cell r="BF3283">
            <v>30041</v>
          </cell>
          <cell r="BG3283">
            <v>77800</v>
          </cell>
          <cell r="BH3283" t="str">
            <v>Year-end</v>
          </cell>
          <cell r="BI3283" t="str">
            <v>Distribution</v>
          </cell>
          <cell r="BJ3283" t="str">
            <v>Fully Litigated</v>
          </cell>
          <cell r="BK3283" t="str">
            <v>No</v>
          </cell>
          <cell r="BL3283" t="str">
            <v>Yes</v>
          </cell>
        </row>
        <row r="3284">
          <cell r="AE3284">
            <v>311</v>
          </cell>
          <cell r="AF3284">
            <v>0</v>
          </cell>
          <cell r="AG3284">
            <v>1</v>
          </cell>
          <cell r="AH3284">
            <v>1</v>
          </cell>
          <cell r="AI3284">
            <v>1</v>
          </cell>
          <cell r="AJ3284">
            <v>0</v>
          </cell>
          <cell r="AL3284">
            <v>55</v>
          </cell>
          <cell r="AM3284">
            <v>202</v>
          </cell>
          <cell r="AO3284" t="str">
            <v>D-82-240-E O-83-404</v>
          </cell>
          <cell r="AP3284">
            <v>1801</v>
          </cell>
          <cell r="AQ3284" t="str">
            <v>SC</v>
          </cell>
          <cell r="AR3284" t="str">
            <v>Dominion Energy South Carolina, Inc.</v>
          </cell>
          <cell r="AS3284" t="str">
            <v>D</v>
          </cell>
          <cell r="AT3284" t="str">
            <v>Electric</v>
          </cell>
          <cell r="AU3284">
            <v>30133</v>
          </cell>
          <cell r="AV3284">
            <v>86200</v>
          </cell>
          <cell r="AW3284">
            <v>12.79</v>
          </cell>
          <cell r="AX3284">
            <v>16.75</v>
          </cell>
          <cell r="AY3284">
            <v>40.78</v>
          </cell>
          <cell r="AZ3284">
            <v>1526600</v>
          </cell>
          <cell r="BA3284">
            <v>30510</v>
          </cell>
          <cell r="BB3284">
            <v>34100</v>
          </cell>
          <cell r="BC3284">
            <v>11.23</v>
          </cell>
          <cell r="BD3284">
            <v>13.2</v>
          </cell>
          <cell r="BE3284">
            <v>39.17</v>
          </cell>
          <cell r="BF3284">
            <v>30041</v>
          </cell>
          <cell r="BG3284">
            <v>1509700</v>
          </cell>
          <cell r="BH3284" t="str">
            <v>Year-end</v>
          </cell>
          <cell r="BI3284" t="str">
            <v>Vertically Integrated</v>
          </cell>
          <cell r="BJ3284" t="str">
            <v>Fully Litigated</v>
          </cell>
          <cell r="BK3284" t="str">
            <v>No</v>
          </cell>
          <cell r="BL3284" t="str">
            <v>Yes</v>
          </cell>
        </row>
        <row r="3285">
          <cell r="AE3285">
            <v>311</v>
          </cell>
          <cell r="AF3285">
            <v>0</v>
          </cell>
          <cell r="AG3285">
            <v>1</v>
          </cell>
          <cell r="AH3285">
            <v>1</v>
          </cell>
          <cell r="AI3285">
            <v>1</v>
          </cell>
          <cell r="AJ3285">
            <v>1</v>
          </cell>
          <cell r="AL3285">
            <v>55</v>
          </cell>
          <cell r="AM3285">
            <v>202</v>
          </cell>
          <cell r="AO3285" t="str">
            <v>D-83-217-G O-83-601</v>
          </cell>
          <cell r="AP3285">
            <v>1803</v>
          </cell>
          <cell r="AQ3285" t="str">
            <v>SC</v>
          </cell>
          <cell r="AR3285" t="str">
            <v>Dominion Energy South Carolina, Inc.</v>
          </cell>
          <cell r="AS3285" t="str">
            <v>D</v>
          </cell>
          <cell r="AT3285" t="str">
            <v>Natural Gas</v>
          </cell>
          <cell r="AU3285">
            <v>30480</v>
          </cell>
          <cell r="AV3285">
            <v>11400</v>
          </cell>
          <cell r="AW3285">
            <v>12.48</v>
          </cell>
          <cell r="AX3285">
            <v>16</v>
          </cell>
          <cell r="AY3285">
            <v>40.96</v>
          </cell>
          <cell r="AZ3285" t="str">
            <v>NA</v>
          </cell>
          <cell r="BA3285">
            <v>30587</v>
          </cell>
          <cell r="BB3285">
            <v>7500</v>
          </cell>
          <cell r="BC3285">
            <v>11.8</v>
          </cell>
          <cell r="BD3285">
            <v>14.25</v>
          </cell>
          <cell r="BE3285">
            <v>41.77</v>
          </cell>
          <cell r="BF3285">
            <v>30406</v>
          </cell>
          <cell r="BG3285" t="str">
            <v>NA</v>
          </cell>
          <cell r="BI3285" t="str">
            <v>Distribution</v>
          </cell>
          <cell r="BJ3285" t="str">
            <v>Fully Litigated</v>
          </cell>
          <cell r="BK3285" t="str">
            <v>No</v>
          </cell>
          <cell r="BL3285" t="str">
            <v>No</v>
          </cell>
        </row>
        <row r="3286">
          <cell r="AE3286">
            <v>311</v>
          </cell>
          <cell r="AF3286">
            <v>0</v>
          </cell>
          <cell r="AG3286">
            <v>1</v>
          </cell>
          <cell r="AH3286">
            <v>1</v>
          </cell>
          <cell r="AI3286">
            <v>1</v>
          </cell>
          <cell r="AJ3286">
            <v>0</v>
          </cell>
          <cell r="AL3286">
            <v>55</v>
          </cell>
          <cell r="AM3286">
            <v>202</v>
          </cell>
          <cell r="AO3286" t="str">
            <v>D-83-307-E O-84-142</v>
          </cell>
          <cell r="AP3286">
            <v>1805</v>
          </cell>
          <cell r="AQ3286" t="str">
            <v>SC</v>
          </cell>
          <cell r="AR3286" t="str">
            <v>Dominion Energy South Carolina, Inc.</v>
          </cell>
          <cell r="AS3286" t="str">
            <v>D</v>
          </cell>
          <cell r="AT3286" t="str">
            <v>Electric</v>
          </cell>
          <cell r="AU3286">
            <v>30565</v>
          </cell>
          <cell r="AV3286">
            <v>192300</v>
          </cell>
          <cell r="AW3286">
            <v>12.38</v>
          </cell>
          <cell r="AX3286">
            <v>16</v>
          </cell>
          <cell r="AY3286">
            <v>39.39</v>
          </cell>
          <cell r="AZ3286">
            <v>1638300</v>
          </cell>
          <cell r="BA3286">
            <v>30743</v>
          </cell>
          <cell r="BB3286">
            <v>132600</v>
          </cell>
          <cell r="BC3286">
            <v>11.74</v>
          </cell>
          <cell r="BD3286">
            <v>14.25</v>
          </cell>
          <cell r="BE3286">
            <v>40.880000000000003</v>
          </cell>
          <cell r="BF3286">
            <v>30467</v>
          </cell>
          <cell r="BG3286">
            <v>1437100</v>
          </cell>
          <cell r="BH3286" t="str">
            <v>Year-end</v>
          </cell>
          <cell r="BI3286" t="str">
            <v>Vertically Integrated</v>
          </cell>
          <cell r="BJ3286" t="str">
            <v>Fully Litigated</v>
          </cell>
          <cell r="BK3286" t="str">
            <v>No</v>
          </cell>
          <cell r="BL3286" t="str">
            <v>No</v>
          </cell>
        </row>
        <row r="3287">
          <cell r="AE3287">
            <v>311</v>
          </cell>
          <cell r="AF3287">
            <v>0</v>
          </cell>
          <cell r="AG3287">
            <v>1</v>
          </cell>
          <cell r="AH3287">
            <v>1</v>
          </cell>
          <cell r="AI3287">
            <v>1</v>
          </cell>
          <cell r="AJ3287">
            <v>1</v>
          </cell>
          <cell r="AL3287">
            <v>55</v>
          </cell>
          <cell r="AM3287">
            <v>202</v>
          </cell>
          <cell r="AO3287" t="str">
            <v>D-87-227-G O-87-1294</v>
          </cell>
          <cell r="AP3287">
            <v>1807</v>
          </cell>
          <cell r="AQ3287" t="str">
            <v>SC</v>
          </cell>
          <cell r="AR3287" t="str">
            <v>Dominion Energy South Carolina, Inc.</v>
          </cell>
          <cell r="AS3287" t="str">
            <v>D</v>
          </cell>
          <cell r="AT3287" t="str">
            <v>Natural Gas</v>
          </cell>
          <cell r="AU3287">
            <v>31933</v>
          </cell>
          <cell r="AV3287">
            <v>6700</v>
          </cell>
          <cell r="AW3287">
            <v>10.87</v>
          </cell>
          <cell r="AX3287">
            <v>14.25</v>
          </cell>
          <cell r="AY3287">
            <v>44.24</v>
          </cell>
          <cell r="AZ3287" t="str">
            <v>NA</v>
          </cell>
          <cell r="BA3287">
            <v>32093</v>
          </cell>
          <cell r="BB3287">
            <v>4300</v>
          </cell>
          <cell r="BC3287">
            <v>10.24</v>
          </cell>
          <cell r="BD3287">
            <v>12.75</v>
          </cell>
          <cell r="BE3287">
            <v>44.18</v>
          </cell>
          <cell r="BF3287">
            <v>31867</v>
          </cell>
          <cell r="BG3287" t="str">
            <v>NA</v>
          </cell>
          <cell r="BI3287" t="str">
            <v>Distribution</v>
          </cell>
          <cell r="BJ3287" t="str">
            <v>Fully Litigated</v>
          </cell>
          <cell r="BK3287" t="str">
            <v>No</v>
          </cell>
          <cell r="BL3287" t="str">
            <v>No</v>
          </cell>
        </row>
        <row r="3288">
          <cell r="AE3288">
            <v>311</v>
          </cell>
          <cell r="AF3288">
            <v>0</v>
          </cell>
          <cell r="AG3288">
            <v>1</v>
          </cell>
          <cell r="AH3288">
            <v>1</v>
          </cell>
          <cell r="AI3288">
            <v>1</v>
          </cell>
          <cell r="AJ3288">
            <v>0</v>
          </cell>
          <cell r="AL3288">
            <v>55</v>
          </cell>
          <cell r="AM3288">
            <v>202</v>
          </cell>
          <cell r="AO3288" t="str">
            <v>D-87-10-E O-87-1381</v>
          </cell>
          <cell r="AP3288">
            <v>1811</v>
          </cell>
          <cell r="AQ3288" t="str">
            <v>SC</v>
          </cell>
          <cell r="AR3288" t="str">
            <v>Dominion Energy South Carolina, Inc.</v>
          </cell>
          <cell r="AS3288" t="str">
            <v>D</v>
          </cell>
          <cell r="AT3288" t="str">
            <v>Electric</v>
          </cell>
          <cell r="AU3288">
            <v>31650</v>
          </cell>
          <cell r="AV3288">
            <v>-17000</v>
          </cell>
          <cell r="AW3288" t="str">
            <v>NA</v>
          </cell>
          <cell r="AX3288">
            <v>14.25</v>
          </cell>
          <cell r="AY3288" t="str">
            <v>NA</v>
          </cell>
          <cell r="AZ3288" t="str">
            <v>NA</v>
          </cell>
          <cell r="BA3288">
            <v>32126</v>
          </cell>
          <cell r="BB3288">
            <v>-27600</v>
          </cell>
          <cell r="BC3288">
            <v>10.47</v>
          </cell>
          <cell r="BD3288">
            <v>13.25</v>
          </cell>
          <cell r="BE3288">
            <v>46</v>
          </cell>
          <cell r="BF3288">
            <v>31958</v>
          </cell>
          <cell r="BG3288" t="str">
            <v>NA</v>
          </cell>
          <cell r="BI3288" t="str">
            <v>Vertically Integrated</v>
          </cell>
          <cell r="BJ3288" t="str">
            <v>Fully Litigated</v>
          </cell>
          <cell r="BK3288" t="str">
            <v>No</v>
          </cell>
          <cell r="BL3288" t="str">
            <v>No</v>
          </cell>
        </row>
        <row r="3289">
          <cell r="AE3289">
            <v>311</v>
          </cell>
          <cell r="AF3289">
            <v>0</v>
          </cell>
          <cell r="AG3289">
            <v>1</v>
          </cell>
          <cell r="AH3289">
            <v>1</v>
          </cell>
          <cell r="AI3289">
            <v>1</v>
          </cell>
          <cell r="AJ3289">
            <v>0</v>
          </cell>
          <cell r="AL3289">
            <v>55</v>
          </cell>
          <cell r="AM3289">
            <v>202</v>
          </cell>
          <cell r="AO3289" t="str">
            <v>D-88-681-E O-89-588</v>
          </cell>
          <cell r="AP3289">
            <v>1814</v>
          </cell>
          <cell r="AQ3289" t="str">
            <v>SC</v>
          </cell>
          <cell r="AR3289" t="str">
            <v>Dominion Energy South Carolina, Inc.</v>
          </cell>
          <cell r="AS3289" t="str">
            <v>D</v>
          </cell>
          <cell r="AT3289" t="str">
            <v>Electric</v>
          </cell>
          <cell r="AU3289">
            <v>32511</v>
          </cell>
          <cell r="AV3289">
            <v>27200</v>
          </cell>
          <cell r="AW3289">
            <v>10.62</v>
          </cell>
          <cell r="AX3289">
            <v>13.25</v>
          </cell>
          <cell r="AY3289">
            <v>46.31</v>
          </cell>
          <cell r="AZ3289">
            <v>1640100</v>
          </cell>
          <cell r="BA3289">
            <v>32686</v>
          </cell>
          <cell r="BB3289">
            <v>21800</v>
          </cell>
          <cell r="BC3289">
            <v>10.68</v>
          </cell>
          <cell r="BD3289">
            <v>13.25</v>
          </cell>
          <cell r="BE3289">
            <v>46.2</v>
          </cell>
          <cell r="BF3289">
            <v>32416</v>
          </cell>
          <cell r="BG3289">
            <v>1639400</v>
          </cell>
          <cell r="BH3289" t="str">
            <v>Year-end</v>
          </cell>
          <cell r="BI3289" t="str">
            <v>Vertically Integrated</v>
          </cell>
          <cell r="BJ3289" t="str">
            <v>Fully Litigated</v>
          </cell>
          <cell r="BK3289" t="str">
            <v>Yes</v>
          </cell>
          <cell r="BL3289" t="str">
            <v>No</v>
          </cell>
        </row>
        <row r="3290">
          <cell r="AE3290">
            <v>311</v>
          </cell>
          <cell r="AF3290">
            <v>0</v>
          </cell>
          <cell r="AG3290">
            <v>1</v>
          </cell>
          <cell r="AH3290">
            <v>1</v>
          </cell>
          <cell r="AI3290">
            <v>1</v>
          </cell>
          <cell r="AJ3290">
            <v>1</v>
          </cell>
          <cell r="AL3290">
            <v>55</v>
          </cell>
          <cell r="AM3290">
            <v>202</v>
          </cell>
          <cell r="AO3290" t="str">
            <v>D-89-245-G O-89-1074</v>
          </cell>
          <cell r="AP3290">
            <v>1817</v>
          </cell>
          <cell r="AQ3290" t="str">
            <v>SC</v>
          </cell>
          <cell r="AR3290" t="str">
            <v>Dominion Energy South Carolina, Inc.</v>
          </cell>
          <cell r="AS3290" t="str">
            <v>D</v>
          </cell>
          <cell r="AT3290" t="str">
            <v>Natural Gas</v>
          </cell>
          <cell r="AU3290">
            <v>32660</v>
          </cell>
          <cell r="AV3290">
            <v>11300</v>
          </cell>
          <cell r="AW3290">
            <v>10.69</v>
          </cell>
          <cell r="AX3290">
            <v>13.25</v>
          </cell>
          <cell r="AY3290">
            <v>44.23</v>
          </cell>
          <cell r="AZ3290">
            <v>131300</v>
          </cell>
          <cell r="BA3290">
            <v>32840</v>
          </cell>
          <cell r="BB3290">
            <v>10100</v>
          </cell>
          <cell r="BC3290">
            <v>10.48</v>
          </cell>
          <cell r="BD3290">
            <v>12.75</v>
          </cell>
          <cell r="BE3290">
            <v>45</v>
          </cell>
          <cell r="BF3290">
            <v>32598</v>
          </cell>
          <cell r="BG3290">
            <v>128600</v>
          </cell>
          <cell r="BH3290" t="str">
            <v>Year-end</v>
          </cell>
          <cell r="BI3290" t="str">
            <v>Distribution</v>
          </cell>
          <cell r="BJ3290" t="str">
            <v>Fully Litigated</v>
          </cell>
          <cell r="BK3290" t="str">
            <v>No</v>
          </cell>
          <cell r="BL3290" t="str">
            <v>No</v>
          </cell>
        </row>
        <row r="3291">
          <cell r="AE3291">
            <v>311</v>
          </cell>
          <cell r="AF3291">
            <v>0</v>
          </cell>
          <cell r="AG3291">
            <v>1</v>
          </cell>
          <cell r="AH3291">
            <v>1</v>
          </cell>
          <cell r="AI3291">
            <v>1</v>
          </cell>
          <cell r="AJ3291">
            <v>1</v>
          </cell>
          <cell r="AL3291">
            <v>55</v>
          </cell>
          <cell r="AM3291">
            <v>202</v>
          </cell>
          <cell r="AO3291" t="str">
            <v>D-81-252-G</v>
          </cell>
          <cell r="AP3291">
            <v>1818</v>
          </cell>
          <cell r="AQ3291" t="str">
            <v>SC</v>
          </cell>
          <cell r="AR3291" t="str">
            <v>Piedmont Natural Gas Company, Inc.</v>
          </cell>
          <cell r="AS3291" t="str">
            <v>DUK</v>
          </cell>
          <cell r="AT3291" t="str">
            <v>Natural Gas</v>
          </cell>
          <cell r="AU3291">
            <v>29784</v>
          </cell>
          <cell r="AV3291">
            <v>3700</v>
          </cell>
          <cell r="AW3291">
            <v>12.28</v>
          </cell>
          <cell r="AX3291">
            <v>17</v>
          </cell>
          <cell r="AY3291">
            <v>50.14</v>
          </cell>
          <cell r="AZ3291" t="str">
            <v>NA</v>
          </cell>
          <cell r="BA3291">
            <v>29871</v>
          </cell>
          <cell r="BB3291">
            <v>2900</v>
          </cell>
          <cell r="BC3291">
            <v>11.91</v>
          </cell>
          <cell r="BD3291">
            <v>16.25</v>
          </cell>
          <cell r="BE3291">
            <v>50.14</v>
          </cell>
          <cell r="BF3291">
            <v>29676</v>
          </cell>
          <cell r="BG3291" t="str">
            <v>NA</v>
          </cell>
          <cell r="BI3291" t="str">
            <v>Distribution</v>
          </cell>
          <cell r="BJ3291" t="str">
            <v>Fully Litigated</v>
          </cell>
          <cell r="BK3291" t="str">
            <v>No</v>
          </cell>
          <cell r="BL3291" t="str">
            <v>Yes</v>
          </cell>
        </row>
        <row r="3292">
          <cell r="AE3292">
            <v>311</v>
          </cell>
          <cell r="AF3292">
            <v>0</v>
          </cell>
          <cell r="AG3292">
            <v>1</v>
          </cell>
          <cell r="AH3292">
            <v>1</v>
          </cell>
          <cell r="AI3292">
            <v>1</v>
          </cell>
          <cell r="AJ3292">
            <v>1</v>
          </cell>
          <cell r="AL3292">
            <v>55</v>
          </cell>
          <cell r="AM3292">
            <v>202</v>
          </cell>
          <cell r="AO3292" t="str">
            <v>D-2002-63-G</v>
          </cell>
          <cell r="AP3292">
            <v>2145</v>
          </cell>
          <cell r="AQ3292" t="str">
            <v>SC</v>
          </cell>
          <cell r="AR3292" t="str">
            <v>Piedmont Natural Gas Company, Inc.</v>
          </cell>
          <cell r="AS3292" t="str">
            <v>DUK</v>
          </cell>
          <cell r="AT3292" t="str">
            <v>Natural Gas</v>
          </cell>
          <cell r="AU3292">
            <v>37379</v>
          </cell>
          <cell r="AV3292">
            <v>15336.891</v>
          </cell>
          <cell r="AW3292" t="str">
            <v>NA</v>
          </cell>
          <cell r="AX3292">
            <v>12.6</v>
          </cell>
          <cell r="AY3292" t="str">
            <v>NA</v>
          </cell>
          <cell r="AZ3292" t="str">
            <v>NA</v>
          </cell>
          <cell r="BA3292">
            <v>37561</v>
          </cell>
          <cell r="BB3292">
            <v>8381.2199999999993</v>
          </cell>
          <cell r="BC3292">
            <v>10.39</v>
          </cell>
          <cell r="BD3292">
            <v>12.6</v>
          </cell>
          <cell r="BE3292">
            <v>54.9</v>
          </cell>
          <cell r="BF3292">
            <v>37287</v>
          </cell>
          <cell r="BG3292">
            <v>184083.962</v>
          </cell>
          <cell r="BH3292" t="str">
            <v>Year-end</v>
          </cell>
          <cell r="BI3292" t="str">
            <v>Distribution</v>
          </cell>
          <cell r="BJ3292" t="str">
            <v>Fully Litigated</v>
          </cell>
          <cell r="BK3292" t="str">
            <v>No</v>
          </cell>
          <cell r="BL3292" t="str">
            <v>No</v>
          </cell>
        </row>
        <row r="3293">
          <cell r="AE3293">
            <v>311</v>
          </cell>
          <cell r="AF3293">
            <v>0</v>
          </cell>
          <cell r="AG3293">
            <v>1</v>
          </cell>
          <cell r="AH3293">
            <v>1</v>
          </cell>
          <cell r="AI3293">
            <v>1</v>
          </cell>
          <cell r="AJ3293">
            <v>0</v>
          </cell>
          <cell r="AL3293">
            <v>55</v>
          </cell>
          <cell r="AM3293">
            <v>202</v>
          </cell>
          <cell r="AO3293" t="str">
            <v>D-2011-207-E</v>
          </cell>
          <cell r="AP3293">
            <v>2181</v>
          </cell>
          <cell r="AQ3293" t="str">
            <v>SC</v>
          </cell>
          <cell r="AR3293" t="str">
            <v>Dominion Energy South Carolina, Inc.</v>
          </cell>
          <cell r="AS3293" t="str">
            <v>D</v>
          </cell>
          <cell r="AT3293" t="str">
            <v>Electric</v>
          </cell>
          <cell r="AU3293">
            <v>40690</v>
          </cell>
          <cell r="AV3293">
            <v>58500</v>
          </cell>
          <cell r="AW3293">
            <v>8.85</v>
          </cell>
          <cell r="AX3293" t="str">
            <v>NA</v>
          </cell>
          <cell r="AY3293">
            <v>54.58</v>
          </cell>
          <cell r="AZ3293">
            <v>484700</v>
          </cell>
          <cell r="BA3293">
            <v>40816</v>
          </cell>
          <cell r="BB3293">
            <v>52783.342000000004</v>
          </cell>
          <cell r="BC3293">
            <v>8.85</v>
          </cell>
          <cell r="BD3293" t="str">
            <v>NA</v>
          </cell>
          <cell r="BE3293">
            <v>54.67</v>
          </cell>
          <cell r="BF3293">
            <v>40724</v>
          </cell>
          <cell r="BG3293">
            <v>436725</v>
          </cell>
          <cell r="BH3293" t="str">
            <v>Year-end</v>
          </cell>
          <cell r="BI3293" t="str">
            <v>Limited-Issue Rider</v>
          </cell>
          <cell r="BJ3293" t="str">
            <v>Fully Litigated</v>
          </cell>
          <cell r="BK3293" t="str">
            <v>No</v>
          </cell>
          <cell r="BL3293" t="str">
            <v>No</v>
          </cell>
        </row>
        <row r="3294">
          <cell r="AE3294">
            <v>311</v>
          </cell>
          <cell r="AF3294">
            <v>0</v>
          </cell>
          <cell r="AG3294">
            <v>1</v>
          </cell>
          <cell r="AH3294">
            <v>1</v>
          </cell>
          <cell r="AI3294">
            <v>1</v>
          </cell>
          <cell r="AJ3294">
            <v>0</v>
          </cell>
          <cell r="AL3294">
            <v>55</v>
          </cell>
          <cell r="AM3294">
            <v>202</v>
          </cell>
          <cell r="AO3294" t="str">
            <v>D-2011-271-E</v>
          </cell>
          <cell r="AP3294">
            <v>2212</v>
          </cell>
          <cell r="AQ3294" t="str">
            <v>SC</v>
          </cell>
          <cell r="AR3294" t="str">
            <v>Duke Energy Carolinas, LLC</v>
          </cell>
          <cell r="AS3294" t="str">
            <v>DUK</v>
          </cell>
          <cell r="AT3294" t="str">
            <v>Electric</v>
          </cell>
          <cell r="AU3294">
            <v>40760</v>
          </cell>
          <cell r="AV3294">
            <v>215522</v>
          </cell>
          <cell r="AW3294">
            <v>8.6300000000000008</v>
          </cell>
          <cell r="AX3294">
            <v>11.5</v>
          </cell>
          <cell r="AY3294">
            <v>53</v>
          </cell>
          <cell r="AZ3294">
            <v>4094853</v>
          </cell>
          <cell r="BA3294">
            <v>40933</v>
          </cell>
          <cell r="BB3294">
            <v>92844</v>
          </cell>
          <cell r="BC3294">
            <v>8.1</v>
          </cell>
          <cell r="BD3294">
            <v>10.5</v>
          </cell>
          <cell r="BE3294">
            <v>53</v>
          </cell>
          <cell r="BF3294">
            <v>40543</v>
          </cell>
          <cell r="BG3294">
            <v>3963064</v>
          </cell>
          <cell r="BH3294" t="str">
            <v>Year-end</v>
          </cell>
          <cell r="BI3294" t="str">
            <v>Vertically Integrated</v>
          </cell>
          <cell r="BJ3294" t="str">
            <v>Settled</v>
          </cell>
          <cell r="BK3294" t="str">
            <v>Yes</v>
          </cell>
          <cell r="BL3294" t="str">
            <v>No</v>
          </cell>
        </row>
        <row r="3295">
          <cell r="AE3295">
            <v>311</v>
          </cell>
          <cell r="AF3295">
            <v>0</v>
          </cell>
          <cell r="AG3295">
            <v>1</v>
          </cell>
          <cell r="AH3295">
            <v>1</v>
          </cell>
          <cell r="AI3295">
            <v>1</v>
          </cell>
          <cell r="AJ3295">
            <v>0</v>
          </cell>
          <cell r="AL3295">
            <v>55</v>
          </cell>
          <cell r="AM3295">
            <v>202</v>
          </cell>
          <cell r="AO3295" t="str">
            <v>D-2012-186-E</v>
          </cell>
          <cell r="AP3295">
            <v>2344</v>
          </cell>
          <cell r="AQ3295" t="str">
            <v>SC</v>
          </cell>
          <cell r="AR3295" t="str">
            <v>Dominion Energy South Carolina, Inc.</v>
          </cell>
          <cell r="AS3295" t="str">
            <v>D</v>
          </cell>
          <cell r="AT3295" t="str">
            <v>Electric</v>
          </cell>
          <cell r="AU3295">
            <v>41059</v>
          </cell>
          <cell r="AV3295">
            <v>56747</v>
          </cell>
          <cell r="AW3295">
            <v>8.74</v>
          </cell>
          <cell r="AX3295" t="str">
            <v>NA</v>
          </cell>
          <cell r="AY3295">
            <v>54.11</v>
          </cell>
          <cell r="AZ3295">
            <v>1594736</v>
          </cell>
          <cell r="BA3295">
            <v>41178</v>
          </cell>
          <cell r="BB3295">
            <v>52148.913</v>
          </cell>
          <cell r="BC3295">
            <v>8.75</v>
          </cell>
          <cell r="BD3295" t="str">
            <v>NA</v>
          </cell>
          <cell r="BE3295">
            <v>54.28</v>
          </cell>
          <cell r="BF3295">
            <v>41090</v>
          </cell>
          <cell r="BG3295">
            <v>1540355</v>
          </cell>
          <cell r="BH3295" t="str">
            <v>Year-end</v>
          </cell>
          <cell r="BI3295" t="str">
            <v>Limited-Issue Rider</v>
          </cell>
          <cell r="BJ3295" t="str">
            <v>Fully Litigated</v>
          </cell>
          <cell r="BK3295" t="str">
            <v>No</v>
          </cell>
          <cell r="BL3295" t="str">
            <v>No</v>
          </cell>
        </row>
        <row r="3296">
          <cell r="AE3296">
            <v>311</v>
          </cell>
          <cell r="AF3296">
            <v>0</v>
          </cell>
          <cell r="AG3296">
            <v>1</v>
          </cell>
          <cell r="AH3296">
            <v>1</v>
          </cell>
          <cell r="AI3296">
            <v>1</v>
          </cell>
          <cell r="AJ3296">
            <v>0</v>
          </cell>
          <cell r="AL3296">
            <v>55</v>
          </cell>
          <cell r="AM3296">
            <v>202</v>
          </cell>
          <cell r="AO3296" t="str">
            <v>D-2012-218-E</v>
          </cell>
          <cell r="AP3296">
            <v>2351</v>
          </cell>
          <cell r="AQ3296" t="str">
            <v>SC</v>
          </cell>
          <cell r="AR3296" t="str">
            <v>Dominion Energy South Carolina, Inc.</v>
          </cell>
          <cell r="AS3296" t="str">
            <v>D</v>
          </cell>
          <cell r="AT3296" t="str">
            <v>Electric</v>
          </cell>
          <cell r="AU3296">
            <v>41089</v>
          </cell>
          <cell r="AV3296">
            <v>151502</v>
          </cell>
          <cell r="AW3296">
            <v>8.56</v>
          </cell>
          <cell r="AX3296">
            <v>10.95</v>
          </cell>
          <cell r="AY3296">
            <v>52.18</v>
          </cell>
          <cell r="AZ3296">
            <v>4869135</v>
          </cell>
          <cell r="BA3296">
            <v>41262</v>
          </cell>
          <cell r="BB3296">
            <v>97075</v>
          </cell>
          <cell r="BC3296">
            <v>8.1999999999999993</v>
          </cell>
          <cell r="BD3296">
            <v>10.25</v>
          </cell>
          <cell r="BE3296">
            <v>52.18</v>
          </cell>
          <cell r="BF3296">
            <v>40908</v>
          </cell>
          <cell r="BG3296">
            <v>4842524</v>
          </cell>
          <cell r="BH3296" t="str">
            <v>Year-end</v>
          </cell>
          <cell r="BI3296" t="str">
            <v>Vertically Integrated</v>
          </cell>
          <cell r="BJ3296" t="str">
            <v>Settled</v>
          </cell>
          <cell r="BK3296" t="str">
            <v>No</v>
          </cell>
          <cell r="BL3296" t="str">
            <v>No</v>
          </cell>
        </row>
        <row r="3297">
          <cell r="AE3297">
            <v>311</v>
          </cell>
          <cell r="AF3297">
            <v>0</v>
          </cell>
          <cell r="AG3297">
            <v>1</v>
          </cell>
          <cell r="AH3297">
            <v>1</v>
          </cell>
          <cell r="AI3297">
            <v>1</v>
          </cell>
          <cell r="AJ3297">
            <v>1</v>
          </cell>
          <cell r="AL3297">
            <v>55</v>
          </cell>
          <cell r="AM3297">
            <v>202</v>
          </cell>
          <cell r="AO3297" t="str">
            <v>D-2012-6-G</v>
          </cell>
          <cell r="AP3297">
            <v>2357</v>
          </cell>
          <cell r="AQ3297" t="str">
            <v>SC</v>
          </cell>
          <cell r="AR3297" t="str">
            <v>Dominion Energy South Carolina, Inc.</v>
          </cell>
          <cell r="AS3297" t="str">
            <v>D</v>
          </cell>
          <cell r="AT3297" t="str">
            <v>Natural Gas</v>
          </cell>
          <cell r="AU3297">
            <v>41075</v>
          </cell>
          <cell r="AV3297">
            <v>8777.8050000000003</v>
          </cell>
          <cell r="AW3297">
            <v>8.34</v>
          </cell>
          <cell r="AX3297" t="str">
            <v>NA</v>
          </cell>
          <cell r="AY3297">
            <v>54.15</v>
          </cell>
          <cell r="AZ3297">
            <v>467420.31699999998</v>
          </cell>
          <cell r="BA3297">
            <v>41193</v>
          </cell>
          <cell r="BB3297">
            <v>7527</v>
          </cell>
          <cell r="BC3297">
            <v>8.34</v>
          </cell>
          <cell r="BD3297" t="str">
            <v>NA</v>
          </cell>
          <cell r="BE3297">
            <v>54.28</v>
          </cell>
          <cell r="BF3297">
            <v>40999</v>
          </cell>
          <cell r="BG3297">
            <v>467392.04399999999</v>
          </cell>
          <cell r="BH3297" t="str">
            <v>Year-end</v>
          </cell>
          <cell r="BI3297" t="str">
            <v>Distribution</v>
          </cell>
          <cell r="BJ3297" t="str">
            <v>Fully Litigated</v>
          </cell>
          <cell r="BK3297" t="str">
            <v>No</v>
          </cell>
          <cell r="BL3297" t="str">
            <v>No</v>
          </cell>
        </row>
        <row r="3298">
          <cell r="AE3298">
            <v>311</v>
          </cell>
          <cell r="AF3298">
            <v>0</v>
          </cell>
          <cell r="AG3298">
            <v>1</v>
          </cell>
          <cell r="AH3298">
            <v>1</v>
          </cell>
          <cell r="AI3298">
            <v>1</v>
          </cell>
          <cell r="AJ3298">
            <v>1</v>
          </cell>
          <cell r="AL3298">
            <v>55</v>
          </cell>
          <cell r="AM3298">
            <v>202</v>
          </cell>
          <cell r="AO3298" t="str">
            <v>D-2011-6-G</v>
          </cell>
          <cell r="AP3298">
            <v>2448</v>
          </cell>
          <cell r="AQ3298" t="str">
            <v>SC</v>
          </cell>
          <cell r="AR3298" t="str">
            <v>Dominion Energy South Carolina, Inc.</v>
          </cell>
          <cell r="AS3298" t="str">
            <v>D</v>
          </cell>
          <cell r="AT3298" t="str">
            <v>Natural Gas</v>
          </cell>
          <cell r="AU3298">
            <v>40709</v>
          </cell>
          <cell r="AV3298">
            <v>8600</v>
          </cell>
          <cell r="AW3298">
            <v>8.44</v>
          </cell>
          <cell r="AX3298" t="str">
            <v>NA</v>
          </cell>
          <cell r="AY3298">
            <v>54.58</v>
          </cell>
          <cell r="AZ3298">
            <v>438800</v>
          </cell>
          <cell r="BA3298">
            <v>40829</v>
          </cell>
          <cell r="BB3298">
            <v>8500</v>
          </cell>
          <cell r="BC3298">
            <v>8.44</v>
          </cell>
          <cell r="BD3298" t="str">
            <v>NA</v>
          </cell>
          <cell r="BE3298">
            <v>54.58</v>
          </cell>
          <cell r="BF3298">
            <v>40633</v>
          </cell>
          <cell r="BG3298">
            <v>438800</v>
          </cell>
          <cell r="BH3298" t="str">
            <v>Year-end</v>
          </cell>
          <cell r="BI3298" t="str">
            <v>Distribution</v>
          </cell>
          <cell r="BJ3298" t="str">
            <v>Fully Litigated</v>
          </cell>
          <cell r="BK3298" t="str">
            <v>No</v>
          </cell>
          <cell r="BL3298" t="str">
            <v>No</v>
          </cell>
        </row>
        <row r="3299">
          <cell r="AE3299">
            <v>311</v>
          </cell>
          <cell r="AF3299">
            <v>0</v>
          </cell>
          <cell r="AG3299">
            <v>1</v>
          </cell>
          <cell r="AH3299">
            <v>1</v>
          </cell>
          <cell r="AI3299">
            <v>1</v>
          </cell>
          <cell r="AJ3299">
            <v>0</v>
          </cell>
          <cell r="AL3299">
            <v>55</v>
          </cell>
          <cell r="AM3299">
            <v>202</v>
          </cell>
          <cell r="AO3299" t="str">
            <v>D-2013-59-E</v>
          </cell>
          <cell r="AP3299">
            <v>2467</v>
          </cell>
          <cell r="AQ3299" t="str">
            <v>SC</v>
          </cell>
          <cell r="AR3299" t="str">
            <v>Duke Energy Carolinas, LLC</v>
          </cell>
          <cell r="AS3299" t="str">
            <v>DUK</v>
          </cell>
          <cell r="AT3299" t="str">
            <v>Electric</v>
          </cell>
          <cell r="AU3299">
            <v>41351</v>
          </cell>
          <cell r="AV3299">
            <v>220064</v>
          </cell>
          <cell r="AW3299">
            <v>8.4499999999999993</v>
          </cell>
          <cell r="AX3299">
            <v>11.25</v>
          </cell>
          <cell r="AY3299">
            <v>53</v>
          </cell>
          <cell r="AZ3299">
            <v>4313858</v>
          </cell>
          <cell r="BA3299">
            <v>41528</v>
          </cell>
          <cell r="BB3299">
            <v>118622</v>
          </cell>
          <cell r="BC3299">
            <v>7.89</v>
          </cell>
          <cell r="BD3299">
            <v>10.199999999999999</v>
          </cell>
          <cell r="BE3299">
            <v>53</v>
          </cell>
          <cell r="BF3299">
            <v>41090</v>
          </cell>
          <cell r="BG3299">
            <v>4228964</v>
          </cell>
          <cell r="BH3299" t="str">
            <v>Year-end</v>
          </cell>
          <cell r="BI3299" t="str">
            <v>Vertically Integrated</v>
          </cell>
          <cell r="BJ3299" t="str">
            <v>Settled</v>
          </cell>
          <cell r="BK3299" t="str">
            <v>Yes</v>
          </cell>
          <cell r="BL3299" t="str">
            <v>No</v>
          </cell>
        </row>
        <row r="3300">
          <cell r="AE3300">
            <v>311</v>
          </cell>
          <cell r="AF3300">
            <v>0</v>
          </cell>
          <cell r="AG3300">
            <v>1</v>
          </cell>
          <cell r="AH3300">
            <v>1</v>
          </cell>
          <cell r="AI3300">
            <v>1</v>
          </cell>
          <cell r="AJ3300">
            <v>0</v>
          </cell>
          <cell r="AL3300">
            <v>55</v>
          </cell>
          <cell r="AM3300">
            <v>202</v>
          </cell>
          <cell r="AO3300" t="str">
            <v>D-2013-150-E</v>
          </cell>
          <cell r="AP3300">
            <v>2521</v>
          </cell>
          <cell r="AQ3300" t="str">
            <v>SC</v>
          </cell>
          <cell r="AR3300" t="str">
            <v>Dominion Energy South Carolina, Inc.</v>
          </cell>
          <cell r="AS3300" t="str">
            <v>D</v>
          </cell>
          <cell r="AT3300" t="str">
            <v>Electric</v>
          </cell>
          <cell r="AU3300">
            <v>41424</v>
          </cell>
          <cell r="AV3300">
            <v>69671</v>
          </cell>
          <cell r="AW3300">
            <v>8.56</v>
          </cell>
          <cell r="AX3300" t="str">
            <v>NA</v>
          </cell>
          <cell r="AY3300">
            <v>53.68</v>
          </cell>
          <cell r="AZ3300">
            <v>2126935</v>
          </cell>
          <cell r="BA3300">
            <v>41535</v>
          </cell>
          <cell r="BB3300">
            <v>67240.232000000004</v>
          </cell>
          <cell r="BC3300">
            <v>8.56</v>
          </cell>
          <cell r="BD3300" t="str">
            <v>NA</v>
          </cell>
          <cell r="BE3300">
            <v>53.86</v>
          </cell>
          <cell r="BF3300">
            <v>41455</v>
          </cell>
          <cell r="BG3300">
            <v>2106051</v>
          </cell>
          <cell r="BH3300" t="str">
            <v>Year-end</v>
          </cell>
          <cell r="BI3300" t="str">
            <v>Limited-Issue Rider</v>
          </cell>
          <cell r="BJ3300" t="str">
            <v>Fully Litigated</v>
          </cell>
          <cell r="BK3300" t="str">
            <v>No</v>
          </cell>
          <cell r="BL3300" t="str">
            <v>No</v>
          </cell>
        </row>
        <row r="3301">
          <cell r="AE3301">
            <v>311</v>
          </cell>
          <cell r="AF3301">
            <v>0</v>
          </cell>
          <cell r="AG3301">
            <v>1</v>
          </cell>
          <cell r="AH3301">
            <v>1</v>
          </cell>
          <cell r="AI3301">
            <v>1</v>
          </cell>
          <cell r="AJ3301">
            <v>0</v>
          </cell>
          <cell r="AL3301">
            <v>55</v>
          </cell>
          <cell r="AM3301">
            <v>202</v>
          </cell>
          <cell r="AO3301" t="str">
            <v>D-2014-187-E</v>
          </cell>
          <cell r="AP3301">
            <v>2662</v>
          </cell>
          <cell r="AQ3301" t="str">
            <v>SC</v>
          </cell>
          <cell r="AR3301" t="str">
            <v>Dominion Energy South Carolina, Inc.</v>
          </cell>
          <cell r="AS3301" t="str">
            <v>D</v>
          </cell>
          <cell r="AT3301" t="str">
            <v>Electric</v>
          </cell>
          <cell r="AU3301">
            <v>41789</v>
          </cell>
          <cell r="AV3301">
            <v>70038</v>
          </cell>
          <cell r="AW3301">
            <v>8.51</v>
          </cell>
          <cell r="AX3301" t="str">
            <v>NA</v>
          </cell>
          <cell r="AY3301">
            <v>53.29</v>
          </cell>
          <cell r="AZ3301">
            <v>2701222</v>
          </cell>
          <cell r="BA3301">
            <v>41906</v>
          </cell>
          <cell r="BB3301">
            <v>66237.453999999998</v>
          </cell>
          <cell r="BC3301">
            <v>8.5299999999999994</v>
          </cell>
          <cell r="BD3301" t="str">
            <v>NA</v>
          </cell>
          <cell r="BE3301">
            <v>53.52</v>
          </cell>
          <cell r="BF3301">
            <v>41820</v>
          </cell>
          <cell r="BG3301">
            <v>2667474</v>
          </cell>
          <cell r="BH3301" t="str">
            <v>Year-end</v>
          </cell>
          <cell r="BI3301" t="str">
            <v>Limited-Issue Rider</v>
          </cell>
          <cell r="BJ3301" t="str">
            <v>Fully Litigated</v>
          </cell>
          <cell r="BK3301" t="str">
            <v>No</v>
          </cell>
          <cell r="BL3301" t="str">
            <v>No</v>
          </cell>
        </row>
        <row r="3302">
          <cell r="AE3302">
            <v>311</v>
          </cell>
          <cell r="AF3302">
            <v>0</v>
          </cell>
          <cell r="AG3302">
            <v>1</v>
          </cell>
          <cell r="AH3302">
            <v>1</v>
          </cell>
          <cell r="AI3302">
            <v>1</v>
          </cell>
          <cell r="AJ3302">
            <v>1</v>
          </cell>
          <cell r="AL3302">
            <v>55</v>
          </cell>
          <cell r="AM3302">
            <v>202</v>
          </cell>
          <cell r="AO3302" t="str">
            <v>D-2014-6-G</v>
          </cell>
          <cell r="AP3302">
            <v>2688</v>
          </cell>
          <cell r="AQ3302" t="str">
            <v>SC</v>
          </cell>
          <cell r="AR3302" t="str">
            <v>Dominion Energy South Carolina, Inc.</v>
          </cell>
          <cell r="AS3302" t="str">
            <v>D</v>
          </cell>
          <cell r="AT3302" t="str">
            <v>Natural Gas</v>
          </cell>
          <cell r="AU3302">
            <v>41803</v>
          </cell>
          <cell r="AV3302">
            <v>-2997.17</v>
          </cell>
          <cell r="AW3302">
            <v>8.11</v>
          </cell>
          <cell r="AX3302" t="str">
            <v>NA</v>
          </cell>
          <cell r="AY3302">
            <v>53.33</v>
          </cell>
          <cell r="AZ3302">
            <v>500894.228</v>
          </cell>
          <cell r="BA3302">
            <v>41927</v>
          </cell>
          <cell r="BB3302">
            <v>-2647.3229999999999</v>
          </cell>
          <cell r="BC3302">
            <v>8.1300000000000008</v>
          </cell>
          <cell r="BD3302" t="str">
            <v>NA</v>
          </cell>
          <cell r="BE3302">
            <v>53.52</v>
          </cell>
          <cell r="BF3302">
            <v>41729</v>
          </cell>
          <cell r="BG3302">
            <v>500909.89</v>
          </cell>
          <cell r="BH3302" t="str">
            <v>Year-end</v>
          </cell>
          <cell r="BI3302" t="str">
            <v>Distribution</v>
          </cell>
          <cell r="BJ3302" t="str">
            <v>Fully Litigated</v>
          </cell>
          <cell r="BK3302" t="str">
            <v>No</v>
          </cell>
          <cell r="BL3302" t="str">
            <v>No</v>
          </cell>
        </row>
        <row r="3303">
          <cell r="AE3303">
            <v>311</v>
          </cell>
          <cell r="AF3303">
            <v>0</v>
          </cell>
          <cell r="AG3303">
            <v>1</v>
          </cell>
          <cell r="AH3303">
            <v>1</v>
          </cell>
          <cell r="AI3303">
            <v>1</v>
          </cell>
          <cell r="AJ3303">
            <v>0</v>
          </cell>
          <cell r="AL3303">
            <v>55</v>
          </cell>
          <cell r="AM3303">
            <v>202</v>
          </cell>
          <cell r="AO3303" t="str">
            <v>D-2015-160-E</v>
          </cell>
          <cell r="AP3303">
            <v>2815</v>
          </cell>
          <cell r="AQ3303" t="str">
            <v>SC</v>
          </cell>
          <cell r="AR3303" t="str">
            <v>Dominion Energy South Carolina, Inc.</v>
          </cell>
          <cell r="AS3303" t="str">
            <v>D</v>
          </cell>
          <cell r="AT3303" t="str">
            <v>Electric</v>
          </cell>
          <cell r="AU3303">
            <v>42153</v>
          </cell>
          <cell r="AV3303">
            <v>69648</v>
          </cell>
          <cell r="AW3303">
            <v>8.4499999999999993</v>
          </cell>
          <cell r="AX3303" t="str">
            <v>NA</v>
          </cell>
          <cell r="AY3303">
            <v>52.46</v>
          </cell>
          <cell r="AZ3303">
            <v>3267493</v>
          </cell>
          <cell r="BA3303">
            <v>42270</v>
          </cell>
          <cell r="BB3303">
            <v>64526</v>
          </cell>
          <cell r="BC3303">
            <v>8.57</v>
          </cell>
          <cell r="BD3303" t="str">
            <v>NA</v>
          </cell>
          <cell r="BE3303">
            <v>52.66</v>
          </cell>
          <cell r="BF3303">
            <v>42185</v>
          </cell>
          <cell r="BG3303">
            <v>3214067</v>
          </cell>
          <cell r="BH3303" t="str">
            <v>Year-end</v>
          </cell>
          <cell r="BI3303" t="str">
            <v>Limited-Issue Rider</v>
          </cell>
          <cell r="BJ3303" t="str">
            <v>Fully Litigated</v>
          </cell>
          <cell r="BK3303" t="str">
            <v>No</v>
          </cell>
          <cell r="BL3303" t="str">
            <v>No</v>
          </cell>
        </row>
        <row r="3304">
          <cell r="AE3304">
            <v>311</v>
          </cell>
          <cell r="AF3304">
            <v>0</v>
          </cell>
          <cell r="AG3304">
            <v>1</v>
          </cell>
          <cell r="AH3304">
            <v>1</v>
          </cell>
          <cell r="AI3304">
            <v>1</v>
          </cell>
          <cell r="AJ3304">
            <v>0</v>
          </cell>
          <cell r="AL3304">
            <v>55</v>
          </cell>
          <cell r="AM3304">
            <v>202</v>
          </cell>
          <cell r="AO3304" t="str">
            <v>D-2016-224-E</v>
          </cell>
          <cell r="AP3304">
            <v>2989</v>
          </cell>
          <cell r="AQ3304" t="str">
            <v>SC</v>
          </cell>
          <cell r="AR3304" t="str">
            <v>Dominion Energy South Carolina, Inc.</v>
          </cell>
          <cell r="AS3304" t="str">
            <v>D</v>
          </cell>
          <cell r="AT3304" t="str">
            <v>Electric</v>
          </cell>
          <cell r="AU3304">
            <v>42548</v>
          </cell>
          <cell r="AV3304">
            <v>74161</v>
          </cell>
          <cell r="AW3304">
            <v>8.19</v>
          </cell>
          <cell r="AX3304" t="str">
            <v>NA</v>
          </cell>
          <cell r="AY3304">
            <v>51.18</v>
          </cell>
          <cell r="AZ3304">
            <v>3878381</v>
          </cell>
          <cell r="BA3304">
            <v>42662</v>
          </cell>
          <cell r="BB3304">
            <v>64428</v>
          </cell>
          <cell r="BC3304">
            <v>8.24</v>
          </cell>
          <cell r="BD3304" t="str">
            <v>NA</v>
          </cell>
          <cell r="BE3304">
            <v>51.35</v>
          </cell>
          <cell r="BF3304">
            <v>42551</v>
          </cell>
          <cell r="BG3304">
            <v>3788217</v>
          </cell>
          <cell r="BH3304" t="str">
            <v>Year-end</v>
          </cell>
          <cell r="BI3304" t="str">
            <v>Limited-Issue Rider</v>
          </cell>
          <cell r="BJ3304" t="str">
            <v>Fully Litigated</v>
          </cell>
          <cell r="BK3304" t="str">
            <v>NA</v>
          </cell>
          <cell r="BL3304" t="str">
            <v>NA</v>
          </cell>
        </row>
        <row r="3305">
          <cell r="AE3305">
            <v>311</v>
          </cell>
          <cell r="AF3305">
            <v>0</v>
          </cell>
          <cell r="AG3305">
            <v>1</v>
          </cell>
          <cell r="AH3305">
            <v>1</v>
          </cell>
          <cell r="AI3305">
            <v>1</v>
          </cell>
          <cell r="AJ3305">
            <v>0</v>
          </cell>
          <cell r="AL3305">
            <v>55</v>
          </cell>
          <cell r="AM3305">
            <v>202</v>
          </cell>
          <cell r="AO3305" t="str">
            <v>D-2016-227-E</v>
          </cell>
          <cell r="AP3305">
            <v>2997</v>
          </cell>
          <cell r="AQ3305" t="str">
            <v>SC</v>
          </cell>
          <cell r="AR3305" t="str">
            <v>Duke Energy Progress, LLC</v>
          </cell>
          <cell r="AS3305" t="str">
            <v>DUK</v>
          </cell>
          <cell r="AT3305" t="str">
            <v>Electric</v>
          </cell>
          <cell r="AU3305">
            <v>42552</v>
          </cell>
          <cell r="AV3305">
            <v>79000</v>
          </cell>
          <cell r="AW3305">
            <v>7.55</v>
          </cell>
          <cell r="AX3305">
            <v>10.75</v>
          </cell>
          <cell r="AY3305">
            <v>53</v>
          </cell>
          <cell r="AZ3305">
            <v>1318993</v>
          </cell>
          <cell r="BA3305">
            <v>42711</v>
          </cell>
          <cell r="BB3305">
            <v>56209</v>
          </cell>
          <cell r="BC3305">
            <v>7.21</v>
          </cell>
          <cell r="BD3305">
            <v>10.1</v>
          </cell>
          <cell r="BE3305">
            <v>53</v>
          </cell>
          <cell r="BF3305">
            <v>42369</v>
          </cell>
          <cell r="BG3305">
            <v>1305964</v>
          </cell>
          <cell r="BH3305" t="str">
            <v>Year-end</v>
          </cell>
          <cell r="BI3305" t="str">
            <v>Vertically Integrated</v>
          </cell>
          <cell r="BJ3305" t="str">
            <v>Settled</v>
          </cell>
          <cell r="BK3305" t="str">
            <v>Yes</v>
          </cell>
          <cell r="BL3305" t="str">
            <v>No</v>
          </cell>
        </row>
        <row r="3306">
          <cell r="AE3306">
            <v>311</v>
          </cell>
          <cell r="AF3306">
            <v>0</v>
          </cell>
          <cell r="AG3306">
            <v>1</v>
          </cell>
          <cell r="AH3306">
            <v>1</v>
          </cell>
          <cell r="AI3306">
            <v>1</v>
          </cell>
          <cell r="AJ3306">
            <v>1</v>
          </cell>
          <cell r="AL3306">
            <v>55</v>
          </cell>
          <cell r="AM3306">
            <v>202</v>
          </cell>
          <cell r="AO3306" t="str">
            <v>D-2017-6-G</v>
          </cell>
          <cell r="AP3306">
            <v>3153</v>
          </cell>
          <cell r="AQ3306" t="str">
            <v>SC</v>
          </cell>
          <cell r="AR3306" t="str">
            <v>Dominion Energy South Carolina, Inc.</v>
          </cell>
          <cell r="AS3306" t="str">
            <v>D</v>
          </cell>
          <cell r="AT3306" t="str">
            <v>Natural Gas</v>
          </cell>
          <cell r="AU3306">
            <v>42901</v>
          </cell>
          <cell r="AV3306">
            <v>9022.098</v>
          </cell>
          <cell r="AW3306">
            <v>8.15</v>
          </cell>
          <cell r="AX3306" t="str">
            <v>NA</v>
          </cell>
          <cell r="AY3306">
            <v>52.16</v>
          </cell>
          <cell r="AZ3306">
            <v>588958.98499999999</v>
          </cell>
          <cell r="BA3306">
            <v>43005</v>
          </cell>
          <cell r="BB3306">
            <v>8633.5380000000005</v>
          </cell>
          <cell r="BC3306">
            <v>8.15</v>
          </cell>
          <cell r="BD3306" t="str">
            <v>NA</v>
          </cell>
          <cell r="BE3306">
            <v>52.16</v>
          </cell>
          <cell r="BF3306">
            <v>42825</v>
          </cell>
          <cell r="BG3306">
            <v>588953.02399999998</v>
          </cell>
          <cell r="BH3306" t="str">
            <v>Year-end</v>
          </cell>
          <cell r="BI3306" t="str">
            <v>Distribution</v>
          </cell>
          <cell r="BJ3306" t="str">
            <v>Fully Litigated</v>
          </cell>
          <cell r="BK3306" t="str">
            <v>No</v>
          </cell>
          <cell r="BL3306" t="str">
            <v>No</v>
          </cell>
        </row>
        <row r="3307">
          <cell r="AE3307">
            <v>311</v>
          </cell>
          <cell r="AF3307">
            <v>0</v>
          </cell>
          <cell r="AG3307">
            <v>1</v>
          </cell>
          <cell r="AH3307">
            <v>1</v>
          </cell>
          <cell r="AI3307">
            <v>1</v>
          </cell>
          <cell r="AJ3307">
            <v>1</v>
          </cell>
          <cell r="AL3307">
            <v>55</v>
          </cell>
          <cell r="AM3307">
            <v>202</v>
          </cell>
          <cell r="AO3307" t="str">
            <v>D-2016-6-G</v>
          </cell>
          <cell r="AP3307">
            <v>3154</v>
          </cell>
          <cell r="AQ3307" t="str">
            <v>SC</v>
          </cell>
          <cell r="AR3307" t="str">
            <v>Dominion Energy South Carolina, Inc.</v>
          </cell>
          <cell r="AS3307" t="str">
            <v>D</v>
          </cell>
          <cell r="AT3307" t="str">
            <v>Natural Gas</v>
          </cell>
          <cell r="AU3307">
            <v>42536</v>
          </cell>
          <cell r="AV3307">
            <v>4386.6949999999997</v>
          </cell>
          <cell r="AW3307">
            <v>8.07</v>
          </cell>
          <cell r="AX3307" t="str">
            <v>NA</v>
          </cell>
          <cell r="AY3307">
            <v>51.18</v>
          </cell>
          <cell r="AZ3307">
            <v>545712.88199999998</v>
          </cell>
          <cell r="BA3307">
            <v>42656</v>
          </cell>
          <cell r="BB3307">
            <v>4086.1469999999999</v>
          </cell>
          <cell r="BC3307">
            <v>8.11</v>
          </cell>
          <cell r="BD3307" t="str">
            <v>NA</v>
          </cell>
          <cell r="BE3307">
            <v>51.35</v>
          </cell>
          <cell r="BF3307">
            <v>42460</v>
          </cell>
          <cell r="BG3307">
            <v>545701.06599999999</v>
          </cell>
          <cell r="BH3307" t="str">
            <v>Year-end</v>
          </cell>
          <cell r="BI3307" t="str">
            <v>Distribution</v>
          </cell>
          <cell r="BJ3307" t="str">
            <v>Fully Litigated</v>
          </cell>
          <cell r="BK3307" t="str">
            <v>No</v>
          </cell>
          <cell r="BL3307" t="str">
            <v>No</v>
          </cell>
        </row>
        <row r="3308">
          <cell r="AE3308">
            <v>311</v>
          </cell>
          <cell r="AF3308">
            <v>0</v>
          </cell>
          <cell r="AG3308">
            <v>1</v>
          </cell>
          <cell r="AH3308">
            <v>1</v>
          </cell>
          <cell r="AI3308">
            <v>1</v>
          </cell>
          <cell r="AJ3308">
            <v>1</v>
          </cell>
          <cell r="AL3308">
            <v>55</v>
          </cell>
          <cell r="AM3308">
            <v>202</v>
          </cell>
          <cell r="AO3308" t="str">
            <v>D-2016-7-G</v>
          </cell>
          <cell r="AP3308">
            <v>3155</v>
          </cell>
          <cell r="AQ3308" t="str">
            <v>SC</v>
          </cell>
          <cell r="AR3308" t="str">
            <v>Piedmont Natural Gas Company, Inc.</v>
          </cell>
          <cell r="AS3308" t="str">
            <v>DUK</v>
          </cell>
          <cell r="AT3308" t="str">
            <v>Natural Gas</v>
          </cell>
          <cell r="AU3308">
            <v>42536</v>
          </cell>
          <cell r="AV3308">
            <v>15555.221</v>
          </cell>
          <cell r="AW3308">
            <v>8.9600000000000009</v>
          </cell>
          <cell r="AX3308">
            <v>12.6</v>
          </cell>
          <cell r="AY3308">
            <v>53</v>
          </cell>
          <cell r="AZ3308">
            <v>246093.58300000001</v>
          </cell>
          <cell r="BA3308">
            <v>42656</v>
          </cell>
          <cell r="BB3308">
            <v>8300</v>
          </cell>
          <cell r="BC3308">
            <v>7.68</v>
          </cell>
          <cell r="BD3308">
            <v>10.199999999999999</v>
          </cell>
          <cell r="BE3308">
            <v>53</v>
          </cell>
          <cell r="BF3308">
            <v>42460</v>
          </cell>
          <cell r="BG3308">
            <v>246085.576</v>
          </cell>
          <cell r="BH3308" t="str">
            <v>Year-end</v>
          </cell>
          <cell r="BI3308" t="str">
            <v>Distribution</v>
          </cell>
          <cell r="BJ3308" t="str">
            <v>Settled</v>
          </cell>
          <cell r="BK3308" t="str">
            <v>No</v>
          </cell>
          <cell r="BL3308" t="str">
            <v>No</v>
          </cell>
        </row>
        <row r="3309">
          <cell r="AE3309">
            <v>311</v>
          </cell>
          <cell r="AF3309">
            <v>0</v>
          </cell>
          <cell r="AG3309">
            <v>1</v>
          </cell>
          <cell r="AH3309">
            <v>1</v>
          </cell>
          <cell r="AI3309">
            <v>1</v>
          </cell>
          <cell r="AJ3309">
            <v>1</v>
          </cell>
          <cell r="AL3309">
            <v>55</v>
          </cell>
          <cell r="AM3309">
            <v>202</v>
          </cell>
          <cell r="AO3309" t="str">
            <v>D-2017-7-G</v>
          </cell>
          <cell r="AP3309">
            <v>3156</v>
          </cell>
          <cell r="AQ3309" t="str">
            <v>SC</v>
          </cell>
          <cell r="AR3309" t="str">
            <v>Piedmont Natural Gas Company, Inc.</v>
          </cell>
          <cell r="AS3309" t="str">
            <v>DUK</v>
          </cell>
          <cell r="AT3309" t="str">
            <v>Natural Gas</v>
          </cell>
          <cell r="AU3309">
            <v>42901</v>
          </cell>
          <cell r="AV3309">
            <v>17223.522000000001</v>
          </cell>
          <cell r="AW3309">
            <v>8.8699999999999992</v>
          </cell>
          <cell r="AX3309">
            <v>12.6</v>
          </cell>
          <cell r="AY3309">
            <v>53</v>
          </cell>
          <cell r="AZ3309">
            <v>304797.261</v>
          </cell>
          <cell r="BA3309">
            <v>43005</v>
          </cell>
          <cell r="BB3309">
            <v>5500</v>
          </cell>
          <cell r="BC3309">
            <v>7.6</v>
          </cell>
          <cell r="BD3309">
            <v>10.199999999999999</v>
          </cell>
          <cell r="BE3309">
            <v>53</v>
          </cell>
          <cell r="BF3309">
            <v>42825</v>
          </cell>
          <cell r="BG3309">
            <v>304077.18800000002</v>
          </cell>
          <cell r="BH3309" t="str">
            <v>Year-end</v>
          </cell>
          <cell r="BI3309" t="str">
            <v>Distribution</v>
          </cell>
          <cell r="BJ3309" t="str">
            <v>Settled</v>
          </cell>
          <cell r="BK3309" t="str">
            <v>No</v>
          </cell>
          <cell r="BL3309" t="str">
            <v>No</v>
          </cell>
        </row>
        <row r="3310">
          <cell r="AE3310">
            <v>311</v>
          </cell>
          <cell r="AF3310">
            <v>0</v>
          </cell>
          <cell r="AG3310">
            <v>1</v>
          </cell>
          <cell r="AH3310">
            <v>1</v>
          </cell>
          <cell r="AI3310">
            <v>1</v>
          </cell>
          <cell r="AJ3310">
            <v>1</v>
          </cell>
          <cell r="AL3310">
            <v>55</v>
          </cell>
          <cell r="AM3310">
            <v>202</v>
          </cell>
          <cell r="AO3310" t="str">
            <v>D-2018-6-G</v>
          </cell>
          <cell r="AP3310">
            <v>3336</v>
          </cell>
          <cell r="AQ3310" t="str">
            <v>SC</v>
          </cell>
          <cell r="AR3310" t="str">
            <v>Dominion Energy South Carolina, Inc.</v>
          </cell>
          <cell r="AS3310" t="str">
            <v>D</v>
          </cell>
          <cell r="AT3310" t="str">
            <v>Natural Gas</v>
          </cell>
          <cell r="AU3310">
            <v>43266</v>
          </cell>
          <cell r="AV3310">
            <v>-18737.190999999999</v>
          </cell>
          <cell r="AW3310">
            <v>8.19</v>
          </cell>
          <cell r="AX3310" t="str">
            <v>NA</v>
          </cell>
          <cell r="AY3310">
            <v>53.13</v>
          </cell>
          <cell r="AZ3310">
            <v>604576.47900000005</v>
          </cell>
          <cell r="BA3310">
            <v>43369</v>
          </cell>
          <cell r="BB3310">
            <v>-19716.936000000002</v>
          </cell>
          <cell r="BC3310">
            <v>8.0500000000000007</v>
          </cell>
          <cell r="BD3310" t="str">
            <v>NA</v>
          </cell>
          <cell r="BE3310">
            <v>49.83</v>
          </cell>
          <cell r="BF3310">
            <v>43190</v>
          </cell>
          <cell r="BG3310">
            <v>604599.68299999996</v>
          </cell>
          <cell r="BH3310" t="str">
            <v>Year-end</v>
          </cell>
          <cell r="BI3310" t="str">
            <v>Distribution</v>
          </cell>
          <cell r="BJ3310" t="str">
            <v>Fully Litigated</v>
          </cell>
          <cell r="BK3310" t="str">
            <v>No</v>
          </cell>
          <cell r="BL3310" t="str">
            <v>No</v>
          </cell>
        </row>
        <row r="3311">
          <cell r="AE3311">
            <v>311</v>
          </cell>
          <cell r="AF3311">
            <v>0</v>
          </cell>
          <cell r="AG3311">
            <v>1</v>
          </cell>
          <cell r="AH3311">
            <v>1</v>
          </cell>
          <cell r="AI3311">
            <v>1</v>
          </cell>
          <cell r="AJ3311">
            <v>1</v>
          </cell>
          <cell r="AL3311">
            <v>55</v>
          </cell>
          <cell r="AM3311">
            <v>202</v>
          </cell>
          <cell r="AO3311" t="str">
            <v>D-2018-7-G</v>
          </cell>
          <cell r="AP3311">
            <v>3338</v>
          </cell>
          <cell r="AQ3311" t="str">
            <v>SC</v>
          </cell>
          <cell r="AR3311" t="str">
            <v>Piedmont Natural Gas Company, Inc.</v>
          </cell>
          <cell r="AS3311" t="str">
            <v>DUK</v>
          </cell>
          <cell r="AT3311" t="str">
            <v>Natural Gas</v>
          </cell>
          <cell r="AU3311">
            <v>43266</v>
          </cell>
          <cell r="AV3311">
            <v>-3952.6379999999999</v>
          </cell>
          <cell r="AW3311">
            <v>8.8699999999999992</v>
          </cell>
          <cell r="AX3311" t="str">
            <v>NA</v>
          </cell>
          <cell r="AY3311">
            <v>53</v>
          </cell>
          <cell r="AZ3311">
            <v>341628.04</v>
          </cell>
          <cell r="BA3311">
            <v>43369</v>
          </cell>
          <cell r="BB3311">
            <v>-13855.623</v>
          </cell>
          <cell r="BC3311">
            <v>7.6</v>
          </cell>
          <cell r="BD3311">
            <v>10.199999999999999</v>
          </cell>
          <cell r="BE3311">
            <v>53</v>
          </cell>
          <cell r="BF3311">
            <v>43190</v>
          </cell>
          <cell r="BG3311">
            <v>341418.47600000002</v>
          </cell>
          <cell r="BH3311" t="str">
            <v>Year-end</v>
          </cell>
          <cell r="BI3311" t="str">
            <v>Distribution</v>
          </cell>
          <cell r="BJ3311" t="str">
            <v>Settled</v>
          </cell>
          <cell r="BK3311" t="str">
            <v>No</v>
          </cell>
          <cell r="BL3311" t="str">
            <v>No</v>
          </cell>
        </row>
        <row r="3312">
          <cell r="AE3312">
            <v>311</v>
          </cell>
          <cell r="AF3312">
            <v>1</v>
          </cell>
          <cell r="AG3312">
            <v>1</v>
          </cell>
          <cell r="AH3312">
            <v>1</v>
          </cell>
          <cell r="AI3312">
            <v>1</v>
          </cell>
          <cell r="AJ3312">
            <v>0</v>
          </cell>
          <cell r="AL3312">
            <v>55</v>
          </cell>
          <cell r="AM3312">
            <v>202</v>
          </cell>
          <cell r="AO3312" t="str">
            <v>D-2018-319-E</v>
          </cell>
          <cell r="AP3312">
            <v>3401</v>
          </cell>
          <cell r="AQ3312" t="str">
            <v>SC</v>
          </cell>
          <cell r="AR3312" t="str">
            <v>Duke Energy Carolinas, LLC</v>
          </cell>
          <cell r="AS3312" t="str">
            <v>DUK</v>
          </cell>
          <cell r="AT3312" t="str">
            <v>Electric</v>
          </cell>
          <cell r="AU3312">
            <v>43412</v>
          </cell>
          <cell r="AV3312">
            <v>225214</v>
          </cell>
          <cell r="AW3312">
            <v>7.69</v>
          </cell>
          <cell r="AX3312">
            <v>10.5</v>
          </cell>
          <cell r="AY3312">
            <v>53</v>
          </cell>
          <cell r="AZ3312">
            <v>5624949</v>
          </cell>
          <cell r="BA3312">
            <v>43586</v>
          </cell>
          <cell r="BB3312">
            <v>106931</v>
          </cell>
          <cell r="BC3312">
            <v>7.16</v>
          </cell>
          <cell r="BD3312">
            <v>9.5</v>
          </cell>
          <cell r="BE3312">
            <v>53</v>
          </cell>
          <cell r="BF3312">
            <v>43100</v>
          </cell>
          <cell r="BG3312">
            <v>5445665</v>
          </cell>
          <cell r="BH3312" t="str">
            <v>Year-end</v>
          </cell>
          <cell r="BI3312" t="str">
            <v>Vertically Integrated</v>
          </cell>
          <cell r="BJ3312" t="str">
            <v>Fully Litigated</v>
          </cell>
          <cell r="BK3312" t="str">
            <v>No</v>
          </cell>
          <cell r="BL3312" t="str">
            <v>No</v>
          </cell>
        </row>
        <row r="3313">
          <cell r="AE3313">
            <v>311</v>
          </cell>
          <cell r="AF3313">
            <v>1</v>
          </cell>
          <cell r="AG3313">
            <v>1</v>
          </cell>
          <cell r="AH3313">
            <v>1</v>
          </cell>
          <cell r="AI3313">
            <v>1</v>
          </cell>
          <cell r="AJ3313">
            <v>0</v>
          </cell>
          <cell r="AL3313">
            <v>55</v>
          </cell>
          <cell r="AM3313">
            <v>202</v>
          </cell>
          <cell r="AO3313" t="str">
            <v>D-2018-318-E</v>
          </cell>
          <cell r="AP3313">
            <v>3402</v>
          </cell>
          <cell r="AQ3313" t="str">
            <v>SC</v>
          </cell>
          <cell r="AR3313" t="str">
            <v>Duke Energy Progress, LLC</v>
          </cell>
          <cell r="AS3313" t="str">
            <v>DUK</v>
          </cell>
          <cell r="AT3313" t="str">
            <v>Electric</v>
          </cell>
          <cell r="AU3313">
            <v>43412</v>
          </cell>
          <cell r="AV3313">
            <v>68501</v>
          </cell>
          <cell r="AW3313">
            <v>7.52</v>
          </cell>
          <cell r="AX3313">
            <v>10.5</v>
          </cell>
          <cell r="AY3313">
            <v>53</v>
          </cell>
          <cell r="AZ3313">
            <v>1512508</v>
          </cell>
          <cell r="BA3313">
            <v>43593</v>
          </cell>
          <cell r="BB3313">
            <v>41474</v>
          </cell>
          <cell r="BC3313">
            <v>6.99</v>
          </cell>
          <cell r="BD3313">
            <v>9.5</v>
          </cell>
          <cell r="BE3313">
            <v>53</v>
          </cell>
          <cell r="BF3313">
            <v>43100</v>
          </cell>
          <cell r="BG3313">
            <v>1477356</v>
          </cell>
          <cell r="BH3313" t="str">
            <v>Year-end</v>
          </cell>
          <cell r="BI3313" t="str">
            <v>Vertically Integrated</v>
          </cell>
          <cell r="BJ3313" t="str">
            <v>Fully Litigated</v>
          </cell>
          <cell r="BK3313" t="str">
            <v>No</v>
          </cell>
          <cell r="BL3313" t="str">
            <v>No</v>
          </cell>
        </row>
        <row r="3314">
          <cell r="AE3314">
            <v>311</v>
          </cell>
          <cell r="AF3314">
            <v>1</v>
          </cell>
          <cell r="AG3314">
            <v>1</v>
          </cell>
          <cell r="AH3314">
            <v>1</v>
          </cell>
          <cell r="AI3314">
            <v>1</v>
          </cell>
          <cell r="AJ3314">
            <v>0</v>
          </cell>
          <cell r="AL3314">
            <v>55</v>
          </cell>
          <cell r="AM3314">
            <v>202</v>
          </cell>
          <cell r="AO3314" t="str">
            <v>D-2020-125-E</v>
          </cell>
          <cell r="AP3314">
            <v>3687</v>
          </cell>
          <cell r="AQ3314" t="str">
            <v>SC</v>
          </cell>
          <cell r="AR3314" t="str">
            <v>Dominion Energy South Carolina, Inc.</v>
          </cell>
          <cell r="AS3314" t="str">
            <v>D</v>
          </cell>
          <cell r="AT3314" t="str">
            <v>Electric</v>
          </cell>
          <cell r="AU3314">
            <v>44057</v>
          </cell>
          <cell r="AV3314">
            <v>178234</v>
          </cell>
          <cell r="AW3314">
            <v>8.48</v>
          </cell>
          <cell r="AX3314">
            <v>10.25</v>
          </cell>
          <cell r="AY3314">
            <v>53.35</v>
          </cell>
          <cell r="AZ3314">
            <v>5748651</v>
          </cell>
          <cell r="BA3314">
            <v>44398</v>
          </cell>
          <cell r="BB3314">
            <v>61600</v>
          </cell>
          <cell r="BC3314">
            <v>7.59</v>
          </cell>
          <cell r="BD3314">
            <v>9.5</v>
          </cell>
          <cell r="BE3314">
            <v>51.62</v>
          </cell>
          <cell r="BF3314">
            <v>43830</v>
          </cell>
          <cell r="BG3314">
            <v>5753665</v>
          </cell>
          <cell r="BH3314" t="str">
            <v>Year-end</v>
          </cell>
          <cell r="BI3314" t="str">
            <v>Vertically Integrated</v>
          </cell>
          <cell r="BJ3314" t="str">
            <v>Settled</v>
          </cell>
          <cell r="BK3314" t="str">
            <v>No</v>
          </cell>
          <cell r="BL3314" t="str">
            <v>No</v>
          </cell>
        </row>
        <row r="3315">
          <cell r="AE3315">
            <v>312</v>
          </cell>
          <cell r="AF3315">
            <v>1</v>
          </cell>
          <cell r="AG3315">
            <v>1</v>
          </cell>
          <cell r="AH3315">
            <v>1</v>
          </cell>
          <cell r="AI3315">
            <v>1</v>
          </cell>
          <cell r="AJ3315">
            <v>1</v>
          </cell>
          <cell r="AL3315">
            <v>55</v>
          </cell>
          <cell r="AM3315">
            <v>202</v>
          </cell>
          <cell r="AO3315" t="str">
            <v>D-2022-89-G</v>
          </cell>
          <cell r="AP3315">
            <v>3959</v>
          </cell>
          <cell r="AQ3315" t="str">
            <v>SC</v>
          </cell>
          <cell r="AR3315" t="str">
            <v>Piedmont Natural Gas Company, Inc.</v>
          </cell>
          <cell r="AS3315" t="str">
            <v>DUK</v>
          </cell>
          <cell r="AT3315" t="str">
            <v>Natural Gas</v>
          </cell>
          <cell r="AU3315">
            <v>44652</v>
          </cell>
          <cell r="AV3315">
            <v>9570.9560000000001</v>
          </cell>
          <cell r="AW3315">
            <v>7.26</v>
          </cell>
          <cell r="AX3315">
            <v>9.9</v>
          </cell>
          <cell r="AY3315">
            <v>54.56</v>
          </cell>
          <cell r="AZ3315">
            <v>505226.071</v>
          </cell>
          <cell r="BA3315">
            <v>44819</v>
          </cell>
          <cell r="BB3315">
            <v>1659.14</v>
          </cell>
          <cell r="BC3315">
            <v>6.8</v>
          </cell>
          <cell r="BD3315">
            <v>9.3000000000000007</v>
          </cell>
          <cell r="BE3315">
            <v>52.2</v>
          </cell>
          <cell r="BF3315">
            <v>44561</v>
          </cell>
          <cell r="BG3315">
            <v>501322.06099999999</v>
          </cell>
          <cell r="BH3315" t="str">
            <v>Year-end</v>
          </cell>
          <cell r="BI3315" t="str">
            <v>Distribution</v>
          </cell>
          <cell r="BJ3315" t="str">
            <v>Settled</v>
          </cell>
          <cell r="BK3315" t="str">
            <v>No</v>
          </cell>
          <cell r="BL3315" t="str">
            <v>No</v>
          </cell>
        </row>
        <row r="3316">
          <cell r="AE3316">
            <v>313</v>
          </cell>
          <cell r="AF3316">
            <v>1</v>
          </cell>
          <cell r="AG3316">
            <v>1</v>
          </cell>
          <cell r="AH3316">
            <v>1</v>
          </cell>
          <cell r="AI3316">
            <v>1</v>
          </cell>
          <cell r="AJ3316">
            <v>1</v>
          </cell>
          <cell r="AL3316">
            <v>55</v>
          </cell>
          <cell r="AM3316">
            <v>202</v>
          </cell>
          <cell r="AO3316" t="str">
            <v>D-2019-7-G</v>
          </cell>
          <cell r="AP3316">
            <v>3976</v>
          </cell>
          <cell r="AQ3316" t="str">
            <v>SC</v>
          </cell>
          <cell r="AR3316" t="str">
            <v>Piedmont Natural Gas Company, Inc.</v>
          </cell>
          <cell r="AS3316" t="str">
            <v>DUK</v>
          </cell>
          <cell r="AT3316" t="str">
            <v>Natural Gas</v>
          </cell>
          <cell r="AU3316">
            <v>43630</v>
          </cell>
          <cell r="AV3316">
            <v>12941.237000000001</v>
          </cell>
          <cell r="AW3316">
            <v>8.8800000000000008</v>
          </cell>
          <cell r="AX3316">
            <v>12.6</v>
          </cell>
          <cell r="AY3316">
            <v>55.35</v>
          </cell>
          <cell r="AZ3316">
            <v>365778.78500000003</v>
          </cell>
          <cell r="BA3316">
            <v>43740</v>
          </cell>
          <cell r="BB3316">
            <v>6102.317</v>
          </cell>
          <cell r="BC3316">
            <v>7.57</v>
          </cell>
          <cell r="BD3316">
            <v>9.9</v>
          </cell>
          <cell r="BE3316">
            <v>55.35</v>
          </cell>
          <cell r="BF3316">
            <v>43555</v>
          </cell>
          <cell r="BG3316">
            <v>365709.40600000002</v>
          </cell>
          <cell r="BH3316" t="str">
            <v>Year-end</v>
          </cell>
          <cell r="BI3316" t="str">
            <v>Distribution</v>
          </cell>
          <cell r="BJ3316" t="str">
            <v>Settled</v>
          </cell>
          <cell r="BK3316" t="str">
            <v>No</v>
          </cell>
          <cell r="BL3316" t="str">
            <v>No</v>
          </cell>
        </row>
        <row r="3317">
          <cell r="AE3317">
            <v>314</v>
          </cell>
          <cell r="AF3317">
            <v>1</v>
          </cell>
          <cell r="AG3317">
            <v>1</v>
          </cell>
          <cell r="AH3317">
            <v>1</v>
          </cell>
          <cell r="AI3317">
            <v>1</v>
          </cell>
          <cell r="AJ3317">
            <v>1</v>
          </cell>
          <cell r="AL3317">
            <v>55</v>
          </cell>
          <cell r="AM3317">
            <v>202</v>
          </cell>
          <cell r="AO3317" t="str">
            <v>D-2020-7-G</v>
          </cell>
          <cell r="AP3317">
            <v>3977</v>
          </cell>
          <cell r="AQ3317" t="str">
            <v>SC</v>
          </cell>
          <cell r="AR3317" t="str">
            <v>Piedmont Natural Gas Company, Inc.</v>
          </cell>
          <cell r="AS3317" t="str">
            <v>DUK</v>
          </cell>
          <cell r="AT3317" t="str">
            <v>Natural Gas</v>
          </cell>
          <cell r="AU3317">
            <v>43997</v>
          </cell>
          <cell r="AV3317">
            <v>15428.794</v>
          </cell>
          <cell r="AW3317">
            <v>8.75</v>
          </cell>
          <cell r="AX3317">
            <v>12.6</v>
          </cell>
          <cell r="AY3317">
            <v>52.31</v>
          </cell>
          <cell r="AZ3317">
            <v>407613.484</v>
          </cell>
          <cell r="BA3317">
            <v>44108</v>
          </cell>
          <cell r="BB3317">
            <v>7084.5349999999999</v>
          </cell>
          <cell r="BC3317">
            <v>7.23</v>
          </cell>
          <cell r="BD3317">
            <v>9.8000000000000007</v>
          </cell>
          <cell r="BE3317">
            <v>52.31</v>
          </cell>
          <cell r="BF3317">
            <v>43921</v>
          </cell>
          <cell r="BG3317">
            <v>407612.04600000003</v>
          </cell>
          <cell r="BH3317" t="str">
            <v>Year-end</v>
          </cell>
          <cell r="BI3317" t="str">
            <v>Distribution</v>
          </cell>
          <cell r="BJ3317" t="str">
            <v>Settled</v>
          </cell>
          <cell r="BK3317" t="str">
            <v>No</v>
          </cell>
          <cell r="BL3317" t="str">
            <v>No</v>
          </cell>
        </row>
        <row r="3318">
          <cell r="AE3318">
            <v>315</v>
          </cell>
          <cell r="AF3318">
            <v>1</v>
          </cell>
          <cell r="AG3318">
            <v>1</v>
          </cell>
          <cell r="AH3318">
            <v>1</v>
          </cell>
          <cell r="AI3318">
            <v>1</v>
          </cell>
          <cell r="AJ3318">
            <v>1</v>
          </cell>
          <cell r="AL3318">
            <v>55</v>
          </cell>
          <cell r="AM3318">
            <v>202</v>
          </cell>
          <cell r="AO3318" t="str">
            <v>D-2021-7-G</v>
          </cell>
          <cell r="AP3318">
            <v>3978</v>
          </cell>
          <cell r="AQ3318" t="str">
            <v>SC</v>
          </cell>
          <cell r="AR3318" t="str">
            <v>Piedmont Natural Gas Company, Inc.</v>
          </cell>
          <cell r="AS3318" t="str">
            <v>DUK</v>
          </cell>
          <cell r="AT3318" t="str">
            <v>Natural Gas</v>
          </cell>
          <cell r="AU3318">
            <v>44362</v>
          </cell>
          <cell r="AV3318">
            <v>17282.002</v>
          </cell>
          <cell r="AW3318" t="str">
            <v>NA</v>
          </cell>
          <cell r="AX3318">
            <v>12.6</v>
          </cell>
          <cell r="AY3318">
            <v>52.2</v>
          </cell>
          <cell r="AZ3318">
            <v>452731.027</v>
          </cell>
          <cell r="BA3318">
            <v>44468</v>
          </cell>
          <cell r="BB3318">
            <v>7441.5619999999999</v>
          </cell>
          <cell r="BC3318">
            <v>7.07</v>
          </cell>
          <cell r="BD3318">
            <v>9.8000000000000007</v>
          </cell>
          <cell r="BE3318">
            <v>52.2</v>
          </cell>
          <cell r="BF3318">
            <v>44286</v>
          </cell>
          <cell r="BG3318">
            <v>452655.58799999999</v>
          </cell>
          <cell r="BH3318" t="str">
            <v>Year-end</v>
          </cell>
          <cell r="BI3318" t="str">
            <v>Distribution</v>
          </cell>
          <cell r="BJ3318" t="str">
            <v>Settled</v>
          </cell>
          <cell r="BK3318" t="str">
            <v>No</v>
          </cell>
          <cell r="BL3318" t="str">
            <v>No</v>
          </cell>
        </row>
        <row r="3319">
          <cell r="AE3319">
            <v>315</v>
          </cell>
          <cell r="AF3319">
            <v>1</v>
          </cell>
          <cell r="AG3319">
            <v>1</v>
          </cell>
          <cell r="AH3319">
            <v>1</v>
          </cell>
          <cell r="AI3319">
            <v>1</v>
          </cell>
          <cell r="AJ3319">
            <v>0</v>
          </cell>
          <cell r="AL3319">
            <v>55</v>
          </cell>
          <cell r="AM3319">
            <v>202</v>
          </cell>
          <cell r="AO3319" t="str">
            <v>D-2022-254-E</v>
          </cell>
          <cell r="AP3319">
            <v>4045</v>
          </cell>
          <cell r="AQ3319" t="str">
            <v>SC</v>
          </cell>
          <cell r="AR3319" t="str">
            <v>Duke Energy Progress, LLC</v>
          </cell>
          <cell r="AS3319" t="str">
            <v>DUK</v>
          </cell>
          <cell r="AT3319" t="str">
            <v>Electric</v>
          </cell>
          <cell r="AU3319">
            <v>44805</v>
          </cell>
          <cell r="AV3319">
            <v>90019</v>
          </cell>
          <cell r="AW3319">
            <v>7.18</v>
          </cell>
          <cell r="AX3319">
            <v>10.199999999999999</v>
          </cell>
          <cell r="AY3319">
            <v>53</v>
          </cell>
          <cell r="AZ3319">
            <v>1948408</v>
          </cell>
          <cell r="BA3319">
            <v>44966</v>
          </cell>
          <cell r="BB3319">
            <v>52297</v>
          </cell>
          <cell r="BC3319">
            <v>6.83</v>
          </cell>
          <cell r="BD3319">
            <v>9.6</v>
          </cell>
          <cell r="BE3319">
            <v>52.43</v>
          </cell>
          <cell r="BF3319">
            <v>44561</v>
          </cell>
          <cell r="BG3319">
            <v>1846184</v>
          </cell>
          <cell r="BH3319" t="str">
            <v>Year-end</v>
          </cell>
          <cell r="BI3319" t="str">
            <v>Vertically Integrated</v>
          </cell>
          <cell r="BJ3319" t="str">
            <v>Settled</v>
          </cell>
          <cell r="BK3319" t="str">
            <v>No</v>
          </cell>
          <cell r="BL3319" t="str">
            <v>No</v>
          </cell>
        </row>
        <row r="3320">
          <cell r="AE3320">
            <v>316</v>
          </cell>
          <cell r="AF3320">
            <v>1</v>
          </cell>
          <cell r="AG3320">
            <v>1</v>
          </cell>
          <cell r="AH3320">
            <v>1</v>
          </cell>
          <cell r="AI3320">
            <v>1</v>
          </cell>
          <cell r="AJ3320">
            <v>1</v>
          </cell>
          <cell r="AL3320">
            <v>55</v>
          </cell>
          <cell r="AM3320">
            <v>202</v>
          </cell>
          <cell r="AO3320" t="str">
            <v>D-2023-70-G</v>
          </cell>
          <cell r="AP3320">
            <v>4142</v>
          </cell>
          <cell r="AQ3320" t="str">
            <v>SC</v>
          </cell>
          <cell r="AR3320" t="str">
            <v>Dominion Energy South Carolina, Inc.</v>
          </cell>
          <cell r="AS3320" t="str">
            <v>D</v>
          </cell>
          <cell r="AT3320" t="str">
            <v>Natural Gas</v>
          </cell>
          <cell r="AU3320">
            <v>45016</v>
          </cell>
          <cell r="AV3320">
            <v>5456.7390000000005</v>
          </cell>
          <cell r="AW3320">
            <v>8.23</v>
          </cell>
          <cell r="AX3320">
            <v>10.38</v>
          </cell>
          <cell r="AY3320">
            <v>54.78</v>
          </cell>
          <cell r="AZ3320">
            <v>1058865.541</v>
          </cell>
          <cell r="BA3320">
            <v>45189</v>
          </cell>
          <cell r="BB3320">
            <v>-5127.991</v>
          </cell>
          <cell r="BC3320">
            <v>7.74</v>
          </cell>
          <cell r="BD3320">
            <v>9.49</v>
          </cell>
          <cell r="BE3320">
            <v>54.78</v>
          </cell>
          <cell r="BF3320">
            <v>44834</v>
          </cell>
          <cell r="BG3320">
            <v>1058446.7560000001</v>
          </cell>
          <cell r="BH3320" t="str">
            <v>Year-end</v>
          </cell>
          <cell r="BI3320" t="str">
            <v>Distribution</v>
          </cell>
          <cell r="BJ3320" t="str">
            <v>Settled</v>
          </cell>
          <cell r="BK3320" t="str">
            <v>No</v>
          </cell>
          <cell r="BL3320" t="str">
            <v>No</v>
          </cell>
        </row>
        <row r="3321">
          <cell r="AE3321">
            <v>317</v>
          </cell>
          <cell r="AF3321">
            <v>1</v>
          </cell>
          <cell r="AG3321">
            <v>1</v>
          </cell>
          <cell r="AH3321">
            <v>1</v>
          </cell>
          <cell r="AI3321">
            <v>1</v>
          </cell>
          <cell r="AJ3321">
            <v>1</v>
          </cell>
          <cell r="AL3321">
            <v>55</v>
          </cell>
          <cell r="AM3321">
            <v>202</v>
          </cell>
          <cell r="AO3321" t="str">
            <v>D-2023-7-G</v>
          </cell>
          <cell r="AP3321">
            <v>4207</v>
          </cell>
          <cell r="AQ3321" t="str">
            <v>SC</v>
          </cell>
          <cell r="AR3321" t="str">
            <v>Piedmont Natural Gas Company, Inc.</v>
          </cell>
          <cell r="AS3321" t="str">
            <v>DUK</v>
          </cell>
          <cell r="AT3321" t="str">
            <v>Natural Gas</v>
          </cell>
          <cell r="AU3321">
            <v>45092</v>
          </cell>
          <cell r="AV3321">
            <v>13623.84</v>
          </cell>
          <cell r="AW3321">
            <v>6.94</v>
          </cell>
          <cell r="AX3321">
            <v>9.3000000000000007</v>
          </cell>
          <cell r="AY3321">
            <v>54.05</v>
          </cell>
          <cell r="AZ3321">
            <v>561024.18000000005</v>
          </cell>
          <cell r="BA3321">
            <v>45204</v>
          </cell>
          <cell r="BB3321">
            <v>12939.9</v>
          </cell>
          <cell r="BC3321">
            <v>6.9</v>
          </cell>
          <cell r="BD3321">
            <v>9.3000000000000007</v>
          </cell>
          <cell r="BE3321">
            <v>53.13</v>
          </cell>
          <cell r="BF3321">
            <v>45016</v>
          </cell>
          <cell r="BG3321">
            <v>558582.60699999996</v>
          </cell>
          <cell r="BH3321" t="str">
            <v>Year-end</v>
          </cell>
          <cell r="BI3321" t="str">
            <v>Distribution</v>
          </cell>
          <cell r="BJ3321" t="str">
            <v>Settled</v>
          </cell>
          <cell r="BK3321" t="str">
            <v>No</v>
          </cell>
          <cell r="BL3321" t="str">
            <v>No</v>
          </cell>
        </row>
        <row r="3322">
          <cell r="AE3322">
            <v>317</v>
          </cell>
          <cell r="AF3322">
            <v>1</v>
          </cell>
          <cell r="AG3322">
            <v>1</v>
          </cell>
          <cell r="AH3322">
            <v>1</v>
          </cell>
          <cell r="AI3322">
            <v>1</v>
          </cell>
          <cell r="AJ3322">
            <v>0</v>
          </cell>
          <cell r="AL3322">
            <v>55</v>
          </cell>
          <cell r="AM3322">
            <v>202</v>
          </cell>
          <cell r="AO3322" t="str">
            <v>D-2023-388-E</v>
          </cell>
          <cell r="AP3322">
            <v>4296</v>
          </cell>
          <cell r="AQ3322" t="str">
            <v>SC</v>
          </cell>
          <cell r="AR3322" t="str">
            <v>Duke Energy Carolinas, LLC</v>
          </cell>
          <cell r="AS3322" t="str">
            <v>DUK</v>
          </cell>
          <cell r="AT3322" t="str">
            <v>Electric</v>
          </cell>
          <cell r="AU3322">
            <v>45295</v>
          </cell>
          <cell r="AV3322">
            <v>323052</v>
          </cell>
          <cell r="AW3322">
            <v>7.71</v>
          </cell>
          <cell r="AX3322">
            <v>10.5</v>
          </cell>
          <cell r="AY3322">
            <v>53</v>
          </cell>
          <cell r="AZ3322">
            <v>7326177</v>
          </cell>
          <cell r="BA3322">
            <v>45463</v>
          </cell>
          <cell r="BB3322">
            <v>233847</v>
          </cell>
          <cell r="BC3322">
            <v>7.32</v>
          </cell>
          <cell r="BD3322">
            <v>9.94</v>
          </cell>
          <cell r="BE3322">
            <v>51.21</v>
          </cell>
          <cell r="BF3322">
            <v>44926</v>
          </cell>
          <cell r="BG3322">
            <v>7446910</v>
          </cell>
          <cell r="BH3322" t="str">
            <v>Year-end</v>
          </cell>
          <cell r="BI3322" t="str">
            <v>Vertically Integrated</v>
          </cell>
          <cell r="BJ3322" t="str">
            <v>Settled</v>
          </cell>
          <cell r="BK3322" t="str">
            <v>Yes</v>
          </cell>
          <cell r="BL3322" t="str">
            <v>No</v>
          </cell>
        </row>
        <row r="3323">
          <cell r="AE3323">
            <v>317</v>
          </cell>
          <cell r="AF3323">
            <v>1</v>
          </cell>
          <cell r="AG3323">
            <v>1</v>
          </cell>
          <cell r="AH3323">
            <v>1</v>
          </cell>
          <cell r="AI3323">
            <v>1</v>
          </cell>
          <cell r="AJ3323">
            <v>0</v>
          </cell>
          <cell r="AL3323">
            <v>55</v>
          </cell>
          <cell r="AM3323">
            <v>202</v>
          </cell>
          <cell r="AO3323" t="str">
            <v>D-2024-34-E</v>
          </cell>
          <cell r="AP3323">
            <v>4328</v>
          </cell>
          <cell r="AQ3323" t="str">
            <v>SC</v>
          </cell>
          <cell r="AR3323" t="str">
            <v>Dominion Energy South Carolina, Inc.</v>
          </cell>
          <cell r="AS3323" t="str">
            <v>D</v>
          </cell>
          <cell r="AT3323" t="str">
            <v>Electric</v>
          </cell>
          <cell r="AU3323">
            <v>45352</v>
          </cell>
          <cell r="AV3323">
            <v>302894</v>
          </cell>
          <cell r="AW3323">
            <v>8.27</v>
          </cell>
          <cell r="AX3323">
            <v>10.6</v>
          </cell>
          <cell r="AY3323">
            <v>52.51</v>
          </cell>
          <cell r="AZ3323">
            <v>6896856</v>
          </cell>
          <cell r="BA3323">
            <v>45512</v>
          </cell>
          <cell r="BB3323">
            <v>219470</v>
          </cell>
          <cell r="BC3323">
            <v>7.93</v>
          </cell>
          <cell r="BD3323">
            <v>9.94</v>
          </cell>
          <cell r="BE3323">
            <v>52.51</v>
          </cell>
          <cell r="BF3323">
            <v>45199</v>
          </cell>
          <cell r="BG3323">
            <v>6669642</v>
          </cell>
          <cell r="BH3323" t="str">
            <v>Year-end</v>
          </cell>
          <cell r="BI3323" t="str">
            <v>Vertically Integrated</v>
          </cell>
          <cell r="BJ3323" t="str">
            <v>Settled</v>
          </cell>
          <cell r="BK3323" t="str">
            <v>No</v>
          </cell>
          <cell r="BL3323" t="str">
            <v>No</v>
          </cell>
        </row>
        <row r="3324">
          <cell r="AE3324">
            <v>317</v>
          </cell>
          <cell r="AF3324">
            <v>0</v>
          </cell>
          <cell r="AG3324">
            <v>1</v>
          </cell>
          <cell r="AH3324">
            <v>1</v>
          </cell>
          <cell r="AI3324">
            <v>1</v>
          </cell>
          <cell r="AJ3324">
            <v>0</v>
          </cell>
          <cell r="AL3324">
            <v>55</v>
          </cell>
          <cell r="AM3324">
            <v>203</v>
          </cell>
          <cell r="AO3324" t="str">
            <v>D-EL06-019</v>
          </cell>
          <cell r="AP3324">
            <v>-976</v>
          </cell>
          <cell r="AQ3324" t="str">
            <v>SD</v>
          </cell>
          <cell r="AR3324" t="str">
            <v>Black Hills Power, Inc.</v>
          </cell>
          <cell r="AS3324" t="str">
            <v>BKH</v>
          </cell>
          <cell r="AT3324" t="str">
            <v>Electric</v>
          </cell>
          <cell r="AU3324">
            <v>38898</v>
          </cell>
          <cell r="AV3324">
            <v>9600</v>
          </cell>
          <cell r="AW3324">
            <v>9.83</v>
          </cell>
          <cell r="AX3324">
            <v>11.75</v>
          </cell>
          <cell r="AY3324">
            <v>54.26</v>
          </cell>
          <cell r="AZ3324">
            <v>286039.22200000001</v>
          </cell>
          <cell r="BA3324">
            <v>39079</v>
          </cell>
          <cell r="BB3324">
            <v>7900</v>
          </cell>
          <cell r="BC3324" t="str">
            <v>NA</v>
          </cell>
          <cell r="BD3324" t="str">
            <v>NA</v>
          </cell>
          <cell r="BE3324" t="str">
            <v>NA</v>
          </cell>
          <cell r="BG3324" t="str">
            <v>NA</v>
          </cell>
          <cell r="BI3324" t="str">
            <v>Vertically Integrated</v>
          </cell>
          <cell r="BJ3324" t="str">
            <v>Settled</v>
          </cell>
          <cell r="BK3324" t="str">
            <v>No</v>
          </cell>
          <cell r="BL3324" t="str">
            <v>No</v>
          </cell>
        </row>
        <row r="3325">
          <cell r="AE3325">
            <v>317</v>
          </cell>
          <cell r="AF3325">
            <v>0</v>
          </cell>
          <cell r="AG3325">
            <v>1</v>
          </cell>
          <cell r="AH3325">
            <v>1</v>
          </cell>
          <cell r="AI3325">
            <v>1</v>
          </cell>
          <cell r="AJ3325">
            <v>0</v>
          </cell>
          <cell r="AL3325">
            <v>55</v>
          </cell>
          <cell r="AM3325">
            <v>203</v>
          </cell>
          <cell r="AO3325" t="str">
            <v>D-EL-95-003</v>
          </cell>
          <cell r="AP3325">
            <v>-627</v>
          </cell>
          <cell r="AQ3325" t="str">
            <v>SD</v>
          </cell>
          <cell r="AR3325" t="str">
            <v>Black Hills Power, Inc.</v>
          </cell>
          <cell r="AS3325" t="str">
            <v>BKH</v>
          </cell>
          <cell r="AT3325" t="str">
            <v>Electric</v>
          </cell>
          <cell r="AU3325">
            <v>34731</v>
          </cell>
          <cell r="AV3325">
            <v>8400</v>
          </cell>
          <cell r="AW3325">
            <v>10.130000000000001</v>
          </cell>
          <cell r="AX3325">
            <v>12.25</v>
          </cell>
          <cell r="AY3325">
            <v>45</v>
          </cell>
          <cell r="AZ3325" t="str">
            <v>NA</v>
          </cell>
          <cell r="BA3325">
            <v>34880</v>
          </cell>
          <cell r="BB3325">
            <v>5700</v>
          </cell>
          <cell r="BC3325" t="str">
            <v>NA</v>
          </cell>
          <cell r="BD3325" t="str">
            <v>NA</v>
          </cell>
          <cell r="BE3325" t="str">
            <v>NA</v>
          </cell>
          <cell r="BF3325">
            <v>34607</v>
          </cell>
          <cell r="BG3325" t="str">
            <v>NA</v>
          </cell>
          <cell r="BH3325" t="str">
            <v>Average</v>
          </cell>
          <cell r="BI3325" t="str">
            <v>Vertically Integrated</v>
          </cell>
          <cell r="BJ3325" t="str">
            <v>Settled</v>
          </cell>
          <cell r="BK3325" t="str">
            <v>No</v>
          </cell>
          <cell r="BL3325" t="str">
            <v>No</v>
          </cell>
        </row>
        <row r="3326">
          <cell r="AE3326">
            <v>317</v>
          </cell>
          <cell r="AF3326">
            <v>0</v>
          </cell>
          <cell r="AG3326">
            <v>1</v>
          </cell>
          <cell r="AH3326">
            <v>1</v>
          </cell>
          <cell r="AI3326">
            <v>1</v>
          </cell>
          <cell r="AJ3326">
            <v>0</v>
          </cell>
          <cell r="AL3326">
            <v>55</v>
          </cell>
          <cell r="AM3326">
            <v>203</v>
          </cell>
          <cell r="AO3326" t="str">
            <v>D-EL-92-016</v>
          </cell>
          <cell r="AP3326">
            <v>-626</v>
          </cell>
          <cell r="AQ3326" t="str">
            <v>SD</v>
          </cell>
          <cell r="AR3326" t="str">
            <v>Northern States Power Company</v>
          </cell>
          <cell r="AS3326" t="str">
            <v>XEL</v>
          </cell>
          <cell r="AT3326" t="str">
            <v>Electric</v>
          </cell>
          <cell r="AU3326">
            <v>33784</v>
          </cell>
          <cell r="AV3326">
            <v>6300</v>
          </cell>
          <cell r="AW3326">
            <v>10.16</v>
          </cell>
          <cell r="AX3326">
            <v>12.5</v>
          </cell>
          <cell r="AY3326">
            <v>49.9</v>
          </cell>
          <cell r="AZ3326" t="str">
            <v>NA</v>
          </cell>
          <cell r="BA3326">
            <v>33953</v>
          </cell>
          <cell r="BB3326">
            <v>4200</v>
          </cell>
          <cell r="BC3326" t="str">
            <v>NA</v>
          </cell>
          <cell r="BD3326" t="str">
            <v>NA</v>
          </cell>
          <cell r="BE3326" t="str">
            <v>NA</v>
          </cell>
          <cell r="BF3326">
            <v>33603</v>
          </cell>
          <cell r="BG3326" t="str">
            <v>NA</v>
          </cell>
          <cell r="BH3326" t="str">
            <v>Average</v>
          </cell>
          <cell r="BI3326" t="str">
            <v>Vertically Integrated</v>
          </cell>
          <cell r="BJ3326" t="str">
            <v>Settled</v>
          </cell>
          <cell r="BK3326" t="str">
            <v>Yes</v>
          </cell>
          <cell r="BL3326" t="str">
            <v>No</v>
          </cell>
        </row>
        <row r="3327">
          <cell r="AE3327">
            <v>317</v>
          </cell>
          <cell r="AF3327">
            <v>0</v>
          </cell>
          <cell r="AG3327">
            <v>1</v>
          </cell>
          <cell r="AH3327">
            <v>1</v>
          </cell>
          <cell r="AI3327">
            <v>1</v>
          </cell>
          <cell r="AJ3327">
            <v>0</v>
          </cell>
          <cell r="AL3327">
            <v>55</v>
          </cell>
          <cell r="AM3327">
            <v>203</v>
          </cell>
          <cell r="AO3327" t="str">
            <v>D-EL-90-013</v>
          </cell>
          <cell r="AP3327">
            <v>-625</v>
          </cell>
          <cell r="AQ3327" t="str">
            <v>SD</v>
          </cell>
          <cell r="AR3327" t="str">
            <v>Northern States Power Company</v>
          </cell>
          <cell r="AS3327" t="str">
            <v>XEL</v>
          </cell>
          <cell r="AT3327" t="str">
            <v>Electric</v>
          </cell>
          <cell r="AU3327">
            <v>33050</v>
          </cell>
          <cell r="AV3327">
            <v>5000</v>
          </cell>
          <cell r="AW3327">
            <v>10.24</v>
          </cell>
          <cell r="AX3327">
            <v>13.25</v>
          </cell>
          <cell r="AY3327">
            <v>47.43</v>
          </cell>
          <cell r="AZ3327" t="str">
            <v>NA</v>
          </cell>
          <cell r="BA3327">
            <v>33226</v>
          </cell>
          <cell r="BB3327">
            <v>2400</v>
          </cell>
          <cell r="BC3327">
            <v>9.73</v>
          </cell>
          <cell r="BD3327">
            <v>12</v>
          </cell>
          <cell r="BE3327">
            <v>42.5</v>
          </cell>
          <cell r="BF3327">
            <v>32873</v>
          </cell>
          <cell r="BG3327" t="str">
            <v>NA</v>
          </cell>
          <cell r="BH3327" t="str">
            <v>Average</v>
          </cell>
          <cell r="BI3327" t="str">
            <v>Vertically Integrated</v>
          </cell>
          <cell r="BJ3327" t="str">
            <v>Settled</v>
          </cell>
          <cell r="BK3327" t="str">
            <v>No</v>
          </cell>
          <cell r="BL3327" t="str">
            <v>No</v>
          </cell>
        </row>
        <row r="3328">
          <cell r="AE3328">
            <v>317</v>
          </cell>
          <cell r="AF3328">
            <v>0</v>
          </cell>
          <cell r="AG3328">
            <v>1</v>
          </cell>
          <cell r="AH3328">
            <v>1</v>
          </cell>
          <cell r="AI3328">
            <v>1</v>
          </cell>
          <cell r="AJ3328">
            <v>1</v>
          </cell>
          <cell r="AL3328">
            <v>55</v>
          </cell>
          <cell r="AM3328">
            <v>203</v>
          </cell>
          <cell r="AO3328" t="str">
            <v>D-NG07-013</v>
          </cell>
          <cell r="AP3328">
            <v>111</v>
          </cell>
          <cell r="AQ3328" t="str">
            <v>SD</v>
          </cell>
          <cell r="AR3328" t="str">
            <v>NorthWestern Energy Group, Inc.</v>
          </cell>
          <cell r="AT3328" t="str">
            <v>Natural Gas</v>
          </cell>
          <cell r="AU3328">
            <v>39234</v>
          </cell>
          <cell r="AV3328">
            <v>3682.377</v>
          </cell>
          <cell r="AW3328">
            <v>8.99</v>
          </cell>
          <cell r="AX3328">
            <v>11.25</v>
          </cell>
          <cell r="AY3328">
            <v>51.46</v>
          </cell>
          <cell r="AZ3328">
            <v>53175.851999999999</v>
          </cell>
          <cell r="BA3328">
            <v>39434</v>
          </cell>
          <cell r="BB3328">
            <v>3077.5430000000001</v>
          </cell>
          <cell r="BC3328">
            <v>7.96</v>
          </cell>
          <cell r="BD3328" t="str">
            <v>NA</v>
          </cell>
          <cell r="BE3328" t="str">
            <v>NA</v>
          </cell>
          <cell r="BF3328">
            <v>39082</v>
          </cell>
          <cell r="BG3328">
            <v>51142.682000000001</v>
          </cell>
          <cell r="BH3328" t="str">
            <v>Average</v>
          </cell>
          <cell r="BI3328" t="str">
            <v>Distribution</v>
          </cell>
          <cell r="BJ3328" t="str">
            <v>Settled</v>
          </cell>
          <cell r="BK3328" t="str">
            <v>No</v>
          </cell>
          <cell r="BL3328" t="str">
            <v>No</v>
          </cell>
        </row>
        <row r="3329">
          <cell r="AE3329">
            <v>317</v>
          </cell>
          <cell r="AF3329">
            <v>0</v>
          </cell>
          <cell r="AG3329">
            <v>1</v>
          </cell>
          <cell r="AH3329">
            <v>1</v>
          </cell>
          <cell r="AI3329">
            <v>1</v>
          </cell>
          <cell r="AJ3329">
            <v>0</v>
          </cell>
          <cell r="AL3329">
            <v>55</v>
          </cell>
          <cell r="AM3329">
            <v>203</v>
          </cell>
          <cell r="AO3329" t="str">
            <v>D-EL09-009</v>
          </cell>
          <cell r="AP3329">
            <v>505</v>
          </cell>
          <cell r="AQ3329" t="str">
            <v>SD</v>
          </cell>
          <cell r="AR3329" t="str">
            <v>Northern States Power Company</v>
          </cell>
          <cell r="AS3329" t="str">
            <v>XEL</v>
          </cell>
          <cell r="AT3329" t="str">
            <v>Electric</v>
          </cell>
          <cell r="AU3329">
            <v>39994</v>
          </cell>
          <cell r="AV3329">
            <v>18583</v>
          </cell>
          <cell r="AW3329">
            <v>9.02</v>
          </cell>
          <cell r="AX3329">
            <v>11.25</v>
          </cell>
          <cell r="AY3329">
            <v>51.63</v>
          </cell>
          <cell r="AZ3329">
            <v>282640</v>
          </cell>
          <cell r="BA3329">
            <v>40183</v>
          </cell>
          <cell r="BB3329">
            <v>10900</v>
          </cell>
          <cell r="BC3329">
            <v>8.32</v>
          </cell>
          <cell r="BD3329" t="str">
            <v>NA</v>
          </cell>
          <cell r="BE3329" t="str">
            <v>NA</v>
          </cell>
          <cell r="BG3329" t="str">
            <v>NA</v>
          </cell>
          <cell r="BI3329" t="str">
            <v>Vertically Integrated</v>
          </cell>
          <cell r="BJ3329" t="str">
            <v>Settled</v>
          </cell>
          <cell r="BK3329" t="str">
            <v>No</v>
          </cell>
          <cell r="BL3329" t="str">
            <v>No</v>
          </cell>
        </row>
        <row r="3330">
          <cell r="AE3330">
            <v>317</v>
          </cell>
          <cell r="AF3330">
            <v>0</v>
          </cell>
          <cell r="AG3330">
            <v>1</v>
          </cell>
          <cell r="AH3330">
            <v>1</v>
          </cell>
          <cell r="AI3330">
            <v>1</v>
          </cell>
          <cell r="AJ3330">
            <v>0</v>
          </cell>
          <cell r="AL3330">
            <v>55</v>
          </cell>
          <cell r="AM3330">
            <v>203</v>
          </cell>
          <cell r="AO3330" t="str">
            <v>D-EL09-018</v>
          </cell>
          <cell r="AP3330">
            <v>541</v>
          </cell>
          <cell r="AQ3330" t="str">
            <v>SD</v>
          </cell>
          <cell r="AR3330" t="str">
            <v>Black Hills Power, Inc.</v>
          </cell>
          <cell r="AS3330" t="str">
            <v>BKH</v>
          </cell>
          <cell r="AT3330" t="str">
            <v>Electric</v>
          </cell>
          <cell r="AU3330">
            <v>40085</v>
          </cell>
          <cell r="AV3330">
            <v>38759.089</v>
          </cell>
          <cell r="AW3330">
            <v>9.27</v>
          </cell>
          <cell r="AX3330">
            <v>11.5</v>
          </cell>
          <cell r="AY3330">
            <v>52</v>
          </cell>
          <cell r="AZ3330">
            <v>393433.40899999999</v>
          </cell>
          <cell r="BA3330">
            <v>40366</v>
          </cell>
          <cell r="BB3330">
            <v>22002.925999999999</v>
          </cell>
          <cell r="BC3330">
            <v>8.26</v>
          </cell>
          <cell r="BD3330" t="str">
            <v>NA</v>
          </cell>
          <cell r="BE3330" t="str">
            <v>NA</v>
          </cell>
          <cell r="BF3330">
            <v>39994</v>
          </cell>
          <cell r="BG3330">
            <v>380525.51799999998</v>
          </cell>
          <cell r="BH3330" t="str">
            <v>Average</v>
          </cell>
          <cell r="BI3330" t="str">
            <v>Vertically Integrated</v>
          </cell>
          <cell r="BJ3330" t="str">
            <v>Settled</v>
          </cell>
          <cell r="BK3330" t="str">
            <v>No</v>
          </cell>
          <cell r="BL3330" t="str">
            <v>Yes</v>
          </cell>
        </row>
        <row r="3331">
          <cell r="AE3331">
            <v>317</v>
          </cell>
          <cell r="AF3331">
            <v>0</v>
          </cell>
          <cell r="AG3331">
            <v>1</v>
          </cell>
          <cell r="AH3331">
            <v>1</v>
          </cell>
          <cell r="AI3331">
            <v>1</v>
          </cell>
          <cell r="AJ3331">
            <v>0</v>
          </cell>
          <cell r="AL3331">
            <v>55</v>
          </cell>
          <cell r="AM3331">
            <v>203</v>
          </cell>
          <cell r="AO3331" t="str">
            <v>D-F-3353</v>
          </cell>
          <cell r="AP3331">
            <v>1630</v>
          </cell>
          <cell r="AQ3331" t="str">
            <v>SD</v>
          </cell>
          <cell r="AR3331" t="str">
            <v>Northern States Power Company</v>
          </cell>
          <cell r="AS3331" t="str">
            <v>XEL</v>
          </cell>
          <cell r="AT3331" t="str">
            <v>Electric</v>
          </cell>
          <cell r="AU3331">
            <v>29395</v>
          </cell>
          <cell r="AV3331">
            <v>5100</v>
          </cell>
          <cell r="AW3331">
            <v>10.56</v>
          </cell>
          <cell r="AX3331">
            <v>15.5</v>
          </cell>
          <cell r="AY3331">
            <v>41.66</v>
          </cell>
          <cell r="AZ3331" t="str">
            <v>NA</v>
          </cell>
          <cell r="BA3331">
            <v>29544</v>
          </cell>
          <cell r="BB3331">
            <v>2400</v>
          </cell>
          <cell r="BC3331" t="str">
            <v>NA</v>
          </cell>
          <cell r="BD3331" t="str">
            <v>NA</v>
          </cell>
          <cell r="BE3331" t="str">
            <v>NA</v>
          </cell>
          <cell r="BF3331">
            <v>29220</v>
          </cell>
          <cell r="BG3331" t="str">
            <v>NA</v>
          </cell>
          <cell r="BH3331" t="str">
            <v>Average</v>
          </cell>
          <cell r="BI3331" t="str">
            <v>Vertically Integrated</v>
          </cell>
          <cell r="BJ3331" t="str">
            <v>Fully Litigated</v>
          </cell>
          <cell r="BK3331" t="str">
            <v>No</v>
          </cell>
          <cell r="BL3331" t="str">
            <v>No</v>
          </cell>
        </row>
        <row r="3332">
          <cell r="AE3332">
            <v>317</v>
          </cell>
          <cell r="AF3332">
            <v>0</v>
          </cell>
          <cell r="AG3332">
            <v>1</v>
          </cell>
          <cell r="AH3332">
            <v>1</v>
          </cell>
          <cell r="AI3332">
            <v>1</v>
          </cell>
          <cell r="AJ3332">
            <v>0</v>
          </cell>
          <cell r="AL3332">
            <v>55</v>
          </cell>
          <cell r="AM3332">
            <v>203</v>
          </cell>
          <cell r="AO3332" t="str">
            <v>D-F-3382</v>
          </cell>
          <cell r="AP3332">
            <v>1632</v>
          </cell>
          <cell r="AQ3332" t="str">
            <v>SD</v>
          </cell>
          <cell r="AR3332" t="str">
            <v>Northern States Power Company</v>
          </cell>
          <cell r="AS3332" t="str">
            <v>XEL</v>
          </cell>
          <cell r="AT3332" t="str">
            <v>Electric</v>
          </cell>
          <cell r="AU3332">
            <v>29752</v>
          </cell>
          <cell r="AV3332">
            <v>6200</v>
          </cell>
          <cell r="AW3332">
            <v>11.07</v>
          </cell>
          <cell r="AX3332">
            <v>16</v>
          </cell>
          <cell r="AY3332">
            <v>40.200000000000003</v>
          </cell>
          <cell r="AZ3332" t="str">
            <v>NA</v>
          </cell>
          <cell r="BA3332">
            <v>29934</v>
          </cell>
          <cell r="BB3332">
            <v>5200</v>
          </cell>
          <cell r="BC3332">
            <v>10.16</v>
          </cell>
          <cell r="BD3332">
            <v>14</v>
          </cell>
          <cell r="BE3332">
            <v>38.6</v>
          </cell>
          <cell r="BF3332">
            <v>29586</v>
          </cell>
          <cell r="BG3332" t="str">
            <v>NA</v>
          </cell>
          <cell r="BH3332" t="str">
            <v>Average</v>
          </cell>
          <cell r="BI3332" t="str">
            <v>Vertically Integrated</v>
          </cell>
          <cell r="BJ3332" t="str">
            <v>Fully Litigated</v>
          </cell>
          <cell r="BK3332" t="str">
            <v>No</v>
          </cell>
          <cell r="BL3332" t="str">
            <v>No</v>
          </cell>
        </row>
        <row r="3333">
          <cell r="AE3333">
            <v>317</v>
          </cell>
          <cell r="AF3333">
            <v>0</v>
          </cell>
          <cell r="AG3333">
            <v>1</v>
          </cell>
          <cell r="AH3333">
            <v>1</v>
          </cell>
          <cell r="AI3333">
            <v>1</v>
          </cell>
          <cell r="AJ3333">
            <v>0</v>
          </cell>
          <cell r="AL3333">
            <v>55</v>
          </cell>
          <cell r="AM3333">
            <v>203</v>
          </cell>
          <cell r="AO3333" t="str">
            <v>D-F-3422</v>
          </cell>
          <cell r="AP3333">
            <v>1634</v>
          </cell>
          <cell r="AQ3333" t="str">
            <v>SD</v>
          </cell>
          <cell r="AR3333" t="str">
            <v>Northern States Power Company</v>
          </cell>
          <cell r="AS3333" t="str">
            <v>XEL</v>
          </cell>
          <cell r="AT3333" t="str">
            <v>Electric</v>
          </cell>
          <cell r="AU3333">
            <v>30272</v>
          </cell>
          <cell r="AV3333">
            <v>4900</v>
          </cell>
          <cell r="AW3333">
            <v>11.3</v>
          </cell>
          <cell r="AX3333">
            <v>16</v>
          </cell>
          <cell r="AY3333">
            <v>41.89</v>
          </cell>
          <cell r="AZ3333" t="str">
            <v>NA</v>
          </cell>
          <cell r="BA3333">
            <v>30437</v>
          </cell>
          <cell r="BB3333">
            <v>3900</v>
          </cell>
          <cell r="BC3333">
            <v>10.42</v>
          </cell>
          <cell r="BD3333">
            <v>14.5</v>
          </cell>
          <cell r="BE3333">
            <v>40</v>
          </cell>
          <cell r="BF3333">
            <v>30132</v>
          </cell>
          <cell r="BG3333" t="str">
            <v>NA</v>
          </cell>
          <cell r="BH3333" t="str">
            <v>Average</v>
          </cell>
          <cell r="BI3333" t="str">
            <v>Vertically Integrated</v>
          </cell>
          <cell r="BJ3333" t="str">
            <v>Fully Litigated</v>
          </cell>
          <cell r="BK3333" t="str">
            <v>No</v>
          </cell>
          <cell r="BL3333" t="str">
            <v>No</v>
          </cell>
        </row>
        <row r="3334">
          <cell r="AE3334">
            <v>317</v>
          </cell>
          <cell r="AF3334">
            <v>0</v>
          </cell>
          <cell r="AG3334">
            <v>1</v>
          </cell>
          <cell r="AH3334">
            <v>1</v>
          </cell>
          <cell r="AI3334">
            <v>1</v>
          </cell>
          <cell r="AJ3334">
            <v>0</v>
          </cell>
          <cell r="AL3334">
            <v>55</v>
          </cell>
          <cell r="AM3334">
            <v>203</v>
          </cell>
          <cell r="AO3334" t="str">
            <v>D-F-3325</v>
          </cell>
          <cell r="AP3334">
            <v>2055</v>
          </cell>
          <cell r="AQ3334" t="str">
            <v>SD</v>
          </cell>
          <cell r="AR3334" t="str">
            <v>Black Hills Power, Inc.</v>
          </cell>
          <cell r="AS3334" t="str">
            <v>BKH</v>
          </cell>
          <cell r="AT3334" t="str">
            <v>Electric</v>
          </cell>
          <cell r="AU3334">
            <v>29145</v>
          </cell>
          <cell r="AV3334">
            <v>5300</v>
          </cell>
          <cell r="AW3334">
            <v>10.87</v>
          </cell>
          <cell r="AX3334">
            <v>14.5</v>
          </cell>
          <cell r="AY3334">
            <v>44.37</v>
          </cell>
          <cell r="AZ3334" t="str">
            <v>NA</v>
          </cell>
          <cell r="BA3334">
            <v>29264</v>
          </cell>
          <cell r="BB3334">
            <v>4000</v>
          </cell>
          <cell r="BC3334">
            <v>10.119999999999999</v>
          </cell>
          <cell r="BD3334">
            <v>12.8</v>
          </cell>
          <cell r="BE3334">
            <v>44.37</v>
          </cell>
          <cell r="BF3334">
            <v>28975</v>
          </cell>
          <cell r="BG3334" t="str">
            <v>NA</v>
          </cell>
          <cell r="BH3334" t="str">
            <v>Average</v>
          </cell>
          <cell r="BI3334" t="str">
            <v>Vertically Integrated</v>
          </cell>
          <cell r="BJ3334" t="str">
            <v>Fully Litigated</v>
          </cell>
          <cell r="BK3334" t="str">
            <v>No</v>
          </cell>
          <cell r="BL3334" t="str">
            <v>No</v>
          </cell>
        </row>
        <row r="3335">
          <cell r="AE3335">
            <v>317</v>
          </cell>
          <cell r="AF3335">
            <v>0</v>
          </cell>
          <cell r="AG3335">
            <v>1</v>
          </cell>
          <cell r="AH3335">
            <v>1</v>
          </cell>
          <cell r="AI3335">
            <v>1</v>
          </cell>
          <cell r="AJ3335">
            <v>0</v>
          </cell>
          <cell r="AL3335">
            <v>55</v>
          </cell>
          <cell r="AM3335">
            <v>203</v>
          </cell>
          <cell r="AO3335" t="str">
            <v>D-F-3354</v>
          </cell>
          <cell r="AP3335">
            <v>2056</v>
          </cell>
          <cell r="AQ3335" t="str">
            <v>SD</v>
          </cell>
          <cell r="AR3335" t="str">
            <v>Black Hills Power, Inc.</v>
          </cell>
          <cell r="AS3335" t="str">
            <v>BKH</v>
          </cell>
          <cell r="AT3335" t="str">
            <v>Electric</v>
          </cell>
          <cell r="AU3335">
            <v>29398</v>
          </cell>
          <cell r="AV3335">
            <v>4300</v>
          </cell>
          <cell r="AW3335">
            <v>11.02</v>
          </cell>
          <cell r="AX3335">
            <v>14.5</v>
          </cell>
          <cell r="AY3335">
            <v>44.4</v>
          </cell>
          <cell r="AZ3335" t="str">
            <v>NA</v>
          </cell>
          <cell r="BA3335">
            <v>29544</v>
          </cell>
          <cell r="BB3335">
            <v>1800</v>
          </cell>
          <cell r="BC3335">
            <v>10.26</v>
          </cell>
          <cell r="BD3335">
            <v>13</v>
          </cell>
          <cell r="BE3335">
            <v>45.23</v>
          </cell>
          <cell r="BF3335">
            <v>29220</v>
          </cell>
          <cell r="BG3335" t="str">
            <v>NA</v>
          </cell>
          <cell r="BH3335" t="str">
            <v>Average</v>
          </cell>
          <cell r="BI3335" t="str">
            <v>Vertically Integrated</v>
          </cell>
          <cell r="BJ3335" t="str">
            <v>Fully Litigated</v>
          </cell>
          <cell r="BK3335" t="str">
            <v>No</v>
          </cell>
          <cell r="BL3335" t="str">
            <v>No</v>
          </cell>
        </row>
        <row r="3336">
          <cell r="AE3336">
            <v>317</v>
          </cell>
          <cell r="AF3336">
            <v>0</v>
          </cell>
          <cell r="AG3336">
            <v>1</v>
          </cell>
          <cell r="AH3336">
            <v>1</v>
          </cell>
          <cell r="AI3336">
            <v>1</v>
          </cell>
          <cell r="AJ3336">
            <v>0</v>
          </cell>
          <cell r="AL3336">
            <v>55</v>
          </cell>
          <cell r="AM3336">
            <v>203</v>
          </cell>
          <cell r="AO3336" t="str">
            <v>D-F-3389</v>
          </cell>
          <cell r="AP3336">
            <v>2057</v>
          </cell>
          <cell r="AQ3336" t="str">
            <v>SD</v>
          </cell>
          <cell r="AR3336" t="str">
            <v>Black Hills Power, Inc.</v>
          </cell>
          <cell r="AS3336" t="str">
            <v>BKH</v>
          </cell>
          <cell r="AT3336" t="str">
            <v>Electric</v>
          </cell>
          <cell r="AU3336">
            <v>29872</v>
          </cell>
          <cell r="AV3336">
            <v>6400</v>
          </cell>
          <cell r="AW3336">
            <v>11.09</v>
          </cell>
          <cell r="AX3336">
            <v>17.5</v>
          </cell>
          <cell r="AY3336">
            <v>32.590000000000003</v>
          </cell>
          <cell r="AZ3336" t="str">
            <v>NA</v>
          </cell>
          <cell r="BA3336">
            <v>30054</v>
          </cell>
          <cell r="BB3336">
            <v>4600</v>
          </cell>
          <cell r="BC3336">
            <v>11.12</v>
          </cell>
          <cell r="BD3336">
            <v>14.5</v>
          </cell>
          <cell r="BE3336">
            <v>47.9</v>
          </cell>
          <cell r="BF3336">
            <v>29767</v>
          </cell>
          <cell r="BG3336" t="str">
            <v>NA</v>
          </cell>
          <cell r="BH3336" t="str">
            <v>Average</v>
          </cell>
          <cell r="BI3336" t="str">
            <v>Vertically Integrated</v>
          </cell>
          <cell r="BJ3336" t="str">
            <v>Fully Litigated</v>
          </cell>
          <cell r="BK3336" t="str">
            <v>No</v>
          </cell>
          <cell r="BL3336" t="str">
            <v>No</v>
          </cell>
        </row>
        <row r="3337">
          <cell r="AE3337">
            <v>317</v>
          </cell>
          <cell r="AF3337">
            <v>0</v>
          </cell>
          <cell r="AG3337">
            <v>1</v>
          </cell>
          <cell r="AH3337">
            <v>1</v>
          </cell>
          <cell r="AI3337">
            <v>1</v>
          </cell>
          <cell r="AJ3337">
            <v>0</v>
          </cell>
          <cell r="AL3337">
            <v>55</v>
          </cell>
          <cell r="AM3337">
            <v>203</v>
          </cell>
          <cell r="AO3337" t="str">
            <v>D-F-3359</v>
          </cell>
          <cell r="AP3337">
            <v>2058</v>
          </cell>
          <cell r="AQ3337" t="str">
            <v>SD</v>
          </cell>
          <cell r="AR3337" t="str">
            <v>NorthWestern Energy Group, Inc.</v>
          </cell>
          <cell r="AT3337" t="str">
            <v>Electric</v>
          </cell>
          <cell r="AU3337">
            <v>29451</v>
          </cell>
          <cell r="AV3337">
            <v>6100</v>
          </cell>
          <cell r="AW3337">
            <v>10.8</v>
          </cell>
          <cell r="AX3337">
            <v>15.5</v>
          </cell>
          <cell r="AY3337">
            <v>32.76</v>
          </cell>
          <cell r="AZ3337" t="str">
            <v>NA</v>
          </cell>
          <cell r="BA3337">
            <v>29609</v>
          </cell>
          <cell r="BB3337">
            <v>3100</v>
          </cell>
          <cell r="BC3337">
            <v>10.01</v>
          </cell>
          <cell r="BD3337">
            <v>13.1</v>
          </cell>
          <cell r="BE3337">
            <v>32.76</v>
          </cell>
          <cell r="BF3337">
            <v>29341</v>
          </cell>
          <cell r="BG3337" t="str">
            <v>NA</v>
          </cell>
          <cell r="BH3337" t="str">
            <v>Average</v>
          </cell>
          <cell r="BI3337" t="str">
            <v>Vertically Integrated</v>
          </cell>
          <cell r="BJ3337" t="str">
            <v>Fully Litigated</v>
          </cell>
          <cell r="BK3337" t="str">
            <v>No</v>
          </cell>
          <cell r="BL3337" t="str">
            <v>No</v>
          </cell>
        </row>
        <row r="3338">
          <cell r="AE3338">
            <v>317</v>
          </cell>
          <cell r="AF3338">
            <v>0</v>
          </cell>
          <cell r="AG3338">
            <v>1</v>
          </cell>
          <cell r="AH3338">
            <v>1</v>
          </cell>
          <cell r="AI3338">
            <v>1</v>
          </cell>
          <cell r="AJ3338">
            <v>0</v>
          </cell>
          <cell r="AL3338">
            <v>55</v>
          </cell>
          <cell r="AM3338">
            <v>203</v>
          </cell>
          <cell r="AO3338" t="str">
            <v>D-F-3367</v>
          </cell>
          <cell r="AP3338">
            <v>2059</v>
          </cell>
          <cell r="AQ3338" t="str">
            <v>SD</v>
          </cell>
          <cell r="AR3338" t="str">
            <v>NorthWestern Energy Group, Inc.</v>
          </cell>
          <cell r="AT3338" t="str">
            <v>Electric</v>
          </cell>
          <cell r="AU3338">
            <v>29530</v>
          </cell>
          <cell r="AV3338">
            <v>12400</v>
          </cell>
          <cell r="AW3338">
            <v>10.79</v>
          </cell>
          <cell r="AX3338">
            <v>15.5</v>
          </cell>
          <cell r="AY3338">
            <v>32.78</v>
          </cell>
          <cell r="AZ3338" t="str">
            <v>NA</v>
          </cell>
          <cell r="BA3338">
            <v>29693</v>
          </cell>
          <cell r="BB3338">
            <v>8500</v>
          </cell>
          <cell r="BC3338">
            <v>10.6</v>
          </cell>
          <cell r="BD3338">
            <v>14.1</v>
          </cell>
          <cell r="BE3338">
            <v>31.13</v>
          </cell>
          <cell r="BF3338">
            <v>29402</v>
          </cell>
          <cell r="BG3338" t="str">
            <v>NA</v>
          </cell>
          <cell r="BH3338" t="str">
            <v>Average</v>
          </cell>
          <cell r="BI3338" t="str">
            <v>Vertically Integrated</v>
          </cell>
          <cell r="BJ3338" t="str">
            <v>Fully Litigated</v>
          </cell>
          <cell r="BK3338" t="str">
            <v>No</v>
          </cell>
          <cell r="BL3338" t="str">
            <v>No</v>
          </cell>
        </row>
        <row r="3339">
          <cell r="AE3339">
            <v>317</v>
          </cell>
          <cell r="AF3339">
            <v>0</v>
          </cell>
          <cell r="AG3339">
            <v>1</v>
          </cell>
          <cell r="AH3339">
            <v>1</v>
          </cell>
          <cell r="AI3339">
            <v>1</v>
          </cell>
          <cell r="AJ3339">
            <v>0</v>
          </cell>
          <cell r="AL3339">
            <v>55</v>
          </cell>
          <cell r="AM3339">
            <v>203</v>
          </cell>
          <cell r="AO3339" t="str">
            <v>D-EL11-019</v>
          </cell>
          <cell r="AP3339">
            <v>2198</v>
          </cell>
          <cell r="AQ3339" t="str">
            <v>SD</v>
          </cell>
          <cell r="AR3339" t="str">
            <v>Northern States Power Company</v>
          </cell>
          <cell r="AS3339" t="str">
            <v>XEL</v>
          </cell>
          <cell r="AT3339" t="str">
            <v>Electric</v>
          </cell>
          <cell r="AU3339">
            <v>40724</v>
          </cell>
          <cell r="AV3339">
            <v>11886</v>
          </cell>
          <cell r="AW3339">
            <v>8.52</v>
          </cell>
          <cell r="AX3339">
            <v>10.65</v>
          </cell>
          <cell r="AY3339">
            <v>52.9</v>
          </cell>
          <cell r="AZ3339">
            <v>318891</v>
          </cell>
          <cell r="BA3339">
            <v>41079</v>
          </cell>
          <cell r="BB3339">
            <v>8037</v>
          </cell>
          <cell r="BC3339">
            <v>7.79</v>
          </cell>
          <cell r="BD3339">
            <v>9.25</v>
          </cell>
          <cell r="BE3339">
            <v>53.04</v>
          </cell>
          <cell r="BF3339">
            <v>40543</v>
          </cell>
          <cell r="BG3339">
            <v>319526</v>
          </cell>
          <cell r="BH3339" t="str">
            <v>Average</v>
          </cell>
          <cell r="BI3339" t="str">
            <v>Vertically Integrated</v>
          </cell>
          <cell r="BJ3339" t="str">
            <v>Fully Litigated</v>
          </cell>
          <cell r="BK3339" t="str">
            <v>No</v>
          </cell>
          <cell r="BL3339" t="str">
            <v>Yes</v>
          </cell>
        </row>
        <row r="3340">
          <cell r="AE3340">
            <v>317</v>
          </cell>
          <cell r="AF3340">
            <v>0</v>
          </cell>
          <cell r="AG3340">
            <v>1</v>
          </cell>
          <cell r="AH3340">
            <v>1</v>
          </cell>
          <cell r="AI3340">
            <v>1</v>
          </cell>
          <cell r="AJ3340">
            <v>0</v>
          </cell>
          <cell r="AL3340">
            <v>55</v>
          </cell>
          <cell r="AM3340">
            <v>203</v>
          </cell>
          <cell r="AO3340" t="str">
            <v>D-EL12-046</v>
          </cell>
          <cell r="AP3340">
            <v>2364</v>
          </cell>
          <cell r="AQ3340" t="str">
            <v>SD</v>
          </cell>
          <cell r="AR3340" t="str">
            <v>Northern States Power Company</v>
          </cell>
          <cell r="AS3340" t="str">
            <v>XEL</v>
          </cell>
          <cell r="AT3340" t="str">
            <v>Electric</v>
          </cell>
          <cell r="AU3340">
            <v>41089</v>
          </cell>
          <cell r="AV3340">
            <v>19368</v>
          </cell>
          <cell r="AW3340">
            <v>8.51</v>
          </cell>
          <cell r="AX3340">
            <v>10.65</v>
          </cell>
          <cell r="AY3340">
            <v>52.89</v>
          </cell>
          <cell r="AZ3340">
            <v>367509</v>
          </cell>
          <cell r="BA3340">
            <v>41382</v>
          </cell>
          <cell r="BB3340">
            <v>11570</v>
          </cell>
          <cell r="BC3340">
            <v>7.78</v>
          </cell>
          <cell r="BD3340" t="str">
            <v>NA</v>
          </cell>
          <cell r="BE3340" t="str">
            <v>NA</v>
          </cell>
          <cell r="BF3340">
            <v>40908</v>
          </cell>
          <cell r="BG3340">
            <v>351738</v>
          </cell>
          <cell r="BH3340" t="str">
            <v>Average</v>
          </cell>
          <cell r="BI3340" t="str">
            <v>Vertically Integrated</v>
          </cell>
          <cell r="BJ3340" t="str">
            <v>Settled</v>
          </cell>
          <cell r="BK3340" t="str">
            <v>No</v>
          </cell>
          <cell r="BL3340" t="str">
            <v>Yes</v>
          </cell>
        </row>
        <row r="3341">
          <cell r="AE3341">
            <v>317</v>
          </cell>
          <cell r="AF3341">
            <v>0</v>
          </cell>
          <cell r="AG3341">
            <v>1</v>
          </cell>
          <cell r="AH3341">
            <v>1</v>
          </cell>
          <cell r="AI3341">
            <v>1</v>
          </cell>
          <cell r="AJ3341">
            <v>0</v>
          </cell>
          <cell r="AL3341">
            <v>55</v>
          </cell>
          <cell r="AM3341">
            <v>203</v>
          </cell>
          <cell r="AO3341" t="str">
            <v>D-EL12-061</v>
          </cell>
          <cell r="AP3341">
            <v>2423</v>
          </cell>
          <cell r="AQ3341" t="str">
            <v>SD</v>
          </cell>
          <cell r="AR3341" t="str">
            <v>Black Hills Power, Inc.</v>
          </cell>
          <cell r="AS3341" t="str">
            <v>BKH</v>
          </cell>
          <cell r="AT3341" t="str">
            <v>Electric</v>
          </cell>
          <cell r="AU3341">
            <v>41260</v>
          </cell>
          <cell r="AV3341">
            <v>13745.826000000001</v>
          </cell>
          <cell r="AW3341">
            <v>8.5399999999999991</v>
          </cell>
          <cell r="AX3341">
            <v>10.25</v>
          </cell>
          <cell r="AY3341">
            <v>53.17</v>
          </cell>
          <cell r="AZ3341">
            <v>438289.04499999998</v>
          </cell>
          <cell r="BA3341">
            <v>41534</v>
          </cell>
          <cell r="BB3341">
            <v>8831.4639999999999</v>
          </cell>
          <cell r="BC3341">
            <v>7.93</v>
          </cell>
          <cell r="BD3341" t="str">
            <v>NA</v>
          </cell>
          <cell r="BE3341" t="str">
            <v>NA</v>
          </cell>
          <cell r="BG3341" t="str">
            <v>NA</v>
          </cell>
          <cell r="BI3341" t="str">
            <v>Vertically Integrated</v>
          </cell>
          <cell r="BJ3341" t="str">
            <v>Settled</v>
          </cell>
          <cell r="BK3341" t="str">
            <v>No</v>
          </cell>
          <cell r="BL3341" t="str">
            <v>Yes</v>
          </cell>
        </row>
        <row r="3342">
          <cell r="AE3342">
            <v>317</v>
          </cell>
          <cell r="AF3342">
            <v>0</v>
          </cell>
          <cell r="AG3342">
            <v>1</v>
          </cell>
          <cell r="AH3342">
            <v>1</v>
          </cell>
          <cell r="AI3342">
            <v>1</v>
          </cell>
          <cell r="AJ3342">
            <v>0</v>
          </cell>
          <cell r="AL3342">
            <v>55</v>
          </cell>
          <cell r="AM3342">
            <v>203</v>
          </cell>
          <cell r="AO3342" t="str">
            <v>D-EL14-026</v>
          </cell>
          <cell r="AP3342">
            <v>2629</v>
          </cell>
          <cell r="AQ3342" t="str">
            <v>SD</v>
          </cell>
          <cell r="AR3342" t="str">
            <v>Black Hills Power, Inc.</v>
          </cell>
          <cell r="AS3342" t="str">
            <v>BKH</v>
          </cell>
          <cell r="AT3342" t="str">
            <v>Electric</v>
          </cell>
          <cell r="AU3342">
            <v>41729</v>
          </cell>
          <cell r="AV3342">
            <v>14634.238000000001</v>
          </cell>
          <cell r="AW3342">
            <v>8.48</v>
          </cell>
          <cell r="AX3342">
            <v>10.25</v>
          </cell>
          <cell r="AY3342">
            <v>53.32</v>
          </cell>
          <cell r="AZ3342">
            <v>542701.96400000004</v>
          </cell>
          <cell r="BA3342">
            <v>42065</v>
          </cell>
          <cell r="BB3342">
            <v>6890.7460000000001</v>
          </cell>
          <cell r="BC3342">
            <v>7.76</v>
          </cell>
          <cell r="BD3342" t="str">
            <v>NA</v>
          </cell>
          <cell r="BE3342" t="str">
            <v>NA</v>
          </cell>
          <cell r="BF3342">
            <v>41547</v>
          </cell>
          <cell r="BG3342">
            <v>543925.179</v>
          </cell>
          <cell r="BH3342" t="str">
            <v>Average</v>
          </cell>
          <cell r="BI3342" t="str">
            <v>Vertically Integrated</v>
          </cell>
          <cell r="BJ3342" t="str">
            <v>Settled</v>
          </cell>
          <cell r="BK3342" t="str">
            <v>No</v>
          </cell>
          <cell r="BL3342" t="str">
            <v>Yes</v>
          </cell>
        </row>
        <row r="3343">
          <cell r="AE3343">
            <v>317</v>
          </cell>
          <cell r="AF3343">
            <v>0</v>
          </cell>
          <cell r="AG3343">
            <v>1</v>
          </cell>
          <cell r="AH3343">
            <v>1</v>
          </cell>
          <cell r="AI3343">
            <v>1</v>
          </cell>
          <cell r="AJ3343">
            <v>0</v>
          </cell>
          <cell r="AL3343">
            <v>55</v>
          </cell>
          <cell r="AM3343">
            <v>203</v>
          </cell>
          <cell r="AO3343" t="str">
            <v>D-EL14-058</v>
          </cell>
          <cell r="AP3343">
            <v>2695</v>
          </cell>
          <cell r="AQ3343" t="str">
            <v>SD</v>
          </cell>
          <cell r="AR3343" t="str">
            <v>Northern States Power Company</v>
          </cell>
          <cell r="AS3343" t="str">
            <v>XEL</v>
          </cell>
          <cell r="AT3343" t="str">
            <v>Electric</v>
          </cell>
          <cell r="AU3343">
            <v>41813</v>
          </cell>
          <cell r="AV3343">
            <v>24640</v>
          </cell>
          <cell r="AW3343">
            <v>7.84</v>
          </cell>
          <cell r="AX3343">
            <v>10.25</v>
          </cell>
          <cell r="AY3343">
            <v>53.86</v>
          </cell>
          <cell r="AZ3343">
            <v>433242</v>
          </cell>
          <cell r="BA3343">
            <v>42170</v>
          </cell>
          <cell r="BB3343">
            <v>15200</v>
          </cell>
          <cell r="BC3343">
            <v>7.22</v>
          </cell>
          <cell r="BD3343" t="str">
            <v>NA</v>
          </cell>
          <cell r="BE3343" t="str">
            <v>NA</v>
          </cell>
          <cell r="BF3343">
            <v>41639</v>
          </cell>
          <cell r="BG3343">
            <v>412436</v>
          </cell>
          <cell r="BH3343" t="str">
            <v>Average</v>
          </cell>
          <cell r="BI3343" t="str">
            <v>Vertically Integrated</v>
          </cell>
          <cell r="BJ3343" t="str">
            <v>Settled</v>
          </cell>
          <cell r="BK3343" t="str">
            <v>No</v>
          </cell>
          <cell r="BL3343" t="str">
            <v>Yes</v>
          </cell>
        </row>
        <row r="3344">
          <cell r="AE3344">
            <v>317</v>
          </cell>
          <cell r="AF3344">
            <v>0</v>
          </cell>
          <cell r="AG3344">
            <v>1</v>
          </cell>
          <cell r="AH3344">
            <v>1</v>
          </cell>
          <cell r="AI3344">
            <v>1</v>
          </cell>
          <cell r="AJ3344">
            <v>0</v>
          </cell>
          <cell r="AL3344">
            <v>55</v>
          </cell>
          <cell r="AM3344">
            <v>203</v>
          </cell>
          <cell r="AO3344" t="str">
            <v>D-EL14-106</v>
          </cell>
          <cell r="AP3344">
            <v>2750</v>
          </cell>
          <cell r="AQ3344" t="str">
            <v>SD</v>
          </cell>
          <cell r="AR3344" t="str">
            <v>NorthWestern Energy Group, Inc.</v>
          </cell>
          <cell r="AT3344" t="str">
            <v>Electric</v>
          </cell>
          <cell r="AU3344">
            <v>41992</v>
          </cell>
          <cell r="AV3344">
            <v>26509.558000000001</v>
          </cell>
          <cell r="AW3344">
            <v>7.76</v>
          </cell>
          <cell r="AX3344">
            <v>10</v>
          </cell>
          <cell r="AY3344">
            <v>53.61</v>
          </cell>
          <cell r="AZ3344">
            <v>447397.98600000003</v>
          </cell>
          <cell r="BA3344">
            <v>42306</v>
          </cell>
          <cell r="BB3344">
            <v>40687.309000000001</v>
          </cell>
          <cell r="BC3344">
            <v>7.24</v>
          </cell>
          <cell r="BD3344" t="str">
            <v>NA</v>
          </cell>
          <cell r="BE3344" t="str">
            <v>NA</v>
          </cell>
          <cell r="BG3344" t="str">
            <v>NA</v>
          </cell>
          <cell r="BI3344" t="str">
            <v>Vertically Integrated</v>
          </cell>
          <cell r="BJ3344" t="str">
            <v>Settled</v>
          </cell>
          <cell r="BK3344" t="str">
            <v>No</v>
          </cell>
          <cell r="BL3344" t="str">
            <v>Yes</v>
          </cell>
        </row>
        <row r="3345">
          <cell r="AE3345">
            <v>317</v>
          </cell>
          <cell r="AF3345">
            <v>1</v>
          </cell>
          <cell r="AG3345">
            <v>1</v>
          </cell>
          <cell r="AH3345">
            <v>1</v>
          </cell>
          <cell r="AI3345">
            <v>1</v>
          </cell>
          <cell r="AJ3345">
            <v>0</v>
          </cell>
          <cell r="AL3345">
            <v>55</v>
          </cell>
          <cell r="AM3345">
            <v>203</v>
          </cell>
          <cell r="AO3345" t="str">
            <v>D-EL18-021</v>
          </cell>
          <cell r="AP3345">
            <v>3311</v>
          </cell>
          <cell r="AQ3345" t="str">
            <v>SD</v>
          </cell>
          <cell r="AR3345" t="str">
            <v>Otter Tail Power Company</v>
          </cell>
          <cell r="AS3345" t="str">
            <v>OTTR</v>
          </cell>
          <cell r="AT3345" t="str">
            <v>Electric</v>
          </cell>
          <cell r="AU3345">
            <v>43210</v>
          </cell>
          <cell r="AV3345">
            <v>5691.2080000000005</v>
          </cell>
          <cell r="AW3345">
            <v>7.91</v>
          </cell>
          <cell r="AX3345">
            <v>10.3</v>
          </cell>
          <cell r="AY3345">
            <v>52.92</v>
          </cell>
          <cell r="AZ3345" t="str">
            <v>NA</v>
          </cell>
          <cell r="BA3345">
            <v>43599</v>
          </cell>
          <cell r="BB3345">
            <v>4830.8209999999999</v>
          </cell>
          <cell r="BC3345">
            <v>7.09</v>
          </cell>
          <cell r="BD3345">
            <v>8.75</v>
          </cell>
          <cell r="BE3345">
            <v>52.92</v>
          </cell>
          <cell r="BF3345">
            <v>43100</v>
          </cell>
          <cell r="BG3345">
            <v>83501.485000000001</v>
          </cell>
          <cell r="BH3345" t="str">
            <v>Average</v>
          </cell>
          <cell r="BI3345" t="str">
            <v>Vertically Integrated</v>
          </cell>
          <cell r="BJ3345" t="str">
            <v>Fully Litigated</v>
          </cell>
          <cell r="BK3345" t="str">
            <v>No</v>
          </cell>
          <cell r="BL3345" t="str">
            <v>Yes</v>
          </cell>
        </row>
        <row r="3346">
          <cell r="AE3346">
            <v>318</v>
          </cell>
          <cell r="AF3346">
            <v>1</v>
          </cell>
          <cell r="AG3346">
            <v>1</v>
          </cell>
          <cell r="AH3346">
            <v>1</v>
          </cell>
          <cell r="AI3346">
            <v>1</v>
          </cell>
          <cell r="AJ3346">
            <v>1</v>
          </cell>
          <cell r="AL3346">
            <v>55</v>
          </cell>
          <cell r="AM3346">
            <v>203</v>
          </cell>
          <cell r="AO3346" t="str">
            <v>D-NG22-005</v>
          </cell>
          <cell r="AP3346">
            <v>4006</v>
          </cell>
          <cell r="AQ3346" t="str">
            <v>SD</v>
          </cell>
          <cell r="AR3346" t="str">
            <v>MidAmerican Energy Company</v>
          </cell>
          <cell r="AS3346" t="str">
            <v>BRK.A</v>
          </cell>
          <cell r="AT3346" t="str">
            <v>Natural Gas</v>
          </cell>
          <cell r="AU3346">
            <v>44699</v>
          </cell>
          <cell r="AV3346">
            <v>7037</v>
          </cell>
          <cell r="AW3346">
            <v>7.6</v>
          </cell>
          <cell r="AX3346">
            <v>10.75</v>
          </cell>
          <cell r="AY3346">
            <v>53.33</v>
          </cell>
          <cell r="AZ3346">
            <v>152187</v>
          </cell>
          <cell r="BA3346">
            <v>45013</v>
          </cell>
          <cell r="BB3346">
            <v>5946.5410000000002</v>
          </cell>
          <cell r="BC3346">
            <v>6.75</v>
          </cell>
          <cell r="BD3346" t="str">
            <v>NA</v>
          </cell>
          <cell r="BE3346" t="str">
            <v>NA</v>
          </cell>
          <cell r="BF3346">
            <v>44561</v>
          </cell>
          <cell r="BG3346">
            <v>153482.079</v>
          </cell>
          <cell r="BH3346" t="str">
            <v>Average</v>
          </cell>
          <cell r="BI3346" t="str">
            <v>Distribution</v>
          </cell>
          <cell r="BJ3346" t="str">
            <v>Settled</v>
          </cell>
          <cell r="BK3346" t="str">
            <v>Yes</v>
          </cell>
          <cell r="BL3346" t="str">
            <v>Yes</v>
          </cell>
        </row>
        <row r="3347">
          <cell r="AE3347">
            <v>318</v>
          </cell>
          <cell r="AF3347">
            <v>1</v>
          </cell>
          <cell r="AG3347">
            <v>1</v>
          </cell>
          <cell r="AH3347">
            <v>1</v>
          </cell>
          <cell r="AI3347">
            <v>1</v>
          </cell>
          <cell r="AJ3347">
            <v>0</v>
          </cell>
          <cell r="AL3347">
            <v>55</v>
          </cell>
          <cell r="AM3347">
            <v>203</v>
          </cell>
          <cell r="AO3347" t="str">
            <v>D-EL22-017</v>
          </cell>
          <cell r="AP3347">
            <v>4034</v>
          </cell>
          <cell r="AQ3347" t="str">
            <v>SD</v>
          </cell>
          <cell r="AR3347" t="str">
            <v>Northern States Power Company</v>
          </cell>
          <cell r="AS3347" t="str">
            <v>XEL</v>
          </cell>
          <cell r="AT3347" t="str">
            <v>Electric</v>
          </cell>
          <cell r="AU3347">
            <v>44742</v>
          </cell>
          <cell r="AV3347">
            <v>85823.46</v>
          </cell>
          <cell r="AW3347">
            <v>7.65</v>
          </cell>
          <cell r="AX3347">
            <v>10.75</v>
          </cell>
          <cell r="AY3347">
            <v>53.01</v>
          </cell>
          <cell r="AZ3347">
            <v>947135</v>
          </cell>
          <cell r="BA3347">
            <v>45083</v>
          </cell>
          <cell r="BB3347">
            <v>44612</v>
          </cell>
          <cell r="BC3347">
            <v>6.82</v>
          </cell>
          <cell r="BD3347" t="str">
            <v>NA</v>
          </cell>
          <cell r="BE3347" t="str">
            <v>NA</v>
          </cell>
          <cell r="BF3347">
            <v>44561</v>
          </cell>
          <cell r="BG3347">
            <v>829155</v>
          </cell>
          <cell r="BH3347" t="str">
            <v>Average</v>
          </cell>
          <cell r="BI3347" t="str">
            <v>Vertically Integrated</v>
          </cell>
          <cell r="BJ3347" t="str">
            <v>Settled</v>
          </cell>
          <cell r="BK3347" t="str">
            <v>No</v>
          </cell>
          <cell r="BL3347" t="str">
            <v>Yes</v>
          </cell>
        </row>
        <row r="3348">
          <cell r="AE3348">
            <v>318</v>
          </cell>
          <cell r="AF3348">
            <v>1</v>
          </cell>
          <cell r="AG3348">
            <v>1</v>
          </cell>
          <cell r="AH3348">
            <v>1</v>
          </cell>
          <cell r="AI3348">
            <v>1</v>
          </cell>
          <cell r="AJ3348">
            <v>0</v>
          </cell>
          <cell r="AL3348">
            <v>55</v>
          </cell>
          <cell r="AM3348">
            <v>203</v>
          </cell>
          <cell r="AO3348" t="str">
            <v>D-EL23-016</v>
          </cell>
          <cell r="AP3348">
            <v>4210</v>
          </cell>
          <cell r="AQ3348" t="str">
            <v>SD</v>
          </cell>
          <cell r="AR3348" t="str">
            <v>NorthWestern Energy Group, Inc.</v>
          </cell>
          <cell r="AT3348" t="str">
            <v>Electric</v>
          </cell>
          <cell r="AU3348">
            <v>45092</v>
          </cell>
          <cell r="AV3348">
            <v>30873.649000000001</v>
          </cell>
          <cell r="AW3348">
            <v>7.54</v>
          </cell>
          <cell r="AX3348">
            <v>10.7</v>
          </cell>
          <cell r="AY3348">
            <v>50.5</v>
          </cell>
          <cell r="AZ3348">
            <v>787278.75100000005</v>
          </cell>
          <cell r="BA3348">
            <v>45300</v>
          </cell>
          <cell r="BB3348">
            <v>21520.114000000001</v>
          </cell>
          <cell r="BC3348">
            <v>6.81</v>
          </cell>
          <cell r="BD3348" t="str">
            <v>NA</v>
          </cell>
          <cell r="BE3348" t="str">
            <v>NA</v>
          </cell>
          <cell r="BF3348">
            <v>44926</v>
          </cell>
          <cell r="BG3348">
            <v>791809.02100000007</v>
          </cell>
          <cell r="BH3348" t="str">
            <v>Average</v>
          </cell>
          <cell r="BI3348" t="str">
            <v>Vertically Integrated</v>
          </cell>
          <cell r="BJ3348" t="str">
            <v>Settled</v>
          </cell>
          <cell r="BK3348" t="str">
            <v>No</v>
          </cell>
          <cell r="BL3348" t="str">
            <v>No</v>
          </cell>
        </row>
        <row r="3349">
          <cell r="AE3349">
            <v>319</v>
          </cell>
          <cell r="AF3349">
            <v>1</v>
          </cell>
          <cell r="AG3349">
            <v>1</v>
          </cell>
          <cell r="AH3349">
            <v>1</v>
          </cell>
          <cell r="AI3349">
            <v>1</v>
          </cell>
          <cell r="AJ3349">
            <v>1</v>
          </cell>
          <cell r="AL3349">
            <v>55</v>
          </cell>
          <cell r="AM3349">
            <v>203</v>
          </cell>
          <cell r="AO3349" t="str">
            <v>D-NG23-014</v>
          </cell>
          <cell r="AP3349">
            <v>4238</v>
          </cell>
          <cell r="AQ3349" t="str">
            <v>SD</v>
          </cell>
          <cell r="AR3349" t="str">
            <v>MDU Resources Group, Inc.</v>
          </cell>
          <cell r="AT3349" t="str">
            <v>Natural Gas</v>
          </cell>
          <cell r="AU3349">
            <v>45153</v>
          </cell>
          <cell r="AV3349">
            <v>7420.4800000000005</v>
          </cell>
          <cell r="AW3349">
            <v>7.6</v>
          </cell>
          <cell r="AX3349">
            <v>10.5</v>
          </cell>
          <cell r="AY3349">
            <v>50.39</v>
          </cell>
          <cell r="AZ3349">
            <v>77110.997000000003</v>
          </cell>
          <cell r="BA3349">
            <v>45517</v>
          </cell>
          <cell r="BB3349">
            <v>5369.3330000000005</v>
          </cell>
          <cell r="BC3349">
            <v>7.01</v>
          </cell>
          <cell r="BD3349" t="str">
            <v>NA</v>
          </cell>
          <cell r="BE3349" t="str">
            <v>NA</v>
          </cell>
          <cell r="BF3349">
            <v>44926</v>
          </cell>
          <cell r="BG3349">
            <v>71781.040999999997</v>
          </cell>
          <cell r="BH3349" t="str">
            <v>Average</v>
          </cell>
          <cell r="BI3349" t="str">
            <v>Distribution</v>
          </cell>
          <cell r="BJ3349" t="str">
            <v>Settled</v>
          </cell>
          <cell r="BK3349" t="str">
            <v>No</v>
          </cell>
          <cell r="BL3349" t="str">
            <v>Yes</v>
          </cell>
        </row>
        <row r="3350">
          <cell r="AE3350">
            <v>319</v>
          </cell>
          <cell r="AF3350">
            <v>1</v>
          </cell>
          <cell r="AG3350">
            <v>1</v>
          </cell>
          <cell r="AH3350">
            <v>1</v>
          </cell>
          <cell r="AI3350">
            <v>1</v>
          </cell>
          <cell r="AJ3350">
            <v>0</v>
          </cell>
          <cell r="AL3350">
            <v>55</v>
          </cell>
          <cell r="AM3350">
            <v>203</v>
          </cell>
          <cell r="AO3350" t="str">
            <v>D-EL23-020</v>
          </cell>
          <cell r="AP3350">
            <v>4239</v>
          </cell>
          <cell r="AQ3350" t="str">
            <v>SD</v>
          </cell>
          <cell r="AR3350" t="str">
            <v>MDU Resources Group, Inc.</v>
          </cell>
          <cell r="AT3350" t="str">
            <v>Electric</v>
          </cell>
          <cell r="AU3350">
            <v>45153</v>
          </cell>
          <cell r="AV3350">
            <v>6169.8760000000002</v>
          </cell>
          <cell r="AW3350">
            <v>7.6</v>
          </cell>
          <cell r="AX3350">
            <v>10.5</v>
          </cell>
          <cell r="AY3350">
            <v>50.39</v>
          </cell>
          <cell r="AZ3350">
            <v>74167.042000000001</v>
          </cell>
          <cell r="BA3350">
            <v>45517</v>
          </cell>
          <cell r="BB3350">
            <v>4581.8559999999998</v>
          </cell>
          <cell r="BC3350">
            <v>7.01</v>
          </cell>
          <cell r="BD3350" t="str">
            <v>NA</v>
          </cell>
          <cell r="BE3350" t="str">
            <v>NA</v>
          </cell>
          <cell r="BF3350">
            <v>44926</v>
          </cell>
          <cell r="BG3350">
            <v>73806.612999999998</v>
          </cell>
          <cell r="BH3350" t="str">
            <v>Average</v>
          </cell>
          <cell r="BI3350" t="str">
            <v>Vertically Integrated</v>
          </cell>
          <cell r="BJ3350" t="str">
            <v>Settled</v>
          </cell>
          <cell r="BK3350" t="str">
            <v>No</v>
          </cell>
          <cell r="BL3350" t="str">
            <v>Yes</v>
          </cell>
        </row>
        <row r="3351">
          <cell r="AE3351">
            <v>320</v>
          </cell>
          <cell r="AF3351">
            <v>1</v>
          </cell>
          <cell r="AG3351">
            <v>1</v>
          </cell>
          <cell r="AH3351">
            <v>1</v>
          </cell>
          <cell r="AI3351">
            <v>1</v>
          </cell>
          <cell r="AJ3351">
            <v>1</v>
          </cell>
          <cell r="AL3351">
            <v>55</v>
          </cell>
          <cell r="AM3351">
            <v>203</v>
          </cell>
          <cell r="AO3351" t="str">
            <v>D-NG24-005</v>
          </cell>
          <cell r="AP3351">
            <v>4424</v>
          </cell>
          <cell r="AQ3351" t="str">
            <v>SD</v>
          </cell>
          <cell r="AR3351" t="str">
            <v>NorthWestern Energy Group, Inc.</v>
          </cell>
          <cell r="AT3351" t="str">
            <v>Natural Gas</v>
          </cell>
          <cell r="AU3351">
            <v>45464</v>
          </cell>
          <cell r="AV3351">
            <v>6043.2219999999998</v>
          </cell>
          <cell r="AW3351">
            <v>7.75</v>
          </cell>
          <cell r="AX3351">
            <v>10.7</v>
          </cell>
          <cell r="AY3351">
            <v>53.13</v>
          </cell>
          <cell r="AZ3351">
            <v>95607.267999999996</v>
          </cell>
          <cell r="BA3351">
            <v>45643</v>
          </cell>
          <cell r="BB3351">
            <v>4599.335</v>
          </cell>
          <cell r="BC3351">
            <v>6.91</v>
          </cell>
          <cell r="BD3351" t="str">
            <v>NA</v>
          </cell>
          <cell r="BE3351" t="str">
            <v>NA</v>
          </cell>
          <cell r="BF3351">
            <v>45291</v>
          </cell>
          <cell r="BG3351">
            <v>96198.797000000006</v>
          </cell>
          <cell r="BH3351" t="str">
            <v>Average</v>
          </cell>
          <cell r="BI3351" t="str">
            <v>Distribution</v>
          </cell>
          <cell r="BJ3351" t="str">
            <v>Settled</v>
          </cell>
          <cell r="BK3351" t="str">
            <v>No</v>
          </cell>
          <cell r="BL3351" t="str">
            <v>No</v>
          </cell>
        </row>
        <row r="3352">
          <cell r="AE3352">
            <v>320</v>
          </cell>
          <cell r="AF3352">
            <v>0</v>
          </cell>
          <cell r="AG3352">
            <v>1</v>
          </cell>
          <cell r="AH3352">
            <v>1</v>
          </cell>
          <cell r="AI3352">
            <v>1</v>
          </cell>
          <cell r="AJ3352">
            <v>1</v>
          </cell>
          <cell r="AL3352">
            <v>55</v>
          </cell>
          <cell r="AM3352">
            <v>203</v>
          </cell>
          <cell r="AO3352" t="str">
            <v>D-NG11-003</v>
          </cell>
          <cell r="AP3352">
            <v>4425</v>
          </cell>
          <cell r="AQ3352" t="str">
            <v>SD</v>
          </cell>
          <cell r="AR3352" t="str">
            <v>NorthWestern Energy Group, Inc.</v>
          </cell>
          <cell r="AT3352" t="str">
            <v>Natural Gas</v>
          </cell>
          <cell r="AU3352">
            <v>40683</v>
          </cell>
          <cell r="AV3352">
            <v>4123.0349999999999</v>
          </cell>
          <cell r="AW3352">
            <v>8.68</v>
          </cell>
          <cell r="AX3352">
            <v>10.9</v>
          </cell>
          <cell r="AY3352">
            <v>56.13</v>
          </cell>
          <cell r="AZ3352">
            <v>67485.680000000008</v>
          </cell>
          <cell r="BA3352">
            <v>40869</v>
          </cell>
          <cell r="BB3352">
            <v>1846.807</v>
          </cell>
          <cell r="BC3352">
            <v>7.79</v>
          </cell>
          <cell r="BD3352" t="str">
            <v>NA</v>
          </cell>
          <cell r="BE3352" t="str">
            <v>NA</v>
          </cell>
          <cell r="BF3352">
            <v>40543</v>
          </cell>
          <cell r="BG3352">
            <v>65902.407999999996</v>
          </cell>
          <cell r="BH3352" t="str">
            <v>Average</v>
          </cell>
          <cell r="BI3352" t="str">
            <v>Distribution</v>
          </cell>
          <cell r="BJ3352" t="str">
            <v>Settled</v>
          </cell>
          <cell r="BK3352" t="str">
            <v>No</v>
          </cell>
          <cell r="BL3352" t="str">
            <v>No</v>
          </cell>
        </row>
        <row r="3353">
          <cell r="AE3353">
            <v>320</v>
          </cell>
          <cell r="AF3353">
            <v>0</v>
          </cell>
          <cell r="AG3353">
            <v>1</v>
          </cell>
          <cell r="AH3353">
            <v>1</v>
          </cell>
          <cell r="AI3353">
            <v>1</v>
          </cell>
          <cell r="AJ3353">
            <v>1</v>
          </cell>
          <cell r="AL3353">
            <v>55</v>
          </cell>
          <cell r="AM3353">
            <v>204</v>
          </cell>
          <cell r="AO3353" t="str">
            <v>D-06-00175</v>
          </cell>
          <cell r="AP3353">
            <v>-942</v>
          </cell>
          <cell r="AQ3353" t="str">
            <v>TN</v>
          </cell>
          <cell r="AR3353" t="str">
            <v>Chattanooga Gas Company</v>
          </cell>
          <cell r="AS3353" t="str">
            <v>SO</v>
          </cell>
          <cell r="AT3353" t="str">
            <v>Natural Gas</v>
          </cell>
          <cell r="AU3353">
            <v>38898</v>
          </cell>
          <cell r="AV3353">
            <v>5816.9740000000002</v>
          </cell>
          <cell r="AW3353">
            <v>8.64</v>
          </cell>
          <cell r="AX3353">
            <v>11.5</v>
          </cell>
          <cell r="AY3353">
            <v>46.38</v>
          </cell>
          <cell r="AZ3353">
            <v>108236.152</v>
          </cell>
          <cell r="BA3353">
            <v>39056</v>
          </cell>
          <cell r="BB3353">
            <v>2754.6410000000001</v>
          </cell>
          <cell r="BC3353">
            <v>7.89</v>
          </cell>
          <cell r="BD3353">
            <v>10.199999999999999</v>
          </cell>
          <cell r="BE3353">
            <v>44.8</v>
          </cell>
          <cell r="BF3353">
            <v>38807</v>
          </cell>
          <cell r="BG3353">
            <v>106361.541</v>
          </cell>
          <cell r="BH3353" t="str">
            <v>Average</v>
          </cell>
          <cell r="BI3353" t="str">
            <v>Distribution</v>
          </cell>
          <cell r="BJ3353" t="str">
            <v>Settled</v>
          </cell>
          <cell r="BK3353" t="str">
            <v>No</v>
          </cell>
          <cell r="BL3353" t="str">
            <v>No</v>
          </cell>
        </row>
        <row r="3354">
          <cell r="AE3354">
            <v>320</v>
          </cell>
          <cell r="AF3354">
            <v>0</v>
          </cell>
          <cell r="AG3354">
            <v>1</v>
          </cell>
          <cell r="AH3354">
            <v>1</v>
          </cell>
          <cell r="AI3354">
            <v>1</v>
          </cell>
          <cell r="AJ3354">
            <v>1</v>
          </cell>
          <cell r="AL3354">
            <v>55</v>
          </cell>
          <cell r="AM3354">
            <v>204</v>
          </cell>
          <cell r="AO3354" t="str">
            <v>D-99-00994</v>
          </cell>
          <cell r="AP3354">
            <v>-756</v>
          </cell>
          <cell r="AQ3354" t="str">
            <v>TN</v>
          </cell>
          <cell r="AR3354" t="str">
            <v>Piedmont Natural Gas Company, Inc.</v>
          </cell>
          <cell r="AS3354" t="str">
            <v>DUK</v>
          </cell>
          <cell r="AT3354" t="str">
            <v>Natural Gas</v>
          </cell>
          <cell r="AU3354">
            <v>36524</v>
          </cell>
          <cell r="AV3354">
            <v>10100</v>
          </cell>
          <cell r="AW3354">
            <v>10.5</v>
          </cell>
          <cell r="AX3354">
            <v>12.5</v>
          </cell>
          <cell r="AY3354">
            <v>54.6</v>
          </cell>
          <cell r="AZ3354" t="str">
            <v>NA</v>
          </cell>
          <cell r="BA3354">
            <v>36682</v>
          </cell>
          <cell r="BB3354">
            <v>4900</v>
          </cell>
          <cell r="BC3354">
            <v>9.56</v>
          </cell>
          <cell r="BD3354" t="str">
            <v>NA</v>
          </cell>
          <cell r="BE3354" t="str">
            <v>NA</v>
          </cell>
          <cell r="BG3354" t="str">
            <v>NA</v>
          </cell>
          <cell r="BI3354" t="str">
            <v>Distribution</v>
          </cell>
          <cell r="BJ3354" t="str">
            <v>Settled</v>
          </cell>
          <cell r="BK3354" t="str">
            <v>No</v>
          </cell>
          <cell r="BL3354" t="str">
            <v>No</v>
          </cell>
        </row>
        <row r="3355">
          <cell r="AE3355">
            <v>320</v>
          </cell>
          <cell r="AF3355">
            <v>0</v>
          </cell>
          <cell r="AG3355">
            <v>1</v>
          </cell>
          <cell r="AH3355">
            <v>1</v>
          </cell>
          <cell r="AI3355">
            <v>1</v>
          </cell>
          <cell r="AJ3355">
            <v>1</v>
          </cell>
          <cell r="AL3355">
            <v>55</v>
          </cell>
          <cell r="AM3355">
            <v>204</v>
          </cell>
          <cell r="AO3355" t="str">
            <v>D-95-02116</v>
          </cell>
          <cell r="AP3355">
            <v>-753</v>
          </cell>
          <cell r="AQ3355" t="str">
            <v>TN</v>
          </cell>
          <cell r="AR3355" t="str">
            <v>Chattanooga Gas Company</v>
          </cell>
          <cell r="AS3355" t="str">
            <v>SO</v>
          </cell>
          <cell r="AT3355" t="str">
            <v>Natural Gas</v>
          </cell>
          <cell r="AU3355">
            <v>34820</v>
          </cell>
          <cell r="AV3355">
            <v>5200</v>
          </cell>
          <cell r="AW3355">
            <v>10.029999999999999</v>
          </cell>
          <cell r="AX3355">
            <v>12.5</v>
          </cell>
          <cell r="AY3355">
            <v>45.82</v>
          </cell>
          <cell r="AZ3355" t="str">
            <v>NA</v>
          </cell>
          <cell r="BA3355">
            <v>34983</v>
          </cell>
          <cell r="BB3355">
            <v>2500</v>
          </cell>
          <cell r="BC3355" t="str">
            <v>NA</v>
          </cell>
          <cell r="BD3355" t="str">
            <v>NA</v>
          </cell>
          <cell r="BE3355" t="str">
            <v>NA</v>
          </cell>
          <cell r="BG3355" t="str">
            <v>NA</v>
          </cell>
          <cell r="BI3355" t="str">
            <v>Distribution</v>
          </cell>
          <cell r="BJ3355" t="str">
            <v>Settled</v>
          </cell>
          <cell r="BK3355" t="str">
            <v>No</v>
          </cell>
          <cell r="BL3355" t="str">
            <v>No</v>
          </cell>
        </row>
        <row r="3356">
          <cell r="AE3356">
            <v>320</v>
          </cell>
          <cell r="AF3356">
            <v>0</v>
          </cell>
          <cell r="AG3356">
            <v>1</v>
          </cell>
          <cell r="AH3356">
            <v>1</v>
          </cell>
          <cell r="AI3356">
            <v>1</v>
          </cell>
          <cell r="AJ3356">
            <v>0</v>
          </cell>
          <cell r="AL3356">
            <v>55</v>
          </cell>
          <cell r="AM3356">
            <v>205</v>
          </cell>
          <cell r="AO3356" t="str">
            <v>D-92-04425</v>
          </cell>
          <cell r="AP3356">
            <v>-750</v>
          </cell>
          <cell r="AQ3356" t="str">
            <v>TN</v>
          </cell>
          <cell r="AR3356" t="str">
            <v>Kingsport Power Company</v>
          </cell>
          <cell r="AS3356" t="str">
            <v>AEP</v>
          </cell>
          <cell r="AT3356" t="str">
            <v>Electric</v>
          </cell>
          <cell r="AU3356">
            <v>33750</v>
          </cell>
          <cell r="AV3356">
            <v>5500</v>
          </cell>
          <cell r="AW3356">
            <v>11.26</v>
          </cell>
          <cell r="AX3356">
            <v>12.6</v>
          </cell>
          <cell r="AY3356">
            <v>46.06</v>
          </cell>
          <cell r="AZ3356" t="str">
            <v>NA</v>
          </cell>
          <cell r="BA3356">
            <v>33911</v>
          </cell>
          <cell r="BB3356">
            <v>4600</v>
          </cell>
          <cell r="BC3356">
            <v>10.7</v>
          </cell>
          <cell r="BD3356">
            <v>12</v>
          </cell>
          <cell r="BE3356" t="str">
            <v>NA</v>
          </cell>
          <cell r="BG3356" t="str">
            <v>NA</v>
          </cell>
          <cell r="BI3356" t="str">
            <v>Vertically Integrated</v>
          </cell>
          <cell r="BJ3356" t="str">
            <v>Settled</v>
          </cell>
          <cell r="BK3356" t="str">
            <v>No</v>
          </cell>
          <cell r="BL3356" t="str">
            <v>No</v>
          </cell>
        </row>
        <row r="3357">
          <cell r="AE3357">
            <v>320</v>
          </cell>
          <cell r="AF3357">
            <v>0</v>
          </cell>
          <cell r="AG3357">
            <v>1</v>
          </cell>
          <cell r="AH3357">
            <v>1</v>
          </cell>
          <cell r="AI3357">
            <v>1</v>
          </cell>
          <cell r="AJ3357">
            <v>1</v>
          </cell>
          <cell r="AL3357">
            <v>55</v>
          </cell>
          <cell r="AM3357">
            <v>205</v>
          </cell>
          <cell r="AO3357" t="str">
            <v>D-97-00982</v>
          </cell>
          <cell r="AP3357">
            <v>-610</v>
          </cell>
          <cell r="AQ3357" t="str">
            <v>TN</v>
          </cell>
          <cell r="AR3357" t="str">
            <v>Chattanooga Gas Company</v>
          </cell>
          <cell r="AS3357" t="str">
            <v>SO</v>
          </cell>
          <cell r="AT3357" t="str">
            <v>Natural Gas</v>
          </cell>
          <cell r="AU3357">
            <v>35551</v>
          </cell>
          <cell r="AV3357">
            <v>4400</v>
          </cell>
          <cell r="AW3357">
            <v>9.61</v>
          </cell>
          <cell r="AX3357">
            <v>12.25</v>
          </cell>
          <cell r="AY3357">
            <v>44.2</v>
          </cell>
          <cell r="AZ3357" t="str">
            <v>NA</v>
          </cell>
          <cell r="BA3357">
            <v>36075</v>
          </cell>
          <cell r="BB3357">
            <v>-1200</v>
          </cell>
          <cell r="BC3357">
            <v>9.08</v>
          </cell>
          <cell r="BD3357">
            <v>11.06</v>
          </cell>
          <cell r="BE3357">
            <v>44.16</v>
          </cell>
          <cell r="BF3357">
            <v>35338</v>
          </cell>
          <cell r="BG3357" t="str">
            <v>NA</v>
          </cell>
          <cell r="BH3357" t="str">
            <v>Average</v>
          </cell>
          <cell r="BI3357" t="str">
            <v>Distribution</v>
          </cell>
          <cell r="BJ3357" t="str">
            <v>Fully Litigated</v>
          </cell>
          <cell r="BK3357" t="str">
            <v>No</v>
          </cell>
          <cell r="BL3357" t="str">
            <v>No</v>
          </cell>
        </row>
        <row r="3358">
          <cell r="AE3358">
            <v>320</v>
          </cell>
          <cell r="AF3358">
            <v>0</v>
          </cell>
          <cell r="AG3358">
            <v>1</v>
          </cell>
          <cell r="AH3358">
            <v>1</v>
          </cell>
          <cell r="AI3358">
            <v>1</v>
          </cell>
          <cell r="AJ3358">
            <v>1</v>
          </cell>
          <cell r="AL3358">
            <v>55</v>
          </cell>
          <cell r="AM3358">
            <v>205</v>
          </cell>
          <cell r="AO3358" t="str">
            <v>D-96-00977</v>
          </cell>
          <cell r="AP3358">
            <v>-608</v>
          </cell>
          <cell r="AQ3358" t="str">
            <v>TN</v>
          </cell>
          <cell r="AR3358" t="str">
            <v>Piedmont Natural Gas Company, Inc.</v>
          </cell>
          <cell r="AS3358" t="str">
            <v>DUK</v>
          </cell>
          <cell r="AT3358" t="str">
            <v>Natural Gas</v>
          </cell>
          <cell r="AU3358">
            <v>35217</v>
          </cell>
          <cell r="AV3358">
            <v>7900</v>
          </cell>
          <cell r="AW3358">
            <v>10.71</v>
          </cell>
          <cell r="AX3358">
            <v>13</v>
          </cell>
          <cell r="AY3358">
            <v>51.8</v>
          </cell>
          <cell r="AZ3358">
            <v>201900</v>
          </cell>
          <cell r="BA3358">
            <v>35416</v>
          </cell>
          <cell r="BB3358">
            <v>4400</v>
          </cell>
          <cell r="BC3358">
            <v>9.85</v>
          </cell>
          <cell r="BD3358">
            <v>11.5</v>
          </cell>
          <cell r="BE3358">
            <v>49.6</v>
          </cell>
          <cell r="BF3358">
            <v>35064</v>
          </cell>
          <cell r="BG3358">
            <v>200700</v>
          </cell>
          <cell r="BH3358" t="str">
            <v>Average</v>
          </cell>
          <cell r="BI3358" t="str">
            <v>Distribution</v>
          </cell>
          <cell r="BJ3358" t="str">
            <v>Fully Litigated</v>
          </cell>
          <cell r="BK3358" t="str">
            <v>No</v>
          </cell>
          <cell r="BL3358" t="str">
            <v>No</v>
          </cell>
        </row>
        <row r="3359">
          <cell r="AE3359">
            <v>320</v>
          </cell>
          <cell r="AF3359">
            <v>0</v>
          </cell>
          <cell r="AG3359">
            <v>1</v>
          </cell>
          <cell r="AH3359">
            <v>1</v>
          </cell>
          <cell r="AI3359">
            <v>1</v>
          </cell>
          <cell r="AJ3359">
            <v>1</v>
          </cell>
          <cell r="AL3359">
            <v>55</v>
          </cell>
          <cell r="AM3359">
            <v>205</v>
          </cell>
          <cell r="AO3359" t="str">
            <v>D-94-01054</v>
          </cell>
          <cell r="AP3359">
            <v>-598</v>
          </cell>
          <cell r="AQ3359" t="str">
            <v>TN</v>
          </cell>
          <cell r="AR3359" t="str">
            <v>Piedmont Natural Gas Company, Inc.</v>
          </cell>
          <cell r="AS3359" t="str">
            <v>DUK</v>
          </cell>
          <cell r="AT3359" t="str">
            <v>Natural Gas</v>
          </cell>
          <cell r="AU3359">
            <v>34453</v>
          </cell>
          <cell r="AV3359">
            <v>11100</v>
          </cell>
          <cell r="AW3359">
            <v>10.59</v>
          </cell>
          <cell r="AX3359">
            <v>12.5</v>
          </cell>
          <cell r="AY3359">
            <v>51.74</v>
          </cell>
          <cell r="AZ3359">
            <v>169300</v>
          </cell>
          <cell r="BA3359">
            <v>34627</v>
          </cell>
          <cell r="BB3359">
            <v>6800</v>
          </cell>
          <cell r="BC3359">
            <v>10.220000000000001</v>
          </cell>
          <cell r="BD3359" t="str">
            <v>NA</v>
          </cell>
          <cell r="BE3359" t="str">
            <v>NA</v>
          </cell>
          <cell r="BF3359">
            <v>34334</v>
          </cell>
          <cell r="BG3359">
            <v>168400</v>
          </cell>
          <cell r="BH3359" t="str">
            <v>Average</v>
          </cell>
          <cell r="BI3359" t="str">
            <v>Distribution</v>
          </cell>
          <cell r="BJ3359" t="str">
            <v>Settled</v>
          </cell>
          <cell r="BK3359" t="str">
            <v>No</v>
          </cell>
          <cell r="BL3359" t="str">
            <v>No</v>
          </cell>
        </row>
        <row r="3360">
          <cell r="AE3360">
            <v>320</v>
          </cell>
          <cell r="AF3360">
            <v>0</v>
          </cell>
          <cell r="AG3360">
            <v>1</v>
          </cell>
          <cell r="AH3360">
            <v>1</v>
          </cell>
          <cell r="AI3360">
            <v>1</v>
          </cell>
          <cell r="AJ3360">
            <v>1</v>
          </cell>
          <cell r="AL3360">
            <v>55</v>
          </cell>
          <cell r="AM3360">
            <v>205</v>
          </cell>
          <cell r="AO3360" t="str">
            <v>D-93-06946</v>
          </cell>
          <cell r="AP3360">
            <v>-595</v>
          </cell>
          <cell r="AQ3360" t="str">
            <v>TN</v>
          </cell>
          <cell r="AR3360" t="str">
            <v>Chattanooga Gas Company</v>
          </cell>
          <cell r="AS3360" t="str">
            <v>SO</v>
          </cell>
          <cell r="AT3360" t="str">
            <v>Natural Gas</v>
          </cell>
          <cell r="AU3360">
            <v>34184</v>
          </cell>
          <cell r="AV3360">
            <v>5700</v>
          </cell>
          <cell r="AW3360">
            <v>10.050000000000001</v>
          </cell>
          <cell r="AX3360">
            <v>12.5</v>
          </cell>
          <cell r="AY3360">
            <v>43.82</v>
          </cell>
          <cell r="AZ3360">
            <v>77600</v>
          </cell>
          <cell r="BA3360">
            <v>34359</v>
          </cell>
          <cell r="BB3360">
            <v>3500</v>
          </cell>
          <cell r="BC3360">
            <v>9.82</v>
          </cell>
          <cell r="BD3360">
            <v>12</v>
          </cell>
          <cell r="BE3360">
            <v>43.82</v>
          </cell>
          <cell r="BF3360">
            <v>34150</v>
          </cell>
          <cell r="BG3360">
            <v>78900</v>
          </cell>
          <cell r="BH3360" t="str">
            <v>Average</v>
          </cell>
          <cell r="BI3360" t="str">
            <v>Distribution</v>
          </cell>
          <cell r="BJ3360" t="str">
            <v>Settled</v>
          </cell>
          <cell r="BK3360" t="str">
            <v>No</v>
          </cell>
          <cell r="BL3360" t="str">
            <v>No</v>
          </cell>
        </row>
        <row r="3361">
          <cell r="AE3361">
            <v>320</v>
          </cell>
          <cell r="AF3361">
            <v>0</v>
          </cell>
          <cell r="AG3361">
            <v>1</v>
          </cell>
          <cell r="AH3361">
            <v>1</v>
          </cell>
          <cell r="AI3361">
            <v>1</v>
          </cell>
          <cell r="AJ3361">
            <v>1</v>
          </cell>
          <cell r="AL3361">
            <v>55</v>
          </cell>
          <cell r="AM3361">
            <v>205</v>
          </cell>
          <cell r="AO3361" t="str">
            <v>D-91-02636</v>
          </cell>
          <cell r="AP3361">
            <v>-583</v>
          </cell>
          <cell r="AQ3361" t="str">
            <v>TN</v>
          </cell>
          <cell r="AR3361" t="str">
            <v>Piedmont Natural Gas Company, Inc.</v>
          </cell>
          <cell r="AS3361" t="str">
            <v>DUK</v>
          </cell>
          <cell r="AT3361" t="str">
            <v>Natural Gas</v>
          </cell>
          <cell r="AU3361">
            <v>33325</v>
          </cell>
          <cell r="AV3361">
            <v>8000</v>
          </cell>
          <cell r="AW3361">
            <v>11.99</v>
          </cell>
          <cell r="AX3361">
            <v>14.5</v>
          </cell>
          <cell r="AY3361">
            <v>47.25</v>
          </cell>
          <cell r="AZ3361">
            <v>130800</v>
          </cell>
          <cell r="BA3361">
            <v>33508</v>
          </cell>
          <cell r="BB3361">
            <v>5200</v>
          </cell>
          <cell r="BC3361">
            <v>11.06</v>
          </cell>
          <cell r="BD3361">
            <v>12.5</v>
          </cell>
          <cell r="BE3361">
            <v>50.5</v>
          </cell>
          <cell r="BF3361">
            <v>33238</v>
          </cell>
          <cell r="BG3361">
            <v>126500</v>
          </cell>
          <cell r="BH3361" t="str">
            <v>Average</v>
          </cell>
          <cell r="BI3361" t="str">
            <v>Distribution</v>
          </cell>
          <cell r="BJ3361" t="str">
            <v>Settled</v>
          </cell>
          <cell r="BK3361" t="str">
            <v>No</v>
          </cell>
          <cell r="BL3361" t="str">
            <v>No</v>
          </cell>
        </row>
        <row r="3362">
          <cell r="AE3362">
            <v>320</v>
          </cell>
          <cell r="AF3362">
            <v>0</v>
          </cell>
          <cell r="AG3362">
            <v>1</v>
          </cell>
          <cell r="AH3362">
            <v>1</v>
          </cell>
          <cell r="AI3362">
            <v>1</v>
          </cell>
          <cell r="AJ3362">
            <v>1</v>
          </cell>
          <cell r="AL3362">
            <v>55</v>
          </cell>
          <cell r="AM3362">
            <v>205</v>
          </cell>
          <cell r="AO3362" t="str">
            <v>D-04-00034</v>
          </cell>
          <cell r="AP3362">
            <v>-455</v>
          </cell>
          <cell r="AQ3362" t="str">
            <v>TN</v>
          </cell>
          <cell r="AR3362" t="str">
            <v>Chattanooga Gas Company</v>
          </cell>
          <cell r="AS3362" t="str">
            <v>SO</v>
          </cell>
          <cell r="AT3362" t="str">
            <v>Natural Gas</v>
          </cell>
          <cell r="AU3362">
            <v>38012</v>
          </cell>
          <cell r="AV3362">
            <v>3700</v>
          </cell>
          <cell r="AW3362">
            <v>8.84</v>
          </cell>
          <cell r="AX3362">
            <v>11.25</v>
          </cell>
          <cell r="AY3362">
            <v>46.9</v>
          </cell>
          <cell r="AZ3362">
            <v>95500</v>
          </cell>
          <cell r="BA3362">
            <v>38280</v>
          </cell>
          <cell r="BB3362">
            <v>600</v>
          </cell>
          <cell r="BC3362">
            <v>7.43</v>
          </cell>
          <cell r="BD3362">
            <v>10.199999999999999</v>
          </cell>
          <cell r="BE3362">
            <v>35.5</v>
          </cell>
          <cell r="BF3362">
            <v>37894</v>
          </cell>
          <cell r="BG3362">
            <v>95300</v>
          </cell>
          <cell r="BH3362" t="str">
            <v>Year-end</v>
          </cell>
          <cell r="BI3362" t="str">
            <v>Distribution</v>
          </cell>
          <cell r="BJ3362" t="str">
            <v>Fully Litigated</v>
          </cell>
          <cell r="BK3362" t="str">
            <v>No</v>
          </cell>
          <cell r="BL3362" t="str">
            <v>No</v>
          </cell>
        </row>
        <row r="3363">
          <cell r="AE3363">
            <v>320</v>
          </cell>
          <cell r="AF3363">
            <v>0</v>
          </cell>
          <cell r="AG3363">
            <v>1</v>
          </cell>
          <cell r="AH3363">
            <v>1</v>
          </cell>
          <cell r="AI3363">
            <v>1</v>
          </cell>
          <cell r="AJ3363">
            <v>1</v>
          </cell>
          <cell r="AL3363">
            <v>55</v>
          </cell>
          <cell r="AM3363">
            <v>205</v>
          </cell>
          <cell r="AO3363" t="str">
            <v>D-07-00105</v>
          </cell>
          <cell r="AP3363">
            <v>140</v>
          </cell>
          <cell r="AQ3363" t="str">
            <v>TN</v>
          </cell>
          <cell r="AR3363" t="str">
            <v>Atmos Energy Corporation</v>
          </cell>
          <cell r="AT3363" t="str">
            <v>Natural Gas</v>
          </cell>
          <cell r="AU3363">
            <v>39206</v>
          </cell>
          <cell r="AV3363">
            <v>11055.188</v>
          </cell>
          <cell r="AW3363">
            <v>8.84</v>
          </cell>
          <cell r="AX3363">
            <v>11.75</v>
          </cell>
          <cell r="AY3363">
            <v>48.5</v>
          </cell>
          <cell r="AZ3363">
            <v>188920.05499999999</v>
          </cell>
          <cell r="BA3363">
            <v>39363</v>
          </cell>
          <cell r="BB3363">
            <v>3990</v>
          </cell>
          <cell r="BC3363">
            <v>8.0299999999999994</v>
          </cell>
          <cell r="BD3363">
            <v>10.48</v>
          </cell>
          <cell r="BE3363">
            <v>44.2</v>
          </cell>
          <cell r="BF3363">
            <v>39752</v>
          </cell>
          <cell r="BG3363">
            <v>186506.11600000001</v>
          </cell>
          <cell r="BH3363" t="str">
            <v>Average</v>
          </cell>
          <cell r="BI3363" t="str">
            <v>Distribution</v>
          </cell>
          <cell r="BJ3363" t="str">
            <v>Settled</v>
          </cell>
          <cell r="BK3363" t="str">
            <v>No</v>
          </cell>
          <cell r="BL3363" t="str">
            <v>No</v>
          </cell>
        </row>
        <row r="3364">
          <cell r="AE3364">
            <v>320</v>
          </cell>
          <cell r="AF3364">
            <v>0</v>
          </cell>
          <cell r="AG3364">
            <v>1</v>
          </cell>
          <cell r="AH3364">
            <v>1</v>
          </cell>
          <cell r="AI3364">
            <v>1</v>
          </cell>
          <cell r="AJ3364">
            <v>1</v>
          </cell>
          <cell r="AL3364">
            <v>55</v>
          </cell>
          <cell r="AM3364">
            <v>205</v>
          </cell>
          <cell r="AO3364" t="str">
            <v>D-08-00197</v>
          </cell>
          <cell r="AP3364">
            <v>432</v>
          </cell>
          <cell r="AQ3364" t="str">
            <v>TN</v>
          </cell>
          <cell r="AR3364" t="str">
            <v>Atmos Energy Corporation</v>
          </cell>
          <cell r="AT3364" t="str">
            <v>Natural Gas</v>
          </cell>
          <cell r="AU3364">
            <v>39736</v>
          </cell>
          <cell r="AV3364">
            <v>7388.6220000000003</v>
          </cell>
          <cell r="AW3364">
            <v>9.0399999999999991</v>
          </cell>
          <cell r="AX3364">
            <v>11.7</v>
          </cell>
          <cell r="AY3364">
            <v>50</v>
          </cell>
          <cell r="AZ3364">
            <v>190136.99900000001</v>
          </cell>
          <cell r="BA3364">
            <v>39881</v>
          </cell>
          <cell r="BB3364">
            <v>2512.5750000000003</v>
          </cell>
          <cell r="BC3364">
            <v>8.24</v>
          </cell>
          <cell r="BD3364">
            <v>10.3</v>
          </cell>
          <cell r="BE3364">
            <v>48.12</v>
          </cell>
          <cell r="BF3364">
            <v>40268</v>
          </cell>
          <cell r="BG3364">
            <v>190136.99900000001</v>
          </cell>
          <cell r="BH3364" t="str">
            <v>Average</v>
          </cell>
          <cell r="BI3364" t="str">
            <v>Distribution</v>
          </cell>
          <cell r="BJ3364" t="str">
            <v>Settled</v>
          </cell>
          <cell r="BK3364" t="str">
            <v>No</v>
          </cell>
          <cell r="BL3364" t="str">
            <v>No</v>
          </cell>
        </row>
        <row r="3365">
          <cell r="AE3365">
            <v>320</v>
          </cell>
          <cell r="AF3365">
            <v>0</v>
          </cell>
          <cell r="AG3365">
            <v>1</v>
          </cell>
          <cell r="AH3365">
            <v>1</v>
          </cell>
          <cell r="AI3365">
            <v>1</v>
          </cell>
          <cell r="AJ3365">
            <v>1</v>
          </cell>
          <cell r="AL3365">
            <v>55</v>
          </cell>
          <cell r="AM3365">
            <v>205</v>
          </cell>
          <cell r="AO3365" t="str">
            <v>D-09-00183</v>
          </cell>
          <cell r="AP3365">
            <v>556</v>
          </cell>
          <cell r="AQ3365" t="str">
            <v>TN</v>
          </cell>
          <cell r="AR3365" t="str">
            <v>Chattanooga Gas Company</v>
          </cell>
          <cell r="AS3365" t="str">
            <v>SO</v>
          </cell>
          <cell r="AT3365" t="str">
            <v>Natural Gas</v>
          </cell>
          <cell r="AU3365">
            <v>40133</v>
          </cell>
          <cell r="AV3365">
            <v>2248.3760000000002</v>
          </cell>
          <cell r="AW3365">
            <v>8.2799999999999994</v>
          </cell>
          <cell r="AX3365">
            <v>11</v>
          </cell>
          <cell r="AY3365">
            <v>50.9</v>
          </cell>
          <cell r="AZ3365">
            <v>93818.504000000001</v>
          </cell>
          <cell r="BA3365">
            <v>40322</v>
          </cell>
          <cell r="BB3365">
            <v>60.067999999999998</v>
          </cell>
          <cell r="BC3365">
            <v>7.41</v>
          </cell>
          <cell r="BD3365">
            <v>10.050000000000001</v>
          </cell>
          <cell r="BE3365">
            <v>46.06</v>
          </cell>
          <cell r="BF3365">
            <v>40663</v>
          </cell>
          <cell r="BG3365">
            <v>93818.504000000001</v>
          </cell>
          <cell r="BH3365" t="str">
            <v>Average</v>
          </cell>
          <cell r="BI3365" t="str">
            <v>Distribution</v>
          </cell>
          <cell r="BJ3365" t="str">
            <v>Fully Litigated</v>
          </cell>
          <cell r="BK3365" t="str">
            <v>No</v>
          </cell>
          <cell r="BL3365" t="str">
            <v>No</v>
          </cell>
        </row>
        <row r="3366">
          <cell r="AE3366">
            <v>320</v>
          </cell>
          <cell r="AF3366">
            <v>0</v>
          </cell>
          <cell r="AG3366">
            <v>1</v>
          </cell>
          <cell r="AH3366">
            <v>1</v>
          </cell>
          <cell r="AI3366">
            <v>1</v>
          </cell>
          <cell r="AJ3366">
            <v>1</v>
          </cell>
          <cell r="AL3366">
            <v>55</v>
          </cell>
          <cell r="AM3366">
            <v>205</v>
          </cell>
          <cell r="AO3366" t="str">
            <v>D-03-00313</v>
          </cell>
          <cell r="AP3366">
            <v>583</v>
          </cell>
          <cell r="AQ3366" t="str">
            <v>TN</v>
          </cell>
          <cell r="AR3366" t="str">
            <v>Piedmont Natural Gas Company, Inc.</v>
          </cell>
          <cell r="AS3366" t="str">
            <v>DUK</v>
          </cell>
          <cell r="AT3366" t="str">
            <v>Natural Gas</v>
          </cell>
          <cell r="AU3366">
            <v>37740</v>
          </cell>
          <cell r="AV3366">
            <v>18315.475000000002</v>
          </cell>
          <cell r="AW3366">
            <v>10.23</v>
          </cell>
          <cell r="AX3366">
            <v>12.6</v>
          </cell>
          <cell r="AY3366" t="str">
            <v>NA</v>
          </cell>
          <cell r="AZ3366" t="str">
            <v>NA</v>
          </cell>
          <cell r="BA3366">
            <v>37886</v>
          </cell>
          <cell r="BB3366">
            <v>10300</v>
          </cell>
          <cell r="BC3366">
            <v>8.42</v>
          </cell>
          <cell r="BD3366" t="str">
            <v>NA</v>
          </cell>
          <cell r="BE3366" t="str">
            <v>NA</v>
          </cell>
          <cell r="BF3366">
            <v>38291</v>
          </cell>
          <cell r="BG3366">
            <v>259859.927</v>
          </cell>
          <cell r="BI3366" t="str">
            <v>Distribution</v>
          </cell>
          <cell r="BJ3366" t="str">
            <v>Settled</v>
          </cell>
          <cell r="BK3366" t="str">
            <v>No</v>
          </cell>
          <cell r="BL3366" t="str">
            <v>No</v>
          </cell>
        </row>
        <row r="3367">
          <cell r="AE3367">
            <v>320</v>
          </cell>
          <cell r="AF3367">
            <v>0</v>
          </cell>
          <cell r="AG3367">
            <v>1</v>
          </cell>
          <cell r="AH3367">
            <v>1</v>
          </cell>
          <cell r="AI3367">
            <v>1</v>
          </cell>
          <cell r="AJ3367">
            <v>0</v>
          </cell>
          <cell r="AL3367">
            <v>55</v>
          </cell>
          <cell r="AM3367">
            <v>205</v>
          </cell>
          <cell r="AO3367" t="str">
            <v>D-U-7022</v>
          </cell>
          <cell r="AP3367">
            <v>1636</v>
          </cell>
          <cell r="AQ3367" t="str">
            <v>TN</v>
          </cell>
          <cell r="AR3367" t="str">
            <v>Kingsport Power Company</v>
          </cell>
          <cell r="AS3367" t="str">
            <v>AEP</v>
          </cell>
          <cell r="AT3367" t="str">
            <v>Electric</v>
          </cell>
          <cell r="AU3367">
            <v>29586</v>
          </cell>
          <cell r="AV3367">
            <v>8500</v>
          </cell>
          <cell r="AW3367">
            <v>13.78</v>
          </cell>
          <cell r="AX3367">
            <v>15</v>
          </cell>
          <cell r="AY3367">
            <v>39</v>
          </cell>
          <cell r="AZ3367" t="str">
            <v>NA</v>
          </cell>
          <cell r="BA3367">
            <v>29819</v>
          </cell>
          <cell r="BB3367">
            <v>6700</v>
          </cell>
          <cell r="BC3367">
            <v>12.48</v>
          </cell>
          <cell r="BD3367" t="str">
            <v>NA</v>
          </cell>
          <cell r="BE3367" t="str">
            <v>NA</v>
          </cell>
          <cell r="BF3367">
            <v>29402</v>
          </cell>
          <cell r="BG3367" t="str">
            <v>NA</v>
          </cell>
          <cell r="BH3367" t="str">
            <v>Average</v>
          </cell>
          <cell r="BI3367" t="str">
            <v>Vertically Integrated</v>
          </cell>
          <cell r="BJ3367" t="str">
            <v>Fully Litigated</v>
          </cell>
          <cell r="BK3367" t="str">
            <v>No</v>
          </cell>
          <cell r="BL3367" t="str">
            <v>No</v>
          </cell>
        </row>
        <row r="3368">
          <cell r="AE3368">
            <v>320</v>
          </cell>
          <cell r="AF3368">
            <v>0</v>
          </cell>
          <cell r="AG3368">
            <v>1</v>
          </cell>
          <cell r="AH3368">
            <v>1</v>
          </cell>
          <cell r="AI3368">
            <v>1</v>
          </cell>
          <cell r="AJ3368">
            <v>0</v>
          </cell>
          <cell r="AL3368">
            <v>55</v>
          </cell>
          <cell r="AM3368">
            <v>205</v>
          </cell>
          <cell r="AO3368" t="str">
            <v>D-U-82-7176</v>
          </cell>
          <cell r="AP3368">
            <v>1640</v>
          </cell>
          <cell r="AQ3368" t="str">
            <v>TN</v>
          </cell>
          <cell r="AR3368" t="str">
            <v>Kingsport Power Company</v>
          </cell>
          <cell r="AS3368" t="str">
            <v>AEP</v>
          </cell>
          <cell r="AT3368" t="str">
            <v>Electric</v>
          </cell>
          <cell r="AU3368">
            <v>30131</v>
          </cell>
          <cell r="AV3368">
            <v>3600</v>
          </cell>
          <cell r="AW3368">
            <v>15.95</v>
          </cell>
          <cell r="AX3368">
            <v>17.5</v>
          </cell>
          <cell r="AY3368">
            <v>38</v>
          </cell>
          <cell r="AZ3368" t="str">
            <v>NA</v>
          </cell>
          <cell r="BA3368">
            <v>30315</v>
          </cell>
          <cell r="BB3368">
            <v>2100</v>
          </cell>
          <cell r="BC3368">
            <v>13.52</v>
          </cell>
          <cell r="BD3368">
            <v>16</v>
          </cell>
          <cell r="BE3368">
            <v>38</v>
          </cell>
          <cell r="BF3368">
            <v>29951</v>
          </cell>
          <cell r="BG3368" t="str">
            <v>NA</v>
          </cell>
          <cell r="BH3368" t="str">
            <v>Average</v>
          </cell>
          <cell r="BI3368" t="str">
            <v>Vertically Integrated</v>
          </cell>
          <cell r="BJ3368" t="str">
            <v>Fully Litigated</v>
          </cell>
          <cell r="BK3368" t="str">
            <v>No</v>
          </cell>
          <cell r="BL3368" t="str">
            <v>No</v>
          </cell>
        </row>
        <row r="3369">
          <cell r="AE3369">
            <v>320</v>
          </cell>
          <cell r="AF3369">
            <v>0</v>
          </cell>
          <cell r="AG3369">
            <v>1</v>
          </cell>
          <cell r="AH3369">
            <v>1</v>
          </cell>
          <cell r="AI3369">
            <v>1</v>
          </cell>
          <cell r="AJ3369">
            <v>1</v>
          </cell>
          <cell r="AL3369">
            <v>55</v>
          </cell>
          <cell r="AM3369">
            <v>205</v>
          </cell>
          <cell r="AO3369" t="str">
            <v>D-U-82-7175</v>
          </cell>
          <cell r="AP3369">
            <v>1641</v>
          </cell>
          <cell r="AQ3369" t="str">
            <v>TN</v>
          </cell>
          <cell r="AR3369" t="str">
            <v>Chattanooga Gas Company</v>
          </cell>
          <cell r="AS3369" t="str">
            <v>SO</v>
          </cell>
          <cell r="AT3369" t="str">
            <v>Natural Gas</v>
          </cell>
          <cell r="AU3369">
            <v>30130</v>
          </cell>
          <cell r="AV3369">
            <v>5300</v>
          </cell>
          <cell r="AW3369">
            <v>13.71</v>
          </cell>
          <cell r="AX3369">
            <v>18</v>
          </cell>
          <cell r="AY3369">
            <v>53.45</v>
          </cell>
          <cell r="AZ3369" t="str">
            <v>NA</v>
          </cell>
          <cell r="BA3369">
            <v>30298</v>
          </cell>
          <cell r="BB3369">
            <v>3400</v>
          </cell>
          <cell r="BC3369">
            <v>12.45</v>
          </cell>
          <cell r="BD3369">
            <v>16</v>
          </cell>
          <cell r="BE3369">
            <v>49.72</v>
          </cell>
          <cell r="BF3369">
            <v>29951</v>
          </cell>
          <cell r="BG3369" t="str">
            <v>NA</v>
          </cell>
          <cell r="BH3369" t="str">
            <v>Average</v>
          </cell>
          <cell r="BI3369" t="str">
            <v>Distribution</v>
          </cell>
          <cell r="BJ3369" t="str">
            <v>Fully Litigated</v>
          </cell>
          <cell r="BK3369" t="str">
            <v>No</v>
          </cell>
          <cell r="BL3369" t="str">
            <v>No</v>
          </cell>
        </row>
        <row r="3370">
          <cell r="AE3370">
            <v>320</v>
          </cell>
          <cell r="AF3370">
            <v>0</v>
          </cell>
          <cell r="AG3370">
            <v>1</v>
          </cell>
          <cell r="AH3370">
            <v>1</v>
          </cell>
          <cell r="AI3370">
            <v>1</v>
          </cell>
          <cell r="AJ3370">
            <v>1</v>
          </cell>
          <cell r="AL3370">
            <v>55</v>
          </cell>
          <cell r="AM3370">
            <v>205</v>
          </cell>
          <cell r="AO3370" t="str">
            <v>D-U-85-7382</v>
          </cell>
          <cell r="AP3370">
            <v>1646</v>
          </cell>
          <cell r="AQ3370" t="str">
            <v>TN</v>
          </cell>
          <cell r="AR3370" t="str">
            <v>Chattanooga Gas Company</v>
          </cell>
          <cell r="AS3370" t="str">
            <v>SO</v>
          </cell>
          <cell r="AT3370" t="str">
            <v>Natural Gas</v>
          </cell>
          <cell r="AU3370">
            <v>31275</v>
          </cell>
          <cell r="AV3370">
            <v>5300</v>
          </cell>
          <cell r="AW3370">
            <v>13.52</v>
          </cell>
          <cell r="AX3370">
            <v>16</v>
          </cell>
          <cell r="AY3370">
            <v>65.650000000000006</v>
          </cell>
          <cell r="AZ3370" t="str">
            <v>NA</v>
          </cell>
          <cell r="BA3370">
            <v>31455</v>
          </cell>
          <cell r="BB3370">
            <v>2000</v>
          </cell>
          <cell r="BC3370">
            <v>12.92</v>
          </cell>
          <cell r="BD3370">
            <v>15.2</v>
          </cell>
          <cell r="BE3370">
            <v>51.5</v>
          </cell>
          <cell r="BF3370">
            <v>31777</v>
          </cell>
          <cell r="BG3370" t="str">
            <v>NA</v>
          </cell>
          <cell r="BH3370" t="str">
            <v>Average</v>
          </cell>
          <cell r="BI3370" t="str">
            <v>Distribution</v>
          </cell>
          <cell r="BJ3370" t="str">
            <v>Fully Litigated</v>
          </cell>
          <cell r="BK3370" t="str">
            <v>No</v>
          </cell>
          <cell r="BL3370" t="str">
            <v>No</v>
          </cell>
        </row>
        <row r="3371">
          <cell r="AE3371">
            <v>320</v>
          </cell>
          <cell r="AF3371">
            <v>0</v>
          </cell>
          <cell r="AG3371">
            <v>1</v>
          </cell>
          <cell r="AH3371">
            <v>1</v>
          </cell>
          <cell r="AI3371">
            <v>1</v>
          </cell>
          <cell r="AJ3371">
            <v>1</v>
          </cell>
          <cell r="AL3371">
            <v>55</v>
          </cell>
          <cell r="AM3371">
            <v>205</v>
          </cell>
          <cell r="AO3371" t="str">
            <v>D-U-84-7333</v>
          </cell>
          <cell r="AP3371">
            <v>1648</v>
          </cell>
          <cell r="AQ3371" t="str">
            <v>TN</v>
          </cell>
          <cell r="AR3371" t="str">
            <v>Atmos Energy Corporation</v>
          </cell>
          <cell r="AT3371" t="str">
            <v>Natural Gas</v>
          </cell>
          <cell r="AU3371">
            <v>31031</v>
          </cell>
          <cell r="AV3371">
            <v>3900</v>
          </cell>
          <cell r="AW3371">
            <v>13.62</v>
          </cell>
          <cell r="AX3371">
            <v>16.5</v>
          </cell>
          <cell r="AY3371">
            <v>47.01</v>
          </cell>
          <cell r="AZ3371" t="str">
            <v>NA</v>
          </cell>
          <cell r="BA3371">
            <v>31208</v>
          </cell>
          <cell r="BB3371">
            <v>2500</v>
          </cell>
          <cell r="BC3371">
            <v>12.33</v>
          </cell>
          <cell r="BD3371">
            <v>15.75</v>
          </cell>
          <cell r="BE3371">
            <v>37.9</v>
          </cell>
          <cell r="BF3371">
            <v>31047</v>
          </cell>
          <cell r="BG3371" t="str">
            <v>NA</v>
          </cell>
          <cell r="BH3371" t="str">
            <v>Average</v>
          </cell>
          <cell r="BI3371" t="str">
            <v>Distribution</v>
          </cell>
          <cell r="BJ3371" t="str">
            <v>Fully Litigated</v>
          </cell>
          <cell r="BK3371" t="str">
            <v>No</v>
          </cell>
          <cell r="BL3371" t="str">
            <v>No</v>
          </cell>
        </row>
        <row r="3372">
          <cell r="AE3372">
            <v>320</v>
          </cell>
          <cell r="AF3372">
            <v>0</v>
          </cell>
          <cell r="AG3372">
            <v>1</v>
          </cell>
          <cell r="AH3372">
            <v>1</v>
          </cell>
          <cell r="AI3372">
            <v>1</v>
          </cell>
          <cell r="AJ3372">
            <v>1</v>
          </cell>
          <cell r="AL3372">
            <v>55</v>
          </cell>
          <cell r="AM3372">
            <v>205</v>
          </cell>
          <cell r="AO3372" t="str">
            <v>D-U-86-7442</v>
          </cell>
          <cell r="AP3372">
            <v>1649</v>
          </cell>
          <cell r="AQ3372" t="str">
            <v>TN</v>
          </cell>
          <cell r="AR3372" t="str">
            <v>Atmos Energy Corporation</v>
          </cell>
          <cell r="AT3372" t="str">
            <v>Natural Gas</v>
          </cell>
          <cell r="AU3372">
            <v>31645</v>
          </cell>
          <cell r="AV3372">
            <v>5400</v>
          </cell>
          <cell r="AW3372">
            <v>12.02</v>
          </cell>
          <cell r="AX3372">
            <v>14</v>
          </cell>
          <cell r="AY3372">
            <v>47</v>
          </cell>
          <cell r="AZ3372" t="str">
            <v>NA</v>
          </cell>
          <cell r="BA3372">
            <v>31821</v>
          </cell>
          <cell r="BB3372">
            <v>2400</v>
          </cell>
          <cell r="BC3372">
            <v>11.01</v>
          </cell>
          <cell r="BD3372">
            <v>12.6</v>
          </cell>
          <cell r="BE3372">
            <v>45.8</v>
          </cell>
          <cell r="BF3372">
            <v>31624</v>
          </cell>
          <cell r="BG3372" t="str">
            <v>NA</v>
          </cell>
          <cell r="BH3372" t="str">
            <v>Average</v>
          </cell>
          <cell r="BI3372" t="str">
            <v>Distribution</v>
          </cell>
          <cell r="BJ3372" t="str">
            <v>Fully Litigated</v>
          </cell>
          <cell r="BK3372" t="str">
            <v>No</v>
          </cell>
          <cell r="BL3372" t="str">
            <v>No</v>
          </cell>
        </row>
        <row r="3373">
          <cell r="AE3373">
            <v>320</v>
          </cell>
          <cell r="AF3373">
            <v>0</v>
          </cell>
          <cell r="AG3373">
            <v>1</v>
          </cell>
          <cell r="AH3373">
            <v>1</v>
          </cell>
          <cell r="AI3373">
            <v>1</v>
          </cell>
          <cell r="AJ3373">
            <v>1</v>
          </cell>
          <cell r="AL3373">
            <v>55</v>
          </cell>
          <cell r="AM3373">
            <v>205</v>
          </cell>
          <cell r="AO3373" t="str">
            <v>D-U-89-10017</v>
          </cell>
          <cell r="AP3373">
            <v>1650</v>
          </cell>
          <cell r="AQ3373" t="str">
            <v>TN</v>
          </cell>
          <cell r="AR3373" t="str">
            <v>Atmos Energy Corporation</v>
          </cell>
          <cell r="AT3373" t="str">
            <v>Natural Gas</v>
          </cell>
          <cell r="AU3373">
            <v>32639</v>
          </cell>
          <cell r="AV3373">
            <v>8900</v>
          </cell>
          <cell r="AW3373">
            <v>11.91</v>
          </cell>
          <cell r="AX3373">
            <v>14.5</v>
          </cell>
          <cell r="AY3373">
            <v>39.75</v>
          </cell>
          <cell r="AZ3373">
            <v>73300</v>
          </cell>
          <cell r="BA3373">
            <v>32821</v>
          </cell>
          <cell r="BB3373">
            <v>6800</v>
          </cell>
          <cell r="BC3373">
            <v>11.16</v>
          </cell>
          <cell r="BD3373">
            <v>12.6</v>
          </cell>
          <cell r="BE3373">
            <v>39.75</v>
          </cell>
          <cell r="BF3373">
            <v>32628</v>
          </cell>
          <cell r="BG3373">
            <v>89500</v>
          </cell>
          <cell r="BH3373" t="str">
            <v>Average</v>
          </cell>
          <cell r="BI3373" t="str">
            <v>Distribution</v>
          </cell>
          <cell r="BJ3373" t="str">
            <v>Settled</v>
          </cell>
          <cell r="BK3373" t="str">
            <v>No</v>
          </cell>
          <cell r="BL3373" t="str">
            <v>No</v>
          </cell>
        </row>
        <row r="3374">
          <cell r="AE3374">
            <v>320</v>
          </cell>
          <cell r="AF3374">
            <v>0</v>
          </cell>
          <cell r="AG3374">
            <v>1</v>
          </cell>
          <cell r="AH3374">
            <v>1</v>
          </cell>
          <cell r="AI3374">
            <v>1</v>
          </cell>
          <cell r="AJ3374">
            <v>1</v>
          </cell>
          <cell r="AL3374">
            <v>55</v>
          </cell>
          <cell r="AM3374">
            <v>205</v>
          </cell>
          <cell r="AO3374" t="str">
            <v>D-U-82-7190</v>
          </cell>
          <cell r="AP3374">
            <v>1861</v>
          </cell>
          <cell r="AQ3374" t="str">
            <v>TN</v>
          </cell>
          <cell r="AR3374" t="str">
            <v>Piedmont Natural Gas Company, Inc.</v>
          </cell>
          <cell r="AS3374" t="str">
            <v>DUK</v>
          </cell>
          <cell r="AT3374" t="str">
            <v>Natural Gas</v>
          </cell>
          <cell r="AU3374">
            <v>30211</v>
          </cell>
          <cell r="AV3374">
            <v>9000</v>
          </cell>
          <cell r="AW3374">
            <v>15.66</v>
          </cell>
          <cell r="AX3374">
            <v>17.7</v>
          </cell>
          <cell r="AY3374">
            <v>61.34</v>
          </cell>
          <cell r="AZ3374" t="str">
            <v>NA</v>
          </cell>
          <cell r="BA3374">
            <v>30391</v>
          </cell>
          <cell r="BB3374">
            <v>4900</v>
          </cell>
          <cell r="BC3374">
            <v>14.35</v>
          </cell>
          <cell r="BD3374">
            <v>16</v>
          </cell>
          <cell r="BE3374">
            <v>57.44</v>
          </cell>
          <cell r="BF3374">
            <v>30102</v>
          </cell>
          <cell r="BG3374" t="str">
            <v>NA</v>
          </cell>
          <cell r="BH3374" t="str">
            <v>Average</v>
          </cell>
          <cell r="BI3374" t="str">
            <v>Distribution</v>
          </cell>
          <cell r="BJ3374" t="str">
            <v>Fully Litigated</v>
          </cell>
          <cell r="BK3374" t="str">
            <v>No</v>
          </cell>
          <cell r="BL3374" t="str">
            <v>No</v>
          </cell>
        </row>
        <row r="3375">
          <cell r="AE3375">
            <v>320</v>
          </cell>
          <cell r="AF3375">
            <v>0</v>
          </cell>
          <cell r="AG3375">
            <v>1</v>
          </cell>
          <cell r="AH3375">
            <v>1</v>
          </cell>
          <cell r="AI3375">
            <v>1</v>
          </cell>
          <cell r="AJ3375">
            <v>1</v>
          </cell>
          <cell r="AL3375">
            <v>55</v>
          </cell>
          <cell r="AM3375">
            <v>205</v>
          </cell>
          <cell r="AO3375" t="str">
            <v>D-U-85-7355</v>
          </cell>
          <cell r="AP3375">
            <v>1864</v>
          </cell>
          <cell r="AQ3375" t="str">
            <v>TN</v>
          </cell>
          <cell r="AR3375" t="str">
            <v>Piedmont Natural Gas Company, Inc.</v>
          </cell>
          <cell r="AS3375" t="str">
            <v>DUK</v>
          </cell>
          <cell r="AT3375" t="str">
            <v>Natural Gas</v>
          </cell>
          <cell r="AU3375">
            <v>31163</v>
          </cell>
          <cell r="AV3375">
            <v>5100</v>
          </cell>
          <cell r="AW3375">
            <v>12.92</v>
          </cell>
          <cell r="AX3375">
            <v>16</v>
          </cell>
          <cell r="AY3375">
            <v>46.42</v>
          </cell>
          <cell r="AZ3375" t="str">
            <v>NA</v>
          </cell>
          <cell r="BA3375">
            <v>31345</v>
          </cell>
          <cell r="BB3375">
            <v>3100</v>
          </cell>
          <cell r="BC3375">
            <v>12.05</v>
          </cell>
          <cell r="BD3375">
            <v>15.25</v>
          </cell>
          <cell r="BE3375">
            <v>41.41</v>
          </cell>
          <cell r="BF3375">
            <v>31078</v>
          </cell>
          <cell r="BG3375" t="str">
            <v>NA</v>
          </cell>
          <cell r="BH3375" t="str">
            <v>Average</v>
          </cell>
          <cell r="BI3375" t="str">
            <v>Distribution</v>
          </cell>
          <cell r="BJ3375" t="str">
            <v>Fully Litigated</v>
          </cell>
          <cell r="BK3375" t="str">
            <v>No</v>
          </cell>
          <cell r="BL3375" t="str">
            <v>No</v>
          </cell>
        </row>
        <row r="3376">
          <cell r="AE3376">
            <v>320</v>
          </cell>
          <cell r="AF3376">
            <v>0</v>
          </cell>
          <cell r="AG3376">
            <v>1</v>
          </cell>
          <cell r="AH3376">
            <v>1</v>
          </cell>
          <cell r="AI3376">
            <v>1</v>
          </cell>
          <cell r="AJ3376">
            <v>1</v>
          </cell>
          <cell r="AL3376">
            <v>55</v>
          </cell>
          <cell r="AM3376">
            <v>205</v>
          </cell>
          <cell r="AO3376" t="str">
            <v>D-U-87-7499</v>
          </cell>
          <cell r="AP3376">
            <v>1867</v>
          </cell>
          <cell r="AQ3376" t="str">
            <v>TN</v>
          </cell>
          <cell r="AR3376" t="str">
            <v>Piedmont Natural Gas Company, Inc.</v>
          </cell>
          <cell r="AS3376" t="str">
            <v>DUK</v>
          </cell>
          <cell r="AT3376" t="str">
            <v>Natural Gas</v>
          </cell>
          <cell r="AU3376">
            <v>31912</v>
          </cell>
          <cell r="AV3376">
            <v>5000</v>
          </cell>
          <cell r="AW3376">
            <v>11.73</v>
          </cell>
          <cell r="AX3376">
            <v>14.5</v>
          </cell>
          <cell r="AY3376">
            <v>49.11</v>
          </cell>
          <cell r="AZ3376" t="str">
            <v>NA</v>
          </cell>
          <cell r="BA3376">
            <v>32094</v>
          </cell>
          <cell r="BB3376">
            <v>2100</v>
          </cell>
          <cell r="BC3376">
            <v>11.04</v>
          </cell>
          <cell r="BD3376">
            <v>12.75</v>
          </cell>
          <cell r="BE3376">
            <v>48.76</v>
          </cell>
          <cell r="BF3376">
            <v>32447</v>
          </cell>
          <cell r="BG3376" t="str">
            <v>NA</v>
          </cell>
          <cell r="BH3376" t="str">
            <v>Average</v>
          </cell>
          <cell r="BI3376" t="str">
            <v>Distribution</v>
          </cell>
          <cell r="BJ3376" t="str">
            <v>Settled</v>
          </cell>
          <cell r="BK3376" t="str">
            <v>No</v>
          </cell>
          <cell r="BL3376" t="str">
            <v>No</v>
          </cell>
        </row>
        <row r="3377">
          <cell r="AE3377">
            <v>320</v>
          </cell>
          <cell r="AF3377">
            <v>0</v>
          </cell>
          <cell r="AG3377">
            <v>1</v>
          </cell>
          <cell r="AH3377">
            <v>1</v>
          </cell>
          <cell r="AI3377">
            <v>1</v>
          </cell>
          <cell r="AJ3377">
            <v>1</v>
          </cell>
          <cell r="AL3377">
            <v>55</v>
          </cell>
          <cell r="AM3377">
            <v>205</v>
          </cell>
          <cell r="AO3377" t="str">
            <v>D-U-89-10491</v>
          </cell>
          <cell r="AP3377">
            <v>1869</v>
          </cell>
          <cell r="AQ3377" t="str">
            <v>TN</v>
          </cell>
          <cell r="AR3377" t="str">
            <v>Piedmont Natural Gas Company, Inc.</v>
          </cell>
          <cell r="AS3377" t="str">
            <v>DUK</v>
          </cell>
          <cell r="AT3377" t="str">
            <v>Natural Gas</v>
          </cell>
          <cell r="AU3377">
            <v>32668</v>
          </cell>
          <cell r="AV3377">
            <v>9500</v>
          </cell>
          <cell r="AW3377">
            <v>11.6</v>
          </cell>
          <cell r="AX3377">
            <v>13.5</v>
          </cell>
          <cell r="AY3377">
            <v>46.28</v>
          </cell>
          <cell r="AZ3377">
            <v>107300</v>
          </cell>
          <cell r="BA3377">
            <v>32815</v>
          </cell>
          <cell r="BB3377">
            <v>7900</v>
          </cell>
          <cell r="BC3377">
            <v>11.33</v>
          </cell>
          <cell r="BD3377">
            <v>12.93</v>
          </cell>
          <cell r="BE3377">
            <v>46.28</v>
          </cell>
          <cell r="BF3377">
            <v>32628</v>
          </cell>
          <cell r="BG3377">
            <v>107100</v>
          </cell>
          <cell r="BH3377" t="str">
            <v>Average</v>
          </cell>
          <cell r="BI3377" t="str">
            <v>Distribution</v>
          </cell>
          <cell r="BJ3377" t="str">
            <v>Settled</v>
          </cell>
          <cell r="BK3377" t="str">
            <v>No</v>
          </cell>
          <cell r="BL3377" t="str">
            <v>No</v>
          </cell>
        </row>
        <row r="3378">
          <cell r="AE3378">
            <v>320</v>
          </cell>
          <cell r="AF3378">
            <v>0</v>
          </cell>
          <cell r="AG3378">
            <v>1</v>
          </cell>
          <cell r="AH3378">
            <v>1</v>
          </cell>
          <cell r="AI3378">
            <v>1</v>
          </cell>
          <cell r="AJ3378">
            <v>1</v>
          </cell>
          <cell r="AL3378">
            <v>55</v>
          </cell>
          <cell r="AM3378">
            <v>205</v>
          </cell>
          <cell r="AO3378" t="str">
            <v>D-11-00144</v>
          </cell>
          <cell r="AP3378">
            <v>2223</v>
          </cell>
          <cell r="AQ3378" t="str">
            <v>TN</v>
          </cell>
          <cell r="AR3378" t="str">
            <v>Piedmont Natural Gas Company, Inc.</v>
          </cell>
          <cell r="AS3378" t="str">
            <v>DUK</v>
          </cell>
          <cell r="AT3378" t="str">
            <v>Natural Gas</v>
          </cell>
          <cell r="AU3378">
            <v>40788</v>
          </cell>
          <cell r="AV3378">
            <v>16712.710999999999</v>
          </cell>
          <cell r="AW3378">
            <v>8.5299999999999994</v>
          </cell>
          <cell r="AX3378">
            <v>11.25</v>
          </cell>
          <cell r="AY3378">
            <v>52.71</v>
          </cell>
          <cell r="AZ3378">
            <v>338574.70299999998</v>
          </cell>
          <cell r="BA3378">
            <v>40931</v>
          </cell>
          <cell r="BB3378">
            <v>11900</v>
          </cell>
          <cell r="BC3378">
            <v>7.98</v>
          </cell>
          <cell r="BD3378">
            <v>10.199999999999999</v>
          </cell>
          <cell r="BE3378">
            <v>52.71</v>
          </cell>
          <cell r="BF3378">
            <v>41333</v>
          </cell>
          <cell r="BG3378">
            <v>348872.81900000002</v>
          </cell>
          <cell r="BH3378" t="str">
            <v>Average</v>
          </cell>
          <cell r="BI3378" t="str">
            <v>Distribution</v>
          </cell>
          <cell r="BJ3378" t="str">
            <v>Settled</v>
          </cell>
          <cell r="BK3378" t="str">
            <v>No</v>
          </cell>
          <cell r="BL3378" t="str">
            <v>No</v>
          </cell>
        </row>
        <row r="3379">
          <cell r="AE3379">
            <v>320</v>
          </cell>
          <cell r="AF3379">
            <v>0</v>
          </cell>
          <cell r="AG3379">
            <v>1</v>
          </cell>
          <cell r="AH3379">
            <v>1</v>
          </cell>
          <cell r="AI3379">
            <v>1</v>
          </cell>
          <cell r="AJ3379">
            <v>1</v>
          </cell>
          <cell r="AL3379">
            <v>55</v>
          </cell>
          <cell r="AM3379">
            <v>205</v>
          </cell>
          <cell r="AO3379" t="str">
            <v>D-12-00064</v>
          </cell>
          <cell r="AP3379">
            <v>2369</v>
          </cell>
          <cell r="AQ3379" t="str">
            <v>TN</v>
          </cell>
          <cell r="AR3379" t="str">
            <v>Atmos Energy Corporation</v>
          </cell>
          <cell r="AT3379" t="str">
            <v>Natural Gas</v>
          </cell>
          <cell r="AU3379">
            <v>41082</v>
          </cell>
          <cell r="AV3379">
            <v>10800.897000000001</v>
          </cell>
          <cell r="AW3379">
            <v>8.75</v>
          </cell>
          <cell r="AX3379">
            <v>11</v>
          </cell>
          <cell r="AY3379">
            <v>51.32</v>
          </cell>
          <cell r="AZ3379">
            <v>208661.03700000001</v>
          </cell>
          <cell r="BA3379">
            <v>41221</v>
          </cell>
          <cell r="BB3379">
            <v>7100</v>
          </cell>
          <cell r="BC3379">
            <v>8.2799999999999994</v>
          </cell>
          <cell r="BD3379">
            <v>10.1</v>
          </cell>
          <cell r="BE3379">
            <v>51.32</v>
          </cell>
          <cell r="BF3379">
            <v>41608</v>
          </cell>
          <cell r="BG3379">
            <v>201359.443</v>
          </cell>
          <cell r="BH3379" t="str">
            <v>Average</v>
          </cell>
          <cell r="BI3379" t="str">
            <v>Distribution</v>
          </cell>
          <cell r="BJ3379" t="str">
            <v>Settled</v>
          </cell>
          <cell r="BK3379" t="str">
            <v>No</v>
          </cell>
          <cell r="BL3379" t="str">
            <v>No</v>
          </cell>
        </row>
        <row r="3380">
          <cell r="AE3380">
            <v>320</v>
          </cell>
          <cell r="AF3380">
            <v>0</v>
          </cell>
          <cell r="AG3380">
            <v>1</v>
          </cell>
          <cell r="AH3380">
            <v>1</v>
          </cell>
          <cell r="AI3380">
            <v>1</v>
          </cell>
          <cell r="AJ3380">
            <v>1</v>
          </cell>
          <cell r="AL3380">
            <v>55</v>
          </cell>
          <cell r="AM3380">
            <v>205</v>
          </cell>
          <cell r="AO3380" t="str">
            <v>D-14-00081</v>
          </cell>
          <cell r="AP3380">
            <v>2725</v>
          </cell>
          <cell r="AQ3380" t="str">
            <v>TN</v>
          </cell>
          <cell r="AR3380" t="str">
            <v>Atmos Energy Corporation</v>
          </cell>
          <cell r="AT3380" t="str">
            <v>Natural Gas</v>
          </cell>
          <cell r="AU3380">
            <v>41879</v>
          </cell>
          <cell r="AV3380">
            <v>2517.0230000000001</v>
          </cell>
          <cell r="AW3380">
            <v>8.11</v>
          </cell>
          <cell r="AX3380" t="str">
            <v>NA</v>
          </cell>
          <cell r="AY3380">
            <v>51.87</v>
          </cell>
          <cell r="AZ3380">
            <v>242180.57399999999</v>
          </cell>
          <cell r="BA3380">
            <v>41981</v>
          </cell>
          <cell r="BB3380" t="str">
            <v>NA</v>
          </cell>
          <cell r="BC3380" t="str">
            <v>NA</v>
          </cell>
          <cell r="BD3380" t="str">
            <v>NA</v>
          </cell>
          <cell r="BE3380" t="str">
            <v>NA</v>
          </cell>
          <cell r="BG3380" t="str">
            <v>NA</v>
          </cell>
          <cell r="BI3380" t="str">
            <v>Limited-Issue Rider</v>
          </cell>
          <cell r="BK3380" t="str">
            <v>No</v>
          </cell>
          <cell r="BL3380" t="str">
            <v>No</v>
          </cell>
        </row>
        <row r="3381">
          <cell r="AE3381">
            <v>320</v>
          </cell>
          <cell r="AF3381">
            <v>0</v>
          </cell>
          <cell r="AG3381">
            <v>1</v>
          </cell>
          <cell r="AH3381">
            <v>1</v>
          </cell>
          <cell r="AI3381">
            <v>1</v>
          </cell>
          <cell r="AJ3381">
            <v>1</v>
          </cell>
          <cell r="AL3381">
            <v>55</v>
          </cell>
          <cell r="AM3381">
            <v>205</v>
          </cell>
          <cell r="AO3381" t="str">
            <v>D-14-00146</v>
          </cell>
          <cell r="AP3381">
            <v>2744</v>
          </cell>
          <cell r="AQ3381" t="str">
            <v>TN</v>
          </cell>
          <cell r="AR3381" t="str">
            <v>Atmos Energy Corporation</v>
          </cell>
          <cell r="AT3381" t="str">
            <v>Natural Gas</v>
          </cell>
          <cell r="AU3381">
            <v>41968</v>
          </cell>
          <cell r="AV3381">
            <v>5888.6120000000001</v>
          </cell>
          <cell r="AW3381">
            <v>8.58</v>
          </cell>
          <cell r="AX3381">
            <v>10.7</v>
          </cell>
          <cell r="AY3381">
            <v>55.93</v>
          </cell>
          <cell r="AZ3381">
            <v>254734.497</v>
          </cell>
          <cell r="BA3381">
            <v>42135</v>
          </cell>
          <cell r="BB3381">
            <v>711.47199999999998</v>
          </cell>
          <cell r="BC3381">
            <v>7.73</v>
          </cell>
          <cell r="BD3381">
            <v>9.8000000000000007</v>
          </cell>
          <cell r="BE3381">
            <v>53.13</v>
          </cell>
          <cell r="BF3381">
            <v>42521</v>
          </cell>
          <cell r="BG3381">
            <v>247958.277</v>
          </cell>
          <cell r="BH3381" t="str">
            <v>Average</v>
          </cell>
          <cell r="BI3381" t="str">
            <v>Distribution</v>
          </cell>
          <cell r="BJ3381" t="str">
            <v>Settled</v>
          </cell>
          <cell r="BK3381" t="str">
            <v>No</v>
          </cell>
          <cell r="BL3381" t="str">
            <v>No</v>
          </cell>
        </row>
        <row r="3382">
          <cell r="AE3382">
            <v>320</v>
          </cell>
          <cell r="AF3382">
            <v>0</v>
          </cell>
          <cell r="AG3382">
            <v>1</v>
          </cell>
          <cell r="AH3382">
            <v>1</v>
          </cell>
          <cell r="AI3382">
            <v>1</v>
          </cell>
          <cell r="AJ3382">
            <v>0</v>
          </cell>
          <cell r="AL3382">
            <v>55</v>
          </cell>
          <cell r="AM3382">
            <v>205</v>
          </cell>
          <cell r="AO3382" t="str">
            <v>D-15-00093</v>
          </cell>
          <cell r="AP3382">
            <v>2855</v>
          </cell>
          <cell r="AQ3382" t="str">
            <v>TN</v>
          </cell>
          <cell r="AR3382" t="str">
            <v>Kingsport Power Company</v>
          </cell>
          <cell r="AS3382" t="str">
            <v>AEP</v>
          </cell>
          <cell r="AT3382" t="str">
            <v>Electric</v>
          </cell>
          <cell r="AU3382">
            <v>42275</v>
          </cell>
          <cell r="AV3382">
            <v>12118.172</v>
          </cell>
          <cell r="AW3382">
            <v>6.69</v>
          </cell>
          <cell r="AX3382">
            <v>10.66</v>
          </cell>
          <cell r="AY3382">
            <v>42.43</v>
          </cell>
          <cell r="AZ3382">
            <v>71500.894</v>
          </cell>
          <cell r="BA3382">
            <v>42353</v>
          </cell>
          <cell r="BB3382" t="str">
            <v>NA</v>
          </cell>
          <cell r="BC3382" t="str">
            <v>NA</v>
          </cell>
          <cell r="BD3382" t="str">
            <v>NA</v>
          </cell>
          <cell r="BE3382" t="str">
            <v>NA</v>
          </cell>
          <cell r="BG3382" t="str">
            <v>NA</v>
          </cell>
          <cell r="BI3382" t="str">
            <v>Vertically Integrated</v>
          </cell>
          <cell r="BK3382" t="str">
            <v>No</v>
          </cell>
          <cell r="BL3382" t="str">
            <v>No</v>
          </cell>
        </row>
        <row r="3383">
          <cell r="AE3383">
            <v>320</v>
          </cell>
          <cell r="AF3383">
            <v>0</v>
          </cell>
          <cell r="AG3383">
            <v>1</v>
          </cell>
          <cell r="AH3383">
            <v>1</v>
          </cell>
          <cell r="AI3383">
            <v>1</v>
          </cell>
          <cell r="AJ3383">
            <v>0</v>
          </cell>
          <cell r="AL3383">
            <v>55</v>
          </cell>
          <cell r="AM3383">
            <v>205</v>
          </cell>
          <cell r="AO3383" t="str">
            <v>D-16-00001</v>
          </cell>
          <cell r="AP3383">
            <v>2891</v>
          </cell>
          <cell r="AQ3383" t="str">
            <v>TN</v>
          </cell>
          <cell r="AR3383" t="str">
            <v>Kingsport Power Company</v>
          </cell>
          <cell r="AS3383" t="str">
            <v>AEP</v>
          </cell>
          <cell r="AT3383" t="str">
            <v>Electric</v>
          </cell>
          <cell r="AU3383">
            <v>42373</v>
          </cell>
          <cell r="AV3383">
            <v>12118.173000000001</v>
          </cell>
          <cell r="AW3383">
            <v>6.69</v>
          </cell>
          <cell r="AX3383">
            <v>10.66</v>
          </cell>
          <cell r="AY3383">
            <v>42.43</v>
          </cell>
          <cell r="AZ3383">
            <v>71500.894</v>
          </cell>
          <cell r="BA3383">
            <v>42591</v>
          </cell>
          <cell r="BB3383">
            <v>8618.0850000000009</v>
          </cell>
          <cell r="BC3383">
            <v>6.18</v>
          </cell>
          <cell r="BD3383">
            <v>9.85</v>
          </cell>
          <cell r="BE3383">
            <v>40.25</v>
          </cell>
          <cell r="BF3383">
            <v>43100</v>
          </cell>
          <cell r="BG3383">
            <v>82748.426000000007</v>
          </cell>
          <cell r="BH3383" t="str">
            <v>Average</v>
          </cell>
          <cell r="BI3383" t="str">
            <v>Vertically Integrated</v>
          </cell>
          <cell r="BJ3383" t="str">
            <v>Settled</v>
          </cell>
          <cell r="BK3383" t="str">
            <v>No</v>
          </cell>
          <cell r="BL3383" t="str">
            <v>No</v>
          </cell>
        </row>
        <row r="3384">
          <cell r="AE3384">
            <v>320</v>
          </cell>
          <cell r="AF3384">
            <v>0</v>
          </cell>
          <cell r="AG3384">
            <v>1</v>
          </cell>
          <cell r="AH3384">
            <v>1</v>
          </cell>
          <cell r="AI3384">
            <v>1</v>
          </cell>
          <cell r="AJ3384">
            <v>1</v>
          </cell>
          <cell r="AL3384">
            <v>55</v>
          </cell>
          <cell r="AM3384">
            <v>205</v>
          </cell>
          <cell r="AO3384" t="str">
            <v>D-18-00017</v>
          </cell>
          <cell r="AP3384">
            <v>3264</v>
          </cell>
          <cell r="AQ3384" t="str">
            <v>TN</v>
          </cell>
          <cell r="AR3384" t="str">
            <v>Chattanooga Gas Company</v>
          </cell>
          <cell r="AS3384" t="str">
            <v>SO</v>
          </cell>
          <cell r="AT3384" t="str">
            <v>Natural Gas</v>
          </cell>
          <cell r="AU3384">
            <v>43146</v>
          </cell>
          <cell r="AV3384">
            <v>6199.3339999999998</v>
          </cell>
          <cell r="AW3384">
            <v>7.83</v>
          </cell>
          <cell r="AX3384">
            <v>11.25</v>
          </cell>
          <cell r="AY3384">
            <v>49.23</v>
          </cell>
          <cell r="AZ3384">
            <v>157795.28700000001</v>
          </cell>
          <cell r="BA3384">
            <v>43388</v>
          </cell>
          <cell r="BB3384">
            <v>1390.347</v>
          </cell>
          <cell r="BC3384">
            <v>7.12</v>
          </cell>
          <cell r="BD3384">
            <v>9.8000000000000007</v>
          </cell>
          <cell r="BE3384">
            <v>49.23</v>
          </cell>
          <cell r="BF3384">
            <v>43646</v>
          </cell>
          <cell r="BG3384">
            <v>149739.71600000001</v>
          </cell>
          <cell r="BH3384" t="str">
            <v>Average</v>
          </cell>
          <cell r="BI3384" t="str">
            <v>Distribution</v>
          </cell>
          <cell r="BJ3384" t="str">
            <v>Fully Litigated</v>
          </cell>
          <cell r="BK3384" t="str">
            <v>NA</v>
          </cell>
          <cell r="BL3384" t="str">
            <v>NA</v>
          </cell>
        </row>
        <row r="3385">
          <cell r="AE3385">
            <v>320</v>
          </cell>
          <cell r="AF3385">
            <v>0</v>
          </cell>
          <cell r="AG3385">
            <v>1</v>
          </cell>
          <cell r="AH3385">
            <v>1</v>
          </cell>
          <cell r="AI3385">
            <v>1</v>
          </cell>
          <cell r="AJ3385">
            <v>1</v>
          </cell>
          <cell r="AL3385">
            <v>55</v>
          </cell>
          <cell r="AM3385">
            <v>205</v>
          </cell>
          <cell r="AO3385" t="str">
            <v>D-18-00067</v>
          </cell>
          <cell r="AP3385">
            <v>3373</v>
          </cell>
          <cell r="AQ3385" t="str">
            <v>TN</v>
          </cell>
          <cell r="AR3385" t="str">
            <v>Atmos Energy Corporation</v>
          </cell>
          <cell r="AT3385" t="str">
            <v>Natural Gas</v>
          </cell>
          <cell r="AU3385">
            <v>43266</v>
          </cell>
          <cell r="AV3385">
            <v>-5031.9960000000001</v>
          </cell>
          <cell r="AW3385">
            <v>7.26</v>
          </cell>
          <cell r="AX3385" t="str">
            <v>NA</v>
          </cell>
          <cell r="AY3385">
            <v>51.4</v>
          </cell>
          <cell r="AZ3385">
            <v>351847.74200000003</v>
          </cell>
          <cell r="BA3385">
            <v>43438</v>
          </cell>
          <cell r="BB3385">
            <v>-5031.9960000000001</v>
          </cell>
          <cell r="BC3385">
            <v>7.26</v>
          </cell>
          <cell r="BD3385" t="str">
            <v>NA</v>
          </cell>
          <cell r="BE3385">
            <v>51.4</v>
          </cell>
          <cell r="BF3385">
            <v>43616</v>
          </cell>
          <cell r="BG3385">
            <v>351847.74200000003</v>
          </cell>
          <cell r="BH3385" t="str">
            <v>Average</v>
          </cell>
          <cell r="BI3385" t="str">
            <v>Distribution</v>
          </cell>
          <cell r="BJ3385" t="str">
            <v>Settled</v>
          </cell>
          <cell r="BK3385" t="str">
            <v>No</v>
          </cell>
          <cell r="BL3385" t="str">
            <v>No</v>
          </cell>
        </row>
        <row r="3386">
          <cell r="AE3386">
            <v>321</v>
          </cell>
          <cell r="AF3386">
            <v>1</v>
          </cell>
          <cell r="AG3386">
            <v>1</v>
          </cell>
          <cell r="AH3386">
            <v>1</v>
          </cell>
          <cell r="AI3386">
            <v>1</v>
          </cell>
          <cell r="AJ3386">
            <v>1</v>
          </cell>
          <cell r="AL3386">
            <v>55</v>
          </cell>
          <cell r="AM3386">
            <v>205</v>
          </cell>
          <cell r="AO3386" t="str">
            <v>D-19-00018</v>
          </cell>
          <cell r="AP3386">
            <v>3432</v>
          </cell>
          <cell r="AQ3386" t="str">
            <v>TN</v>
          </cell>
          <cell r="AR3386" t="str">
            <v>Atmos Energy Corporation</v>
          </cell>
          <cell r="AT3386" t="str">
            <v>Natural Gas</v>
          </cell>
          <cell r="AU3386">
            <v>43497</v>
          </cell>
          <cell r="AV3386">
            <v>861.35500000000002</v>
          </cell>
          <cell r="AW3386">
            <v>7.79</v>
          </cell>
          <cell r="AX3386" t="str">
            <v>NA</v>
          </cell>
          <cell r="AY3386">
            <v>58.38</v>
          </cell>
          <cell r="AZ3386">
            <v>389061.46899999998</v>
          </cell>
          <cell r="BA3386">
            <v>43605</v>
          </cell>
          <cell r="BB3386">
            <v>23.824000000000002</v>
          </cell>
          <cell r="BC3386">
            <v>7.79</v>
          </cell>
          <cell r="BD3386" t="str">
            <v>NA</v>
          </cell>
          <cell r="BE3386">
            <v>58.38</v>
          </cell>
          <cell r="BF3386">
            <v>43982</v>
          </cell>
          <cell r="BG3386">
            <v>389061.39299999998</v>
          </cell>
          <cell r="BH3386" t="str">
            <v>Average</v>
          </cell>
          <cell r="BI3386" t="str">
            <v>Distribution</v>
          </cell>
          <cell r="BJ3386" t="str">
            <v>Settled</v>
          </cell>
          <cell r="BK3386" t="str">
            <v>No</v>
          </cell>
          <cell r="BL3386" t="str">
            <v>No</v>
          </cell>
        </row>
        <row r="3387">
          <cell r="AE3387">
            <v>322</v>
          </cell>
          <cell r="AF3387">
            <v>1</v>
          </cell>
          <cell r="AG3387">
            <v>1</v>
          </cell>
          <cell r="AH3387">
            <v>1</v>
          </cell>
          <cell r="AI3387">
            <v>1</v>
          </cell>
          <cell r="AJ3387">
            <v>1</v>
          </cell>
          <cell r="AL3387">
            <v>55</v>
          </cell>
          <cell r="AM3387">
            <v>205</v>
          </cell>
          <cell r="AO3387" t="str">
            <v>D-20-00049</v>
          </cell>
          <cell r="AP3387">
            <v>3652</v>
          </cell>
          <cell r="AQ3387" t="str">
            <v>TN</v>
          </cell>
          <cell r="AR3387" t="str">
            <v>Chattanooga Gas Company</v>
          </cell>
          <cell r="AS3387" t="str">
            <v>SO</v>
          </cell>
          <cell r="AT3387" t="str">
            <v>Natural Gas</v>
          </cell>
          <cell r="AU3387">
            <v>43980</v>
          </cell>
          <cell r="AV3387">
            <v>5186.9009999999998</v>
          </cell>
          <cell r="AW3387">
            <v>7.12</v>
          </cell>
          <cell r="AX3387" t="str">
            <v>NA</v>
          </cell>
          <cell r="AY3387">
            <v>49.23</v>
          </cell>
          <cell r="AZ3387">
            <v>163294.45199999999</v>
          </cell>
          <cell r="BA3387">
            <v>44088</v>
          </cell>
          <cell r="BB3387">
            <v>4758.576</v>
          </cell>
          <cell r="BC3387">
            <v>7.12</v>
          </cell>
          <cell r="BD3387" t="str">
            <v>NA</v>
          </cell>
          <cell r="BE3387">
            <v>49.23</v>
          </cell>
          <cell r="BF3387">
            <v>43830</v>
          </cell>
          <cell r="BG3387">
            <v>163379.679</v>
          </cell>
          <cell r="BH3387" t="str">
            <v>Average</v>
          </cell>
          <cell r="BI3387" t="str">
            <v>Distribution</v>
          </cell>
          <cell r="BJ3387" t="str">
            <v>Fully Litigated</v>
          </cell>
          <cell r="BK3387" t="str">
            <v>No</v>
          </cell>
          <cell r="BL3387" t="str">
            <v>No</v>
          </cell>
        </row>
        <row r="3388">
          <cell r="AE3388">
            <v>323</v>
          </cell>
          <cell r="AF3388">
            <v>1</v>
          </cell>
          <cell r="AG3388">
            <v>1</v>
          </cell>
          <cell r="AH3388">
            <v>1</v>
          </cell>
          <cell r="AI3388">
            <v>1</v>
          </cell>
          <cell r="AJ3388">
            <v>1</v>
          </cell>
          <cell r="AL3388">
            <v>55</v>
          </cell>
          <cell r="AM3388">
            <v>205</v>
          </cell>
          <cell r="AO3388" t="str">
            <v>D-20-00086</v>
          </cell>
          <cell r="AP3388">
            <v>3675</v>
          </cell>
          <cell r="AQ3388" t="str">
            <v>TN</v>
          </cell>
          <cell r="AR3388" t="str">
            <v>Piedmont Natural Gas Company, Inc.</v>
          </cell>
          <cell r="AS3388" t="str">
            <v>DUK</v>
          </cell>
          <cell r="AT3388" t="str">
            <v>Natural Gas</v>
          </cell>
          <cell r="AU3388">
            <v>44014</v>
          </cell>
          <cell r="AV3388">
            <v>25802.066999999999</v>
          </cell>
          <cell r="AW3388">
            <v>7.1</v>
          </cell>
          <cell r="AX3388">
            <v>10.3</v>
          </cell>
          <cell r="AY3388">
            <v>50.5</v>
          </cell>
          <cell r="AZ3388">
            <v>909883.68700000003</v>
          </cell>
          <cell r="BA3388">
            <v>44243</v>
          </cell>
          <cell r="BB3388">
            <v>16250</v>
          </cell>
          <cell r="BC3388">
            <v>6.85</v>
          </cell>
          <cell r="BD3388">
            <v>9.8000000000000007</v>
          </cell>
          <cell r="BE3388">
            <v>50.5</v>
          </cell>
          <cell r="BF3388">
            <v>44561</v>
          </cell>
          <cell r="BG3388">
            <v>897267.14500000002</v>
          </cell>
          <cell r="BH3388" t="str">
            <v>Average</v>
          </cell>
          <cell r="BI3388" t="str">
            <v>Distribution</v>
          </cell>
          <cell r="BJ3388" t="str">
            <v>Settled</v>
          </cell>
          <cell r="BK3388" t="str">
            <v>No</v>
          </cell>
          <cell r="BL3388" t="str">
            <v>Yes</v>
          </cell>
        </row>
        <row r="3389">
          <cell r="AE3389">
            <v>323</v>
          </cell>
          <cell r="AF3389">
            <v>1</v>
          </cell>
          <cell r="AG3389">
            <v>1</v>
          </cell>
          <cell r="AH3389">
            <v>1</v>
          </cell>
          <cell r="AI3389">
            <v>1</v>
          </cell>
          <cell r="AJ3389">
            <v>0</v>
          </cell>
          <cell r="AL3389">
            <v>55</v>
          </cell>
          <cell r="AM3389">
            <v>205</v>
          </cell>
          <cell r="AO3389" t="str">
            <v>D-21-00107</v>
          </cell>
          <cell r="AP3389">
            <v>3881</v>
          </cell>
          <cell r="AQ3389" t="str">
            <v>TN</v>
          </cell>
          <cell r="AR3389" t="str">
            <v>Kingsport Power Company</v>
          </cell>
          <cell r="AS3389" t="str">
            <v>AEP</v>
          </cell>
          <cell r="AT3389" t="str">
            <v>Electric</v>
          </cell>
          <cell r="AU3389">
            <v>44517</v>
          </cell>
          <cell r="AV3389">
            <v>14375.638000000001</v>
          </cell>
          <cell r="AW3389">
            <v>6.36</v>
          </cell>
          <cell r="AX3389">
            <v>10.199999999999999</v>
          </cell>
          <cell r="AY3389">
            <v>48.9</v>
          </cell>
          <cell r="AZ3389">
            <v>147057.92800000001</v>
          </cell>
          <cell r="BA3389">
            <v>44859</v>
          </cell>
          <cell r="BB3389">
            <v>5750</v>
          </cell>
          <cell r="BC3389">
            <v>6.02</v>
          </cell>
          <cell r="BD3389">
            <v>9.5</v>
          </cell>
          <cell r="BE3389">
            <v>48.9</v>
          </cell>
          <cell r="BF3389">
            <v>44377</v>
          </cell>
          <cell r="BG3389">
            <v>134543.375</v>
          </cell>
          <cell r="BH3389" t="str">
            <v>Average</v>
          </cell>
          <cell r="BI3389" t="str">
            <v>Vertically Integrated</v>
          </cell>
          <cell r="BJ3389" t="str">
            <v>Settled</v>
          </cell>
          <cell r="BK3389" t="str">
            <v>No</v>
          </cell>
          <cell r="BL3389" t="str">
            <v>No</v>
          </cell>
        </row>
        <row r="3390">
          <cell r="AE3390">
            <v>324</v>
          </cell>
          <cell r="AF3390">
            <v>1</v>
          </cell>
          <cell r="AG3390">
            <v>1</v>
          </cell>
          <cell r="AH3390">
            <v>1</v>
          </cell>
          <cell r="AI3390">
            <v>1</v>
          </cell>
          <cell r="AJ3390">
            <v>1</v>
          </cell>
          <cell r="AL3390">
            <v>55</v>
          </cell>
          <cell r="AM3390">
            <v>205</v>
          </cell>
          <cell r="AO3390" t="str">
            <v>D-21-00019</v>
          </cell>
          <cell r="AP3390">
            <v>3950</v>
          </cell>
          <cell r="AQ3390" t="str">
            <v>TN</v>
          </cell>
          <cell r="AR3390" t="str">
            <v>Atmos Energy Corporation</v>
          </cell>
          <cell r="AT3390" t="str">
            <v>Natural Gas</v>
          </cell>
          <cell r="AU3390">
            <v>44228</v>
          </cell>
          <cell r="AV3390">
            <v>7896.5700000000006</v>
          </cell>
          <cell r="AW3390">
            <v>7.62</v>
          </cell>
          <cell r="AX3390" t="str">
            <v>NA</v>
          </cell>
          <cell r="AY3390">
            <v>59.88</v>
          </cell>
          <cell r="AZ3390">
            <v>421388.51</v>
          </cell>
          <cell r="BA3390">
            <v>44396</v>
          </cell>
          <cell r="BB3390">
            <v>10467.763000000001</v>
          </cell>
          <cell r="BC3390">
            <v>7.62</v>
          </cell>
          <cell r="BD3390" t="str">
            <v>NA</v>
          </cell>
          <cell r="BE3390">
            <v>59.88</v>
          </cell>
          <cell r="BF3390">
            <v>44104</v>
          </cell>
          <cell r="BG3390">
            <v>421188.462</v>
          </cell>
          <cell r="BH3390" t="str">
            <v>Average</v>
          </cell>
          <cell r="BI3390" t="str">
            <v>Distribution</v>
          </cell>
          <cell r="BJ3390" t="str">
            <v>Settled</v>
          </cell>
          <cell r="BK3390" t="str">
            <v>No</v>
          </cell>
          <cell r="BL3390" t="str">
            <v>No</v>
          </cell>
        </row>
        <row r="3391">
          <cell r="AE3391">
            <v>325</v>
          </cell>
          <cell r="AF3391">
            <v>1</v>
          </cell>
          <cell r="AG3391">
            <v>1</v>
          </cell>
          <cell r="AH3391">
            <v>1</v>
          </cell>
          <cell r="AI3391">
            <v>1</v>
          </cell>
          <cell r="AJ3391">
            <v>1</v>
          </cell>
          <cell r="AL3391">
            <v>55</v>
          </cell>
          <cell r="AM3391">
            <v>205</v>
          </cell>
          <cell r="AO3391" t="str">
            <v>D-22-00010</v>
          </cell>
          <cell r="AP3391">
            <v>3951</v>
          </cell>
          <cell r="AQ3391" t="str">
            <v>TN</v>
          </cell>
          <cell r="AR3391" t="str">
            <v>Atmos Energy Corporation</v>
          </cell>
          <cell r="AT3391" t="str">
            <v>Natural Gas</v>
          </cell>
          <cell r="AU3391">
            <v>44593</v>
          </cell>
          <cell r="AV3391">
            <v>2465.759</v>
          </cell>
          <cell r="AW3391">
            <v>7.53</v>
          </cell>
          <cell r="AX3391" t="str">
            <v>NA</v>
          </cell>
          <cell r="AY3391">
            <v>60.59</v>
          </cell>
          <cell r="AZ3391">
            <v>447447.99</v>
          </cell>
          <cell r="BA3391">
            <v>44732</v>
          </cell>
          <cell r="BB3391">
            <v>2465.759</v>
          </cell>
          <cell r="BC3391">
            <v>7.53</v>
          </cell>
          <cell r="BD3391" t="str">
            <v>NA</v>
          </cell>
          <cell r="BE3391">
            <v>60.59</v>
          </cell>
          <cell r="BF3391">
            <v>44469</v>
          </cell>
          <cell r="BG3391">
            <v>447447.99</v>
          </cell>
          <cell r="BH3391" t="str">
            <v>Average</v>
          </cell>
          <cell r="BI3391" t="str">
            <v>Distribution</v>
          </cell>
          <cell r="BJ3391" t="str">
            <v>Fully Litigated</v>
          </cell>
          <cell r="BK3391" t="str">
            <v>No</v>
          </cell>
          <cell r="BL3391" t="str">
            <v>No</v>
          </cell>
        </row>
        <row r="3392">
          <cell r="AE3392">
            <v>326</v>
          </cell>
          <cell r="AF3392">
            <v>1</v>
          </cell>
          <cell r="AG3392">
            <v>1</v>
          </cell>
          <cell r="AH3392">
            <v>1</v>
          </cell>
          <cell r="AI3392">
            <v>1</v>
          </cell>
          <cell r="AJ3392">
            <v>1</v>
          </cell>
          <cell r="AL3392">
            <v>55</v>
          </cell>
          <cell r="AM3392">
            <v>205</v>
          </cell>
          <cell r="AO3392" t="str">
            <v>D-23-00008</v>
          </cell>
          <cell r="AP3392">
            <v>4244</v>
          </cell>
          <cell r="AQ3392" t="str">
            <v>TN</v>
          </cell>
          <cell r="AR3392" t="str">
            <v>Atmos Energy Corporation</v>
          </cell>
          <cell r="AT3392" t="str">
            <v>Natural Gas</v>
          </cell>
          <cell r="AU3392">
            <v>44957</v>
          </cell>
          <cell r="AV3392">
            <v>26.834</v>
          </cell>
          <cell r="AW3392">
            <v>7.58</v>
          </cell>
          <cell r="AX3392" t="str">
            <v>NA</v>
          </cell>
          <cell r="AY3392">
            <v>62.2</v>
          </cell>
          <cell r="AZ3392">
            <v>499428.90700000001</v>
          </cell>
          <cell r="BA3392">
            <v>45099</v>
          </cell>
          <cell r="BB3392">
            <v>-1156.5229999999999</v>
          </cell>
          <cell r="BC3392">
            <v>7.58</v>
          </cell>
          <cell r="BD3392" t="str">
            <v>NA</v>
          </cell>
          <cell r="BE3392">
            <v>62.2</v>
          </cell>
          <cell r="BF3392">
            <v>44834</v>
          </cell>
          <cell r="BG3392">
            <v>499447.076</v>
          </cell>
          <cell r="BH3392" t="str">
            <v>Average</v>
          </cell>
          <cell r="BI3392" t="str">
            <v>Distribution</v>
          </cell>
          <cell r="BJ3392" t="str">
            <v>Fully Litigated</v>
          </cell>
          <cell r="BK3392" t="str">
            <v>No</v>
          </cell>
          <cell r="BL3392" t="str">
            <v>No</v>
          </cell>
        </row>
        <row r="3393">
          <cell r="AE3393">
            <v>327</v>
          </cell>
          <cell r="AF3393">
            <v>1</v>
          </cell>
          <cell r="AG3393">
            <v>1</v>
          </cell>
          <cell r="AH3393">
            <v>1</v>
          </cell>
          <cell r="AI3393">
            <v>1</v>
          </cell>
          <cell r="AJ3393">
            <v>1</v>
          </cell>
          <cell r="AL3393">
            <v>55</v>
          </cell>
          <cell r="AM3393">
            <v>205</v>
          </cell>
          <cell r="AO3393" t="str">
            <v>D-23-00035</v>
          </cell>
          <cell r="AP3393">
            <v>4245</v>
          </cell>
          <cell r="AQ3393" t="str">
            <v>TN</v>
          </cell>
          <cell r="AR3393" t="str">
            <v>Piedmont Natural Gas Company, Inc.</v>
          </cell>
          <cell r="AS3393" t="str">
            <v>DUK</v>
          </cell>
          <cell r="AT3393" t="str">
            <v>Natural Gas</v>
          </cell>
          <cell r="AU3393">
            <v>45065</v>
          </cell>
          <cell r="AV3393">
            <v>41560.726999999999</v>
          </cell>
          <cell r="AW3393">
            <v>6.95</v>
          </cell>
          <cell r="AX3393">
            <v>9.8000000000000007</v>
          </cell>
          <cell r="AY3393">
            <v>50.09</v>
          </cell>
          <cell r="AZ3393">
            <v>1143947.4450000001</v>
          </cell>
          <cell r="BA3393">
            <v>45264</v>
          </cell>
          <cell r="BB3393">
            <v>40208.694000000003</v>
          </cell>
          <cell r="BC3393">
            <v>6.95</v>
          </cell>
          <cell r="BD3393">
            <v>9.8000000000000007</v>
          </cell>
          <cell r="BE3393">
            <v>50.09</v>
          </cell>
          <cell r="BF3393">
            <v>44926</v>
          </cell>
          <cell r="BG3393">
            <v>1140671.264</v>
          </cell>
          <cell r="BH3393" t="str">
            <v>Average</v>
          </cell>
          <cell r="BI3393" t="str">
            <v>Distribution</v>
          </cell>
          <cell r="BJ3393" t="str">
            <v>Settled</v>
          </cell>
          <cell r="BK3393" t="str">
            <v>No</v>
          </cell>
          <cell r="BL3393" t="str">
            <v>No</v>
          </cell>
        </row>
        <row r="3394">
          <cell r="AE3394">
            <v>328</v>
          </cell>
          <cell r="AF3394">
            <v>1</v>
          </cell>
          <cell r="AG3394">
            <v>1</v>
          </cell>
          <cell r="AH3394">
            <v>1</v>
          </cell>
          <cell r="AI3394">
            <v>1</v>
          </cell>
          <cell r="AJ3394">
            <v>1</v>
          </cell>
          <cell r="AL3394">
            <v>55</v>
          </cell>
          <cell r="AM3394">
            <v>205</v>
          </cell>
          <cell r="AO3394" t="str">
            <v>D-21-00048</v>
          </cell>
          <cell r="AP3394">
            <v>4246</v>
          </cell>
          <cell r="AQ3394" t="str">
            <v>TN</v>
          </cell>
          <cell r="AR3394" t="str">
            <v>Chattanooga Gas Company</v>
          </cell>
          <cell r="AS3394" t="str">
            <v>SO</v>
          </cell>
          <cell r="AT3394" t="str">
            <v>Natural Gas</v>
          </cell>
          <cell r="AU3394">
            <v>44306</v>
          </cell>
          <cell r="AV3394">
            <v>11887.115</v>
          </cell>
          <cell r="AW3394" t="str">
            <v>NA</v>
          </cell>
          <cell r="AX3394" t="str">
            <v>NA</v>
          </cell>
          <cell r="AY3394" t="str">
            <v>NA</v>
          </cell>
          <cell r="AZ3394">
            <v>190231.598</v>
          </cell>
          <cell r="BA3394">
            <v>44501</v>
          </cell>
          <cell r="BB3394">
            <v>11545.439</v>
          </cell>
          <cell r="BC3394" t="str">
            <v>NA</v>
          </cell>
          <cell r="BD3394" t="str">
            <v>NA</v>
          </cell>
          <cell r="BE3394" t="str">
            <v>NA</v>
          </cell>
          <cell r="BF3394">
            <v>44196</v>
          </cell>
          <cell r="BG3394">
            <v>190129.26</v>
          </cell>
          <cell r="BH3394" t="str">
            <v>Average</v>
          </cell>
          <cell r="BI3394" t="str">
            <v>Distribution</v>
          </cell>
          <cell r="BJ3394" t="str">
            <v>Settled</v>
          </cell>
          <cell r="BK3394" t="str">
            <v>No</v>
          </cell>
          <cell r="BL3394" t="str">
            <v>No</v>
          </cell>
        </row>
        <row r="3395">
          <cell r="AE3395">
            <v>329</v>
          </cell>
          <cell r="AF3395">
            <v>1</v>
          </cell>
          <cell r="AG3395">
            <v>1</v>
          </cell>
          <cell r="AH3395">
            <v>1</v>
          </cell>
          <cell r="AI3395">
            <v>1</v>
          </cell>
          <cell r="AJ3395">
            <v>1</v>
          </cell>
          <cell r="AL3395">
            <v>55</v>
          </cell>
          <cell r="AM3395">
            <v>205</v>
          </cell>
          <cell r="AO3395" t="str">
            <v>D-22-00032</v>
          </cell>
          <cell r="AP3395">
            <v>4247</v>
          </cell>
          <cell r="AQ3395" t="str">
            <v>TN</v>
          </cell>
          <cell r="AR3395" t="str">
            <v>Chattanooga Gas Company</v>
          </cell>
          <cell r="AS3395" t="str">
            <v>SO</v>
          </cell>
          <cell r="AT3395" t="str">
            <v>Natural Gas</v>
          </cell>
          <cell r="AU3395">
            <v>44671</v>
          </cell>
          <cell r="AV3395">
            <v>8021.2570000000005</v>
          </cell>
          <cell r="AW3395" t="str">
            <v>NA</v>
          </cell>
          <cell r="AX3395" t="str">
            <v>NA</v>
          </cell>
          <cell r="AY3395" t="str">
            <v>NA</v>
          </cell>
          <cell r="AZ3395">
            <v>210023.75400000002</v>
          </cell>
          <cell r="BA3395">
            <v>44862</v>
          </cell>
          <cell r="BB3395">
            <v>7911.7640000000001</v>
          </cell>
          <cell r="BC3395" t="str">
            <v>NA</v>
          </cell>
          <cell r="BD3395" t="str">
            <v>NA</v>
          </cell>
          <cell r="BE3395" t="str">
            <v>NA</v>
          </cell>
          <cell r="BF3395">
            <v>44561</v>
          </cell>
          <cell r="BG3395">
            <v>210018.272</v>
          </cell>
          <cell r="BH3395" t="str">
            <v>Average</v>
          </cell>
          <cell r="BI3395" t="str">
            <v>Distribution</v>
          </cell>
          <cell r="BJ3395" t="str">
            <v>Fully Litigated</v>
          </cell>
          <cell r="BK3395" t="str">
            <v>No</v>
          </cell>
          <cell r="BL3395" t="str">
            <v>No</v>
          </cell>
        </row>
        <row r="3396">
          <cell r="AE3396">
            <v>330</v>
          </cell>
          <cell r="AF3396">
            <v>1</v>
          </cell>
          <cell r="AG3396">
            <v>1</v>
          </cell>
          <cell r="AH3396">
            <v>1</v>
          </cell>
          <cell r="AI3396">
            <v>1</v>
          </cell>
          <cell r="AJ3396">
            <v>1</v>
          </cell>
          <cell r="AL3396">
            <v>55</v>
          </cell>
          <cell r="AM3396">
            <v>205</v>
          </cell>
          <cell r="AO3396" t="str">
            <v>D-23-00029</v>
          </cell>
          <cell r="AP3396">
            <v>4248</v>
          </cell>
          <cell r="AQ3396" t="str">
            <v>TN</v>
          </cell>
          <cell r="AR3396" t="str">
            <v>Chattanooga Gas Company</v>
          </cell>
          <cell r="AS3396" t="str">
            <v>SO</v>
          </cell>
          <cell r="AT3396" t="str">
            <v>Natural Gas</v>
          </cell>
          <cell r="AU3396">
            <v>45036</v>
          </cell>
          <cell r="AV3396">
            <v>12044.393</v>
          </cell>
          <cell r="AW3396">
            <v>7.12</v>
          </cell>
          <cell r="AX3396">
            <v>9.8000000000000007</v>
          </cell>
          <cell r="AY3396">
            <v>49.23</v>
          </cell>
          <cell r="AZ3396">
            <v>245514.76</v>
          </cell>
          <cell r="BA3396">
            <v>45205</v>
          </cell>
          <cell r="BB3396">
            <v>11936.563</v>
          </cell>
          <cell r="BC3396">
            <v>7.12</v>
          </cell>
          <cell r="BD3396">
            <v>9.8000000000000007</v>
          </cell>
          <cell r="BE3396">
            <v>49.23</v>
          </cell>
          <cell r="BF3396">
            <v>44926</v>
          </cell>
          <cell r="BG3396" t="str">
            <v>NA</v>
          </cell>
          <cell r="BI3396" t="str">
            <v>Distribution</v>
          </cell>
          <cell r="BJ3396" t="str">
            <v>Settled</v>
          </cell>
          <cell r="BK3396" t="str">
            <v>No</v>
          </cell>
          <cell r="BL3396" t="str">
            <v>No</v>
          </cell>
        </row>
        <row r="3397">
          <cell r="AE3397">
            <v>331</v>
          </cell>
          <cell r="AF3397">
            <v>1</v>
          </cell>
          <cell r="AG3397">
            <v>1</v>
          </cell>
          <cell r="AH3397">
            <v>1</v>
          </cell>
          <cell r="AI3397">
            <v>1</v>
          </cell>
          <cell r="AJ3397">
            <v>1</v>
          </cell>
          <cell r="AL3397">
            <v>55</v>
          </cell>
          <cell r="AM3397">
            <v>205</v>
          </cell>
          <cell r="AO3397" t="str">
            <v>D-24-00006</v>
          </cell>
          <cell r="AP3397">
            <v>4358</v>
          </cell>
          <cell r="AQ3397" t="str">
            <v>TN</v>
          </cell>
          <cell r="AR3397" t="str">
            <v>Atmos Energy Corporation</v>
          </cell>
          <cell r="AT3397" t="str">
            <v>Natural Gas</v>
          </cell>
          <cell r="AU3397">
            <v>45321</v>
          </cell>
          <cell r="AV3397">
            <v>20389.621999999999</v>
          </cell>
          <cell r="AW3397">
            <v>7.62</v>
          </cell>
          <cell r="AX3397" t="str">
            <v>NA</v>
          </cell>
          <cell r="AY3397">
            <v>62.38</v>
          </cell>
          <cell r="AZ3397">
            <v>554055.26300000004</v>
          </cell>
          <cell r="BA3397">
            <v>45502</v>
          </cell>
          <cell r="BB3397">
            <v>19415.875</v>
          </cell>
          <cell r="BC3397">
            <v>7.64</v>
          </cell>
          <cell r="BD3397" t="str">
            <v>NA</v>
          </cell>
          <cell r="BE3397">
            <v>62.38</v>
          </cell>
          <cell r="BF3397">
            <v>45199</v>
          </cell>
          <cell r="BG3397">
            <v>554052.77800000005</v>
          </cell>
          <cell r="BH3397" t="str">
            <v>Average</v>
          </cell>
          <cell r="BI3397" t="str">
            <v>Distribution</v>
          </cell>
          <cell r="BJ3397" t="str">
            <v>Settled</v>
          </cell>
          <cell r="BK3397" t="str">
            <v>No</v>
          </cell>
          <cell r="BL3397" t="str">
            <v>No</v>
          </cell>
        </row>
        <row r="3398">
          <cell r="AE3398">
            <v>332</v>
          </cell>
          <cell r="AF3398">
            <v>1</v>
          </cell>
          <cell r="AG3398">
            <v>1</v>
          </cell>
          <cell r="AH3398">
            <v>1</v>
          </cell>
          <cell r="AI3398">
            <v>1</v>
          </cell>
          <cell r="AJ3398">
            <v>1</v>
          </cell>
          <cell r="AL3398">
            <v>55</v>
          </cell>
          <cell r="AM3398">
            <v>205</v>
          </cell>
          <cell r="AO3398" t="str">
            <v>D-24-00024</v>
          </cell>
          <cell r="AP3398">
            <v>4385</v>
          </cell>
          <cell r="AQ3398" t="str">
            <v>TN</v>
          </cell>
          <cell r="AR3398" t="str">
            <v>Chattanooga Gas Company</v>
          </cell>
          <cell r="AS3398" t="str">
            <v>SO</v>
          </cell>
          <cell r="AT3398" t="str">
            <v>Natural Gas</v>
          </cell>
          <cell r="AU3398">
            <v>45401</v>
          </cell>
          <cell r="AV3398">
            <v>8777.7759999999998</v>
          </cell>
          <cell r="AW3398">
            <v>7.12</v>
          </cell>
          <cell r="AX3398" t="str">
            <v>NA</v>
          </cell>
          <cell r="AY3398">
            <v>49.23</v>
          </cell>
          <cell r="AZ3398">
            <v>275666.78600000002</v>
          </cell>
          <cell r="BA3398">
            <v>45516</v>
          </cell>
          <cell r="BB3398">
            <v>8777.7759999999998</v>
          </cell>
          <cell r="BC3398">
            <v>7.12</v>
          </cell>
          <cell r="BD3398" t="str">
            <v>NA</v>
          </cell>
          <cell r="BE3398">
            <v>49.23</v>
          </cell>
          <cell r="BF3398">
            <v>45291</v>
          </cell>
          <cell r="BG3398">
            <v>275666.78600000002</v>
          </cell>
          <cell r="BH3398" t="str">
            <v>Average</v>
          </cell>
          <cell r="BI3398" t="str">
            <v>Distribution</v>
          </cell>
          <cell r="BJ3398" t="str">
            <v>Settled</v>
          </cell>
          <cell r="BK3398" t="str">
            <v>No</v>
          </cell>
          <cell r="BL3398" t="str">
            <v>No</v>
          </cell>
        </row>
        <row r="3399">
          <cell r="AE3399">
            <v>333</v>
          </cell>
          <cell r="AF3399">
            <v>1</v>
          </cell>
          <cell r="AG3399">
            <v>1</v>
          </cell>
          <cell r="AH3399">
            <v>1</v>
          </cell>
          <cell r="AI3399">
            <v>1</v>
          </cell>
          <cell r="AJ3399">
            <v>1</v>
          </cell>
          <cell r="AL3399">
            <v>55</v>
          </cell>
          <cell r="AM3399">
            <v>205</v>
          </cell>
          <cell r="AO3399" t="str">
            <v>D-24-00036</v>
          </cell>
          <cell r="AP3399">
            <v>4428</v>
          </cell>
          <cell r="AQ3399" t="str">
            <v>TN</v>
          </cell>
          <cell r="AR3399" t="str">
            <v>Piedmont Natural Gas Company, Inc.</v>
          </cell>
          <cell r="AS3399" t="str">
            <v>DUK</v>
          </cell>
          <cell r="AT3399" t="str">
            <v>Natural Gas</v>
          </cell>
          <cell r="AU3399">
            <v>45432</v>
          </cell>
          <cell r="AV3399">
            <v>25374.264999999999</v>
          </cell>
          <cell r="AW3399">
            <v>7.04</v>
          </cell>
          <cell r="AX3399" t="str">
            <v>NA</v>
          </cell>
          <cell r="AY3399">
            <v>49.97</v>
          </cell>
          <cell r="AZ3399">
            <v>1250354.7210000001</v>
          </cell>
          <cell r="BA3399">
            <v>45630</v>
          </cell>
          <cell r="BB3399">
            <v>20329.072</v>
          </cell>
          <cell r="BC3399">
            <v>7.07</v>
          </cell>
          <cell r="BD3399" t="str">
            <v>NA</v>
          </cell>
          <cell r="BE3399" t="str">
            <v>NA</v>
          </cell>
          <cell r="BF3399">
            <v>45291</v>
          </cell>
          <cell r="BG3399">
            <v>1249743.2210000001</v>
          </cell>
          <cell r="BH3399" t="str">
            <v>Average</v>
          </cell>
          <cell r="BI3399" t="str">
            <v>Distribution</v>
          </cell>
          <cell r="BJ3399" t="str">
            <v>Settled</v>
          </cell>
          <cell r="BK3399" t="str">
            <v>No</v>
          </cell>
          <cell r="BL3399" t="str">
            <v>No</v>
          </cell>
        </row>
        <row r="3400">
          <cell r="AE3400">
            <v>333</v>
          </cell>
          <cell r="AF3400">
            <v>0</v>
          </cell>
          <cell r="AG3400">
            <v>1</v>
          </cell>
          <cell r="AH3400">
            <v>1</v>
          </cell>
          <cell r="AI3400">
            <v>1</v>
          </cell>
          <cell r="AJ3400">
            <v>0</v>
          </cell>
          <cell r="AL3400">
            <v>55</v>
          </cell>
          <cell r="AM3400">
            <v>206</v>
          </cell>
          <cell r="AO3400" t="str">
            <v>D-33310</v>
          </cell>
          <cell r="AP3400">
            <v>-993</v>
          </cell>
          <cell r="AQ3400" t="str">
            <v>TX</v>
          </cell>
          <cell r="AR3400" t="str">
            <v>AEP Texas North Company</v>
          </cell>
          <cell r="AS3400" t="str">
            <v>AEP</v>
          </cell>
          <cell r="AT3400" t="str">
            <v>Electric</v>
          </cell>
          <cell r="AU3400">
            <v>39030</v>
          </cell>
          <cell r="AV3400">
            <v>25000</v>
          </cell>
          <cell r="AW3400">
            <v>7.97</v>
          </cell>
          <cell r="AX3400">
            <v>11.25</v>
          </cell>
          <cell r="AY3400">
            <v>40</v>
          </cell>
          <cell r="AZ3400">
            <v>459900</v>
          </cell>
          <cell r="BA3400">
            <v>39226</v>
          </cell>
          <cell r="BB3400">
            <v>13700</v>
          </cell>
          <cell r="BC3400" t="str">
            <v>NA</v>
          </cell>
          <cell r="BD3400" t="str">
            <v>NA</v>
          </cell>
          <cell r="BE3400" t="str">
            <v>NA</v>
          </cell>
          <cell r="BF3400">
            <v>38898</v>
          </cell>
          <cell r="BG3400" t="str">
            <v>NA</v>
          </cell>
          <cell r="BI3400" t="str">
            <v>Distribution</v>
          </cell>
          <cell r="BJ3400" t="str">
            <v>Settled</v>
          </cell>
          <cell r="BK3400" t="str">
            <v>No</v>
          </cell>
          <cell r="BL3400" t="str">
            <v>No</v>
          </cell>
        </row>
        <row r="3401">
          <cell r="AE3401">
            <v>333</v>
          </cell>
          <cell r="AF3401">
            <v>0</v>
          </cell>
          <cell r="AG3401">
            <v>1</v>
          </cell>
          <cell r="AH3401">
            <v>1</v>
          </cell>
          <cell r="AI3401">
            <v>1</v>
          </cell>
          <cell r="AJ3401">
            <v>0</v>
          </cell>
          <cell r="AL3401">
            <v>55</v>
          </cell>
          <cell r="AM3401">
            <v>206</v>
          </cell>
          <cell r="AO3401" t="str">
            <v>D-32766</v>
          </cell>
          <cell r="AP3401">
            <v>-972</v>
          </cell>
          <cell r="AQ3401" t="str">
            <v>TX</v>
          </cell>
          <cell r="AR3401" t="str">
            <v>Southwestern Public Service Company</v>
          </cell>
          <cell r="AS3401" t="str">
            <v>XEL</v>
          </cell>
          <cell r="AT3401" t="str">
            <v>Electric</v>
          </cell>
          <cell r="AU3401">
            <v>38868</v>
          </cell>
          <cell r="AV3401">
            <v>66300</v>
          </cell>
          <cell r="AW3401">
            <v>9.15</v>
          </cell>
          <cell r="AX3401">
            <v>11.6</v>
          </cell>
          <cell r="AY3401">
            <v>51.13</v>
          </cell>
          <cell r="AZ3401">
            <v>968555.75400000007</v>
          </cell>
          <cell r="BA3401">
            <v>39290</v>
          </cell>
          <cell r="BB3401">
            <v>23000</v>
          </cell>
          <cell r="BC3401" t="str">
            <v>NA</v>
          </cell>
          <cell r="BD3401" t="str">
            <v>NA</v>
          </cell>
          <cell r="BE3401" t="str">
            <v>NA</v>
          </cell>
          <cell r="BF3401">
            <v>38625</v>
          </cell>
          <cell r="BG3401" t="str">
            <v>NA</v>
          </cell>
          <cell r="BI3401" t="str">
            <v>Vertically Integrated</v>
          </cell>
          <cell r="BJ3401" t="str">
            <v>Settled</v>
          </cell>
          <cell r="BK3401" t="str">
            <v>No</v>
          </cell>
          <cell r="BL3401" t="str">
            <v>Yes</v>
          </cell>
        </row>
        <row r="3402">
          <cell r="AE3402">
            <v>333</v>
          </cell>
          <cell r="AF3402">
            <v>0</v>
          </cell>
          <cell r="AG3402">
            <v>1</v>
          </cell>
          <cell r="AH3402">
            <v>1</v>
          </cell>
          <cell r="AI3402">
            <v>1</v>
          </cell>
          <cell r="AJ3402">
            <v>0</v>
          </cell>
          <cell r="AL3402">
            <v>55</v>
          </cell>
          <cell r="AM3402">
            <v>207</v>
          </cell>
          <cell r="AO3402" t="str">
            <v>D-32093</v>
          </cell>
          <cell r="AP3402">
            <v>-953</v>
          </cell>
          <cell r="AQ3402" t="str">
            <v>TX</v>
          </cell>
          <cell r="AR3402" t="str">
            <v>CenterPoint Energy Houston Electric, LLC</v>
          </cell>
          <cell r="AS3402" t="str">
            <v>CNP</v>
          </cell>
          <cell r="AT3402" t="str">
            <v>Electric</v>
          </cell>
          <cell r="AU3402">
            <v>38821</v>
          </cell>
          <cell r="AV3402">
            <v>93300</v>
          </cell>
          <cell r="AW3402">
            <v>8.9700000000000006</v>
          </cell>
          <cell r="AX3402">
            <v>11.25</v>
          </cell>
          <cell r="AY3402">
            <v>50</v>
          </cell>
          <cell r="AZ3402">
            <v>3417100</v>
          </cell>
          <cell r="BA3402">
            <v>38965</v>
          </cell>
          <cell r="BB3402">
            <v>-57900</v>
          </cell>
          <cell r="BC3402" t="str">
            <v>NA</v>
          </cell>
          <cell r="BD3402" t="str">
            <v>NA</v>
          </cell>
          <cell r="BE3402" t="str">
            <v>NA</v>
          </cell>
          <cell r="BF3402">
            <v>38717</v>
          </cell>
          <cell r="BG3402" t="str">
            <v>NA</v>
          </cell>
          <cell r="BI3402" t="str">
            <v>Distribution</v>
          </cell>
          <cell r="BJ3402" t="str">
            <v>Settled</v>
          </cell>
          <cell r="BK3402" t="str">
            <v>No</v>
          </cell>
          <cell r="BL3402" t="str">
            <v>No</v>
          </cell>
        </row>
        <row r="3403">
          <cell r="AE3403">
            <v>333</v>
          </cell>
          <cell r="AF3403">
            <v>0</v>
          </cell>
          <cell r="AG3403">
            <v>1</v>
          </cell>
          <cell r="AH3403">
            <v>1</v>
          </cell>
          <cell r="AI3403">
            <v>1</v>
          </cell>
          <cell r="AJ3403">
            <v>1</v>
          </cell>
          <cell r="AL3403">
            <v>55</v>
          </cell>
          <cell r="AM3403">
            <v>207</v>
          </cell>
          <cell r="AO3403" t="str">
            <v>D-GUD-9670 (Mid-Tex)</v>
          </cell>
          <cell r="AP3403">
            <v>-938</v>
          </cell>
          <cell r="AQ3403" t="str">
            <v>TX</v>
          </cell>
          <cell r="AR3403" t="str">
            <v>Atmos Energy Corporation</v>
          </cell>
          <cell r="AT3403" t="str">
            <v>Natural Gas</v>
          </cell>
          <cell r="AU3403">
            <v>38868</v>
          </cell>
          <cell r="AV3403">
            <v>56900</v>
          </cell>
          <cell r="AW3403">
            <v>8.86</v>
          </cell>
          <cell r="AX3403">
            <v>11.75</v>
          </cell>
          <cell r="AY3403">
            <v>50</v>
          </cell>
          <cell r="AZ3403">
            <v>1111900</v>
          </cell>
          <cell r="BA3403">
            <v>39170</v>
          </cell>
          <cell r="BB3403">
            <v>4800</v>
          </cell>
          <cell r="BC3403">
            <v>7.9</v>
          </cell>
          <cell r="BD3403">
            <v>10</v>
          </cell>
          <cell r="BE3403">
            <v>48.1</v>
          </cell>
          <cell r="BF3403">
            <v>38717</v>
          </cell>
          <cell r="BG3403">
            <v>1043900</v>
          </cell>
          <cell r="BH3403" t="str">
            <v>Year-end</v>
          </cell>
          <cell r="BI3403" t="str">
            <v>Distribution</v>
          </cell>
          <cell r="BJ3403" t="str">
            <v>Fully Litigated</v>
          </cell>
          <cell r="BK3403" t="str">
            <v>No</v>
          </cell>
          <cell r="BL3403" t="str">
            <v>No</v>
          </cell>
        </row>
        <row r="3404">
          <cell r="AE3404">
            <v>333</v>
          </cell>
          <cell r="AF3404">
            <v>0</v>
          </cell>
          <cell r="AG3404">
            <v>1</v>
          </cell>
          <cell r="AH3404">
            <v>1</v>
          </cell>
          <cell r="AI3404">
            <v>1</v>
          </cell>
          <cell r="AJ3404">
            <v>0</v>
          </cell>
          <cell r="AL3404">
            <v>55</v>
          </cell>
          <cell r="AM3404">
            <v>208</v>
          </cell>
          <cell r="AO3404" t="str">
            <v>D-28813</v>
          </cell>
          <cell r="AP3404">
            <v>-868</v>
          </cell>
          <cell r="AQ3404" t="str">
            <v>TX</v>
          </cell>
          <cell r="AR3404" t="str">
            <v>Cap Rock Energy Corporation</v>
          </cell>
          <cell r="AS3404" t="str">
            <v>SRE</v>
          </cell>
          <cell r="AT3404" t="str">
            <v>Electric</v>
          </cell>
          <cell r="AU3404">
            <v>38041</v>
          </cell>
          <cell r="AV3404">
            <v>10200</v>
          </cell>
          <cell r="AW3404">
            <v>7.29</v>
          </cell>
          <cell r="AX3404">
            <v>11.75</v>
          </cell>
          <cell r="AY3404">
            <v>40</v>
          </cell>
          <cell r="AZ3404">
            <v>138600</v>
          </cell>
          <cell r="BA3404">
            <v>38569</v>
          </cell>
          <cell r="BB3404">
            <v>-1300</v>
          </cell>
          <cell r="BC3404">
            <v>6.17</v>
          </cell>
          <cell r="BD3404">
            <v>11.75</v>
          </cell>
          <cell r="BE3404">
            <v>25</v>
          </cell>
          <cell r="BF3404">
            <v>37894</v>
          </cell>
          <cell r="BG3404">
            <v>126300</v>
          </cell>
          <cell r="BH3404" t="str">
            <v>Year-end</v>
          </cell>
          <cell r="BI3404" t="str">
            <v>Vertically Integrated</v>
          </cell>
          <cell r="BJ3404" t="str">
            <v>Fully Litigated</v>
          </cell>
          <cell r="BK3404" t="str">
            <v>No</v>
          </cell>
          <cell r="BL3404" t="str">
            <v>No</v>
          </cell>
        </row>
        <row r="3405">
          <cell r="AE3405">
            <v>333</v>
          </cell>
          <cell r="AF3405">
            <v>0</v>
          </cell>
          <cell r="AG3405">
            <v>1</v>
          </cell>
          <cell r="AH3405">
            <v>1</v>
          </cell>
          <cell r="AI3405">
            <v>1</v>
          </cell>
          <cell r="AJ3405">
            <v>0</v>
          </cell>
          <cell r="AL3405">
            <v>55</v>
          </cell>
          <cell r="AM3405">
            <v>208</v>
          </cell>
          <cell r="AO3405" t="str">
            <v>D-9945</v>
          </cell>
          <cell r="AP3405">
            <v>-208</v>
          </cell>
          <cell r="AQ3405" t="str">
            <v>TX</v>
          </cell>
          <cell r="AR3405" t="str">
            <v>El Paso Electric Company</v>
          </cell>
          <cell r="AT3405" t="str">
            <v>Electric</v>
          </cell>
          <cell r="AU3405">
            <v>33235</v>
          </cell>
          <cell r="AV3405">
            <v>131000</v>
          </cell>
          <cell r="AW3405">
            <v>11.2</v>
          </cell>
          <cell r="AX3405">
            <v>13.5</v>
          </cell>
          <cell r="AY3405">
            <v>37.729999999999997</v>
          </cell>
          <cell r="AZ3405">
            <v>828700</v>
          </cell>
          <cell r="BA3405">
            <v>33554</v>
          </cell>
          <cell r="BB3405">
            <v>37900</v>
          </cell>
          <cell r="BC3405">
            <v>10.89</v>
          </cell>
          <cell r="BD3405">
            <v>13.25</v>
          </cell>
          <cell r="BE3405">
            <v>37.340000000000003</v>
          </cell>
          <cell r="BF3405">
            <v>33146</v>
          </cell>
          <cell r="BG3405">
            <v>549100</v>
          </cell>
          <cell r="BH3405" t="str">
            <v>Year-end</v>
          </cell>
          <cell r="BI3405" t="str">
            <v>Vertically Integrated</v>
          </cell>
          <cell r="BJ3405" t="str">
            <v>Fully Litigated</v>
          </cell>
          <cell r="BK3405" t="str">
            <v>No</v>
          </cell>
          <cell r="BL3405" t="str">
            <v>No</v>
          </cell>
        </row>
        <row r="3406">
          <cell r="AE3406">
            <v>333</v>
          </cell>
          <cell r="AF3406">
            <v>0</v>
          </cell>
          <cell r="AG3406">
            <v>1</v>
          </cell>
          <cell r="AH3406">
            <v>1</v>
          </cell>
          <cell r="AI3406">
            <v>1</v>
          </cell>
          <cell r="AJ3406">
            <v>0</v>
          </cell>
          <cell r="AL3406">
            <v>55</v>
          </cell>
          <cell r="AM3406">
            <v>208</v>
          </cell>
          <cell r="AO3406" t="str">
            <v>D-9850</v>
          </cell>
          <cell r="AP3406">
            <v>-202</v>
          </cell>
          <cell r="AQ3406" t="str">
            <v>TX</v>
          </cell>
          <cell r="AR3406" t="str">
            <v>CenterPoint Energy Houston Electric, LLC</v>
          </cell>
          <cell r="AS3406" t="str">
            <v>CNP</v>
          </cell>
          <cell r="AT3406" t="str">
            <v>Electric</v>
          </cell>
          <cell r="AU3406">
            <v>33186</v>
          </cell>
          <cell r="AV3406">
            <v>487500</v>
          </cell>
          <cell r="AW3406">
            <v>10.79</v>
          </cell>
          <cell r="AX3406">
            <v>13.25</v>
          </cell>
          <cell r="AY3406">
            <v>43.56</v>
          </cell>
          <cell r="AZ3406">
            <v>7924100</v>
          </cell>
          <cell r="BA3406">
            <v>33534</v>
          </cell>
          <cell r="BB3406">
            <v>313000</v>
          </cell>
          <cell r="BC3406">
            <v>10.49</v>
          </cell>
          <cell r="BD3406">
            <v>12.55</v>
          </cell>
          <cell r="BE3406">
            <v>43.56</v>
          </cell>
          <cell r="BF3406">
            <v>32962</v>
          </cell>
          <cell r="BG3406">
            <v>7907600</v>
          </cell>
          <cell r="BH3406" t="str">
            <v>Year-end</v>
          </cell>
          <cell r="BI3406" t="str">
            <v>Vertically Integrated</v>
          </cell>
          <cell r="BJ3406" t="str">
            <v>Settled</v>
          </cell>
          <cell r="BK3406" t="str">
            <v>No</v>
          </cell>
          <cell r="BL3406" t="str">
            <v>Yes</v>
          </cell>
        </row>
        <row r="3407">
          <cell r="AE3407">
            <v>333</v>
          </cell>
          <cell r="AF3407">
            <v>0</v>
          </cell>
          <cell r="AG3407">
            <v>1</v>
          </cell>
          <cell r="AH3407">
            <v>1</v>
          </cell>
          <cell r="AI3407">
            <v>1</v>
          </cell>
          <cell r="AJ3407">
            <v>0</v>
          </cell>
          <cell r="AL3407">
            <v>55</v>
          </cell>
          <cell r="AM3407">
            <v>209</v>
          </cell>
          <cell r="AO3407" t="str">
            <v>D-9561</v>
          </cell>
          <cell r="AP3407">
            <v>-189</v>
          </cell>
          <cell r="AQ3407" t="str">
            <v>TX</v>
          </cell>
          <cell r="AR3407" t="str">
            <v>AEP Texas Central Company</v>
          </cell>
          <cell r="AS3407" t="str">
            <v>AEP</v>
          </cell>
          <cell r="AT3407" t="str">
            <v>Electric</v>
          </cell>
          <cell r="AU3407">
            <v>33010</v>
          </cell>
          <cell r="AV3407">
            <v>120000</v>
          </cell>
          <cell r="AW3407">
            <v>11.13</v>
          </cell>
          <cell r="AX3407">
            <v>13</v>
          </cell>
          <cell r="AY3407">
            <v>44.8</v>
          </cell>
          <cell r="AZ3407" t="str">
            <v>NA</v>
          </cell>
          <cell r="BA3407">
            <v>33226</v>
          </cell>
          <cell r="BB3407">
            <v>120000</v>
          </cell>
          <cell r="BC3407" t="str">
            <v>NA</v>
          </cell>
          <cell r="BD3407" t="str">
            <v>NA</v>
          </cell>
          <cell r="BE3407" t="str">
            <v>NA</v>
          </cell>
          <cell r="BF3407">
            <v>32873</v>
          </cell>
          <cell r="BG3407" t="str">
            <v>NA</v>
          </cell>
          <cell r="BH3407" t="str">
            <v>Year-end</v>
          </cell>
          <cell r="BI3407" t="str">
            <v>Vertically Integrated</v>
          </cell>
          <cell r="BJ3407" t="str">
            <v>Settled</v>
          </cell>
          <cell r="BK3407" t="str">
            <v>No</v>
          </cell>
          <cell r="BL3407" t="str">
            <v>No</v>
          </cell>
        </row>
        <row r="3408">
          <cell r="AE3408">
            <v>333</v>
          </cell>
          <cell r="AF3408">
            <v>0</v>
          </cell>
          <cell r="AG3408">
            <v>1</v>
          </cell>
          <cell r="AH3408">
            <v>1</v>
          </cell>
          <cell r="AI3408">
            <v>1</v>
          </cell>
          <cell r="AJ3408">
            <v>0</v>
          </cell>
          <cell r="AL3408">
            <v>55</v>
          </cell>
          <cell r="AM3408">
            <v>209</v>
          </cell>
          <cell r="AO3408" t="str">
            <v>D-9491</v>
          </cell>
          <cell r="AP3408">
            <v>-184</v>
          </cell>
          <cell r="AQ3408" t="str">
            <v>TX</v>
          </cell>
          <cell r="AR3408" t="str">
            <v>Texas-New Mexico Power Company</v>
          </cell>
          <cell r="AS3408" t="str">
            <v>TXNM</v>
          </cell>
          <cell r="AT3408" t="str">
            <v>Electric</v>
          </cell>
          <cell r="AU3408">
            <v>32974</v>
          </cell>
          <cell r="AV3408">
            <v>54900</v>
          </cell>
          <cell r="AW3408">
            <v>11.11</v>
          </cell>
          <cell r="AX3408">
            <v>13.5</v>
          </cell>
          <cell r="AY3408">
            <v>33.18</v>
          </cell>
          <cell r="AZ3408">
            <v>575900</v>
          </cell>
          <cell r="BA3408">
            <v>33276</v>
          </cell>
          <cell r="BB3408">
            <v>36700</v>
          </cell>
          <cell r="BC3408">
            <v>10.71</v>
          </cell>
          <cell r="BD3408">
            <v>12.5</v>
          </cell>
          <cell r="BE3408">
            <v>31.31</v>
          </cell>
          <cell r="BF3408">
            <v>32781</v>
          </cell>
          <cell r="BG3408">
            <v>548200</v>
          </cell>
          <cell r="BH3408" t="str">
            <v>Year-end</v>
          </cell>
          <cell r="BI3408" t="str">
            <v>Vertically Integrated</v>
          </cell>
          <cell r="BJ3408" t="str">
            <v>Fully Litigated</v>
          </cell>
          <cell r="BK3408" t="str">
            <v>No</v>
          </cell>
          <cell r="BL3408" t="str">
            <v>Yes</v>
          </cell>
        </row>
        <row r="3409">
          <cell r="AE3409">
            <v>333</v>
          </cell>
          <cell r="AF3409">
            <v>0</v>
          </cell>
          <cell r="AG3409">
            <v>1</v>
          </cell>
          <cell r="AH3409">
            <v>1</v>
          </cell>
          <cell r="AI3409">
            <v>1</v>
          </cell>
          <cell r="AJ3409">
            <v>1</v>
          </cell>
          <cell r="AL3409">
            <v>55</v>
          </cell>
          <cell r="AM3409">
            <v>209</v>
          </cell>
          <cell r="AO3409" t="str">
            <v>D-GUD-9400 (Mid-Tex)</v>
          </cell>
          <cell r="AP3409">
            <v>-180</v>
          </cell>
          <cell r="AQ3409" t="str">
            <v>TX</v>
          </cell>
          <cell r="AR3409" t="str">
            <v>Atmos Energy Corporation</v>
          </cell>
          <cell r="AT3409" t="str">
            <v>Natural Gas</v>
          </cell>
          <cell r="AU3409">
            <v>37764</v>
          </cell>
          <cell r="AV3409">
            <v>68600</v>
          </cell>
          <cell r="AW3409">
            <v>8.75</v>
          </cell>
          <cell r="AX3409">
            <v>11</v>
          </cell>
          <cell r="AY3409">
            <v>49.8</v>
          </cell>
          <cell r="AZ3409">
            <v>1337600</v>
          </cell>
          <cell r="BA3409">
            <v>38132</v>
          </cell>
          <cell r="BB3409">
            <v>12000</v>
          </cell>
          <cell r="BC3409">
            <v>8.26</v>
          </cell>
          <cell r="BD3409">
            <v>10</v>
          </cell>
          <cell r="BE3409">
            <v>49.8</v>
          </cell>
          <cell r="BF3409">
            <v>37621</v>
          </cell>
          <cell r="BG3409">
            <v>1186800</v>
          </cell>
          <cell r="BH3409" t="str">
            <v>Year-end</v>
          </cell>
          <cell r="BI3409" t="str">
            <v>Distribution</v>
          </cell>
          <cell r="BJ3409" t="str">
            <v>Fully Litigated</v>
          </cell>
          <cell r="BK3409" t="str">
            <v>No</v>
          </cell>
          <cell r="BL3409" t="str">
            <v>No</v>
          </cell>
        </row>
        <row r="3410">
          <cell r="AE3410">
            <v>333</v>
          </cell>
          <cell r="AF3410">
            <v>0</v>
          </cell>
          <cell r="AG3410">
            <v>1</v>
          </cell>
          <cell r="AH3410">
            <v>1</v>
          </cell>
          <cell r="AI3410">
            <v>1</v>
          </cell>
          <cell r="AJ3410">
            <v>0</v>
          </cell>
          <cell r="AL3410">
            <v>55</v>
          </cell>
          <cell r="AM3410">
            <v>210</v>
          </cell>
          <cell r="AO3410" t="str">
            <v>D-9300</v>
          </cell>
          <cell r="AP3410">
            <v>-172</v>
          </cell>
          <cell r="AQ3410" t="str">
            <v>TX</v>
          </cell>
          <cell r="AR3410" t="str">
            <v>Oncor Electric Delivery Company LLC</v>
          </cell>
          <cell r="AS3410" t="str">
            <v>SRE</v>
          </cell>
          <cell r="AT3410" t="str">
            <v>Electric</v>
          </cell>
          <cell r="AU3410">
            <v>32889</v>
          </cell>
          <cell r="AV3410">
            <v>442400</v>
          </cell>
          <cell r="AW3410">
            <v>11.01</v>
          </cell>
          <cell r="AX3410">
            <v>13</v>
          </cell>
          <cell r="AY3410">
            <v>42.48</v>
          </cell>
          <cell r="AZ3410" t="str">
            <v>NA</v>
          </cell>
          <cell r="BA3410">
            <v>33466</v>
          </cell>
          <cell r="BB3410">
            <v>442400</v>
          </cell>
          <cell r="BC3410">
            <v>11.05</v>
          </cell>
          <cell r="BD3410">
            <v>13.2</v>
          </cell>
          <cell r="BE3410">
            <v>42.1</v>
          </cell>
          <cell r="BF3410">
            <v>32689</v>
          </cell>
          <cell r="BG3410" t="str">
            <v>NA</v>
          </cell>
          <cell r="BH3410" t="str">
            <v>Year-end</v>
          </cell>
          <cell r="BI3410" t="str">
            <v>Vertically Integrated</v>
          </cell>
          <cell r="BJ3410" t="str">
            <v>Fully Litigated</v>
          </cell>
          <cell r="BK3410" t="str">
            <v>No</v>
          </cell>
          <cell r="BL3410" t="str">
            <v>No</v>
          </cell>
        </row>
        <row r="3411">
          <cell r="AE3411">
            <v>333</v>
          </cell>
          <cell r="AF3411">
            <v>0</v>
          </cell>
          <cell r="AG3411">
            <v>1</v>
          </cell>
          <cell r="AH3411">
            <v>1</v>
          </cell>
          <cell r="AI3411">
            <v>1</v>
          </cell>
          <cell r="AJ3411">
            <v>0</v>
          </cell>
          <cell r="AL3411">
            <v>55</v>
          </cell>
          <cell r="AM3411">
            <v>210</v>
          </cell>
          <cell r="AO3411" t="str">
            <v>D-9165</v>
          </cell>
          <cell r="AP3411">
            <v>-161</v>
          </cell>
          <cell r="AQ3411" t="str">
            <v>TX</v>
          </cell>
          <cell r="AR3411" t="str">
            <v>El Paso Electric Company</v>
          </cell>
          <cell r="AT3411" t="str">
            <v>Electric</v>
          </cell>
          <cell r="AU3411">
            <v>32839</v>
          </cell>
          <cell r="AV3411">
            <v>30000</v>
          </cell>
          <cell r="AW3411">
            <v>11.22</v>
          </cell>
          <cell r="AX3411">
            <v>13.5</v>
          </cell>
          <cell r="AY3411">
            <v>42.79</v>
          </cell>
          <cell r="AZ3411">
            <v>488900</v>
          </cell>
          <cell r="BA3411">
            <v>33107</v>
          </cell>
          <cell r="BB3411">
            <v>13100</v>
          </cell>
          <cell r="BC3411">
            <v>10.99</v>
          </cell>
          <cell r="BD3411">
            <v>13.1</v>
          </cell>
          <cell r="BE3411">
            <v>41.98</v>
          </cell>
          <cell r="BF3411">
            <v>32689</v>
          </cell>
          <cell r="BG3411" t="str">
            <v>NA</v>
          </cell>
          <cell r="BH3411" t="str">
            <v>Year-end</v>
          </cell>
          <cell r="BI3411" t="str">
            <v>Vertically Integrated</v>
          </cell>
          <cell r="BJ3411" t="str">
            <v>Fully Litigated</v>
          </cell>
          <cell r="BK3411" t="str">
            <v>No</v>
          </cell>
          <cell r="BL3411" t="str">
            <v>Yes</v>
          </cell>
        </row>
        <row r="3412">
          <cell r="AE3412">
            <v>333</v>
          </cell>
          <cell r="AF3412">
            <v>0</v>
          </cell>
          <cell r="AG3412">
            <v>1</v>
          </cell>
          <cell r="AH3412">
            <v>1</v>
          </cell>
          <cell r="AI3412">
            <v>1</v>
          </cell>
          <cell r="AJ3412">
            <v>0</v>
          </cell>
          <cell r="AL3412">
            <v>55</v>
          </cell>
          <cell r="AM3412">
            <v>210</v>
          </cell>
          <cell r="AO3412" t="str">
            <v>D-8928</v>
          </cell>
          <cell r="AP3412">
            <v>-157</v>
          </cell>
          <cell r="AQ3412" t="str">
            <v>TX</v>
          </cell>
          <cell r="AR3412" t="str">
            <v>Texas-New Mexico Power Company</v>
          </cell>
          <cell r="AS3412" t="str">
            <v>TXNM</v>
          </cell>
          <cell r="AT3412" t="str">
            <v>Electric</v>
          </cell>
          <cell r="AU3412">
            <v>32707</v>
          </cell>
          <cell r="AV3412">
            <v>16100</v>
          </cell>
          <cell r="AW3412">
            <v>12.22</v>
          </cell>
          <cell r="AX3412">
            <v>14.6</v>
          </cell>
          <cell r="AY3412">
            <v>48.34</v>
          </cell>
          <cell r="AZ3412">
            <v>232000</v>
          </cell>
          <cell r="BA3412">
            <v>32928</v>
          </cell>
          <cell r="BB3412">
            <v>8600</v>
          </cell>
          <cell r="BC3412">
            <v>11.3</v>
          </cell>
          <cell r="BD3412">
            <v>12.86</v>
          </cell>
          <cell r="BE3412">
            <v>48.65</v>
          </cell>
          <cell r="BF3412">
            <v>32598</v>
          </cell>
          <cell r="BG3412">
            <v>220000</v>
          </cell>
          <cell r="BH3412" t="str">
            <v>Year-end</v>
          </cell>
          <cell r="BI3412" t="str">
            <v>Vertically Integrated</v>
          </cell>
          <cell r="BJ3412" t="str">
            <v>Fully Litigated</v>
          </cell>
          <cell r="BK3412" t="str">
            <v>No</v>
          </cell>
          <cell r="BL3412" t="str">
            <v>Yes</v>
          </cell>
        </row>
        <row r="3413">
          <cell r="AE3413">
            <v>333</v>
          </cell>
          <cell r="AF3413">
            <v>0</v>
          </cell>
          <cell r="AG3413">
            <v>1</v>
          </cell>
          <cell r="AH3413">
            <v>1</v>
          </cell>
          <cell r="AI3413">
            <v>1</v>
          </cell>
          <cell r="AJ3413">
            <v>0</v>
          </cell>
          <cell r="AL3413">
            <v>55</v>
          </cell>
          <cell r="AM3413">
            <v>211</v>
          </cell>
          <cell r="AO3413" t="str">
            <v>D-8702</v>
          </cell>
          <cell r="AP3413">
            <v>-155</v>
          </cell>
          <cell r="AQ3413" t="str">
            <v>TX</v>
          </cell>
          <cell r="AR3413" t="str">
            <v>Entergy Texas, Inc.</v>
          </cell>
          <cell r="AS3413" t="str">
            <v>ETR</v>
          </cell>
          <cell r="AT3413" t="str">
            <v>Electric</v>
          </cell>
          <cell r="AU3413">
            <v>32588</v>
          </cell>
          <cell r="AV3413">
            <v>103000</v>
          </cell>
          <cell r="AW3413">
            <v>12.52</v>
          </cell>
          <cell r="AX3413">
            <v>15</v>
          </cell>
          <cell r="AY3413">
            <v>39.11</v>
          </cell>
          <cell r="AZ3413" t="str">
            <v>NA</v>
          </cell>
          <cell r="BA3413">
            <v>33319</v>
          </cell>
          <cell r="BB3413">
            <v>30000</v>
          </cell>
          <cell r="BC3413" t="str">
            <v>NA</v>
          </cell>
          <cell r="BD3413" t="str">
            <v>NA</v>
          </cell>
          <cell r="BE3413" t="str">
            <v>NA</v>
          </cell>
          <cell r="BF3413">
            <v>32416</v>
          </cell>
          <cell r="BG3413" t="str">
            <v>NA</v>
          </cell>
          <cell r="BH3413" t="str">
            <v>Year-end</v>
          </cell>
          <cell r="BI3413" t="str">
            <v>Vertically Integrated</v>
          </cell>
          <cell r="BJ3413" t="str">
            <v>Settled</v>
          </cell>
          <cell r="BK3413" t="str">
            <v>No</v>
          </cell>
          <cell r="BL3413" t="str">
            <v>Yes</v>
          </cell>
        </row>
        <row r="3414">
          <cell r="AE3414">
            <v>333</v>
          </cell>
          <cell r="AF3414">
            <v>0</v>
          </cell>
          <cell r="AG3414">
            <v>1</v>
          </cell>
          <cell r="AH3414">
            <v>1</v>
          </cell>
          <cell r="AI3414">
            <v>1</v>
          </cell>
          <cell r="AJ3414">
            <v>0</v>
          </cell>
          <cell r="AL3414">
            <v>55</v>
          </cell>
          <cell r="AM3414">
            <v>211</v>
          </cell>
          <cell r="AO3414" t="str">
            <v>D-8646</v>
          </cell>
          <cell r="AP3414">
            <v>-154</v>
          </cell>
          <cell r="AQ3414" t="str">
            <v>TX</v>
          </cell>
          <cell r="AR3414" t="str">
            <v>AEP Texas Central Company</v>
          </cell>
          <cell r="AS3414" t="str">
            <v>AEP</v>
          </cell>
          <cell r="AT3414" t="str">
            <v>Electric</v>
          </cell>
          <cell r="AU3414">
            <v>32554</v>
          </cell>
          <cell r="AV3414">
            <v>154000</v>
          </cell>
          <cell r="AW3414">
            <v>11.54</v>
          </cell>
          <cell r="AX3414">
            <v>14</v>
          </cell>
          <cell r="AY3414">
            <v>41.44</v>
          </cell>
          <cell r="AZ3414" t="str">
            <v>NA</v>
          </cell>
          <cell r="BA3414">
            <v>33165</v>
          </cell>
          <cell r="BB3414">
            <v>144000</v>
          </cell>
          <cell r="BC3414">
            <v>11.17</v>
          </cell>
          <cell r="BD3414">
            <v>13</v>
          </cell>
          <cell r="BE3414" t="str">
            <v>NA</v>
          </cell>
          <cell r="BF3414">
            <v>32416</v>
          </cell>
          <cell r="BG3414" t="str">
            <v>NA</v>
          </cell>
          <cell r="BH3414" t="str">
            <v>Year-end</v>
          </cell>
          <cell r="BI3414" t="str">
            <v>Vertically Integrated</v>
          </cell>
          <cell r="BJ3414" t="str">
            <v>Settled</v>
          </cell>
          <cell r="BK3414" t="str">
            <v>No</v>
          </cell>
          <cell r="BL3414" t="str">
            <v>Yes</v>
          </cell>
        </row>
        <row r="3415">
          <cell r="AE3415">
            <v>333</v>
          </cell>
          <cell r="AF3415">
            <v>0</v>
          </cell>
          <cell r="AG3415">
            <v>1</v>
          </cell>
          <cell r="AH3415">
            <v>1</v>
          </cell>
          <cell r="AI3415">
            <v>1</v>
          </cell>
          <cell r="AJ3415">
            <v>0</v>
          </cell>
          <cell r="AL3415">
            <v>55</v>
          </cell>
          <cell r="AM3415">
            <v>211</v>
          </cell>
          <cell r="AO3415" t="str">
            <v>D-8425</v>
          </cell>
          <cell r="AP3415">
            <v>-153</v>
          </cell>
          <cell r="AQ3415" t="str">
            <v>TX</v>
          </cell>
          <cell r="AR3415" t="str">
            <v>CenterPoint Energy Houston Electric, LLC</v>
          </cell>
          <cell r="AS3415" t="str">
            <v>CNP</v>
          </cell>
          <cell r="AT3415" t="str">
            <v>Electric</v>
          </cell>
          <cell r="AU3415">
            <v>32470</v>
          </cell>
          <cell r="AV3415">
            <v>432500</v>
          </cell>
          <cell r="AW3415">
            <v>11.23</v>
          </cell>
          <cell r="AX3415">
            <v>14.3</v>
          </cell>
          <cell r="AY3415">
            <v>45.7</v>
          </cell>
          <cell r="AZ3415">
            <v>6367600</v>
          </cell>
          <cell r="BA3415">
            <v>33044</v>
          </cell>
          <cell r="BB3415">
            <v>227000</v>
          </cell>
          <cell r="BC3415">
            <v>10.61</v>
          </cell>
          <cell r="BD3415">
            <v>12.92</v>
          </cell>
          <cell r="BE3415">
            <v>43.23</v>
          </cell>
          <cell r="BF3415">
            <v>32416</v>
          </cell>
          <cell r="BG3415">
            <v>6042100</v>
          </cell>
          <cell r="BH3415" t="str">
            <v>Year-end</v>
          </cell>
          <cell r="BI3415" t="str">
            <v>Vertically Integrated</v>
          </cell>
          <cell r="BJ3415" t="str">
            <v>Fully Litigated</v>
          </cell>
          <cell r="BK3415" t="str">
            <v>No</v>
          </cell>
          <cell r="BL3415" t="str">
            <v>Yes</v>
          </cell>
        </row>
        <row r="3416">
          <cell r="AE3416">
            <v>333</v>
          </cell>
          <cell r="AF3416">
            <v>0</v>
          </cell>
          <cell r="AG3416">
            <v>1</v>
          </cell>
          <cell r="AH3416">
            <v>1</v>
          </cell>
          <cell r="AI3416">
            <v>1</v>
          </cell>
          <cell r="AJ3416">
            <v>0</v>
          </cell>
          <cell r="AL3416">
            <v>55</v>
          </cell>
          <cell r="AM3416">
            <v>211</v>
          </cell>
          <cell r="AO3416" t="str">
            <v>D-28840</v>
          </cell>
          <cell r="AP3416">
            <v>-151</v>
          </cell>
          <cell r="AQ3416" t="str">
            <v>TX</v>
          </cell>
          <cell r="AR3416" t="str">
            <v>AEP Texas Central Company</v>
          </cell>
          <cell r="AS3416" t="str">
            <v>AEP</v>
          </cell>
          <cell r="AT3416" t="str">
            <v>Electric</v>
          </cell>
          <cell r="AU3416">
            <v>37928</v>
          </cell>
          <cell r="AV3416">
            <v>66500</v>
          </cell>
          <cell r="AW3416">
            <v>8.56</v>
          </cell>
          <cell r="AX3416">
            <v>12</v>
          </cell>
          <cell r="AY3416">
            <v>44.81</v>
          </cell>
          <cell r="AZ3416">
            <v>1343400</v>
          </cell>
          <cell r="BA3416">
            <v>38579</v>
          </cell>
          <cell r="BB3416">
            <v>-8800</v>
          </cell>
          <cell r="BC3416">
            <v>7.48</v>
          </cell>
          <cell r="BD3416">
            <v>10.130000000000001</v>
          </cell>
          <cell r="BE3416">
            <v>40</v>
          </cell>
          <cell r="BF3416">
            <v>37802</v>
          </cell>
          <cell r="BG3416">
            <v>1333400</v>
          </cell>
          <cell r="BH3416" t="str">
            <v>Year-end</v>
          </cell>
          <cell r="BI3416" t="str">
            <v>Distribution</v>
          </cell>
          <cell r="BJ3416" t="str">
            <v>Settled</v>
          </cell>
          <cell r="BK3416" t="str">
            <v>No</v>
          </cell>
          <cell r="BL3416" t="str">
            <v>No</v>
          </cell>
        </row>
        <row r="3417">
          <cell r="AE3417">
            <v>333</v>
          </cell>
          <cell r="AF3417">
            <v>0</v>
          </cell>
          <cell r="AG3417">
            <v>1</v>
          </cell>
          <cell r="AH3417">
            <v>1</v>
          </cell>
          <cell r="AI3417">
            <v>1</v>
          </cell>
          <cell r="AJ3417">
            <v>0</v>
          </cell>
          <cell r="AL3417">
            <v>55</v>
          </cell>
          <cell r="AM3417">
            <v>211</v>
          </cell>
          <cell r="AO3417" t="str">
            <v>D-20150</v>
          </cell>
          <cell r="AP3417">
            <v>-147</v>
          </cell>
          <cell r="AQ3417" t="str">
            <v>TX</v>
          </cell>
          <cell r="AR3417" t="str">
            <v>Entergy Texas, Inc.</v>
          </cell>
          <cell r="AS3417" t="str">
            <v>ETR</v>
          </cell>
          <cell r="AT3417" t="str">
            <v>Electric</v>
          </cell>
          <cell r="AU3417">
            <v>36129</v>
          </cell>
          <cell r="AV3417">
            <v>90000</v>
          </cell>
          <cell r="AW3417">
            <v>9.81</v>
          </cell>
          <cell r="AX3417">
            <v>11.25</v>
          </cell>
          <cell r="AY3417">
            <v>46.49</v>
          </cell>
          <cell r="AZ3417" t="str">
            <v>NA</v>
          </cell>
          <cell r="BA3417">
            <v>36340</v>
          </cell>
          <cell r="BB3417">
            <v>38000</v>
          </cell>
          <cell r="BC3417">
            <v>9.67</v>
          </cell>
          <cell r="BD3417" t="str">
            <v>NA</v>
          </cell>
          <cell r="BE3417" t="str">
            <v>NA</v>
          </cell>
          <cell r="BF3417">
            <v>35976</v>
          </cell>
          <cell r="BG3417" t="str">
            <v>NA</v>
          </cell>
          <cell r="BH3417" t="str">
            <v>Year-end</v>
          </cell>
          <cell r="BI3417" t="str">
            <v>Vertically Integrated</v>
          </cell>
          <cell r="BJ3417" t="str">
            <v>Settled</v>
          </cell>
          <cell r="BK3417" t="str">
            <v>No</v>
          </cell>
          <cell r="BL3417" t="str">
            <v>Yes</v>
          </cell>
        </row>
        <row r="3418">
          <cell r="AE3418">
            <v>333</v>
          </cell>
          <cell r="AF3418">
            <v>0</v>
          </cell>
          <cell r="AG3418">
            <v>1</v>
          </cell>
          <cell r="AH3418">
            <v>1</v>
          </cell>
          <cell r="AI3418">
            <v>1</v>
          </cell>
          <cell r="AJ3418">
            <v>0</v>
          </cell>
          <cell r="AL3418">
            <v>55</v>
          </cell>
          <cell r="AM3418">
            <v>211</v>
          </cell>
          <cell r="AO3418" t="str">
            <v>D-16705</v>
          </cell>
          <cell r="AP3418">
            <v>-135</v>
          </cell>
          <cell r="AQ3418" t="str">
            <v>TX</v>
          </cell>
          <cell r="AR3418" t="str">
            <v>Entergy Texas, Inc.</v>
          </cell>
          <cell r="AS3418" t="str">
            <v>ETR</v>
          </cell>
          <cell r="AT3418" t="str">
            <v>Electric</v>
          </cell>
          <cell r="AU3418">
            <v>35396</v>
          </cell>
          <cell r="AV3418">
            <v>25000</v>
          </cell>
          <cell r="AW3418">
            <v>10.199999999999999</v>
          </cell>
          <cell r="AX3418">
            <v>12.75</v>
          </cell>
          <cell r="AY3418">
            <v>39.85</v>
          </cell>
          <cell r="AZ3418">
            <v>1270800</v>
          </cell>
          <cell r="BA3418">
            <v>35986</v>
          </cell>
          <cell r="BB3418">
            <v>-122000</v>
          </cell>
          <cell r="BC3418">
            <v>9.76</v>
          </cell>
          <cell r="BD3418">
            <v>11.4</v>
          </cell>
          <cell r="BE3418">
            <v>43.26</v>
          </cell>
          <cell r="BF3418">
            <v>35246</v>
          </cell>
          <cell r="BG3418">
            <v>1111300</v>
          </cell>
          <cell r="BH3418" t="str">
            <v>Year-end</v>
          </cell>
          <cell r="BI3418" t="str">
            <v>Vertically Integrated</v>
          </cell>
          <cell r="BJ3418" t="str">
            <v>Fully Litigated</v>
          </cell>
          <cell r="BK3418" t="str">
            <v>No</v>
          </cell>
          <cell r="BL3418" t="str">
            <v>No</v>
          </cell>
        </row>
        <row r="3419">
          <cell r="AE3419">
            <v>333</v>
          </cell>
          <cell r="AF3419">
            <v>0</v>
          </cell>
          <cell r="AG3419">
            <v>1</v>
          </cell>
          <cell r="AH3419">
            <v>1</v>
          </cell>
          <cell r="AI3419">
            <v>1</v>
          </cell>
          <cell r="AJ3419">
            <v>0</v>
          </cell>
          <cell r="AL3419">
            <v>55</v>
          </cell>
          <cell r="AM3419">
            <v>211</v>
          </cell>
          <cell r="AO3419" t="str">
            <v>D-14965</v>
          </cell>
          <cell r="AP3419">
            <v>-134</v>
          </cell>
          <cell r="AQ3419" t="str">
            <v>TX</v>
          </cell>
          <cell r="AR3419" t="str">
            <v>AEP Texas Central Company</v>
          </cell>
          <cell r="AS3419" t="str">
            <v>AEP</v>
          </cell>
          <cell r="AT3419" t="str">
            <v>Electric</v>
          </cell>
          <cell r="AU3419">
            <v>35009</v>
          </cell>
          <cell r="AV3419">
            <v>70800</v>
          </cell>
          <cell r="AW3419">
            <v>9.75</v>
          </cell>
          <cell r="AX3419">
            <v>12.25</v>
          </cell>
          <cell r="AY3419">
            <v>45.4</v>
          </cell>
          <cell r="AZ3419">
            <v>3298200</v>
          </cell>
          <cell r="BA3419">
            <v>35520</v>
          </cell>
          <cell r="BB3419">
            <v>-32300</v>
          </cell>
          <cell r="BC3419">
            <v>8.73</v>
          </cell>
          <cell r="BD3419">
            <v>10.02</v>
          </cell>
          <cell r="BE3419">
            <v>45.39</v>
          </cell>
          <cell r="BF3419">
            <v>34880</v>
          </cell>
          <cell r="BG3419">
            <v>2905400</v>
          </cell>
          <cell r="BH3419" t="str">
            <v>Year-end</v>
          </cell>
          <cell r="BI3419" t="str">
            <v>Vertically Integrated</v>
          </cell>
          <cell r="BJ3419" t="str">
            <v>Fully Litigated</v>
          </cell>
          <cell r="BK3419" t="str">
            <v>Yes</v>
          </cell>
          <cell r="BL3419" t="str">
            <v>Yes</v>
          </cell>
        </row>
        <row r="3420">
          <cell r="AE3420">
            <v>333</v>
          </cell>
          <cell r="AF3420">
            <v>0</v>
          </cell>
          <cell r="AG3420">
            <v>1</v>
          </cell>
          <cell r="AH3420">
            <v>1</v>
          </cell>
          <cell r="AI3420">
            <v>1</v>
          </cell>
          <cell r="AJ3420">
            <v>0</v>
          </cell>
          <cell r="AL3420">
            <v>55</v>
          </cell>
          <cell r="AM3420">
            <v>211</v>
          </cell>
          <cell r="AO3420" t="str">
            <v>D-13369,13969</v>
          </cell>
          <cell r="AP3420">
            <v>-133</v>
          </cell>
          <cell r="AQ3420" t="str">
            <v>TX</v>
          </cell>
          <cell r="AR3420" t="str">
            <v>AEP Texas North Company</v>
          </cell>
          <cell r="AS3420" t="str">
            <v>AEP</v>
          </cell>
          <cell r="AT3420" t="str">
            <v>Electric</v>
          </cell>
          <cell r="AU3420">
            <v>34758</v>
          </cell>
          <cell r="AV3420">
            <v>14600</v>
          </cell>
          <cell r="AW3420">
            <v>11.42</v>
          </cell>
          <cell r="AX3420">
            <v>12.8</v>
          </cell>
          <cell r="AY3420">
            <v>55.7</v>
          </cell>
          <cell r="AZ3420" t="str">
            <v>NA</v>
          </cell>
          <cell r="BA3420">
            <v>35012</v>
          </cell>
          <cell r="BB3420">
            <v>-13500</v>
          </cell>
          <cell r="BC3420" t="str">
            <v>NA</v>
          </cell>
          <cell r="BD3420">
            <v>11.38</v>
          </cell>
          <cell r="BE3420" t="str">
            <v>NA</v>
          </cell>
          <cell r="BF3420">
            <v>34515</v>
          </cell>
          <cell r="BG3420" t="str">
            <v>NA</v>
          </cell>
          <cell r="BH3420" t="str">
            <v>Year-end</v>
          </cell>
          <cell r="BI3420" t="str">
            <v>Vertically Integrated</v>
          </cell>
          <cell r="BJ3420" t="str">
            <v>Settled</v>
          </cell>
          <cell r="BK3420" t="str">
            <v>Yes</v>
          </cell>
          <cell r="BL3420" t="str">
            <v>Yes</v>
          </cell>
        </row>
        <row r="3421">
          <cell r="AE3421">
            <v>333</v>
          </cell>
          <cell r="AF3421">
            <v>0</v>
          </cell>
          <cell r="AG3421">
            <v>1</v>
          </cell>
          <cell r="AH3421">
            <v>1</v>
          </cell>
          <cell r="AI3421">
            <v>1</v>
          </cell>
          <cell r="AJ3421">
            <v>0</v>
          </cell>
          <cell r="AL3421">
            <v>55</v>
          </cell>
          <cell r="AM3421">
            <v>211</v>
          </cell>
          <cell r="AO3421" t="str">
            <v>D-12900</v>
          </cell>
          <cell r="AP3421">
            <v>-132</v>
          </cell>
          <cell r="AQ3421" t="str">
            <v>TX</v>
          </cell>
          <cell r="AR3421" t="str">
            <v>Texas-New Mexico Power Company</v>
          </cell>
          <cell r="AS3421" t="str">
            <v>TXNM</v>
          </cell>
          <cell r="AT3421" t="str">
            <v>Electric</v>
          </cell>
          <cell r="AU3421">
            <v>34423</v>
          </cell>
          <cell r="AV3421">
            <v>34800</v>
          </cell>
          <cell r="AW3421">
            <v>11.5</v>
          </cell>
          <cell r="AX3421">
            <v>12.2</v>
          </cell>
          <cell r="AY3421">
            <v>24</v>
          </cell>
          <cell r="AZ3421" t="str">
            <v>NA</v>
          </cell>
          <cell r="BA3421">
            <v>34613</v>
          </cell>
          <cell r="BB3421">
            <v>17500</v>
          </cell>
          <cell r="BC3421" t="str">
            <v>NA</v>
          </cell>
          <cell r="BD3421" t="str">
            <v>NA</v>
          </cell>
          <cell r="BE3421" t="str">
            <v>NA</v>
          </cell>
          <cell r="BF3421">
            <v>34242</v>
          </cell>
          <cell r="BG3421" t="str">
            <v>NA</v>
          </cell>
          <cell r="BH3421" t="str">
            <v>Year-end</v>
          </cell>
          <cell r="BI3421" t="str">
            <v>Vertically Integrated</v>
          </cell>
          <cell r="BJ3421" t="str">
            <v>Settled</v>
          </cell>
          <cell r="BK3421" t="str">
            <v>No</v>
          </cell>
          <cell r="BL3421" t="str">
            <v>No</v>
          </cell>
        </row>
        <row r="3422">
          <cell r="AE3422">
            <v>333</v>
          </cell>
          <cell r="AF3422">
            <v>0</v>
          </cell>
          <cell r="AG3422">
            <v>1</v>
          </cell>
          <cell r="AH3422">
            <v>1</v>
          </cell>
          <cell r="AI3422">
            <v>1</v>
          </cell>
          <cell r="AJ3422">
            <v>0</v>
          </cell>
          <cell r="AL3422">
            <v>55</v>
          </cell>
          <cell r="AM3422">
            <v>211</v>
          </cell>
          <cell r="AO3422" t="str">
            <v>D-12852</v>
          </cell>
          <cell r="AP3422">
            <v>-131</v>
          </cell>
          <cell r="AQ3422" t="str">
            <v>TX</v>
          </cell>
          <cell r="AR3422" t="str">
            <v>Entergy Texas, Inc.</v>
          </cell>
          <cell r="AS3422" t="str">
            <v>ETR</v>
          </cell>
          <cell r="AT3422" t="str">
            <v>Electric</v>
          </cell>
          <cell r="AU3422">
            <v>34410</v>
          </cell>
          <cell r="AV3422">
            <v>32700</v>
          </cell>
          <cell r="AW3422">
            <v>10.37</v>
          </cell>
          <cell r="AX3422">
            <v>12.75</v>
          </cell>
          <cell r="AY3422">
            <v>42.38</v>
          </cell>
          <cell r="AZ3422">
            <v>1332700</v>
          </cell>
          <cell r="BA3422">
            <v>34778</v>
          </cell>
          <cell r="BB3422">
            <v>-52900</v>
          </cell>
          <cell r="BC3422">
            <v>10.050000000000001</v>
          </cell>
          <cell r="BD3422">
            <v>12</v>
          </cell>
          <cell r="BE3422">
            <v>42.38</v>
          </cell>
          <cell r="BF3422">
            <v>34334</v>
          </cell>
          <cell r="BG3422">
            <v>1292000</v>
          </cell>
          <cell r="BH3422" t="str">
            <v>Year-end</v>
          </cell>
          <cell r="BI3422" t="str">
            <v>Vertically Integrated</v>
          </cell>
          <cell r="BJ3422" t="str">
            <v>Fully Litigated</v>
          </cell>
          <cell r="BK3422" t="str">
            <v>No</v>
          </cell>
          <cell r="BL3422" t="str">
            <v>No</v>
          </cell>
        </row>
        <row r="3423">
          <cell r="AE3423">
            <v>333</v>
          </cell>
          <cell r="AF3423">
            <v>0</v>
          </cell>
          <cell r="AG3423">
            <v>1</v>
          </cell>
          <cell r="AH3423">
            <v>1</v>
          </cell>
          <cell r="AI3423">
            <v>1</v>
          </cell>
          <cell r="AJ3423">
            <v>0</v>
          </cell>
          <cell r="AL3423">
            <v>55</v>
          </cell>
          <cell r="AM3423">
            <v>211</v>
          </cell>
          <cell r="AO3423" t="str">
            <v>D-12820</v>
          </cell>
          <cell r="AP3423">
            <v>-130</v>
          </cell>
          <cell r="AQ3423" t="str">
            <v>TX</v>
          </cell>
          <cell r="AR3423" t="str">
            <v>AEP Texas Central Company</v>
          </cell>
          <cell r="AS3423" t="str">
            <v>AEP</v>
          </cell>
          <cell r="AT3423" t="str">
            <v>Electric</v>
          </cell>
          <cell r="AU3423">
            <v>34396</v>
          </cell>
          <cell r="AV3423">
            <v>103000</v>
          </cell>
          <cell r="AW3423">
            <v>10.26</v>
          </cell>
          <cell r="AX3423">
            <v>13</v>
          </cell>
          <cell r="AY3423">
            <v>46.3</v>
          </cell>
          <cell r="AZ3423" t="str">
            <v>NA</v>
          </cell>
          <cell r="BA3423">
            <v>34969</v>
          </cell>
          <cell r="BB3423">
            <v>0</v>
          </cell>
          <cell r="BC3423">
            <v>9.69</v>
          </cell>
          <cell r="BD3423">
            <v>11.75</v>
          </cell>
          <cell r="BE3423">
            <v>46.4</v>
          </cell>
          <cell r="BF3423">
            <v>34242</v>
          </cell>
          <cell r="BG3423" t="str">
            <v>NA</v>
          </cell>
          <cell r="BH3423" t="str">
            <v>Year-end</v>
          </cell>
          <cell r="BI3423" t="str">
            <v>Vertically Integrated</v>
          </cell>
          <cell r="BJ3423" t="str">
            <v>Settled</v>
          </cell>
          <cell r="BK3423" t="str">
            <v>No</v>
          </cell>
          <cell r="BL3423" t="str">
            <v>No</v>
          </cell>
        </row>
        <row r="3424">
          <cell r="AE3424">
            <v>333</v>
          </cell>
          <cell r="AF3424">
            <v>0</v>
          </cell>
          <cell r="AG3424">
            <v>1</v>
          </cell>
          <cell r="AH3424">
            <v>1</v>
          </cell>
          <cell r="AI3424">
            <v>1</v>
          </cell>
          <cell r="AJ3424">
            <v>0</v>
          </cell>
          <cell r="AL3424">
            <v>55</v>
          </cell>
          <cell r="AM3424">
            <v>211</v>
          </cell>
          <cell r="AO3424" t="str">
            <v>D-12700</v>
          </cell>
          <cell r="AP3424">
            <v>-129</v>
          </cell>
          <cell r="AQ3424" t="str">
            <v>TX</v>
          </cell>
          <cell r="AR3424" t="str">
            <v>El Paso Electric Company</v>
          </cell>
          <cell r="AT3424" t="str">
            <v>Electric</v>
          </cell>
          <cell r="AU3424">
            <v>34344</v>
          </cell>
          <cell r="AV3424">
            <v>41400</v>
          </cell>
          <cell r="AW3424" t="str">
            <v>NA</v>
          </cell>
          <cell r="AX3424" t="str">
            <v>NA</v>
          </cell>
          <cell r="AY3424" t="str">
            <v>NA</v>
          </cell>
          <cell r="AZ3424" t="str">
            <v>NA</v>
          </cell>
          <cell r="BA3424">
            <v>34941</v>
          </cell>
          <cell r="BB3424">
            <v>24900</v>
          </cell>
          <cell r="BC3424" t="str">
            <v>NA</v>
          </cell>
          <cell r="BD3424" t="str">
            <v>NA</v>
          </cell>
          <cell r="BE3424" t="str">
            <v>NA</v>
          </cell>
          <cell r="BF3424">
            <v>34150</v>
          </cell>
          <cell r="BG3424" t="str">
            <v>NA</v>
          </cell>
          <cell r="BI3424" t="str">
            <v>Vertically Integrated</v>
          </cell>
          <cell r="BJ3424" t="str">
            <v>Settled</v>
          </cell>
          <cell r="BK3424" t="str">
            <v>No</v>
          </cell>
          <cell r="BL3424" t="str">
            <v>Yes</v>
          </cell>
        </row>
        <row r="3425">
          <cell r="AE3425">
            <v>333</v>
          </cell>
          <cell r="AF3425">
            <v>0</v>
          </cell>
          <cell r="AG3425">
            <v>1</v>
          </cell>
          <cell r="AH3425">
            <v>1</v>
          </cell>
          <cell r="AI3425">
            <v>1</v>
          </cell>
          <cell r="AJ3425">
            <v>0</v>
          </cell>
          <cell r="AL3425">
            <v>55</v>
          </cell>
          <cell r="AM3425">
            <v>211</v>
          </cell>
          <cell r="AO3425" t="str">
            <v>D-12423</v>
          </cell>
          <cell r="AP3425">
            <v>-128</v>
          </cell>
          <cell r="AQ3425" t="str">
            <v>TX</v>
          </cell>
          <cell r="AR3425" t="str">
            <v>Entergy Texas, Inc.</v>
          </cell>
          <cell r="AS3425" t="str">
            <v>ETR</v>
          </cell>
          <cell r="AT3425" t="str">
            <v>Electric</v>
          </cell>
          <cell r="AU3425">
            <v>34241</v>
          </cell>
          <cell r="AV3425" t="str">
            <v>NA</v>
          </cell>
          <cell r="AW3425" t="str">
            <v>NA</v>
          </cell>
          <cell r="AX3425" t="str">
            <v>NA</v>
          </cell>
          <cell r="AY3425" t="str">
            <v>NA</v>
          </cell>
          <cell r="AZ3425" t="str">
            <v>NA</v>
          </cell>
          <cell r="BA3425">
            <v>34332</v>
          </cell>
          <cell r="BB3425">
            <v>-42500</v>
          </cell>
          <cell r="BC3425" t="str">
            <v>NA</v>
          </cell>
          <cell r="BD3425" t="str">
            <v>NA</v>
          </cell>
          <cell r="BE3425" t="str">
            <v>NA</v>
          </cell>
          <cell r="BF3425">
            <v>34334</v>
          </cell>
          <cell r="BG3425" t="str">
            <v>NA</v>
          </cell>
          <cell r="BH3425" t="str">
            <v>Year-end</v>
          </cell>
          <cell r="BI3425" t="str">
            <v>Vertically Integrated</v>
          </cell>
          <cell r="BJ3425" t="str">
            <v>Settled</v>
          </cell>
          <cell r="BK3425" t="str">
            <v>No</v>
          </cell>
          <cell r="BL3425" t="str">
            <v>No</v>
          </cell>
        </row>
        <row r="3426">
          <cell r="AE3426">
            <v>333</v>
          </cell>
          <cell r="AF3426">
            <v>0</v>
          </cell>
          <cell r="AG3426">
            <v>1</v>
          </cell>
          <cell r="AH3426">
            <v>1</v>
          </cell>
          <cell r="AI3426">
            <v>1</v>
          </cell>
          <cell r="AJ3426">
            <v>0</v>
          </cell>
          <cell r="AL3426">
            <v>55</v>
          </cell>
          <cell r="AM3426">
            <v>211</v>
          </cell>
          <cell r="AO3426" t="str">
            <v>D-12065</v>
          </cell>
          <cell r="AP3426">
            <v>-127</v>
          </cell>
          <cell r="AQ3426" t="str">
            <v>TX</v>
          </cell>
          <cell r="AR3426" t="str">
            <v>CenterPoint Energy Houston Electric, LLC</v>
          </cell>
          <cell r="AS3426" t="str">
            <v>CNP</v>
          </cell>
          <cell r="AT3426" t="str">
            <v>Electric</v>
          </cell>
          <cell r="AU3426">
            <v>34528</v>
          </cell>
          <cell r="AV3426">
            <v>248000</v>
          </cell>
          <cell r="AW3426">
            <v>10.43</v>
          </cell>
          <cell r="AX3426">
            <v>12.7</v>
          </cell>
          <cell r="AY3426">
            <v>51</v>
          </cell>
          <cell r="AZ3426" t="str">
            <v>NA</v>
          </cell>
          <cell r="BA3426">
            <v>34941</v>
          </cell>
          <cell r="BB3426">
            <v>-62000</v>
          </cell>
          <cell r="BC3426" t="str">
            <v>NA</v>
          </cell>
          <cell r="BD3426" t="str">
            <v>NA</v>
          </cell>
          <cell r="BE3426">
            <v>51.22</v>
          </cell>
          <cell r="BF3426">
            <v>34334</v>
          </cell>
          <cell r="BG3426" t="str">
            <v>NA</v>
          </cell>
          <cell r="BH3426" t="str">
            <v>Year-end</v>
          </cell>
          <cell r="BI3426" t="str">
            <v>Vertically Integrated</v>
          </cell>
          <cell r="BJ3426" t="str">
            <v>Settled</v>
          </cell>
          <cell r="BK3426" t="str">
            <v>No</v>
          </cell>
          <cell r="BL3426" t="str">
            <v>No</v>
          </cell>
        </row>
        <row r="3427">
          <cell r="AE3427">
            <v>333</v>
          </cell>
          <cell r="AF3427">
            <v>0</v>
          </cell>
          <cell r="AG3427">
            <v>1</v>
          </cell>
          <cell r="AH3427">
            <v>1</v>
          </cell>
          <cell r="AI3427">
            <v>1</v>
          </cell>
          <cell r="AJ3427">
            <v>0</v>
          </cell>
          <cell r="AL3427">
            <v>55</v>
          </cell>
          <cell r="AM3427">
            <v>211</v>
          </cell>
          <cell r="AO3427" t="str">
            <v>D-11735</v>
          </cell>
          <cell r="AP3427">
            <v>-126</v>
          </cell>
          <cell r="AQ3427" t="str">
            <v>TX</v>
          </cell>
          <cell r="AR3427" t="str">
            <v>Oncor Electric Delivery Company LLC</v>
          </cell>
          <cell r="AS3427" t="str">
            <v>SRE</v>
          </cell>
          <cell r="AT3427" t="str">
            <v>Electric</v>
          </cell>
          <cell r="AU3427">
            <v>33991</v>
          </cell>
          <cell r="AV3427">
            <v>760300</v>
          </cell>
          <cell r="AW3427">
            <v>10.47</v>
          </cell>
          <cell r="AX3427">
            <v>12.5</v>
          </cell>
          <cell r="AY3427">
            <v>41.52</v>
          </cell>
          <cell r="AZ3427">
            <v>14529000</v>
          </cell>
          <cell r="BA3427">
            <v>34362</v>
          </cell>
          <cell r="BB3427">
            <v>435400</v>
          </cell>
          <cell r="BC3427">
            <v>9.98</v>
          </cell>
          <cell r="BD3427">
            <v>11.35</v>
          </cell>
          <cell r="BE3427">
            <v>41.71</v>
          </cell>
          <cell r="BF3427">
            <v>33785</v>
          </cell>
          <cell r="BG3427">
            <v>13840300</v>
          </cell>
          <cell r="BH3427" t="str">
            <v>Year-end</v>
          </cell>
          <cell r="BI3427" t="str">
            <v>Vertically Integrated</v>
          </cell>
          <cell r="BJ3427" t="str">
            <v>Fully Litigated</v>
          </cell>
          <cell r="BK3427" t="str">
            <v>No</v>
          </cell>
          <cell r="BL3427" t="str">
            <v>Yes</v>
          </cell>
        </row>
        <row r="3428">
          <cell r="AE3428">
            <v>333</v>
          </cell>
          <cell r="AF3428">
            <v>0</v>
          </cell>
          <cell r="AG3428">
            <v>1</v>
          </cell>
          <cell r="AH3428">
            <v>1</v>
          </cell>
          <cell r="AI3428">
            <v>1</v>
          </cell>
          <cell r="AJ3428">
            <v>0</v>
          </cell>
          <cell r="AL3428">
            <v>55</v>
          </cell>
          <cell r="AM3428">
            <v>211</v>
          </cell>
          <cell r="AO3428" t="str">
            <v>D-10200</v>
          </cell>
          <cell r="AP3428">
            <v>-125</v>
          </cell>
          <cell r="AQ3428" t="str">
            <v>TX</v>
          </cell>
          <cell r="AR3428" t="str">
            <v>Texas-New Mexico Power Company</v>
          </cell>
          <cell r="AS3428" t="str">
            <v>TXNM</v>
          </cell>
          <cell r="AT3428" t="str">
            <v>Electric</v>
          </cell>
          <cell r="AU3428">
            <v>33339</v>
          </cell>
          <cell r="AV3428">
            <v>35800</v>
          </cell>
          <cell r="AW3428">
            <v>10.8</v>
          </cell>
          <cell r="AX3428">
            <v>13.2</v>
          </cell>
          <cell r="AY3428">
            <v>22</v>
          </cell>
          <cell r="AZ3428">
            <v>836800</v>
          </cell>
          <cell r="BA3428">
            <v>33893</v>
          </cell>
          <cell r="BB3428">
            <v>25800</v>
          </cell>
          <cell r="BC3428">
            <v>10.53</v>
          </cell>
          <cell r="BD3428">
            <v>13.16</v>
          </cell>
          <cell r="BE3428">
            <v>16.55</v>
          </cell>
          <cell r="BF3428">
            <v>33146</v>
          </cell>
          <cell r="BG3428">
            <v>820300</v>
          </cell>
          <cell r="BH3428" t="str">
            <v>Year-end</v>
          </cell>
          <cell r="BI3428" t="str">
            <v>Vertically Integrated</v>
          </cell>
          <cell r="BJ3428" t="str">
            <v>Fully Litigated</v>
          </cell>
          <cell r="BK3428" t="str">
            <v>No</v>
          </cell>
          <cell r="BL3428" t="str">
            <v>No</v>
          </cell>
        </row>
        <row r="3429">
          <cell r="AE3429">
            <v>333</v>
          </cell>
          <cell r="AF3429">
            <v>0</v>
          </cell>
          <cell r="AG3429">
            <v>1</v>
          </cell>
          <cell r="AH3429">
            <v>1</v>
          </cell>
          <cell r="AI3429">
            <v>1</v>
          </cell>
          <cell r="AJ3429">
            <v>0</v>
          </cell>
          <cell r="AL3429">
            <v>55</v>
          </cell>
          <cell r="AM3429">
            <v>211</v>
          </cell>
          <cell r="AO3429" t="str">
            <v>D-30123</v>
          </cell>
          <cell r="AP3429">
            <v>52</v>
          </cell>
          <cell r="AQ3429" t="str">
            <v>TX</v>
          </cell>
          <cell r="AR3429" t="str">
            <v>Entergy Texas, Inc.</v>
          </cell>
          <cell r="AS3429" t="str">
            <v>ETR</v>
          </cell>
          <cell r="AT3429" t="str">
            <v>Electric</v>
          </cell>
          <cell r="AU3429">
            <v>38224</v>
          </cell>
          <cell r="AV3429">
            <v>42600</v>
          </cell>
          <cell r="AW3429">
            <v>8.57</v>
          </cell>
          <cell r="AX3429">
            <v>11.5</v>
          </cell>
          <cell r="AY3429">
            <v>46.96</v>
          </cell>
          <cell r="AZ3429">
            <v>1476000</v>
          </cell>
          <cell r="BA3429">
            <v>38260</v>
          </cell>
          <cell r="BB3429">
            <v>0</v>
          </cell>
          <cell r="BC3429" t="str">
            <v>NA</v>
          </cell>
          <cell r="BD3429" t="str">
            <v>NA</v>
          </cell>
          <cell r="BE3429" t="str">
            <v>NA</v>
          </cell>
          <cell r="BG3429" t="str">
            <v>NA</v>
          </cell>
          <cell r="BI3429" t="str">
            <v>Vertically Integrated</v>
          </cell>
          <cell r="BJ3429" t="str">
            <v>Fully Litigated</v>
          </cell>
          <cell r="BK3429" t="str">
            <v>No</v>
          </cell>
          <cell r="BL3429" t="str">
            <v>No</v>
          </cell>
        </row>
        <row r="3430">
          <cell r="AE3430">
            <v>333</v>
          </cell>
          <cell r="AF3430">
            <v>0</v>
          </cell>
          <cell r="AG3430">
            <v>1</v>
          </cell>
          <cell r="AH3430">
            <v>1</v>
          </cell>
          <cell r="AI3430">
            <v>1</v>
          </cell>
          <cell r="AJ3430">
            <v>0</v>
          </cell>
          <cell r="AL3430">
            <v>55</v>
          </cell>
          <cell r="AM3430">
            <v>211</v>
          </cell>
          <cell r="AO3430" t="str">
            <v>D-33309</v>
          </cell>
          <cell r="AP3430">
            <v>107</v>
          </cell>
          <cell r="AQ3430" t="str">
            <v>TX</v>
          </cell>
          <cell r="AR3430" t="str">
            <v>AEP Texas Central Company</v>
          </cell>
          <cell r="AS3430" t="str">
            <v>AEP</v>
          </cell>
          <cell r="AT3430" t="str">
            <v>Electric</v>
          </cell>
          <cell r="AU3430">
            <v>39030</v>
          </cell>
          <cell r="AV3430">
            <v>69640.358999999997</v>
          </cell>
          <cell r="AW3430">
            <v>7.8</v>
          </cell>
          <cell r="AX3430">
            <v>10.75</v>
          </cell>
          <cell r="AY3430">
            <v>40</v>
          </cell>
          <cell r="AZ3430">
            <v>1596487.375</v>
          </cell>
          <cell r="BA3430">
            <v>39429</v>
          </cell>
          <cell r="BB3430">
            <v>40800</v>
          </cell>
          <cell r="BC3430">
            <v>7.5</v>
          </cell>
          <cell r="BD3430">
            <v>9.9600000000000009</v>
          </cell>
          <cell r="BE3430">
            <v>40</v>
          </cell>
          <cell r="BF3430">
            <v>38898</v>
          </cell>
          <cell r="BG3430">
            <v>1566498.4669999999</v>
          </cell>
          <cell r="BH3430" t="str">
            <v>Year-end</v>
          </cell>
          <cell r="BI3430" t="str">
            <v>Distribution</v>
          </cell>
          <cell r="BJ3430" t="str">
            <v>Fully Litigated</v>
          </cell>
          <cell r="BK3430" t="str">
            <v>No</v>
          </cell>
          <cell r="BL3430" t="str">
            <v>No</v>
          </cell>
        </row>
        <row r="3431">
          <cell r="AE3431">
            <v>333</v>
          </cell>
          <cell r="AF3431">
            <v>0</v>
          </cell>
          <cell r="AG3431">
            <v>1</v>
          </cell>
          <cell r="AH3431">
            <v>1</v>
          </cell>
          <cell r="AI3431">
            <v>1</v>
          </cell>
          <cell r="AJ3431">
            <v>0</v>
          </cell>
          <cell r="AL3431">
            <v>55</v>
          </cell>
          <cell r="AM3431">
            <v>211</v>
          </cell>
          <cell r="AO3431" t="str">
            <v>D-34040</v>
          </cell>
          <cell r="AP3431">
            <v>157</v>
          </cell>
          <cell r="AQ3431" t="str">
            <v>TX</v>
          </cell>
          <cell r="AR3431" t="str">
            <v>Oncor Electric Delivery Company LLC</v>
          </cell>
          <cell r="AS3431" t="str">
            <v>SRE</v>
          </cell>
          <cell r="AT3431" t="str">
            <v>Electric</v>
          </cell>
          <cell r="AU3431">
            <v>39322</v>
          </cell>
          <cell r="AV3431">
            <v>318000</v>
          </cell>
          <cell r="AW3431">
            <v>8.5500000000000007</v>
          </cell>
          <cell r="AX3431">
            <v>10.75</v>
          </cell>
          <cell r="AY3431">
            <v>44.15</v>
          </cell>
          <cell r="AZ3431">
            <v>6880000</v>
          </cell>
          <cell r="BA3431">
            <v>39629</v>
          </cell>
          <cell r="BB3431">
            <v>0</v>
          </cell>
          <cell r="BC3431" t="str">
            <v>NA</v>
          </cell>
          <cell r="BD3431" t="str">
            <v>NA</v>
          </cell>
          <cell r="BE3431" t="str">
            <v>NA</v>
          </cell>
          <cell r="BF3431">
            <v>39082</v>
          </cell>
          <cell r="BG3431" t="str">
            <v>NA</v>
          </cell>
          <cell r="BI3431" t="str">
            <v>Distribution</v>
          </cell>
          <cell r="BJ3431" t="str">
            <v>Settled</v>
          </cell>
          <cell r="BK3431" t="str">
            <v>No</v>
          </cell>
          <cell r="BL3431" t="str">
            <v>No</v>
          </cell>
        </row>
        <row r="3432">
          <cell r="AE3432">
            <v>333</v>
          </cell>
          <cell r="AF3432">
            <v>0</v>
          </cell>
          <cell r="AG3432">
            <v>1</v>
          </cell>
          <cell r="AH3432">
            <v>1</v>
          </cell>
          <cell r="AI3432">
            <v>1</v>
          </cell>
          <cell r="AJ3432">
            <v>0</v>
          </cell>
          <cell r="AL3432">
            <v>55</v>
          </cell>
          <cell r="AM3432">
            <v>211</v>
          </cell>
          <cell r="AO3432" t="str">
            <v>D-34800</v>
          </cell>
          <cell r="AP3432">
            <v>213</v>
          </cell>
          <cell r="AQ3432" t="str">
            <v>TX</v>
          </cell>
          <cell r="AR3432" t="str">
            <v>Entergy Texas, Inc.</v>
          </cell>
          <cell r="AS3432" t="str">
            <v>ETR</v>
          </cell>
          <cell r="AT3432" t="str">
            <v>Electric</v>
          </cell>
          <cell r="AU3432">
            <v>39351</v>
          </cell>
          <cell r="AV3432">
            <v>107521.93700000001</v>
          </cell>
          <cell r="AW3432">
            <v>8.67</v>
          </cell>
          <cell r="AX3432">
            <v>11</v>
          </cell>
          <cell r="AY3432">
            <v>48.69</v>
          </cell>
          <cell r="AZ3432">
            <v>1746138</v>
          </cell>
          <cell r="BA3432">
            <v>39883</v>
          </cell>
          <cell r="BB3432">
            <v>30500</v>
          </cell>
          <cell r="BC3432" t="str">
            <v>NA</v>
          </cell>
          <cell r="BD3432" t="str">
            <v>NA</v>
          </cell>
          <cell r="BE3432" t="str">
            <v>NA</v>
          </cell>
          <cell r="BF3432">
            <v>39172</v>
          </cell>
          <cell r="BG3432" t="str">
            <v>NA</v>
          </cell>
          <cell r="BI3432" t="str">
            <v>Vertically Integrated</v>
          </cell>
          <cell r="BJ3432" t="str">
            <v>Settled</v>
          </cell>
          <cell r="BK3432" t="str">
            <v>No</v>
          </cell>
          <cell r="BL3432" t="str">
            <v>Yes</v>
          </cell>
        </row>
        <row r="3433">
          <cell r="AE3433">
            <v>333</v>
          </cell>
          <cell r="AF3433">
            <v>0</v>
          </cell>
          <cell r="AG3433">
            <v>1</v>
          </cell>
          <cell r="AH3433">
            <v>1</v>
          </cell>
          <cell r="AI3433">
            <v>1</v>
          </cell>
          <cell r="AJ3433">
            <v>0</v>
          </cell>
          <cell r="AL3433">
            <v>55</v>
          </cell>
          <cell r="AM3433">
            <v>212</v>
          </cell>
          <cell r="AO3433" t="str">
            <v>D-33734</v>
          </cell>
          <cell r="AP3433">
            <v>226</v>
          </cell>
          <cell r="AQ3433" t="str">
            <v>TX</v>
          </cell>
          <cell r="AR3433" t="str">
            <v>Electric Transmission Texas, LLC</v>
          </cell>
          <cell r="AT3433" t="str">
            <v>Electric</v>
          </cell>
          <cell r="AU3433">
            <v>39104</v>
          </cell>
          <cell r="AV3433">
            <v>13627.691000000001</v>
          </cell>
          <cell r="AW3433">
            <v>8.4</v>
          </cell>
          <cell r="AX3433">
            <v>11.25</v>
          </cell>
          <cell r="AY3433">
            <v>40</v>
          </cell>
          <cell r="AZ3433">
            <v>75646.807000000001</v>
          </cell>
          <cell r="BA3433">
            <v>39386</v>
          </cell>
          <cell r="BB3433">
            <v>11960.091</v>
          </cell>
          <cell r="BC3433">
            <v>7.88</v>
          </cell>
          <cell r="BD3433">
            <v>9.9600000000000009</v>
          </cell>
          <cell r="BE3433">
            <v>40</v>
          </cell>
          <cell r="BF3433">
            <v>39629</v>
          </cell>
          <cell r="BG3433">
            <v>68060.726999999999</v>
          </cell>
          <cell r="BH3433" t="str">
            <v>Year-end</v>
          </cell>
          <cell r="BI3433" t="str">
            <v>Transmission</v>
          </cell>
          <cell r="BJ3433" t="str">
            <v>Fully Litigated</v>
          </cell>
          <cell r="BK3433" t="str">
            <v>No</v>
          </cell>
          <cell r="BL3433" t="str">
            <v>No</v>
          </cell>
        </row>
        <row r="3434">
          <cell r="AE3434">
            <v>333</v>
          </cell>
          <cell r="AF3434">
            <v>0</v>
          </cell>
          <cell r="AG3434">
            <v>1</v>
          </cell>
          <cell r="AH3434">
            <v>1</v>
          </cell>
          <cell r="AI3434">
            <v>1</v>
          </cell>
          <cell r="AJ3434">
            <v>1</v>
          </cell>
          <cell r="AL3434">
            <v>55</v>
          </cell>
          <cell r="AM3434">
            <v>212</v>
          </cell>
          <cell r="AO3434" t="str">
            <v>D-GUD-9762 (Mid-Tex)</v>
          </cell>
          <cell r="AP3434">
            <v>312</v>
          </cell>
          <cell r="AQ3434" t="str">
            <v>TX</v>
          </cell>
          <cell r="AR3434" t="str">
            <v>Atmos Energy Corporation</v>
          </cell>
          <cell r="AT3434" t="str">
            <v>Natural Gas</v>
          </cell>
          <cell r="AU3434">
            <v>39381</v>
          </cell>
          <cell r="AV3434">
            <v>49600</v>
          </cell>
          <cell r="AW3434">
            <v>8.4700000000000006</v>
          </cell>
          <cell r="AX3434">
            <v>11</v>
          </cell>
          <cell r="AY3434">
            <v>48.27</v>
          </cell>
          <cell r="AZ3434">
            <v>1177100</v>
          </cell>
          <cell r="BA3434">
            <v>39623</v>
          </cell>
          <cell r="BB3434">
            <v>19653.314000000002</v>
          </cell>
          <cell r="BC3434">
            <v>7.98</v>
          </cell>
          <cell r="BD3434">
            <v>10</v>
          </cell>
          <cell r="BE3434">
            <v>48.27</v>
          </cell>
          <cell r="BF3434">
            <v>39263</v>
          </cell>
          <cell r="BG3434">
            <v>1127923.888</v>
          </cell>
          <cell r="BH3434" t="str">
            <v>Year-end</v>
          </cell>
          <cell r="BI3434" t="str">
            <v>Distribution</v>
          </cell>
          <cell r="BJ3434" t="str">
            <v>Settled</v>
          </cell>
          <cell r="BK3434" t="str">
            <v>No</v>
          </cell>
          <cell r="BL3434" t="str">
            <v>No</v>
          </cell>
        </row>
        <row r="3435">
          <cell r="AE3435">
            <v>333</v>
          </cell>
          <cell r="AF3435">
            <v>0</v>
          </cell>
          <cell r="AG3435">
            <v>1</v>
          </cell>
          <cell r="AH3435">
            <v>1</v>
          </cell>
          <cell r="AI3435">
            <v>1</v>
          </cell>
          <cell r="AJ3435">
            <v>0</v>
          </cell>
          <cell r="AL3435">
            <v>55</v>
          </cell>
          <cell r="AM3435">
            <v>212</v>
          </cell>
          <cell r="AO3435" t="str">
            <v>D-35717</v>
          </cell>
          <cell r="AP3435">
            <v>365</v>
          </cell>
          <cell r="AQ3435" t="str">
            <v>TX</v>
          </cell>
          <cell r="AR3435" t="str">
            <v>Oncor Electric Delivery Company LLC</v>
          </cell>
          <cell r="AS3435" t="str">
            <v>SRE</v>
          </cell>
          <cell r="AT3435" t="str">
            <v>Electric</v>
          </cell>
          <cell r="AU3435">
            <v>39626</v>
          </cell>
          <cell r="AV3435">
            <v>241646.00100000002</v>
          </cell>
          <cell r="AW3435">
            <v>8.5500000000000007</v>
          </cell>
          <cell r="AX3435">
            <v>11.5</v>
          </cell>
          <cell r="AY3435">
            <v>40</v>
          </cell>
          <cell r="AZ3435">
            <v>7302594.176</v>
          </cell>
          <cell r="BA3435">
            <v>40056</v>
          </cell>
          <cell r="BB3435">
            <v>115062</v>
          </cell>
          <cell r="BC3435">
            <v>8.2799999999999994</v>
          </cell>
          <cell r="BD3435">
            <v>10.25</v>
          </cell>
          <cell r="BE3435">
            <v>40</v>
          </cell>
          <cell r="BF3435">
            <v>39447</v>
          </cell>
          <cell r="BG3435">
            <v>7073725.4400000004</v>
          </cell>
          <cell r="BH3435" t="str">
            <v>Year-end</v>
          </cell>
          <cell r="BI3435" t="str">
            <v>Distribution</v>
          </cell>
          <cell r="BJ3435" t="str">
            <v>Fully Litigated</v>
          </cell>
          <cell r="BK3435" t="str">
            <v>No</v>
          </cell>
          <cell r="BL3435" t="str">
            <v>No</v>
          </cell>
        </row>
        <row r="3436">
          <cell r="AE3436">
            <v>333</v>
          </cell>
          <cell r="AF3436">
            <v>0</v>
          </cell>
          <cell r="AG3436">
            <v>1</v>
          </cell>
          <cell r="AH3436">
            <v>1</v>
          </cell>
          <cell r="AI3436">
            <v>1</v>
          </cell>
          <cell r="AJ3436">
            <v>1</v>
          </cell>
          <cell r="AL3436">
            <v>55</v>
          </cell>
          <cell r="AM3436">
            <v>212</v>
          </cell>
          <cell r="AO3436" t="str">
            <v>D-GUD 9791</v>
          </cell>
          <cell r="AP3436">
            <v>387</v>
          </cell>
          <cell r="AQ3436" t="str">
            <v>TX</v>
          </cell>
          <cell r="AR3436" t="str">
            <v>CenterPoint Energy Resources Corp.</v>
          </cell>
          <cell r="AS3436" t="str">
            <v>CNP</v>
          </cell>
          <cell r="AT3436" t="str">
            <v>Natural Gas</v>
          </cell>
          <cell r="AU3436">
            <v>39513</v>
          </cell>
          <cell r="AV3436">
            <v>6400</v>
          </cell>
          <cell r="AW3436">
            <v>9.32</v>
          </cell>
          <cell r="AX3436">
            <v>11</v>
          </cell>
          <cell r="AY3436">
            <v>55.4</v>
          </cell>
          <cell r="AZ3436">
            <v>119100</v>
          </cell>
          <cell r="BA3436">
            <v>39741</v>
          </cell>
          <cell r="BB3436">
            <v>1200</v>
          </cell>
          <cell r="BC3436">
            <v>8.8000000000000007</v>
          </cell>
          <cell r="BD3436">
            <v>10.06</v>
          </cell>
          <cell r="BE3436">
            <v>55.4</v>
          </cell>
          <cell r="BF3436">
            <v>39447</v>
          </cell>
          <cell r="BG3436">
            <v>91800</v>
          </cell>
          <cell r="BH3436" t="str">
            <v>Year-end</v>
          </cell>
          <cell r="BI3436" t="str">
            <v>Distribution</v>
          </cell>
          <cell r="BJ3436" t="str">
            <v>Settled</v>
          </cell>
          <cell r="BK3436" t="str">
            <v>No</v>
          </cell>
          <cell r="BL3436" t="str">
            <v>No</v>
          </cell>
        </row>
        <row r="3437">
          <cell r="AE3437">
            <v>333</v>
          </cell>
          <cell r="AF3437">
            <v>0</v>
          </cell>
          <cell r="AG3437">
            <v>1</v>
          </cell>
          <cell r="AH3437">
            <v>1</v>
          </cell>
          <cell r="AI3437">
            <v>1</v>
          </cell>
          <cell r="AJ3437">
            <v>0</v>
          </cell>
          <cell r="AL3437">
            <v>55</v>
          </cell>
          <cell r="AM3437">
            <v>212</v>
          </cell>
          <cell r="AO3437" t="str">
            <v>D-35763</v>
          </cell>
          <cell r="AP3437">
            <v>389</v>
          </cell>
          <cell r="AQ3437" t="str">
            <v>TX</v>
          </cell>
          <cell r="AR3437" t="str">
            <v>Southwestern Public Service Company</v>
          </cell>
          <cell r="AS3437" t="str">
            <v>XEL</v>
          </cell>
          <cell r="AT3437" t="str">
            <v>Electric</v>
          </cell>
          <cell r="AU3437">
            <v>39611</v>
          </cell>
          <cell r="AV3437">
            <v>94384.644</v>
          </cell>
          <cell r="AW3437">
            <v>8.85</v>
          </cell>
          <cell r="AX3437">
            <v>11.25</v>
          </cell>
          <cell r="AY3437">
            <v>51.01</v>
          </cell>
          <cell r="AZ3437">
            <v>989400</v>
          </cell>
          <cell r="BA3437">
            <v>39966</v>
          </cell>
          <cell r="BB3437">
            <v>57393</v>
          </cell>
          <cell r="BC3437" t="str">
            <v>NA</v>
          </cell>
          <cell r="BD3437" t="str">
            <v>NA</v>
          </cell>
          <cell r="BE3437" t="str">
            <v>NA</v>
          </cell>
          <cell r="BF3437">
            <v>39447</v>
          </cell>
          <cell r="BG3437" t="str">
            <v>NA</v>
          </cell>
          <cell r="BI3437" t="str">
            <v>Vertically Integrated</v>
          </cell>
          <cell r="BJ3437" t="str">
            <v>Settled</v>
          </cell>
          <cell r="BK3437" t="str">
            <v>No</v>
          </cell>
          <cell r="BL3437" t="str">
            <v>Yes</v>
          </cell>
        </row>
        <row r="3438">
          <cell r="AE3438">
            <v>333</v>
          </cell>
          <cell r="AF3438">
            <v>0</v>
          </cell>
          <cell r="AG3438">
            <v>1</v>
          </cell>
          <cell r="AH3438">
            <v>1</v>
          </cell>
          <cell r="AI3438">
            <v>1</v>
          </cell>
          <cell r="AJ3438">
            <v>0</v>
          </cell>
          <cell r="AL3438">
            <v>55</v>
          </cell>
          <cell r="AM3438">
            <v>212</v>
          </cell>
          <cell r="AO3438" t="str">
            <v>D-36025</v>
          </cell>
          <cell r="AP3438">
            <v>391</v>
          </cell>
          <cell r="AQ3438" t="str">
            <v>TX</v>
          </cell>
          <cell r="AR3438" t="str">
            <v>Texas-New Mexico Power Company</v>
          </cell>
          <cell r="AS3438" t="str">
            <v>TXNM</v>
          </cell>
          <cell r="AT3438" t="str">
            <v>Electric</v>
          </cell>
          <cell r="AU3438">
            <v>39689</v>
          </cell>
          <cell r="AV3438">
            <v>24360.253000000001</v>
          </cell>
          <cell r="AW3438">
            <v>10.16</v>
          </cell>
          <cell r="AX3438">
            <v>11.25</v>
          </cell>
          <cell r="AY3438">
            <v>40</v>
          </cell>
          <cell r="AZ3438">
            <v>430100</v>
          </cell>
          <cell r="BA3438">
            <v>40046</v>
          </cell>
          <cell r="BB3438">
            <v>12700</v>
          </cell>
          <cell r="BC3438">
            <v>9.76</v>
          </cell>
          <cell r="BD3438">
            <v>10.25</v>
          </cell>
          <cell r="BE3438">
            <v>40</v>
          </cell>
          <cell r="BF3438">
            <v>39538</v>
          </cell>
          <cell r="BG3438">
            <v>430215.79000000004</v>
          </cell>
          <cell r="BH3438" t="str">
            <v>Year-end</v>
          </cell>
          <cell r="BI3438" t="str">
            <v>Distribution</v>
          </cell>
          <cell r="BJ3438" t="str">
            <v>Settled</v>
          </cell>
          <cell r="BK3438" t="str">
            <v>No</v>
          </cell>
          <cell r="BL3438" t="str">
            <v>No</v>
          </cell>
        </row>
        <row r="3439">
          <cell r="AE3439">
            <v>333</v>
          </cell>
          <cell r="AF3439">
            <v>0</v>
          </cell>
          <cell r="AG3439">
            <v>1</v>
          </cell>
          <cell r="AH3439">
            <v>1</v>
          </cell>
          <cell r="AI3439">
            <v>1</v>
          </cell>
          <cell r="AJ3439">
            <v>1</v>
          </cell>
          <cell r="AL3439">
            <v>55</v>
          </cell>
          <cell r="AM3439">
            <v>212</v>
          </cell>
          <cell r="AO3439" t="str">
            <v>D-GUD 9902</v>
          </cell>
          <cell r="AP3439">
            <v>527</v>
          </cell>
          <cell r="AQ3439" t="str">
            <v>TX</v>
          </cell>
          <cell r="AR3439" t="str">
            <v>CenterPoint Energy Resources Corp.</v>
          </cell>
          <cell r="AS3439" t="str">
            <v>CNP</v>
          </cell>
          <cell r="AT3439" t="str">
            <v>Natural Gas</v>
          </cell>
          <cell r="AU3439">
            <v>40025</v>
          </cell>
          <cell r="AV3439">
            <v>20351.746999999999</v>
          </cell>
          <cell r="AW3439">
            <v>9.07</v>
          </cell>
          <cell r="AX3439">
            <v>11.25</v>
          </cell>
          <cell r="AY3439">
            <v>55.6</v>
          </cell>
          <cell r="AZ3439">
            <v>374138.05900000001</v>
          </cell>
          <cell r="BA3439">
            <v>40232</v>
          </cell>
          <cell r="BB3439">
            <v>5070.0749999999998</v>
          </cell>
          <cell r="BC3439">
            <v>8.65</v>
          </cell>
          <cell r="BD3439">
            <v>10.5</v>
          </cell>
          <cell r="BE3439">
            <v>55.6</v>
          </cell>
          <cell r="BF3439">
            <v>39903</v>
          </cell>
          <cell r="BG3439">
            <v>355973.304</v>
          </cell>
          <cell r="BH3439" t="str">
            <v>Year-end</v>
          </cell>
          <cell r="BI3439" t="str">
            <v>Distribution</v>
          </cell>
          <cell r="BJ3439" t="str">
            <v>Fully Litigated</v>
          </cell>
          <cell r="BK3439" t="str">
            <v>No</v>
          </cell>
          <cell r="BL3439" t="str">
            <v>No</v>
          </cell>
        </row>
        <row r="3440">
          <cell r="AE3440">
            <v>333</v>
          </cell>
          <cell r="AF3440">
            <v>0</v>
          </cell>
          <cell r="AG3440">
            <v>1</v>
          </cell>
          <cell r="AH3440">
            <v>1</v>
          </cell>
          <cell r="AI3440">
            <v>1</v>
          </cell>
          <cell r="AJ3440">
            <v>1</v>
          </cell>
          <cell r="AL3440">
            <v>55</v>
          </cell>
          <cell r="AM3440">
            <v>212</v>
          </cell>
          <cell r="AO3440" t="str">
            <v>D-GUD 9869 (Mid-Tex)</v>
          </cell>
          <cell r="AP3440">
            <v>529</v>
          </cell>
          <cell r="AQ3440" t="str">
            <v>TX</v>
          </cell>
          <cell r="AR3440" t="str">
            <v>Atmos Energy Corporation</v>
          </cell>
          <cell r="AT3440" t="str">
            <v>Natural Gas</v>
          </cell>
          <cell r="AU3440">
            <v>39927</v>
          </cell>
          <cell r="AV3440">
            <v>7700</v>
          </cell>
          <cell r="AW3440">
            <v>9.14</v>
          </cell>
          <cell r="AX3440">
            <v>11.5</v>
          </cell>
          <cell r="AY3440">
            <v>48.91</v>
          </cell>
          <cell r="AZ3440">
            <v>1308454.9510000001</v>
          </cell>
          <cell r="BA3440">
            <v>40204</v>
          </cell>
          <cell r="BB3440">
            <v>2700</v>
          </cell>
          <cell r="BC3440">
            <v>8.6</v>
          </cell>
          <cell r="BD3440">
            <v>10.4</v>
          </cell>
          <cell r="BE3440">
            <v>48.91</v>
          </cell>
          <cell r="BF3440">
            <v>39629</v>
          </cell>
          <cell r="BG3440">
            <v>1279647.2409999999</v>
          </cell>
          <cell r="BH3440" t="str">
            <v>Year-end</v>
          </cell>
          <cell r="BI3440" t="str">
            <v>Distribution</v>
          </cell>
          <cell r="BJ3440" t="str">
            <v>Fully Litigated</v>
          </cell>
          <cell r="BK3440" t="str">
            <v>No</v>
          </cell>
          <cell r="BL3440" t="str">
            <v>No</v>
          </cell>
        </row>
        <row r="3441">
          <cell r="AE3441">
            <v>333</v>
          </cell>
          <cell r="AF3441">
            <v>0</v>
          </cell>
          <cell r="AG3441">
            <v>1</v>
          </cell>
          <cell r="AH3441">
            <v>1</v>
          </cell>
          <cell r="AI3441">
            <v>1</v>
          </cell>
          <cell r="AJ3441">
            <v>0</v>
          </cell>
          <cell r="AL3441">
            <v>55</v>
          </cell>
          <cell r="AM3441">
            <v>212</v>
          </cell>
          <cell r="AO3441" t="str">
            <v>D-37364</v>
          </cell>
          <cell r="AP3441">
            <v>531</v>
          </cell>
          <cell r="AQ3441" t="str">
            <v>TX</v>
          </cell>
          <cell r="AR3441" t="str">
            <v>Southwestern Electric Power Company</v>
          </cell>
          <cell r="AS3441" t="str">
            <v>AEP</v>
          </cell>
          <cell r="AT3441" t="str">
            <v>Electric</v>
          </cell>
          <cell r="AU3441">
            <v>40053</v>
          </cell>
          <cell r="AV3441">
            <v>81922.41</v>
          </cell>
          <cell r="AW3441">
            <v>8.7799999999999994</v>
          </cell>
          <cell r="AX3441">
            <v>11.5</v>
          </cell>
          <cell r="AY3441">
            <v>50.65</v>
          </cell>
          <cell r="AZ3441">
            <v>668735.61199999996</v>
          </cell>
          <cell r="BA3441">
            <v>40284</v>
          </cell>
          <cell r="BB3441">
            <v>25000</v>
          </cell>
          <cell r="BC3441" t="str">
            <v>NA</v>
          </cell>
          <cell r="BD3441" t="str">
            <v>NA</v>
          </cell>
          <cell r="BE3441" t="str">
            <v>NA</v>
          </cell>
          <cell r="BF3441">
            <v>39903</v>
          </cell>
          <cell r="BG3441" t="str">
            <v>NA</v>
          </cell>
          <cell r="BI3441" t="str">
            <v>Vertically Integrated</v>
          </cell>
          <cell r="BJ3441" t="str">
            <v>Settled</v>
          </cell>
          <cell r="BK3441" t="str">
            <v>No</v>
          </cell>
          <cell r="BL3441" t="str">
            <v>No</v>
          </cell>
        </row>
        <row r="3442">
          <cell r="AE3442">
            <v>333</v>
          </cell>
          <cell r="AF3442">
            <v>0</v>
          </cell>
          <cell r="AG3442">
            <v>1</v>
          </cell>
          <cell r="AH3442">
            <v>1</v>
          </cell>
          <cell r="AI3442">
            <v>1</v>
          </cell>
          <cell r="AJ3442">
            <v>0</v>
          </cell>
          <cell r="AL3442">
            <v>55</v>
          </cell>
          <cell r="AM3442">
            <v>212</v>
          </cell>
          <cell r="AO3442" t="str">
            <v>D-37690</v>
          </cell>
          <cell r="AP3442">
            <v>567</v>
          </cell>
          <cell r="AQ3442" t="str">
            <v>TX</v>
          </cell>
          <cell r="AR3442" t="str">
            <v>El Paso Electric Company</v>
          </cell>
          <cell r="AT3442" t="str">
            <v>Electric</v>
          </cell>
          <cell r="AU3442">
            <v>40156</v>
          </cell>
          <cell r="AV3442">
            <v>50758.703999999998</v>
          </cell>
          <cell r="AW3442">
            <v>9.2200000000000006</v>
          </cell>
          <cell r="AX3442">
            <v>11.35</v>
          </cell>
          <cell r="AY3442">
            <v>51.27</v>
          </cell>
          <cell r="AZ3442">
            <v>969238.777</v>
          </cell>
          <cell r="BA3442">
            <v>40389</v>
          </cell>
          <cell r="BB3442">
            <v>17150</v>
          </cell>
          <cell r="BC3442" t="str">
            <v>NA</v>
          </cell>
          <cell r="BD3442" t="str">
            <v>NA</v>
          </cell>
          <cell r="BE3442" t="str">
            <v>NA</v>
          </cell>
          <cell r="BF3442">
            <v>39994</v>
          </cell>
          <cell r="BG3442" t="str">
            <v>NA</v>
          </cell>
          <cell r="BI3442" t="str">
            <v>Vertically Integrated</v>
          </cell>
          <cell r="BJ3442" t="str">
            <v>Settled</v>
          </cell>
          <cell r="BK3442" t="str">
            <v>No</v>
          </cell>
          <cell r="BL3442" t="str">
            <v>Yes</v>
          </cell>
        </row>
        <row r="3443">
          <cell r="AE3443">
            <v>333</v>
          </cell>
          <cell r="AF3443">
            <v>0</v>
          </cell>
          <cell r="AG3443">
            <v>1</v>
          </cell>
          <cell r="AH3443">
            <v>1</v>
          </cell>
          <cell r="AI3443">
            <v>1</v>
          </cell>
          <cell r="AJ3443">
            <v>0</v>
          </cell>
          <cell r="AL3443">
            <v>55</v>
          </cell>
          <cell r="AM3443">
            <v>212</v>
          </cell>
          <cell r="AO3443" t="str">
            <v>D-37744</v>
          </cell>
          <cell r="AP3443">
            <v>578</v>
          </cell>
          <cell r="AQ3443" t="str">
            <v>TX</v>
          </cell>
          <cell r="AR3443" t="str">
            <v>Entergy Texas, Inc.</v>
          </cell>
          <cell r="AS3443" t="str">
            <v>ETR</v>
          </cell>
          <cell r="AT3443" t="str">
            <v>Electric</v>
          </cell>
          <cell r="AU3443">
            <v>40177</v>
          </cell>
          <cell r="AV3443">
            <v>198700</v>
          </cell>
          <cell r="AW3443">
            <v>9.82</v>
          </cell>
          <cell r="AX3443">
            <v>11.5</v>
          </cell>
          <cell r="AY3443">
            <v>51.94</v>
          </cell>
          <cell r="AZ3443">
            <v>1561000</v>
          </cell>
          <cell r="BA3443">
            <v>40513</v>
          </cell>
          <cell r="BB3443">
            <v>68000</v>
          </cell>
          <cell r="BC3443">
            <v>8.52</v>
          </cell>
          <cell r="BD3443">
            <v>10.130000000000001</v>
          </cell>
          <cell r="BE3443" t="str">
            <v>NA</v>
          </cell>
          <cell r="BF3443">
            <v>39994</v>
          </cell>
          <cell r="BG3443" t="str">
            <v>NA</v>
          </cell>
          <cell r="BI3443" t="str">
            <v>Vertically Integrated</v>
          </cell>
          <cell r="BJ3443" t="str">
            <v>Settled</v>
          </cell>
          <cell r="BK3443" t="str">
            <v>Yes</v>
          </cell>
          <cell r="BL3443" t="str">
            <v>Yes</v>
          </cell>
        </row>
        <row r="3444">
          <cell r="AE3444">
            <v>333</v>
          </cell>
          <cell r="AF3444">
            <v>0</v>
          </cell>
          <cell r="AG3444">
            <v>1</v>
          </cell>
          <cell r="AH3444">
            <v>1</v>
          </cell>
          <cell r="AI3444">
            <v>1</v>
          </cell>
          <cell r="AJ3444">
            <v>0</v>
          </cell>
          <cell r="AL3444">
            <v>55</v>
          </cell>
          <cell r="AM3444">
            <v>212</v>
          </cell>
          <cell r="AO3444" t="str">
            <v>D-38147</v>
          </cell>
          <cell r="AP3444">
            <v>631</v>
          </cell>
          <cell r="AQ3444" t="str">
            <v>TX</v>
          </cell>
          <cell r="AR3444" t="str">
            <v>Southwestern Public Service Company</v>
          </cell>
          <cell r="AS3444" t="str">
            <v>XEL</v>
          </cell>
          <cell r="AT3444" t="str">
            <v>Electric</v>
          </cell>
          <cell r="AU3444">
            <v>40315</v>
          </cell>
          <cell r="AV3444">
            <v>55425.097999999998</v>
          </cell>
          <cell r="AW3444">
            <v>9.24</v>
          </cell>
          <cell r="AX3444">
            <v>11.35</v>
          </cell>
          <cell r="AY3444">
            <v>51</v>
          </cell>
          <cell r="AZ3444">
            <v>941080.24800000002</v>
          </cell>
          <cell r="BA3444">
            <v>40627</v>
          </cell>
          <cell r="BB3444">
            <v>52501.05</v>
          </cell>
          <cell r="BC3444" t="str">
            <v>NA</v>
          </cell>
          <cell r="BD3444" t="str">
            <v>NA</v>
          </cell>
          <cell r="BE3444" t="str">
            <v>NA</v>
          </cell>
          <cell r="BF3444">
            <v>40178</v>
          </cell>
          <cell r="BG3444" t="str">
            <v>NA</v>
          </cell>
          <cell r="BI3444" t="str">
            <v>Vertically Integrated</v>
          </cell>
          <cell r="BJ3444" t="str">
            <v>Settled</v>
          </cell>
          <cell r="BK3444" t="str">
            <v>Yes</v>
          </cell>
          <cell r="BL3444" t="str">
            <v>Yes</v>
          </cell>
        </row>
        <row r="3445">
          <cell r="AE3445">
            <v>333</v>
          </cell>
          <cell r="AF3445">
            <v>0</v>
          </cell>
          <cell r="AG3445">
            <v>1</v>
          </cell>
          <cell r="AH3445">
            <v>1</v>
          </cell>
          <cell r="AI3445">
            <v>1</v>
          </cell>
          <cell r="AJ3445">
            <v>0</v>
          </cell>
          <cell r="AL3445">
            <v>55</v>
          </cell>
          <cell r="AM3445">
            <v>212</v>
          </cell>
          <cell r="AO3445" t="str">
            <v>D-38339</v>
          </cell>
          <cell r="AP3445">
            <v>647</v>
          </cell>
          <cell r="AQ3445" t="str">
            <v>TX</v>
          </cell>
          <cell r="AR3445" t="str">
            <v>CenterPoint Energy Houston Electric, LLC</v>
          </cell>
          <cell r="AS3445" t="str">
            <v>CNP</v>
          </cell>
          <cell r="AT3445" t="str">
            <v>Electric</v>
          </cell>
          <cell r="AU3445">
            <v>40359</v>
          </cell>
          <cell r="AV3445">
            <v>92404</v>
          </cell>
          <cell r="AW3445">
            <v>9</v>
          </cell>
          <cell r="AX3445">
            <v>11.25</v>
          </cell>
          <cell r="AY3445">
            <v>50</v>
          </cell>
          <cell r="AZ3445">
            <v>2560234</v>
          </cell>
          <cell r="BA3445">
            <v>40577</v>
          </cell>
          <cell r="BB3445">
            <v>14652</v>
          </cell>
          <cell r="BC3445">
            <v>8.2100000000000009</v>
          </cell>
          <cell r="BD3445">
            <v>10</v>
          </cell>
          <cell r="BE3445">
            <v>45</v>
          </cell>
          <cell r="BF3445">
            <v>40178</v>
          </cell>
          <cell r="BG3445">
            <v>2398358</v>
          </cell>
          <cell r="BH3445" t="str">
            <v>Year-end</v>
          </cell>
          <cell r="BI3445" t="str">
            <v>Distribution</v>
          </cell>
          <cell r="BJ3445" t="str">
            <v>Fully Litigated</v>
          </cell>
          <cell r="BK3445" t="str">
            <v>No</v>
          </cell>
          <cell r="BL3445" t="str">
            <v>No</v>
          </cell>
        </row>
        <row r="3446">
          <cell r="AE3446">
            <v>333</v>
          </cell>
          <cell r="AF3446">
            <v>0</v>
          </cell>
          <cell r="AG3446">
            <v>1</v>
          </cell>
          <cell r="AH3446">
            <v>1</v>
          </cell>
          <cell r="AI3446">
            <v>1</v>
          </cell>
          <cell r="AJ3446">
            <v>1</v>
          </cell>
          <cell r="AL3446">
            <v>55</v>
          </cell>
          <cell r="AM3446">
            <v>213</v>
          </cell>
          <cell r="AO3446" t="str">
            <v>D-GUD 9988,9992 (El Paso)</v>
          </cell>
          <cell r="AP3446">
            <v>652</v>
          </cell>
          <cell r="AQ3446" t="str">
            <v>TX</v>
          </cell>
          <cell r="AR3446" t="str">
            <v>Texas Gas Service Company, Inc.</v>
          </cell>
          <cell r="AS3446" t="str">
            <v>OGS</v>
          </cell>
          <cell r="AT3446" t="str">
            <v>Natural Gas</v>
          </cell>
          <cell r="AU3446">
            <v>40332</v>
          </cell>
          <cell r="AV3446">
            <v>4405.63</v>
          </cell>
          <cell r="AW3446">
            <v>9.0500000000000007</v>
          </cell>
          <cell r="AX3446">
            <v>11</v>
          </cell>
          <cell r="AY3446">
            <v>59.24</v>
          </cell>
          <cell r="AZ3446">
            <v>101562.43000000001</v>
          </cell>
          <cell r="BA3446">
            <v>40526</v>
          </cell>
          <cell r="BB3446">
            <v>841.74199999999996</v>
          </cell>
          <cell r="BC3446">
            <v>8.65</v>
          </cell>
          <cell r="BD3446">
            <v>10.33</v>
          </cell>
          <cell r="BE3446">
            <v>59.24</v>
          </cell>
          <cell r="BF3446">
            <v>39994</v>
          </cell>
          <cell r="BG3446">
            <v>101358.508</v>
          </cell>
          <cell r="BH3446" t="str">
            <v>Year-end</v>
          </cell>
          <cell r="BI3446" t="str">
            <v>Distribution</v>
          </cell>
          <cell r="BJ3446" t="str">
            <v>Fully Litigated</v>
          </cell>
          <cell r="BK3446" t="str">
            <v>No</v>
          </cell>
          <cell r="BL3446" t="str">
            <v>No</v>
          </cell>
        </row>
        <row r="3447">
          <cell r="AE3447">
            <v>333</v>
          </cell>
          <cell r="AF3447">
            <v>0</v>
          </cell>
          <cell r="AG3447">
            <v>1</v>
          </cell>
          <cell r="AH3447">
            <v>1</v>
          </cell>
          <cell r="AI3447">
            <v>1</v>
          </cell>
          <cell r="AJ3447">
            <v>0</v>
          </cell>
          <cell r="AL3447">
            <v>55</v>
          </cell>
          <cell r="AM3447">
            <v>213</v>
          </cell>
          <cell r="AO3447" t="str">
            <v>D-38480</v>
          </cell>
          <cell r="AP3447">
            <v>669</v>
          </cell>
          <cell r="AQ3447" t="str">
            <v>TX</v>
          </cell>
          <cell r="AR3447" t="str">
            <v>Texas-New Mexico Power Company</v>
          </cell>
          <cell r="AS3447" t="str">
            <v>TXNM</v>
          </cell>
          <cell r="AT3447" t="str">
            <v>Electric</v>
          </cell>
          <cell r="AU3447">
            <v>40416</v>
          </cell>
          <cell r="AV3447">
            <v>16287.121000000001</v>
          </cell>
          <cell r="AW3447">
            <v>10.65</v>
          </cell>
          <cell r="AX3447">
            <v>11.5</v>
          </cell>
          <cell r="AY3447">
            <v>50</v>
          </cell>
          <cell r="AZ3447">
            <v>332189.12599999999</v>
          </cell>
          <cell r="BA3447">
            <v>40563</v>
          </cell>
          <cell r="BB3447">
            <v>8302.2540000000008</v>
          </cell>
          <cell r="BC3447">
            <v>9.9</v>
          </cell>
          <cell r="BD3447">
            <v>10.130000000000001</v>
          </cell>
          <cell r="BE3447">
            <v>45</v>
          </cell>
          <cell r="BF3447">
            <v>40268</v>
          </cell>
          <cell r="BG3447">
            <v>332128.06400000001</v>
          </cell>
          <cell r="BH3447" t="str">
            <v>Year-end</v>
          </cell>
          <cell r="BI3447" t="str">
            <v>Distribution</v>
          </cell>
          <cell r="BJ3447" t="str">
            <v>Settled</v>
          </cell>
          <cell r="BK3447" t="str">
            <v>No</v>
          </cell>
          <cell r="BL3447" t="str">
            <v>No</v>
          </cell>
        </row>
        <row r="3448">
          <cell r="AE3448">
            <v>333</v>
          </cell>
          <cell r="AF3448">
            <v>0</v>
          </cell>
          <cell r="AG3448">
            <v>1</v>
          </cell>
          <cell r="AH3448">
            <v>1</v>
          </cell>
          <cell r="AI3448">
            <v>1</v>
          </cell>
          <cell r="AJ3448">
            <v>0</v>
          </cell>
          <cell r="AL3448">
            <v>55</v>
          </cell>
          <cell r="AM3448">
            <v>213</v>
          </cell>
          <cell r="AO3448" t="str">
            <v>D-2840</v>
          </cell>
          <cell r="AP3448">
            <v>1679</v>
          </cell>
          <cell r="AQ3448" t="str">
            <v>TX</v>
          </cell>
          <cell r="AR3448" t="str">
            <v>AEP Texas Central Company</v>
          </cell>
          <cell r="AS3448" t="str">
            <v>AEP</v>
          </cell>
          <cell r="AT3448" t="str">
            <v>Electric</v>
          </cell>
          <cell r="AU3448">
            <v>29129</v>
          </cell>
          <cell r="AV3448">
            <v>94800</v>
          </cell>
          <cell r="AW3448">
            <v>10.75</v>
          </cell>
          <cell r="AX3448">
            <v>15.5</v>
          </cell>
          <cell r="AY3448">
            <v>37.68</v>
          </cell>
          <cell r="AZ3448" t="str">
            <v>NA</v>
          </cell>
          <cell r="BA3448">
            <v>29243</v>
          </cell>
          <cell r="BB3448">
            <v>65500</v>
          </cell>
          <cell r="BC3448">
            <v>10.75</v>
          </cell>
          <cell r="BD3448">
            <v>15.5</v>
          </cell>
          <cell r="BE3448">
            <v>37.68</v>
          </cell>
          <cell r="BF3448">
            <v>29036</v>
          </cell>
          <cell r="BG3448">
            <v>928000</v>
          </cell>
          <cell r="BH3448" t="str">
            <v>Year-end</v>
          </cell>
          <cell r="BI3448" t="str">
            <v>Vertically Integrated</v>
          </cell>
          <cell r="BJ3448" t="str">
            <v>Fully Litigated</v>
          </cell>
          <cell r="BK3448" t="str">
            <v>No</v>
          </cell>
          <cell r="BL3448" t="str">
            <v>No</v>
          </cell>
        </row>
        <row r="3449">
          <cell r="AE3449">
            <v>333</v>
          </cell>
          <cell r="AF3449">
            <v>0</v>
          </cell>
          <cell r="AG3449">
            <v>1</v>
          </cell>
          <cell r="AH3449">
            <v>1</v>
          </cell>
          <cell r="AI3449">
            <v>1</v>
          </cell>
          <cell r="AJ3449">
            <v>0</v>
          </cell>
          <cell r="AL3449">
            <v>55</v>
          </cell>
          <cell r="AM3449">
            <v>213</v>
          </cell>
          <cell r="AO3449" t="str">
            <v>D-4400</v>
          </cell>
          <cell r="AP3449">
            <v>1680</v>
          </cell>
          <cell r="AQ3449" t="str">
            <v>TX</v>
          </cell>
          <cell r="AR3449" t="str">
            <v>AEP Texas Central Company</v>
          </cell>
          <cell r="AS3449" t="str">
            <v>AEP</v>
          </cell>
          <cell r="AT3449" t="str">
            <v>Electric</v>
          </cell>
          <cell r="AU3449">
            <v>30036</v>
          </cell>
          <cell r="AV3449">
            <v>151500</v>
          </cell>
          <cell r="AW3449">
            <v>13.3</v>
          </cell>
          <cell r="AX3449">
            <v>18</v>
          </cell>
          <cell r="AY3449">
            <v>40.54</v>
          </cell>
          <cell r="AZ3449">
            <v>1429500</v>
          </cell>
          <cell r="BA3449">
            <v>30161</v>
          </cell>
          <cell r="BB3449">
            <v>88200</v>
          </cell>
          <cell r="BC3449">
            <v>12.54</v>
          </cell>
          <cell r="BD3449">
            <v>16.5</v>
          </cell>
          <cell r="BE3449">
            <v>39.72</v>
          </cell>
          <cell r="BF3449">
            <v>29951</v>
          </cell>
          <cell r="BG3449">
            <v>1225400</v>
          </cell>
          <cell r="BH3449" t="str">
            <v>Year-end</v>
          </cell>
          <cell r="BI3449" t="str">
            <v>Vertically Integrated</v>
          </cell>
          <cell r="BJ3449" t="str">
            <v>Fully Litigated</v>
          </cell>
          <cell r="BK3449" t="str">
            <v>No</v>
          </cell>
          <cell r="BL3449" t="str">
            <v>No</v>
          </cell>
        </row>
        <row r="3450">
          <cell r="AE3450">
            <v>333</v>
          </cell>
          <cell r="AF3450">
            <v>0</v>
          </cell>
          <cell r="AG3450">
            <v>1</v>
          </cell>
          <cell r="AH3450">
            <v>1</v>
          </cell>
          <cell r="AI3450">
            <v>1</v>
          </cell>
          <cell r="AJ3450">
            <v>0</v>
          </cell>
          <cell r="AL3450">
            <v>55</v>
          </cell>
          <cell r="AM3450">
            <v>213</v>
          </cell>
          <cell r="AO3450" t="str">
            <v>D-6375</v>
          </cell>
          <cell r="AP3450">
            <v>1681</v>
          </cell>
          <cell r="AQ3450" t="str">
            <v>TX</v>
          </cell>
          <cell r="AR3450" t="str">
            <v>AEP Texas Central Company</v>
          </cell>
          <cell r="AS3450" t="str">
            <v>AEP</v>
          </cell>
          <cell r="AT3450" t="str">
            <v>Electric</v>
          </cell>
          <cell r="AU3450">
            <v>31237</v>
          </cell>
          <cell r="AV3450">
            <v>122000</v>
          </cell>
          <cell r="AW3450">
            <v>12.8</v>
          </cell>
          <cell r="AX3450">
            <v>17</v>
          </cell>
          <cell r="AY3450">
            <v>39.44</v>
          </cell>
          <cell r="AZ3450">
            <v>1644900</v>
          </cell>
          <cell r="BA3450">
            <v>31476</v>
          </cell>
          <cell r="BB3450">
            <v>-43100</v>
          </cell>
          <cell r="BC3450">
            <v>11.93</v>
          </cell>
          <cell r="BD3450">
            <v>14.9</v>
          </cell>
          <cell r="BE3450">
            <v>39.68</v>
          </cell>
          <cell r="BF3450">
            <v>31047</v>
          </cell>
          <cell r="BG3450">
            <v>1227500</v>
          </cell>
          <cell r="BH3450" t="str">
            <v>Year-end</v>
          </cell>
          <cell r="BI3450" t="str">
            <v>Vertically Integrated</v>
          </cell>
          <cell r="BJ3450" t="str">
            <v>Settled</v>
          </cell>
          <cell r="BK3450" t="str">
            <v>No</v>
          </cell>
          <cell r="BL3450" t="str">
            <v>No</v>
          </cell>
        </row>
        <row r="3451">
          <cell r="AE3451">
            <v>333</v>
          </cell>
          <cell r="AF3451">
            <v>0</v>
          </cell>
          <cell r="AG3451">
            <v>1</v>
          </cell>
          <cell r="AH3451">
            <v>1</v>
          </cell>
          <cell r="AI3451">
            <v>1</v>
          </cell>
          <cell r="AJ3451">
            <v>0</v>
          </cell>
          <cell r="AL3451">
            <v>55</v>
          </cell>
          <cell r="AM3451">
            <v>213</v>
          </cell>
          <cell r="AO3451" t="str">
            <v>D-3254</v>
          </cell>
          <cell r="AP3451">
            <v>1682</v>
          </cell>
          <cell r="AQ3451" t="str">
            <v>TX</v>
          </cell>
          <cell r="AR3451" t="str">
            <v>El Paso Electric Company</v>
          </cell>
          <cell r="AT3451" t="str">
            <v>Electric</v>
          </cell>
          <cell r="AU3451">
            <v>29363</v>
          </cell>
          <cell r="AV3451">
            <v>50500</v>
          </cell>
          <cell r="AW3451">
            <v>12.22</v>
          </cell>
          <cell r="AX3451">
            <v>17</v>
          </cell>
          <cell r="AY3451">
            <v>36.9</v>
          </cell>
          <cell r="AZ3451" t="str">
            <v>NA</v>
          </cell>
          <cell r="BA3451">
            <v>29447</v>
          </cell>
          <cell r="BB3451">
            <v>31900</v>
          </cell>
          <cell r="BC3451">
            <v>12.16</v>
          </cell>
          <cell r="BD3451">
            <v>16.25</v>
          </cell>
          <cell r="BE3451">
            <v>40.35</v>
          </cell>
          <cell r="BF3451">
            <v>29220</v>
          </cell>
          <cell r="BG3451">
            <v>286400</v>
          </cell>
          <cell r="BH3451" t="str">
            <v>Year-end</v>
          </cell>
          <cell r="BI3451" t="str">
            <v>Vertically Integrated</v>
          </cell>
          <cell r="BJ3451" t="str">
            <v>Settled</v>
          </cell>
          <cell r="BK3451" t="str">
            <v>No</v>
          </cell>
          <cell r="BL3451" t="str">
            <v>No</v>
          </cell>
        </row>
        <row r="3452">
          <cell r="AE3452">
            <v>333</v>
          </cell>
          <cell r="AF3452">
            <v>0</v>
          </cell>
          <cell r="AG3452">
            <v>1</v>
          </cell>
          <cell r="AH3452">
            <v>1</v>
          </cell>
          <cell r="AI3452">
            <v>1</v>
          </cell>
          <cell r="AJ3452">
            <v>0</v>
          </cell>
          <cell r="AL3452">
            <v>55</v>
          </cell>
          <cell r="AM3452">
            <v>213</v>
          </cell>
          <cell r="AO3452" t="str">
            <v>D-4620</v>
          </cell>
          <cell r="AP3452">
            <v>1683</v>
          </cell>
          <cell r="AQ3452" t="str">
            <v>TX</v>
          </cell>
          <cell r="AR3452" t="str">
            <v>El Paso Electric Company</v>
          </cell>
          <cell r="AT3452" t="str">
            <v>Electric</v>
          </cell>
          <cell r="AU3452">
            <v>30160</v>
          </cell>
          <cell r="AV3452">
            <v>58900</v>
          </cell>
          <cell r="AW3452">
            <v>15.47</v>
          </cell>
          <cell r="AX3452">
            <v>20</v>
          </cell>
          <cell r="AY3452">
            <v>39.75</v>
          </cell>
          <cell r="AZ3452">
            <v>475400</v>
          </cell>
          <cell r="BA3452">
            <v>30315</v>
          </cell>
          <cell r="BB3452">
            <v>35500</v>
          </cell>
          <cell r="BC3452">
            <v>14.17</v>
          </cell>
          <cell r="BD3452">
            <v>16.77</v>
          </cell>
          <cell r="BE3452">
            <v>40.76</v>
          </cell>
          <cell r="BF3452">
            <v>30041</v>
          </cell>
          <cell r="BG3452">
            <v>437800</v>
          </cell>
          <cell r="BH3452" t="str">
            <v>Year-end</v>
          </cell>
          <cell r="BI3452" t="str">
            <v>Vertically Integrated</v>
          </cell>
          <cell r="BJ3452" t="str">
            <v>Fully Litigated</v>
          </cell>
          <cell r="BK3452" t="str">
            <v>No</v>
          </cell>
          <cell r="BL3452" t="str">
            <v>No</v>
          </cell>
        </row>
        <row r="3453">
          <cell r="AE3453">
            <v>333</v>
          </cell>
          <cell r="AF3453">
            <v>0</v>
          </cell>
          <cell r="AG3453">
            <v>1</v>
          </cell>
          <cell r="AH3453">
            <v>1</v>
          </cell>
          <cell r="AI3453">
            <v>1</v>
          </cell>
          <cell r="AJ3453">
            <v>0</v>
          </cell>
          <cell r="AL3453">
            <v>55</v>
          </cell>
          <cell r="AM3453">
            <v>213</v>
          </cell>
          <cell r="AO3453" t="str">
            <v>D-5700</v>
          </cell>
          <cell r="AP3453">
            <v>1684</v>
          </cell>
          <cell r="AQ3453" t="str">
            <v>TX</v>
          </cell>
          <cell r="AR3453" t="str">
            <v>El Paso Electric Company</v>
          </cell>
          <cell r="AT3453" t="str">
            <v>Electric</v>
          </cell>
          <cell r="AU3453">
            <v>30791</v>
          </cell>
          <cell r="AV3453">
            <v>49900</v>
          </cell>
          <cell r="AW3453">
            <v>13.34</v>
          </cell>
          <cell r="AX3453">
            <v>17.5</v>
          </cell>
          <cell r="AY3453">
            <v>38.880000000000003</v>
          </cell>
          <cell r="AZ3453">
            <v>675600</v>
          </cell>
          <cell r="BA3453">
            <v>30981</v>
          </cell>
          <cell r="BB3453">
            <v>-300</v>
          </cell>
          <cell r="BC3453">
            <v>12.72</v>
          </cell>
          <cell r="BD3453">
            <v>16.399999999999999</v>
          </cell>
          <cell r="BE3453">
            <v>36.47</v>
          </cell>
          <cell r="BF3453">
            <v>30681</v>
          </cell>
          <cell r="BG3453">
            <v>507500</v>
          </cell>
          <cell r="BH3453" t="str">
            <v>Year-end</v>
          </cell>
          <cell r="BI3453" t="str">
            <v>Vertically Integrated</v>
          </cell>
          <cell r="BJ3453" t="str">
            <v>Fully Litigated</v>
          </cell>
          <cell r="BK3453" t="str">
            <v>No</v>
          </cell>
          <cell r="BL3453" t="str">
            <v>No</v>
          </cell>
        </row>
        <row r="3454">
          <cell r="AE3454">
            <v>333</v>
          </cell>
          <cell r="AF3454">
            <v>0</v>
          </cell>
          <cell r="AG3454">
            <v>1</v>
          </cell>
          <cell r="AH3454">
            <v>1</v>
          </cell>
          <cell r="AI3454">
            <v>1</v>
          </cell>
          <cell r="AJ3454">
            <v>0</v>
          </cell>
          <cell r="AL3454">
            <v>55</v>
          </cell>
          <cell r="AM3454">
            <v>213</v>
          </cell>
          <cell r="AO3454" t="str">
            <v>D-6350</v>
          </cell>
          <cell r="AP3454">
            <v>1685</v>
          </cell>
          <cell r="AQ3454" t="str">
            <v>TX</v>
          </cell>
          <cell r="AR3454" t="str">
            <v>El Paso Electric Company</v>
          </cell>
          <cell r="AT3454" t="str">
            <v>Electric</v>
          </cell>
          <cell r="AU3454">
            <v>31222</v>
          </cell>
          <cell r="AV3454">
            <v>67500</v>
          </cell>
          <cell r="AW3454">
            <v>13.2</v>
          </cell>
          <cell r="AX3454">
            <v>16.899999999999999</v>
          </cell>
          <cell r="AY3454">
            <v>35.6</v>
          </cell>
          <cell r="AZ3454">
            <v>735800</v>
          </cell>
          <cell r="BA3454">
            <v>31443</v>
          </cell>
          <cell r="BB3454">
            <v>-13900</v>
          </cell>
          <cell r="BC3454">
            <v>11.95</v>
          </cell>
          <cell r="BD3454">
            <v>15</v>
          </cell>
          <cell r="BE3454">
            <v>35.19</v>
          </cell>
          <cell r="BF3454">
            <v>31047</v>
          </cell>
          <cell r="BG3454">
            <v>513000</v>
          </cell>
          <cell r="BH3454" t="str">
            <v>Year-end</v>
          </cell>
          <cell r="BI3454" t="str">
            <v>Vertically Integrated</v>
          </cell>
          <cell r="BJ3454" t="str">
            <v>Fully Litigated</v>
          </cell>
          <cell r="BK3454" t="str">
            <v>No</v>
          </cell>
          <cell r="BL3454" t="str">
            <v>No</v>
          </cell>
        </row>
        <row r="3455">
          <cell r="AE3455">
            <v>333</v>
          </cell>
          <cell r="AF3455">
            <v>0</v>
          </cell>
          <cell r="AG3455">
            <v>1</v>
          </cell>
          <cell r="AH3455">
            <v>1</v>
          </cell>
          <cell r="AI3455">
            <v>1</v>
          </cell>
          <cell r="AJ3455">
            <v>0</v>
          </cell>
          <cell r="AL3455">
            <v>55</v>
          </cell>
          <cell r="AM3455">
            <v>213</v>
          </cell>
          <cell r="AO3455" t="str">
            <v>D-7640</v>
          </cell>
          <cell r="AP3455">
            <v>1686</v>
          </cell>
          <cell r="AQ3455" t="str">
            <v>TX</v>
          </cell>
          <cell r="AR3455" t="str">
            <v>El Paso Electric Company</v>
          </cell>
          <cell r="AT3455" t="str">
            <v>Electric</v>
          </cell>
          <cell r="AU3455">
            <v>31873</v>
          </cell>
          <cell r="AV3455">
            <v>76500</v>
          </cell>
          <cell r="AW3455">
            <v>11.01</v>
          </cell>
          <cell r="AX3455">
            <v>13.25</v>
          </cell>
          <cell r="AY3455">
            <v>43.51</v>
          </cell>
          <cell r="AZ3455">
            <v>514300</v>
          </cell>
          <cell r="BA3455">
            <v>32232</v>
          </cell>
          <cell r="BB3455">
            <v>45700</v>
          </cell>
          <cell r="BC3455">
            <v>10.56</v>
          </cell>
          <cell r="BD3455">
            <v>12.72</v>
          </cell>
          <cell r="BE3455">
            <v>43.76</v>
          </cell>
          <cell r="BF3455">
            <v>31685</v>
          </cell>
          <cell r="BG3455">
            <v>468300</v>
          </cell>
          <cell r="BH3455" t="str">
            <v>Year-end</v>
          </cell>
          <cell r="BI3455" t="str">
            <v>Vertically Integrated</v>
          </cell>
          <cell r="BJ3455" t="str">
            <v>Settled</v>
          </cell>
          <cell r="BK3455" t="str">
            <v>No</v>
          </cell>
          <cell r="BL3455" t="str">
            <v>No</v>
          </cell>
        </row>
        <row r="3456">
          <cell r="AE3456">
            <v>333</v>
          </cell>
          <cell r="AF3456">
            <v>0</v>
          </cell>
          <cell r="AG3456">
            <v>1</v>
          </cell>
          <cell r="AH3456">
            <v>1</v>
          </cell>
          <cell r="AI3456">
            <v>1</v>
          </cell>
          <cell r="AJ3456">
            <v>0</v>
          </cell>
          <cell r="AL3456">
            <v>55</v>
          </cell>
          <cell r="AM3456">
            <v>213</v>
          </cell>
          <cell r="AO3456" t="str">
            <v>D-2676</v>
          </cell>
          <cell r="AP3456">
            <v>1687</v>
          </cell>
          <cell r="AQ3456" t="str">
            <v>TX</v>
          </cell>
          <cell r="AR3456" t="str">
            <v>CenterPoint Energy Houston Electric, LLC</v>
          </cell>
          <cell r="AS3456" t="str">
            <v>CNP</v>
          </cell>
          <cell r="AT3456" t="str">
            <v>Electric</v>
          </cell>
          <cell r="AU3456">
            <v>29038</v>
          </cell>
          <cell r="AV3456">
            <v>179400</v>
          </cell>
          <cell r="AW3456">
            <v>10.76</v>
          </cell>
          <cell r="AX3456">
            <v>15.5</v>
          </cell>
          <cell r="AY3456">
            <v>40.18</v>
          </cell>
          <cell r="AZ3456" t="str">
            <v>NA</v>
          </cell>
          <cell r="BA3456">
            <v>29229</v>
          </cell>
          <cell r="BB3456">
            <v>82000</v>
          </cell>
          <cell r="BC3456">
            <v>10.55</v>
          </cell>
          <cell r="BD3456">
            <v>15</v>
          </cell>
          <cell r="BE3456">
            <v>38.01</v>
          </cell>
          <cell r="BF3456">
            <v>28945</v>
          </cell>
          <cell r="BG3456" t="str">
            <v>NA</v>
          </cell>
          <cell r="BH3456" t="str">
            <v>Year-end</v>
          </cell>
          <cell r="BI3456" t="str">
            <v>Vertically Integrated</v>
          </cell>
          <cell r="BJ3456" t="str">
            <v>Fully Litigated</v>
          </cell>
          <cell r="BK3456" t="str">
            <v>No</v>
          </cell>
          <cell r="BL3456" t="str">
            <v>Yes</v>
          </cell>
        </row>
        <row r="3457">
          <cell r="AE3457">
            <v>333</v>
          </cell>
          <cell r="AF3457">
            <v>0</v>
          </cell>
          <cell r="AG3457">
            <v>1</v>
          </cell>
          <cell r="AH3457">
            <v>1</v>
          </cell>
          <cell r="AI3457">
            <v>1</v>
          </cell>
          <cell r="AJ3457">
            <v>0</v>
          </cell>
          <cell r="AL3457">
            <v>55</v>
          </cell>
          <cell r="AM3457">
            <v>213</v>
          </cell>
          <cell r="AO3457" t="str">
            <v>D-3320</v>
          </cell>
          <cell r="AP3457">
            <v>1688</v>
          </cell>
          <cell r="AQ3457" t="str">
            <v>TX</v>
          </cell>
          <cell r="AR3457" t="str">
            <v>CenterPoint Energy Houston Electric, LLC</v>
          </cell>
          <cell r="AS3457" t="str">
            <v>CNP</v>
          </cell>
          <cell r="AT3457" t="str">
            <v>Electric</v>
          </cell>
          <cell r="AU3457">
            <v>29402</v>
          </cell>
          <cell r="AV3457">
            <v>214400</v>
          </cell>
          <cell r="AW3457">
            <v>11.36</v>
          </cell>
          <cell r="AX3457">
            <v>16</v>
          </cell>
          <cell r="AY3457">
            <v>42.76</v>
          </cell>
          <cell r="AZ3457" t="str">
            <v>NA</v>
          </cell>
          <cell r="BA3457">
            <v>29479</v>
          </cell>
          <cell r="BB3457">
            <v>134900</v>
          </cell>
          <cell r="BC3457">
            <v>11.32</v>
          </cell>
          <cell r="BD3457">
            <v>15.8</v>
          </cell>
          <cell r="BE3457">
            <v>38.799999999999997</v>
          </cell>
          <cell r="BF3457">
            <v>29311</v>
          </cell>
          <cell r="BG3457" t="str">
            <v>NA</v>
          </cell>
          <cell r="BH3457" t="str">
            <v>Year-end</v>
          </cell>
          <cell r="BI3457" t="str">
            <v>Vertically Integrated</v>
          </cell>
          <cell r="BJ3457" t="str">
            <v>Settled</v>
          </cell>
          <cell r="BK3457" t="str">
            <v>No</v>
          </cell>
          <cell r="BL3457" t="str">
            <v>No</v>
          </cell>
        </row>
        <row r="3458">
          <cell r="AE3458">
            <v>333</v>
          </cell>
          <cell r="AF3458">
            <v>0</v>
          </cell>
          <cell r="AG3458">
            <v>1</v>
          </cell>
          <cell r="AH3458">
            <v>1</v>
          </cell>
          <cell r="AI3458">
            <v>1</v>
          </cell>
          <cell r="AJ3458">
            <v>0</v>
          </cell>
          <cell r="AL3458">
            <v>55</v>
          </cell>
          <cell r="AM3458">
            <v>213</v>
          </cell>
          <cell r="AO3458" t="str">
            <v>D-3955</v>
          </cell>
          <cell r="AP3458">
            <v>1689</v>
          </cell>
          <cell r="AQ3458" t="str">
            <v>TX</v>
          </cell>
          <cell r="AR3458" t="str">
            <v>CenterPoint Energy Houston Electric, LLC</v>
          </cell>
          <cell r="AS3458" t="str">
            <v>CNP</v>
          </cell>
          <cell r="AT3458" t="str">
            <v>Electric</v>
          </cell>
          <cell r="AU3458">
            <v>29773</v>
          </cell>
          <cell r="AV3458">
            <v>248000</v>
          </cell>
          <cell r="AW3458">
            <v>12.32</v>
          </cell>
          <cell r="AX3458">
            <v>17</v>
          </cell>
          <cell r="AY3458">
            <v>43.9</v>
          </cell>
          <cell r="AZ3458" t="str">
            <v>NA</v>
          </cell>
          <cell r="BA3458">
            <v>29874</v>
          </cell>
          <cell r="BB3458">
            <v>188600</v>
          </cell>
          <cell r="BC3458">
            <v>11.94</v>
          </cell>
          <cell r="BD3458">
            <v>16.25</v>
          </cell>
          <cell r="BE3458">
            <v>41.49</v>
          </cell>
          <cell r="BF3458">
            <v>29676</v>
          </cell>
          <cell r="BG3458" t="str">
            <v>NA</v>
          </cell>
          <cell r="BH3458" t="str">
            <v>Year-end</v>
          </cell>
          <cell r="BI3458" t="str">
            <v>Vertically Integrated</v>
          </cell>
          <cell r="BJ3458" t="str">
            <v>Settled</v>
          </cell>
          <cell r="BK3458" t="str">
            <v>No</v>
          </cell>
          <cell r="BL3458" t="str">
            <v>No</v>
          </cell>
        </row>
        <row r="3459">
          <cell r="AE3459">
            <v>333</v>
          </cell>
          <cell r="AF3459">
            <v>0</v>
          </cell>
          <cell r="AG3459">
            <v>1</v>
          </cell>
          <cell r="AH3459">
            <v>1</v>
          </cell>
          <cell r="AI3459">
            <v>1</v>
          </cell>
          <cell r="AJ3459">
            <v>0</v>
          </cell>
          <cell r="AL3459">
            <v>55</v>
          </cell>
          <cell r="AM3459">
            <v>213</v>
          </cell>
          <cell r="AO3459" t="str">
            <v>D-4540</v>
          </cell>
          <cell r="AP3459">
            <v>1690</v>
          </cell>
          <cell r="AQ3459" t="str">
            <v>TX</v>
          </cell>
          <cell r="AR3459" t="str">
            <v>CenterPoint Energy Houston Electric, LLC</v>
          </cell>
          <cell r="AS3459" t="str">
            <v>CNP</v>
          </cell>
          <cell r="AT3459" t="str">
            <v>Electric</v>
          </cell>
          <cell r="AU3459">
            <v>30118</v>
          </cell>
          <cell r="AV3459">
            <v>335700</v>
          </cell>
          <cell r="AW3459">
            <v>12.98</v>
          </cell>
          <cell r="AX3459">
            <v>17.5</v>
          </cell>
          <cell r="AY3459">
            <v>44.15</v>
          </cell>
          <cell r="AZ3459" t="str">
            <v>NA</v>
          </cell>
          <cell r="BA3459">
            <v>30291</v>
          </cell>
          <cell r="BB3459">
            <v>182600</v>
          </cell>
          <cell r="BC3459">
            <v>12.4</v>
          </cell>
          <cell r="BD3459">
            <v>16.350000000000001</v>
          </cell>
          <cell r="BE3459">
            <v>42.51</v>
          </cell>
          <cell r="BF3459">
            <v>30041</v>
          </cell>
          <cell r="BG3459">
            <v>3951500</v>
          </cell>
          <cell r="BH3459" t="str">
            <v>Year-end</v>
          </cell>
          <cell r="BI3459" t="str">
            <v>Vertically Integrated</v>
          </cell>
          <cell r="BJ3459" t="str">
            <v>Fully Litigated</v>
          </cell>
          <cell r="BK3459" t="str">
            <v>No</v>
          </cell>
          <cell r="BL3459" t="str">
            <v>Yes</v>
          </cell>
        </row>
        <row r="3460">
          <cell r="AE3460">
            <v>333</v>
          </cell>
          <cell r="AF3460">
            <v>0</v>
          </cell>
          <cell r="AG3460">
            <v>1</v>
          </cell>
          <cell r="AH3460">
            <v>1</v>
          </cell>
          <cell r="AI3460">
            <v>1</v>
          </cell>
          <cell r="AJ3460">
            <v>0</v>
          </cell>
          <cell r="AL3460">
            <v>55</v>
          </cell>
          <cell r="AM3460">
            <v>213</v>
          </cell>
          <cell r="AO3460" t="str">
            <v>D-5779</v>
          </cell>
          <cell r="AP3460">
            <v>1691</v>
          </cell>
          <cell r="AQ3460" t="str">
            <v>TX</v>
          </cell>
          <cell r="AR3460" t="str">
            <v>CenterPoint Energy Houston Electric, LLC</v>
          </cell>
          <cell r="AS3460" t="str">
            <v>CNP</v>
          </cell>
          <cell r="AT3460" t="str">
            <v>Electric</v>
          </cell>
          <cell r="AU3460">
            <v>30848</v>
          </cell>
          <cell r="AV3460">
            <v>288500</v>
          </cell>
          <cell r="AW3460">
            <v>12.88</v>
          </cell>
          <cell r="AX3460">
            <v>17</v>
          </cell>
          <cell r="AY3460">
            <v>45.95</v>
          </cell>
          <cell r="AZ3460">
            <v>4691600</v>
          </cell>
          <cell r="BA3460">
            <v>31058</v>
          </cell>
          <cell r="BB3460">
            <v>149800</v>
          </cell>
          <cell r="BC3460">
            <v>12.56</v>
          </cell>
          <cell r="BD3460">
            <v>16.3</v>
          </cell>
          <cell r="BE3460">
            <v>42.44</v>
          </cell>
          <cell r="BF3460">
            <v>30772</v>
          </cell>
          <cell r="BG3460">
            <v>4158200</v>
          </cell>
          <cell r="BH3460" t="str">
            <v>Year-end</v>
          </cell>
          <cell r="BI3460" t="str">
            <v>Vertically Integrated</v>
          </cell>
          <cell r="BJ3460" t="str">
            <v>Fully Litigated</v>
          </cell>
          <cell r="BK3460" t="str">
            <v>No</v>
          </cell>
          <cell r="BL3460" t="str">
            <v>No</v>
          </cell>
        </row>
        <row r="3461">
          <cell r="AE3461">
            <v>333</v>
          </cell>
          <cell r="AF3461">
            <v>0</v>
          </cell>
          <cell r="AG3461">
            <v>1</v>
          </cell>
          <cell r="AH3461">
            <v>1</v>
          </cell>
          <cell r="AI3461">
            <v>1</v>
          </cell>
          <cell r="AJ3461">
            <v>0</v>
          </cell>
          <cell r="AL3461">
            <v>55</v>
          </cell>
          <cell r="AM3461">
            <v>213</v>
          </cell>
          <cell r="AO3461" t="str">
            <v>D-6765</v>
          </cell>
          <cell r="AP3461">
            <v>1694</v>
          </cell>
          <cell r="AQ3461" t="str">
            <v>TX</v>
          </cell>
          <cell r="AR3461" t="str">
            <v>CenterPoint Energy Houston Electric, LLC</v>
          </cell>
          <cell r="AS3461" t="str">
            <v>CNP</v>
          </cell>
          <cell r="AT3461" t="str">
            <v>Electric</v>
          </cell>
          <cell r="AU3461">
            <v>31489</v>
          </cell>
          <cell r="AV3461">
            <v>347000</v>
          </cell>
          <cell r="AW3461">
            <v>12.3</v>
          </cell>
          <cell r="AX3461">
            <v>16.25</v>
          </cell>
          <cell r="AY3461">
            <v>46.37</v>
          </cell>
          <cell r="AZ3461">
            <v>5024500</v>
          </cell>
          <cell r="BA3461">
            <v>31750</v>
          </cell>
          <cell r="BB3461">
            <v>113100</v>
          </cell>
          <cell r="BC3461">
            <v>11.37</v>
          </cell>
          <cell r="BD3461">
            <v>14.44</v>
          </cell>
          <cell r="BE3461">
            <v>47.28</v>
          </cell>
          <cell r="BF3461">
            <v>31412</v>
          </cell>
          <cell r="BG3461">
            <v>4687400</v>
          </cell>
          <cell r="BH3461" t="str">
            <v>Year-end</v>
          </cell>
          <cell r="BI3461" t="str">
            <v>Vertically Integrated</v>
          </cell>
          <cell r="BJ3461" t="str">
            <v>Fully Litigated</v>
          </cell>
          <cell r="BK3461" t="str">
            <v>No</v>
          </cell>
          <cell r="BL3461" t="str">
            <v>No</v>
          </cell>
        </row>
        <row r="3462">
          <cell r="AE3462">
            <v>333</v>
          </cell>
          <cell r="AF3462">
            <v>0</v>
          </cell>
          <cell r="AG3462">
            <v>1</v>
          </cell>
          <cell r="AH3462">
            <v>1</v>
          </cell>
          <cell r="AI3462">
            <v>1</v>
          </cell>
          <cell r="AJ3462">
            <v>0</v>
          </cell>
          <cell r="AL3462">
            <v>55</v>
          </cell>
          <cell r="AM3462">
            <v>213</v>
          </cell>
          <cell r="AO3462" t="str">
            <v>D-3716</v>
          </cell>
          <cell r="AP3462">
            <v>1697</v>
          </cell>
          <cell r="AQ3462" t="str">
            <v>TX</v>
          </cell>
          <cell r="AR3462" t="str">
            <v>Southwestern Electric Power Company</v>
          </cell>
          <cell r="AS3462" t="str">
            <v>AEP</v>
          </cell>
          <cell r="AT3462" t="str">
            <v>Electric</v>
          </cell>
          <cell r="AU3462">
            <v>29622</v>
          </cell>
          <cell r="AV3462">
            <v>34700</v>
          </cell>
          <cell r="AW3462">
            <v>11.84</v>
          </cell>
          <cell r="AX3462">
            <v>16.5</v>
          </cell>
          <cell r="AY3462">
            <v>39.68</v>
          </cell>
          <cell r="AZ3462" t="str">
            <v>NA</v>
          </cell>
          <cell r="BA3462">
            <v>29755</v>
          </cell>
          <cell r="BB3462">
            <v>23700</v>
          </cell>
          <cell r="BC3462">
            <v>11.76</v>
          </cell>
          <cell r="BD3462">
            <v>16.329999999999998</v>
          </cell>
          <cell r="BE3462">
            <v>39.68</v>
          </cell>
          <cell r="BF3462">
            <v>29494</v>
          </cell>
          <cell r="BG3462">
            <v>314600</v>
          </cell>
          <cell r="BH3462" t="str">
            <v>Year-end</v>
          </cell>
          <cell r="BI3462" t="str">
            <v>Vertically Integrated</v>
          </cell>
          <cell r="BJ3462" t="str">
            <v>Fully Litigated</v>
          </cell>
          <cell r="BK3462" t="str">
            <v>No</v>
          </cell>
          <cell r="BL3462" t="str">
            <v>No</v>
          </cell>
        </row>
        <row r="3463">
          <cell r="AE3463">
            <v>333</v>
          </cell>
          <cell r="AF3463">
            <v>0</v>
          </cell>
          <cell r="AG3463">
            <v>1</v>
          </cell>
          <cell r="AH3463">
            <v>1</v>
          </cell>
          <cell r="AI3463">
            <v>1</v>
          </cell>
          <cell r="AJ3463">
            <v>0</v>
          </cell>
          <cell r="AL3463">
            <v>55</v>
          </cell>
          <cell r="AM3463">
            <v>213</v>
          </cell>
          <cell r="AO3463" t="str">
            <v>D-4628</v>
          </cell>
          <cell r="AP3463">
            <v>1698</v>
          </cell>
          <cell r="AQ3463" t="str">
            <v>TX</v>
          </cell>
          <cell r="AR3463" t="str">
            <v>Southwestern Electric Power Company</v>
          </cell>
          <cell r="AS3463" t="str">
            <v>AEP</v>
          </cell>
          <cell r="AT3463" t="str">
            <v>Electric</v>
          </cell>
          <cell r="AU3463">
            <v>30162</v>
          </cell>
          <cell r="AV3463">
            <v>24200</v>
          </cell>
          <cell r="AW3463">
            <v>13.59</v>
          </cell>
          <cell r="AX3463">
            <v>18</v>
          </cell>
          <cell r="AY3463">
            <v>40.909999999999997</v>
          </cell>
          <cell r="AZ3463">
            <v>417600</v>
          </cell>
          <cell r="BA3463">
            <v>30259</v>
          </cell>
          <cell r="BB3463">
            <v>13200</v>
          </cell>
          <cell r="BC3463">
            <v>12.58</v>
          </cell>
          <cell r="BD3463">
            <v>16.25</v>
          </cell>
          <cell r="BE3463">
            <v>37.659999999999997</v>
          </cell>
          <cell r="BF3463">
            <v>30041</v>
          </cell>
          <cell r="BG3463">
            <v>405900</v>
          </cell>
          <cell r="BH3463" t="str">
            <v>Year-end</v>
          </cell>
          <cell r="BI3463" t="str">
            <v>Vertically Integrated</v>
          </cell>
          <cell r="BJ3463" t="str">
            <v>Settled</v>
          </cell>
          <cell r="BK3463" t="str">
            <v>No</v>
          </cell>
          <cell r="BL3463" t="str">
            <v>No</v>
          </cell>
        </row>
        <row r="3464">
          <cell r="AE3464">
            <v>333</v>
          </cell>
          <cell r="AF3464">
            <v>0</v>
          </cell>
          <cell r="AG3464">
            <v>1</v>
          </cell>
          <cell r="AH3464">
            <v>1</v>
          </cell>
          <cell r="AI3464">
            <v>1</v>
          </cell>
          <cell r="AJ3464">
            <v>0</v>
          </cell>
          <cell r="AL3464">
            <v>55</v>
          </cell>
          <cell r="AM3464">
            <v>213</v>
          </cell>
          <cell r="AO3464" t="str">
            <v>D-5301</v>
          </cell>
          <cell r="AP3464">
            <v>1700</v>
          </cell>
          <cell r="AQ3464" t="str">
            <v>TX</v>
          </cell>
          <cell r="AR3464" t="str">
            <v>Southwestern Electric Power Company</v>
          </cell>
          <cell r="AS3464" t="str">
            <v>AEP</v>
          </cell>
          <cell r="AT3464" t="str">
            <v>Electric</v>
          </cell>
          <cell r="AU3464">
            <v>30532</v>
          </cell>
          <cell r="AV3464">
            <v>25500</v>
          </cell>
          <cell r="AW3464">
            <v>13.18</v>
          </cell>
          <cell r="AX3464">
            <v>17</v>
          </cell>
          <cell r="AY3464">
            <v>40</v>
          </cell>
          <cell r="AZ3464">
            <v>507500</v>
          </cell>
          <cell r="BA3464">
            <v>30727</v>
          </cell>
          <cell r="BB3464">
            <v>12000</v>
          </cell>
          <cell r="BC3464">
            <v>12.6</v>
          </cell>
          <cell r="BD3464">
            <v>15.7</v>
          </cell>
          <cell r="BE3464">
            <v>39.700000000000003</v>
          </cell>
          <cell r="BF3464">
            <v>30406</v>
          </cell>
          <cell r="BG3464">
            <v>473500</v>
          </cell>
          <cell r="BH3464" t="str">
            <v>Year-end</v>
          </cell>
          <cell r="BI3464" t="str">
            <v>Vertically Integrated</v>
          </cell>
          <cell r="BJ3464" t="str">
            <v>Settled</v>
          </cell>
          <cell r="BK3464" t="str">
            <v>No</v>
          </cell>
          <cell r="BL3464" t="str">
            <v>Yes</v>
          </cell>
        </row>
        <row r="3465">
          <cell r="AE3465">
            <v>333</v>
          </cell>
          <cell r="AF3465">
            <v>0</v>
          </cell>
          <cell r="AG3465">
            <v>1</v>
          </cell>
          <cell r="AH3465">
            <v>1</v>
          </cell>
          <cell r="AI3465">
            <v>1</v>
          </cell>
          <cell r="AJ3465">
            <v>0</v>
          </cell>
          <cell r="AL3465">
            <v>55</v>
          </cell>
          <cell r="AM3465">
            <v>213</v>
          </cell>
          <cell r="AO3465" t="str">
            <v>D-3111</v>
          </cell>
          <cell r="AP3465">
            <v>1701</v>
          </cell>
          <cell r="AQ3465" t="str">
            <v>TX</v>
          </cell>
          <cell r="AR3465" t="str">
            <v>Southwestern Public Service Company</v>
          </cell>
          <cell r="AS3465" t="str">
            <v>XEL</v>
          </cell>
          <cell r="AT3465" t="str">
            <v>Electric</v>
          </cell>
          <cell r="AU3465">
            <v>29279</v>
          </cell>
          <cell r="AV3465">
            <v>42600</v>
          </cell>
          <cell r="AW3465">
            <v>11</v>
          </cell>
          <cell r="AX3465">
            <v>16.95</v>
          </cell>
          <cell r="AY3465">
            <v>35.93</v>
          </cell>
          <cell r="AZ3465" t="str">
            <v>NA</v>
          </cell>
          <cell r="BA3465">
            <v>29374</v>
          </cell>
          <cell r="BB3465">
            <v>31900</v>
          </cell>
          <cell r="BC3465">
            <v>10.76</v>
          </cell>
          <cell r="BD3465">
            <v>15.63</v>
          </cell>
          <cell r="BE3465">
            <v>35.299999999999997</v>
          </cell>
          <cell r="BF3465">
            <v>29098</v>
          </cell>
          <cell r="BG3465" t="str">
            <v>NA</v>
          </cell>
          <cell r="BH3465" t="str">
            <v>Year-end</v>
          </cell>
          <cell r="BI3465" t="str">
            <v>Vertically Integrated</v>
          </cell>
          <cell r="BJ3465" t="str">
            <v>Settled</v>
          </cell>
          <cell r="BK3465" t="str">
            <v>No</v>
          </cell>
          <cell r="BL3465" t="str">
            <v>No</v>
          </cell>
        </row>
        <row r="3466">
          <cell r="AE3466">
            <v>333</v>
          </cell>
          <cell r="AF3466">
            <v>0</v>
          </cell>
          <cell r="AG3466">
            <v>1</v>
          </cell>
          <cell r="AH3466">
            <v>1</v>
          </cell>
          <cell r="AI3466">
            <v>1</v>
          </cell>
          <cell r="AJ3466">
            <v>0</v>
          </cell>
          <cell r="AL3466">
            <v>55</v>
          </cell>
          <cell r="AM3466">
            <v>213</v>
          </cell>
          <cell r="AO3466" t="str">
            <v>D-4387</v>
          </cell>
          <cell r="AP3466">
            <v>1703</v>
          </cell>
          <cell r="AQ3466" t="str">
            <v>TX</v>
          </cell>
          <cell r="AR3466" t="str">
            <v>Southwestern Public Service Company</v>
          </cell>
          <cell r="AS3466" t="str">
            <v>XEL</v>
          </cell>
          <cell r="AT3466" t="str">
            <v>Electric</v>
          </cell>
          <cell r="AU3466">
            <v>30028</v>
          </cell>
          <cell r="AV3466">
            <v>47500</v>
          </cell>
          <cell r="AW3466">
            <v>12.06</v>
          </cell>
          <cell r="AX3466">
            <v>17.5</v>
          </cell>
          <cell r="AY3466">
            <v>40.21</v>
          </cell>
          <cell r="AZ3466" t="str">
            <v>NA</v>
          </cell>
          <cell r="BA3466">
            <v>30125</v>
          </cell>
          <cell r="BB3466">
            <v>33700</v>
          </cell>
          <cell r="BC3466">
            <v>11.56</v>
          </cell>
          <cell r="BD3466">
            <v>16.170000000000002</v>
          </cell>
          <cell r="BE3466">
            <v>37.31</v>
          </cell>
          <cell r="BF3466">
            <v>29829</v>
          </cell>
          <cell r="BG3466" t="str">
            <v>NA</v>
          </cell>
          <cell r="BH3466" t="str">
            <v>Year-end</v>
          </cell>
          <cell r="BI3466" t="str">
            <v>Vertically Integrated</v>
          </cell>
          <cell r="BJ3466" t="str">
            <v>Settled</v>
          </cell>
          <cell r="BK3466" t="str">
            <v>No</v>
          </cell>
          <cell r="BL3466" t="str">
            <v>No</v>
          </cell>
        </row>
        <row r="3467">
          <cell r="AE3467">
            <v>333</v>
          </cell>
          <cell r="AF3467">
            <v>0</v>
          </cell>
          <cell r="AG3467">
            <v>1</v>
          </cell>
          <cell r="AH3467">
            <v>1</v>
          </cell>
          <cell r="AI3467">
            <v>1</v>
          </cell>
          <cell r="AJ3467">
            <v>0</v>
          </cell>
          <cell r="AL3467">
            <v>55</v>
          </cell>
          <cell r="AM3467">
            <v>213</v>
          </cell>
          <cell r="AO3467" t="str">
            <v>D-6465</v>
          </cell>
          <cell r="AP3467">
            <v>1704</v>
          </cell>
          <cell r="AQ3467" t="str">
            <v>TX</v>
          </cell>
          <cell r="AR3467" t="str">
            <v>Southwestern Public Service Company</v>
          </cell>
          <cell r="AS3467" t="str">
            <v>XEL</v>
          </cell>
          <cell r="AT3467" t="str">
            <v>Electric</v>
          </cell>
          <cell r="AU3467">
            <v>31289</v>
          </cell>
          <cell r="AV3467">
            <v>-100</v>
          </cell>
          <cell r="AW3467">
            <v>11.95</v>
          </cell>
          <cell r="AX3467">
            <v>15.05</v>
          </cell>
          <cell r="AY3467">
            <v>44.29</v>
          </cell>
          <cell r="AZ3467" t="str">
            <v>NA</v>
          </cell>
          <cell r="BA3467">
            <v>31462</v>
          </cell>
          <cell r="BB3467">
            <v>-4400</v>
          </cell>
          <cell r="BC3467">
            <v>11.7</v>
          </cell>
          <cell r="BD3467" t="str">
            <v>NA</v>
          </cell>
          <cell r="BE3467" t="str">
            <v>NA</v>
          </cell>
          <cell r="BF3467">
            <v>31228</v>
          </cell>
          <cell r="BG3467" t="str">
            <v>NA</v>
          </cell>
          <cell r="BH3467" t="str">
            <v>Year-end</v>
          </cell>
          <cell r="BI3467" t="str">
            <v>Vertically Integrated</v>
          </cell>
          <cell r="BJ3467" t="str">
            <v>Settled</v>
          </cell>
          <cell r="BK3467" t="str">
            <v>No</v>
          </cell>
          <cell r="BL3467" t="str">
            <v>No</v>
          </cell>
        </row>
        <row r="3468">
          <cell r="AE3468">
            <v>333</v>
          </cell>
          <cell r="AF3468">
            <v>0</v>
          </cell>
          <cell r="AG3468">
            <v>1</v>
          </cell>
          <cell r="AH3468">
            <v>1</v>
          </cell>
          <cell r="AI3468">
            <v>1</v>
          </cell>
          <cell r="AJ3468">
            <v>0</v>
          </cell>
          <cell r="AL3468">
            <v>55</v>
          </cell>
          <cell r="AM3468">
            <v>213</v>
          </cell>
          <cell r="AO3468" t="str">
            <v>D-3093</v>
          </cell>
          <cell r="AP3468">
            <v>1705</v>
          </cell>
          <cell r="AQ3468" t="str">
            <v>TX</v>
          </cell>
          <cell r="AR3468" t="str">
            <v>Texas-New Mexico Power Company</v>
          </cell>
          <cell r="AS3468" t="str">
            <v>TXNM</v>
          </cell>
          <cell r="AT3468" t="str">
            <v>Electric</v>
          </cell>
          <cell r="AU3468">
            <v>29273</v>
          </cell>
          <cell r="AV3468">
            <v>5700</v>
          </cell>
          <cell r="AW3468">
            <v>11.42</v>
          </cell>
          <cell r="AX3468">
            <v>16.5</v>
          </cell>
          <cell r="AY3468">
            <v>35.56</v>
          </cell>
          <cell r="AZ3468" t="str">
            <v>NA</v>
          </cell>
          <cell r="BA3468">
            <v>29417</v>
          </cell>
          <cell r="BB3468">
            <v>3900</v>
          </cell>
          <cell r="BC3468">
            <v>11.15</v>
          </cell>
          <cell r="BD3468">
            <v>15.8</v>
          </cell>
          <cell r="BE3468">
            <v>35.56</v>
          </cell>
          <cell r="BF3468">
            <v>29128</v>
          </cell>
          <cell r="BG3468" t="str">
            <v>NA</v>
          </cell>
          <cell r="BH3468" t="str">
            <v>Year-end</v>
          </cell>
          <cell r="BI3468" t="str">
            <v>Vertically Integrated</v>
          </cell>
          <cell r="BJ3468" t="str">
            <v>Settled</v>
          </cell>
          <cell r="BK3468" t="str">
            <v>No</v>
          </cell>
          <cell r="BL3468" t="str">
            <v>No</v>
          </cell>
        </row>
        <row r="3469">
          <cell r="AE3469">
            <v>333</v>
          </cell>
          <cell r="AF3469">
            <v>0</v>
          </cell>
          <cell r="AG3469">
            <v>1</v>
          </cell>
          <cell r="AH3469">
            <v>1</v>
          </cell>
          <cell r="AI3469">
            <v>1</v>
          </cell>
          <cell r="AJ3469">
            <v>0</v>
          </cell>
          <cell r="AL3469">
            <v>55</v>
          </cell>
          <cell r="AM3469">
            <v>213</v>
          </cell>
          <cell r="AO3469" t="str">
            <v>D-3370</v>
          </cell>
          <cell r="AP3469">
            <v>1707</v>
          </cell>
          <cell r="AQ3469" t="str">
            <v>TX</v>
          </cell>
          <cell r="AR3469" t="str">
            <v>Texas-New Mexico Power Company</v>
          </cell>
          <cell r="AS3469" t="str">
            <v>TXNM</v>
          </cell>
          <cell r="AT3469" t="str">
            <v>Electric</v>
          </cell>
          <cell r="AU3469">
            <v>29434</v>
          </cell>
          <cell r="AV3469">
            <v>7000</v>
          </cell>
          <cell r="AW3469">
            <v>12.06</v>
          </cell>
          <cell r="AX3469">
            <v>18</v>
          </cell>
          <cell r="AY3469">
            <v>32.65</v>
          </cell>
          <cell r="AZ3469" t="str">
            <v>NA</v>
          </cell>
          <cell r="BA3469">
            <v>29573</v>
          </cell>
          <cell r="BB3469">
            <v>5200</v>
          </cell>
          <cell r="BC3469">
            <v>11.29</v>
          </cell>
          <cell r="BD3469">
            <v>15.8</v>
          </cell>
          <cell r="BE3469">
            <v>32.4</v>
          </cell>
          <cell r="BF3469">
            <v>29311</v>
          </cell>
          <cell r="BG3469" t="str">
            <v>NA</v>
          </cell>
          <cell r="BH3469" t="str">
            <v>Year-end</v>
          </cell>
          <cell r="BI3469" t="str">
            <v>Vertically Integrated</v>
          </cell>
          <cell r="BJ3469" t="str">
            <v>Settled</v>
          </cell>
          <cell r="BK3469" t="str">
            <v>No</v>
          </cell>
          <cell r="BL3469" t="str">
            <v>No</v>
          </cell>
        </row>
        <row r="3470">
          <cell r="AE3470">
            <v>333</v>
          </cell>
          <cell r="AF3470">
            <v>0</v>
          </cell>
          <cell r="AG3470">
            <v>1</v>
          </cell>
          <cell r="AH3470">
            <v>1</v>
          </cell>
          <cell r="AI3470">
            <v>1</v>
          </cell>
          <cell r="AJ3470">
            <v>0</v>
          </cell>
          <cell r="AL3470">
            <v>55</v>
          </cell>
          <cell r="AM3470">
            <v>213</v>
          </cell>
          <cell r="AO3470" t="str">
            <v>D-4240</v>
          </cell>
          <cell r="AP3470">
            <v>1708</v>
          </cell>
          <cell r="AQ3470" t="str">
            <v>TX</v>
          </cell>
          <cell r="AR3470" t="str">
            <v>Texas-New Mexico Power Company</v>
          </cell>
          <cell r="AS3470" t="str">
            <v>TXNM</v>
          </cell>
          <cell r="AT3470" t="str">
            <v>Electric</v>
          </cell>
          <cell r="AU3470">
            <v>29942</v>
          </cell>
          <cell r="AV3470">
            <v>18200</v>
          </cell>
          <cell r="AW3470">
            <v>13.82</v>
          </cell>
          <cell r="AX3470">
            <v>19.5</v>
          </cell>
          <cell r="AY3470">
            <v>37.43</v>
          </cell>
          <cell r="AZ3470" t="str">
            <v>NA</v>
          </cell>
          <cell r="BA3470">
            <v>30103</v>
          </cell>
          <cell r="BB3470">
            <v>12700</v>
          </cell>
          <cell r="BC3470">
            <v>12.5</v>
          </cell>
          <cell r="BD3470">
            <v>16.600000000000001</v>
          </cell>
          <cell r="BE3470">
            <v>36.19</v>
          </cell>
          <cell r="BF3470">
            <v>29859</v>
          </cell>
          <cell r="BG3470" t="str">
            <v>NA</v>
          </cell>
          <cell r="BH3470" t="str">
            <v>Year-end</v>
          </cell>
          <cell r="BI3470" t="str">
            <v>Vertically Integrated</v>
          </cell>
          <cell r="BJ3470" t="str">
            <v>Fully Litigated</v>
          </cell>
          <cell r="BK3470" t="str">
            <v>No</v>
          </cell>
          <cell r="BL3470" t="str">
            <v>Yes</v>
          </cell>
        </row>
        <row r="3471">
          <cell r="AE3471">
            <v>333</v>
          </cell>
          <cell r="AF3471">
            <v>0</v>
          </cell>
          <cell r="AG3471">
            <v>1</v>
          </cell>
          <cell r="AH3471">
            <v>1</v>
          </cell>
          <cell r="AI3471">
            <v>1</v>
          </cell>
          <cell r="AJ3471">
            <v>0</v>
          </cell>
          <cell r="AL3471">
            <v>55</v>
          </cell>
          <cell r="AM3471">
            <v>213</v>
          </cell>
          <cell r="AO3471" t="str">
            <v>D-4985</v>
          </cell>
          <cell r="AP3471">
            <v>1709</v>
          </cell>
          <cell r="AQ3471" t="str">
            <v>TX</v>
          </cell>
          <cell r="AR3471" t="str">
            <v>Texas-New Mexico Power Company</v>
          </cell>
          <cell r="AS3471" t="str">
            <v>TXNM</v>
          </cell>
          <cell r="AT3471" t="str">
            <v>Electric</v>
          </cell>
          <cell r="AU3471">
            <v>30344</v>
          </cell>
          <cell r="AV3471">
            <v>13000</v>
          </cell>
          <cell r="AW3471">
            <v>13.42</v>
          </cell>
          <cell r="AX3471">
            <v>18.75</v>
          </cell>
          <cell r="AY3471">
            <v>35.19</v>
          </cell>
          <cell r="AZ3471">
            <v>147100</v>
          </cell>
          <cell r="BA3471">
            <v>30525</v>
          </cell>
          <cell r="BB3471">
            <v>5400</v>
          </cell>
          <cell r="BC3471">
            <v>12.18</v>
          </cell>
          <cell r="BD3471">
            <v>15.9</v>
          </cell>
          <cell r="BE3471">
            <v>34.840000000000003</v>
          </cell>
          <cell r="BF3471">
            <v>30224</v>
          </cell>
          <cell r="BG3471">
            <v>146700</v>
          </cell>
          <cell r="BH3471" t="str">
            <v>Year-end</v>
          </cell>
          <cell r="BI3471" t="str">
            <v>Vertically Integrated</v>
          </cell>
          <cell r="BJ3471" t="str">
            <v>Fully Litigated</v>
          </cell>
          <cell r="BK3471" t="str">
            <v>No</v>
          </cell>
          <cell r="BL3471" t="str">
            <v>No</v>
          </cell>
        </row>
        <row r="3472">
          <cell r="AE3472">
            <v>333</v>
          </cell>
          <cell r="AF3472">
            <v>0</v>
          </cell>
          <cell r="AG3472">
            <v>1</v>
          </cell>
          <cell r="AH3472">
            <v>1</v>
          </cell>
          <cell r="AI3472">
            <v>1</v>
          </cell>
          <cell r="AJ3472">
            <v>0</v>
          </cell>
          <cell r="AL3472">
            <v>55</v>
          </cell>
          <cell r="AM3472">
            <v>213</v>
          </cell>
          <cell r="AO3472" t="str">
            <v>D-5568</v>
          </cell>
          <cell r="AP3472">
            <v>1710</v>
          </cell>
          <cell r="AQ3472" t="str">
            <v>TX</v>
          </cell>
          <cell r="AR3472" t="str">
            <v>Texas-New Mexico Power Company</v>
          </cell>
          <cell r="AS3472" t="str">
            <v>TXNM</v>
          </cell>
          <cell r="AT3472" t="str">
            <v>Electric</v>
          </cell>
          <cell r="AU3472">
            <v>30694</v>
          </cell>
          <cell r="AV3472">
            <v>11000</v>
          </cell>
          <cell r="AW3472">
            <v>13.14</v>
          </cell>
          <cell r="AX3472">
            <v>17</v>
          </cell>
          <cell r="AY3472">
            <v>37.42</v>
          </cell>
          <cell r="AZ3472">
            <v>162200</v>
          </cell>
          <cell r="BA3472">
            <v>30881</v>
          </cell>
          <cell r="BB3472">
            <v>6800</v>
          </cell>
          <cell r="BC3472">
            <v>12.44</v>
          </cell>
          <cell r="BD3472">
            <v>15.3</v>
          </cell>
          <cell r="BE3472">
            <v>37.409999999999997</v>
          </cell>
          <cell r="BF3472">
            <v>30589</v>
          </cell>
          <cell r="BG3472">
            <v>157300</v>
          </cell>
          <cell r="BH3472" t="str">
            <v>Year-end</v>
          </cell>
          <cell r="BI3472" t="str">
            <v>Vertically Integrated</v>
          </cell>
          <cell r="BJ3472" t="str">
            <v>Fully Litigated</v>
          </cell>
          <cell r="BK3472" t="str">
            <v>No</v>
          </cell>
          <cell r="BL3472" t="str">
            <v>No</v>
          </cell>
        </row>
        <row r="3473">
          <cell r="AE3473">
            <v>333</v>
          </cell>
          <cell r="AF3473">
            <v>0</v>
          </cell>
          <cell r="AG3473">
            <v>1</v>
          </cell>
          <cell r="AH3473">
            <v>1</v>
          </cell>
          <cell r="AI3473">
            <v>1</v>
          </cell>
          <cell r="AJ3473">
            <v>0</v>
          </cell>
          <cell r="AL3473">
            <v>55</v>
          </cell>
          <cell r="AM3473">
            <v>213</v>
          </cell>
          <cell r="AO3473" t="str">
            <v>D-8095</v>
          </cell>
          <cell r="AP3473">
            <v>1712</v>
          </cell>
          <cell r="AQ3473" t="str">
            <v>TX</v>
          </cell>
          <cell r="AR3473" t="str">
            <v>Texas-New Mexico Power Company</v>
          </cell>
          <cell r="AS3473" t="str">
            <v>TXNM</v>
          </cell>
          <cell r="AT3473" t="str">
            <v>Electric</v>
          </cell>
          <cell r="AU3473">
            <v>32262</v>
          </cell>
          <cell r="AV3473">
            <v>12600</v>
          </cell>
          <cell r="AW3473">
            <v>12.2</v>
          </cell>
          <cell r="AX3473">
            <v>14.75</v>
          </cell>
          <cell r="AY3473">
            <v>48.09</v>
          </cell>
          <cell r="AZ3473">
            <v>212300</v>
          </cell>
          <cell r="BA3473">
            <v>32394</v>
          </cell>
          <cell r="BB3473">
            <v>4600</v>
          </cell>
          <cell r="BC3473">
            <v>11.11</v>
          </cell>
          <cell r="BD3473">
            <v>12.6</v>
          </cell>
          <cell r="BE3473">
            <v>45.73</v>
          </cell>
          <cell r="BF3473">
            <v>32142</v>
          </cell>
          <cell r="BG3473">
            <v>206200</v>
          </cell>
          <cell r="BH3473" t="str">
            <v>Year-end</v>
          </cell>
          <cell r="BI3473" t="str">
            <v>Vertically Integrated</v>
          </cell>
          <cell r="BJ3473" t="str">
            <v>Settled</v>
          </cell>
          <cell r="BK3473" t="str">
            <v>No</v>
          </cell>
          <cell r="BL3473" t="str">
            <v>Yes</v>
          </cell>
        </row>
        <row r="3474">
          <cell r="AE3474">
            <v>333</v>
          </cell>
          <cell r="AF3474">
            <v>0</v>
          </cell>
          <cell r="AG3474">
            <v>1</v>
          </cell>
          <cell r="AH3474">
            <v>1</v>
          </cell>
          <cell r="AI3474">
            <v>1</v>
          </cell>
          <cell r="AJ3474">
            <v>0</v>
          </cell>
          <cell r="AL3474">
            <v>55</v>
          </cell>
          <cell r="AM3474">
            <v>213</v>
          </cell>
          <cell r="AO3474" t="str">
            <v>D-3473</v>
          </cell>
          <cell r="AP3474">
            <v>1957</v>
          </cell>
          <cell r="AQ3474" t="str">
            <v>TX</v>
          </cell>
          <cell r="AR3474" t="str">
            <v>AEP Texas North Company</v>
          </cell>
          <cell r="AS3474" t="str">
            <v>AEP</v>
          </cell>
          <cell r="AT3474" t="str">
            <v>Electric</v>
          </cell>
          <cell r="AU3474">
            <v>29494</v>
          </cell>
          <cell r="AV3474">
            <v>12700</v>
          </cell>
          <cell r="AW3474">
            <v>11.17</v>
          </cell>
          <cell r="AX3474">
            <v>16.5</v>
          </cell>
          <cell r="AY3474">
            <v>43.16</v>
          </cell>
          <cell r="AZ3474" t="str">
            <v>NA</v>
          </cell>
          <cell r="BA3474">
            <v>29564</v>
          </cell>
          <cell r="BB3474">
            <v>9500</v>
          </cell>
          <cell r="BC3474">
            <v>10.63</v>
          </cell>
          <cell r="BD3474">
            <v>15.35</v>
          </cell>
          <cell r="BE3474">
            <v>43</v>
          </cell>
          <cell r="BF3474">
            <v>29402</v>
          </cell>
          <cell r="BG3474" t="str">
            <v>NA</v>
          </cell>
          <cell r="BH3474" t="str">
            <v>Year-end</v>
          </cell>
          <cell r="BI3474" t="str">
            <v>Vertically Integrated</v>
          </cell>
          <cell r="BJ3474" t="str">
            <v>Settled</v>
          </cell>
          <cell r="BK3474" t="str">
            <v>No</v>
          </cell>
          <cell r="BL3474" t="str">
            <v>No</v>
          </cell>
        </row>
        <row r="3475">
          <cell r="AE3475">
            <v>333</v>
          </cell>
          <cell r="AF3475">
            <v>0</v>
          </cell>
          <cell r="AG3475">
            <v>1</v>
          </cell>
          <cell r="AH3475">
            <v>1</v>
          </cell>
          <cell r="AI3475">
            <v>1</v>
          </cell>
          <cell r="AJ3475">
            <v>0</v>
          </cell>
          <cell r="AL3475">
            <v>55</v>
          </cell>
          <cell r="AM3475">
            <v>213</v>
          </cell>
          <cell r="AO3475" t="str">
            <v>D-4202</v>
          </cell>
          <cell r="AP3475">
            <v>1959</v>
          </cell>
          <cell r="AQ3475" t="str">
            <v>TX</v>
          </cell>
          <cell r="AR3475" t="str">
            <v>AEP Texas North Company</v>
          </cell>
          <cell r="AS3475" t="str">
            <v>AEP</v>
          </cell>
          <cell r="AT3475" t="str">
            <v>Electric</v>
          </cell>
          <cell r="AU3475">
            <v>29915</v>
          </cell>
          <cell r="AV3475">
            <v>25000</v>
          </cell>
          <cell r="AW3475">
            <v>13</v>
          </cell>
          <cell r="AX3475">
            <v>18</v>
          </cell>
          <cell r="AY3475">
            <v>49.1</v>
          </cell>
          <cell r="AZ3475" t="str">
            <v>NA</v>
          </cell>
          <cell r="BA3475">
            <v>29993</v>
          </cell>
          <cell r="BB3475">
            <v>11800</v>
          </cell>
          <cell r="BC3475">
            <v>12.04</v>
          </cell>
          <cell r="BD3475">
            <v>16.2</v>
          </cell>
          <cell r="BE3475">
            <v>45.5</v>
          </cell>
          <cell r="BF3475">
            <v>29859</v>
          </cell>
          <cell r="BG3475" t="str">
            <v>NA</v>
          </cell>
          <cell r="BH3475" t="str">
            <v>Year-end</v>
          </cell>
          <cell r="BI3475" t="str">
            <v>Vertically Integrated</v>
          </cell>
          <cell r="BJ3475" t="str">
            <v>Fully Litigated</v>
          </cell>
          <cell r="BK3475" t="str">
            <v>No</v>
          </cell>
          <cell r="BL3475" t="str">
            <v>No</v>
          </cell>
        </row>
        <row r="3476">
          <cell r="AE3476">
            <v>333</v>
          </cell>
          <cell r="AF3476">
            <v>0</v>
          </cell>
          <cell r="AG3476">
            <v>1</v>
          </cell>
          <cell r="AH3476">
            <v>1</v>
          </cell>
          <cell r="AI3476">
            <v>1</v>
          </cell>
          <cell r="AJ3476">
            <v>0</v>
          </cell>
          <cell r="AL3476">
            <v>55</v>
          </cell>
          <cell r="AM3476">
            <v>213</v>
          </cell>
          <cell r="AO3476" t="str">
            <v>D-4716</v>
          </cell>
          <cell r="AP3476">
            <v>1961</v>
          </cell>
          <cell r="AQ3476" t="str">
            <v>TX</v>
          </cell>
          <cell r="AR3476" t="str">
            <v>AEP Texas North Company</v>
          </cell>
          <cell r="AS3476" t="str">
            <v>AEP</v>
          </cell>
          <cell r="AT3476" t="str">
            <v>Electric</v>
          </cell>
          <cell r="AU3476">
            <v>30207</v>
          </cell>
          <cell r="AV3476">
            <v>20400</v>
          </cell>
          <cell r="AW3476">
            <v>13.74</v>
          </cell>
          <cell r="AX3476">
            <v>18</v>
          </cell>
          <cell r="AY3476">
            <v>44.2</v>
          </cell>
          <cell r="AZ3476" t="str">
            <v>NA</v>
          </cell>
          <cell r="BA3476">
            <v>30307</v>
          </cell>
          <cell r="BB3476">
            <v>10200</v>
          </cell>
          <cell r="BC3476">
            <v>12.81</v>
          </cell>
          <cell r="BD3476">
            <v>16.25</v>
          </cell>
          <cell r="BE3476">
            <v>42.2</v>
          </cell>
          <cell r="BF3476">
            <v>30132</v>
          </cell>
          <cell r="BG3476" t="str">
            <v>NA</v>
          </cell>
          <cell r="BH3476" t="str">
            <v>Year-end</v>
          </cell>
          <cell r="BI3476" t="str">
            <v>Vertically Integrated</v>
          </cell>
          <cell r="BJ3476" t="str">
            <v>Settled</v>
          </cell>
          <cell r="BK3476" t="str">
            <v>No</v>
          </cell>
          <cell r="BL3476" t="str">
            <v>No</v>
          </cell>
        </row>
        <row r="3477">
          <cell r="AE3477">
            <v>333</v>
          </cell>
          <cell r="AF3477">
            <v>0</v>
          </cell>
          <cell r="AG3477">
            <v>1</v>
          </cell>
          <cell r="AH3477">
            <v>1</v>
          </cell>
          <cell r="AI3477">
            <v>1</v>
          </cell>
          <cell r="AJ3477">
            <v>0</v>
          </cell>
          <cell r="AL3477">
            <v>55</v>
          </cell>
          <cell r="AM3477">
            <v>213</v>
          </cell>
          <cell r="AO3477" t="str">
            <v>D-5204</v>
          </cell>
          <cell r="AP3477">
            <v>1962</v>
          </cell>
          <cell r="AQ3477" t="str">
            <v>TX</v>
          </cell>
          <cell r="AR3477" t="str">
            <v>AEP Texas North Company</v>
          </cell>
          <cell r="AS3477" t="str">
            <v>AEP</v>
          </cell>
          <cell r="AT3477" t="str">
            <v>Electric</v>
          </cell>
          <cell r="AU3477">
            <v>30477</v>
          </cell>
          <cell r="AV3477">
            <v>25700</v>
          </cell>
          <cell r="AW3477">
            <v>13.29</v>
          </cell>
          <cell r="AX3477">
            <v>17</v>
          </cell>
          <cell r="AY3477">
            <v>44.01</v>
          </cell>
          <cell r="AZ3477">
            <v>281900</v>
          </cell>
          <cell r="BA3477">
            <v>30670</v>
          </cell>
          <cell r="BB3477">
            <v>12000</v>
          </cell>
          <cell r="BC3477">
            <v>12.83</v>
          </cell>
          <cell r="BD3477">
            <v>16.25</v>
          </cell>
          <cell r="BE3477">
            <v>42.74</v>
          </cell>
          <cell r="BF3477">
            <v>30406</v>
          </cell>
          <cell r="BG3477">
            <v>242300</v>
          </cell>
          <cell r="BH3477" t="str">
            <v>Year-end</v>
          </cell>
          <cell r="BI3477" t="str">
            <v>Vertically Integrated</v>
          </cell>
          <cell r="BJ3477" t="str">
            <v>Fully Litigated</v>
          </cell>
          <cell r="BK3477" t="str">
            <v>No</v>
          </cell>
          <cell r="BL3477" t="str">
            <v>No</v>
          </cell>
        </row>
        <row r="3478">
          <cell r="AE3478">
            <v>333</v>
          </cell>
          <cell r="AF3478">
            <v>0</v>
          </cell>
          <cell r="AG3478">
            <v>1</v>
          </cell>
          <cell r="AH3478">
            <v>1</v>
          </cell>
          <cell r="AI3478">
            <v>1</v>
          </cell>
          <cell r="AJ3478">
            <v>0</v>
          </cell>
          <cell r="AL3478">
            <v>55</v>
          </cell>
          <cell r="AM3478">
            <v>213</v>
          </cell>
          <cell r="AO3478" t="str">
            <v>D-5764</v>
          </cell>
          <cell r="AP3478">
            <v>1963</v>
          </cell>
          <cell r="AQ3478" t="str">
            <v>TX</v>
          </cell>
          <cell r="AR3478" t="str">
            <v>AEP Texas North Company</v>
          </cell>
          <cell r="AS3478" t="str">
            <v>AEP</v>
          </cell>
          <cell r="AT3478" t="str">
            <v>Electric</v>
          </cell>
          <cell r="AU3478">
            <v>30857</v>
          </cell>
          <cell r="AV3478">
            <v>29700</v>
          </cell>
          <cell r="AW3478">
            <v>13.53</v>
          </cell>
          <cell r="AX3478">
            <v>17</v>
          </cell>
          <cell r="AY3478">
            <v>44.33</v>
          </cell>
          <cell r="AZ3478">
            <v>326700</v>
          </cell>
          <cell r="BA3478">
            <v>30995</v>
          </cell>
          <cell r="BB3478">
            <v>12500</v>
          </cell>
          <cell r="BC3478">
            <v>13.08</v>
          </cell>
          <cell r="BD3478">
            <v>16</v>
          </cell>
          <cell r="BE3478">
            <v>44.1</v>
          </cell>
          <cell r="BF3478">
            <v>30772</v>
          </cell>
          <cell r="BG3478">
            <v>270300</v>
          </cell>
          <cell r="BH3478" t="str">
            <v>Year-end</v>
          </cell>
          <cell r="BI3478" t="str">
            <v>Vertically Integrated</v>
          </cell>
          <cell r="BJ3478" t="str">
            <v>Settled</v>
          </cell>
          <cell r="BK3478" t="str">
            <v>No</v>
          </cell>
          <cell r="BL3478" t="str">
            <v>No</v>
          </cell>
        </row>
        <row r="3479">
          <cell r="AE3479">
            <v>333</v>
          </cell>
          <cell r="AF3479">
            <v>0</v>
          </cell>
          <cell r="AG3479">
            <v>1</v>
          </cell>
          <cell r="AH3479">
            <v>1</v>
          </cell>
          <cell r="AI3479">
            <v>1</v>
          </cell>
          <cell r="AJ3479">
            <v>0</v>
          </cell>
          <cell r="AL3479">
            <v>55</v>
          </cell>
          <cell r="AM3479">
            <v>213</v>
          </cell>
          <cell r="AO3479" t="str">
            <v>D-7195</v>
          </cell>
          <cell r="AP3479">
            <v>1964</v>
          </cell>
          <cell r="AQ3479" t="str">
            <v>TX</v>
          </cell>
          <cell r="AR3479" t="str">
            <v>AEP Texas North Company</v>
          </cell>
          <cell r="AS3479" t="str">
            <v>AEP</v>
          </cell>
          <cell r="AT3479" t="str">
            <v>Electric</v>
          </cell>
          <cell r="AU3479">
            <v>31916</v>
          </cell>
          <cell r="AV3479">
            <v>50400</v>
          </cell>
          <cell r="AW3479">
            <v>12.07</v>
          </cell>
          <cell r="AX3479">
            <v>14.5</v>
          </cell>
          <cell r="AY3479">
            <v>42.76</v>
          </cell>
          <cell r="AZ3479">
            <v>491200</v>
          </cell>
          <cell r="BA3479">
            <v>32111</v>
          </cell>
          <cell r="BB3479">
            <v>28000</v>
          </cell>
          <cell r="BC3479">
            <v>10.9</v>
          </cell>
          <cell r="BD3479">
            <v>12</v>
          </cell>
          <cell r="BE3479">
            <v>45.93</v>
          </cell>
          <cell r="BF3479">
            <v>31867</v>
          </cell>
          <cell r="BG3479">
            <v>482600</v>
          </cell>
          <cell r="BH3479" t="str">
            <v>Year-end</v>
          </cell>
          <cell r="BI3479" t="str">
            <v>Vertically Integrated</v>
          </cell>
          <cell r="BJ3479" t="str">
            <v>Fully Litigated</v>
          </cell>
          <cell r="BK3479" t="str">
            <v>No</v>
          </cell>
          <cell r="BL3479" t="str">
            <v>No</v>
          </cell>
        </row>
        <row r="3480">
          <cell r="AE3480">
            <v>333</v>
          </cell>
          <cell r="AF3480">
            <v>0</v>
          </cell>
          <cell r="AG3480">
            <v>1</v>
          </cell>
          <cell r="AH3480">
            <v>1</v>
          </cell>
          <cell r="AI3480">
            <v>1</v>
          </cell>
          <cell r="AJ3480">
            <v>0</v>
          </cell>
          <cell r="AL3480">
            <v>55</v>
          </cell>
          <cell r="AM3480">
            <v>213</v>
          </cell>
          <cell r="AO3480" t="str">
            <v>D-3460</v>
          </cell>
          <cell r="AP3480">
            <v>2060</v>
          </cell>
          <cell r="AQ3480" t="str">
            <v>TX</v>
          </cell>
          <cell r="AR3480" t="str">
            <v>Oncor Electric Delivery Company LLC</v>
          </cell>
          <cell r="AS3480" t="str">
            <v>SRE</v>
          </cell>
          <cell r="AT3480" t="str">
            <v>Electric</v>
          </cell>
          <cell r="AU3480">
            <v>29490</v>
          </cell>
          <cell r="AV3480">
            <v>80600</v>
          </cell>
          <cell r="AW3480">
            <v>11.44</v>
          </cell>
          <cell r="AX3480">
            <v>17</v>
          </cell>
          <cell r="AY3480">
            <v>42.05</v>
          </cell>
          <cell r="AZ3480" t="str">
            <v>NA</v>
          </cell>
          <cell r="BA3480">
            <v>29763</v>
          </cell>
          <cell r="BB3480">
            <v>56300</v>
          </cell>
          <cell r="BC3480">
            <v>10.99</v>
          </cell>
          <cell r="BD3480">
            <v>16</v>
          </cell>
          <cell r="BE3480">
            <v>42.85</v>
          </cell>
          <cell r="BF3480">
            <v>29402</v>
          </cell>
          <cell r="BG3480">
            <v>921900</v>
          </cell>
          <cell r="BH3480" t="str">
            <v>Year-end</v>
          </cell>
          <cell r="BI3480" t="str">
            <v>Vertically Integrated</v>
          </cell>
          <cell r="BJ3480" t="str">
            <v>Fully Litigated</v>
          </cell>
          <cell r="BK3480" t="str">
            <v>No</v>
          </cell>
          <cell r="BL3480" t="str">
            <v>No</v>
          </cell>
        </row>
        <row r="3481">
          <cell r="AE3481">
            <v>333</v>
          </cell>
          <cell r="AF3481">
            <v>0</v>
          </cell>
          <cell r="AG3481">
            <v>1</v>
          </cell>
          <cell r="AH3481">
            <v>1</v>
          </cell>
          <cell r="AI3481">
            <v>1</v>
          </cell>
          <cell r="AJ3481">
            <v>0</v>
          </cell>
          <cell r="AL3481">
            <v>55</v>
          </cell>
          <cell r="AM3481">
            <v>213</v>
          </cell>
          <cell r="AO3481" t="str">
            <v>D-5256</v>
          </cell>
          <cell r="AP3481">
            <v>2062</v>
          </cell>
          <cell r="AQ3481" t="str">
            <v>TX</v>
          </cell>
          <cell r="AR3481" t="str">
            <v>Oncor Electric Delivery Company LLC</v>
          </cell>
          <cell r="AS3481" t="str">
            <v>SRE</v>
          </cell>
          <cell r="AT3481" t="str">
            <v>Electric</v>
          </cell>
          <cell r="AU3481">
            <v>30512</v>
          </cell>
          <cell r="AV3481">
            <v>104800</v>
          </cell>
          <cell r="AW3481">
            <v>13.03</v>
          </cell>
          <cell r="AX3481">
            <v>17.5</v>
          </cell>
          <cell r="AY3481">
            <v>43.38</v>
          </cell>
          <cell r="AZ3481">
            <v>1235000</v>
          </cell>
          <cell r="BA3481">
            <v>30693</v>
          </cell>
          <cell r="BB3481">
            <v>47400</v>
          </cell>
          <cell r="BC3481">
            <v>12.07</v>
          </cell>
          <cell r="BD3481">
            <v>15.6</v>
          </cell>
          <cell r="BE3481">
            <v>42.49</v>
          </cell>
          <cell r="BF3481">
            <v>30406</v>
          </cell>
          <cell r="BG3481">
            <v>1128000</v>
          </cell>
          <cell r="BH3481" t="str">
            <v>Year-end</v>
          </cell>
          <cell r="BI3481" t="str">
            <v>Vertically Integrated</v>
          </cell>
          <cell r="BJ3481" t="str">
            <v>Fully Litigated</v>
          </cell>
          <cell r="BK3481" t="str">
            <v>No</v>
          </cell>
          <cell r="BL3481" t="str">
            <v>No</v>
          </cell>
        </row>
        <row r="3482">
          <cell r="AE3482">
            <v>333</v>
          </cell>
          <cell r="AF3482">
            <v>0</v>
          </cell>
          <cell r="AG3482">
            <v>1</v>
          </cell>
          <cell r="AH3482">
            <v>1</v>
          </cell>
          <cell r="AI3482">
            <v>1</v>
          </cell>
          <cell r="AJ3482">
            <v>0</v>
          </cell>
          <cell r="AL3482">
            <v>55</v>
          </cell>
          <cell r="AM3482">
            <v>213</v>
          </cell>
          <cell r="AO3482" t="str">
            <v>D-3298</v>
          </cell>
          <cell r="AP3482">
            <v>2064</v>
          </cell>
          <cell r="AQ3482" t="str">
            <v>TX</v>
          </cell>
          <cell r="AR3482" t="str">
            <v>Entergy Texas, Inc.</v>
          </cell>
          <cell r="AS3482" t="str">
            <v>ETR</v>
          </cell>
          <cell r="AT3482" t="str">
            <v>Electric</v>
          </cell>
          <cell r="AU3482">
            <v>29389</v>
          </cell>
          <cell r="AV3482">
            <v>84800</v>
          </cell>
          <cell r="AW3482">
            <v>11.58</v>
          </cell>
          <cell r="AX3482">
            <v>17.25</v>
          </cell>
          <cell r="AY3482">
            <v>34.840000000000003</v>
          </cell>
          <cell r="AZ3482" t="str">
            <v>NA</v>
          </cell>
          <cell r="BA3482">
            <v>29510</v>
          </cell>
          <cell r="BB3482">
            <v>44000</v>
          </cell>
          <cell r="BC3482">
            <v>11.24</v>
          </cell>
          <cell r="BD3482">
            <v>16.100000000000001</v>
          </cell>
          <cell r="BE3482">
            <v>30.34</v>
          </cell>
          <cell r="BF3482">
            <v>29220</v>
          </cell>
          <cell r="BG3482" t="str">
            <v>NA</v>
          </cell>
          <cell r="BH3482" t="str">
            <v>Year-end</v>
          </cell>
          <cell r="BI3482" t="str">
            <v>Vertically Integrated</v>
          </cell>
          <cell r="BJ3482" t="str">
            <v>Settled</v>
          </cell>
          <cell r="BK3482" t="str">
            <v>No</v>
          </cell>
          <cell r="BL3482" t="str">
            <v>No</v>
          </cell>
        </row>
        <row r="3483">
          <cell r="AE3483">
            <v>333</v>
          </cell>
          <cell r="AF3483">
            <v>0</v>
          </cell>
          <cell r="AG3483">
            <v>1</v>
          </cell>
          <cell r="AH3483">
            <v>1</v>
          </cell>
          <cell r="AI3483">
            <v>1</v>
          </cell>
          <cell r="AJ3483">
            <v>0</v>
          </cell>
          <cell r="AL3483">
            <v>55</v>
          </cell>
          <cell r="AM3483">
            <v>213</v>
          </cell>
          <cell r="AO3483" t="str">
            <v>D-3871</v>
          </cell>
          <cell r="AP3483">
            <v>2065</v>
          </cell>
          <cell r="AQ3483" t="str">
            <v>TX</v>
          </cell>
          <cell r="AR3483" t="str">
            <v>Entergy Texas, Inc.</v>
          </cell>
          <cell r="AS3483" t="str">
            <v>ETR</v>
          </cell>
          <cell r="AT3483" t="str">
            <v>Electric</v>
          </cell>
          <cell r="AU3483">
            <v>29707</v>
          </cell>
          <cell r="AV3483">
            <v>131500</v>
          </cell>
          <cell r="AW3483">
            <v>13.28</v>
          </cell>
          <cell r="AX3483">
            <v>18</v>
          </cell>
          <cell r="AY3483">
            <v>38</v>
          </cell>
          <cell r="AZ3483" t="str">
            <v>NA</v>
          </cell>
          <cell r="BA3483">
            <v>29846</v>
          </cell>
          <cell r="BB3483">
            <v>63700</v>
          </cell>
          <cell r="BC3483">
            <v>12.66</v>
          </cell>
          <cell r="BD3483">
            <v>16.5</v>
          </cell>
          <cell r="BE3483">
            <v>34</v>
          </cell>
          <cell r="BF3483">
            <v>29586</v>
          </cell>
          <cell r="BG3483">
            <v>850700</v>
          </cell>
          <cell r="BH3483" t="str">
            <v>Year-end</v>
          </cell>
          <cell r="BI3483" t="str">
            <v>Vertically Integrated</v>
          </cell>
          <cell r="BJ3483" t="str">
            <v>Fully Litigated</v>
          </cell>
          <cell r="BK3483" t="str">
            <v>No</v>
          </cell>
          <cell r="BL3483" t="str">
            <v>No</v>
          </cell>
        </row>
        <row r="3484">
          <cell r="AE3484">
            <v>333</v>
          </cell>
          <cell r="AF3484">
            <v>0</v>
          </cell>
          <cell r="AG3484">
            <v>1</v>
          </cell>
          <cell r="AH3484">
            <v>1</v>
          </cell>
          <cell r="AI3484">
            <v>1</v>
          </cell>
          <cell r="AJ3484">
            <v>0</v>
          </cell>
          <cell r="AL3484">
            <v>55</v>
          </cell>
          <cell r="AM3484">
            <v>213</v>
          </cell>
          <cell r="AO3484" t="str">
            <v>D-4510</v>
          </cell>
          <cell r="AP3484">
            <v>2066</v>
          </cell>
          <cell r="AQ3484" t="str">
            <v>TX</v>
          </cell>
          <cell r="AR3484" t="str">
            <v>Entergy Texas, Inc.</v>
          </cell>
          <cell r="AS3484" t="str">
            <v>ETR</v>
          </cell>
          <cell r="AT3484" t="str">
            <v>Electric</v>
          </cell>
          <cell r="AU3484">
            <v>30099</v>
          </cell>
          <cell r="AV3484">
            <v>138900</v>
          </cell>
          <cell r="AW3484">
            <v>13.78</v>
          </cell>
          <cell r="AX3484">
            <v>18</v>
          </cell>
          <cell r="AY3484">
            <v>36</v>
          </cell>
          <cell r="AZ3484">
            <v>1213900</v>
          </cell>
          <cell r="BA3484">
            <v>30246</v>
          </cell>
          <cell r="BB3484">
            <v>57500</v>
          </cell>
          <cell r="BC3484">
            <v>13.4</v>
          </cell>
          <cell r="BD3484">
            <v>17.149999999999999</v>
          </cell>
          <cell r="BE3484">
            <v>33.06</v>
          </cell>
          <cell r="BF3484">
            <v>29951</v>
          </cell>
          <cell r="BG3484">
            <v>998700</v>
          </cell>
          <cell r="BH3484" t="str">
            <v>Year-end</v>
          </cell>
          <cell r="BI3484" t="str">
            <v>Vertically Integrated</v>
          </cell>
          <cell r="BJ3484" t="str">
            <v>Settled</v>
          </cell>
          <cell r="BK3484" t="str">
            <v>No</v>
          </cell>
          <cell r="BL3484" t="str">
            <v>No</v>
          </cell>
        </row>
        <row r="3485">
          <cell r="AE3485">
            <v>333</v>
          </cell>
          <cell r="AF3485">
            <v>0</v>
          </cell>
          <cell r="AG3485">
            <v>1</v>
          </cell>
          <cell r="AH3485">
            <v>1</v>
          </cell>
          <cell r="AI3485">
            <v>1</v>
          </cell>
          <cell r="AJ3485">
            <v>0</v>
          </cell>
          <cell r="AL3485">
            <v>55</v>
          </cell>
          <cell r="AM3485">
            <v>213</v>
          </cell>
          <cell r="AO3485" t="str">
            <v>D-5560</v>
          </cell>
          <cell r="AP3485">
            <v>2067</v>
          </cell>
          <cell r="AQ3485" t="str">
            <v>TX</v>
          </cell>
          <cell r="AR3485" t="str">
            <v>Entergy Texas, Inc.</v>
          </cell>
          <cell r="AS3485" t="str">
            <v>ETR</v>
          </cell>
          <cell r="AT3485" t="str">
            <v>Electric</v>
          </cell>
          <cell r="AU3485">
            <v>30687</v>
          </cell>
          <cell r="AV3485">
            <v>327200</v>
          </cell>
          <cell r="AW3485">
            <v>13.86</v>
          </cell>
          <cell r="AX3485">
            <v>17.5</v>
          </cell>
          <cell r="AY3485">
            <v>37</v>
          </cell>
          <cell r="AZ3485">
            <v>1459700</v>
          </cell>
          <cell r="BA3485">
            <v>30876</v>
          </cell>
          <cell r="BB3485">
            <v>193700</v>
          </cell>
          <cell r="BC3485">
            <v>13.27</v>
          </cell>
          <cell r="BD3485">
            <v>16.25</v>
          </cell>
          <cell r="BE3485">
            <v>35.520000000000003</v>
          </cell>
          <cell r="BF3485">
            <v>30497</v>
          </cell>
          <cell r="BG3485">
            <v>1039000</v>
          </cell>
          <cell r="BH3485" t="str">
            <v>Year-end</v>
          </cell>
          <cell r="BI3485" t="str">
            <v>Vertically Integrated</v>
          </cell>
          <cell r="BJ3485" t="str">
            <v>Fully Litigated</v>
          </cell>
          <cell r="BK3485" t="str">
            <v>Yes</v>
          </cell>
          <cell r="BL3485" t="str">
            <v>No</v>
          </cell>
        </row>
        <row r="3486">
          <cell r="AE3486">
            <v>333</v>
          </cell>
          <cell r="AF3486">
            <v>0</v>
          </cell>
          <cell r="AG3486">
            <v>1</v>
          </cell>
          <cell r="AH3486">
            <v>1</v>
          </cell>
          <cell r="AI3486">
            <v>1</v>
          </cell>
          <cell r="AJ3486">
            <v>0</v>
          </cell>
          <cell r="AL3486">
            <v>55</v>
          </cell>
          <cell r="AM3486">
            <v>213</v>
          </cell>
          <cell r="AO3486" t="str">
            <v>D-6525</v>
          </cell>
          <cell r="AP3486">
            <v>2069</v>
          </cell>
          <cell r="AQ3486" t="str">
            <v>TX</v>
          </cell>
          <cell r="AR3486" t="str">
            <v>Entergy Texas, Inc.</v>
          </cell>
          <cell r="AS3486" t="str">
            <v>ETR</v>
          </cell>
          <cell r="AT3486" t="str">
            <v>Electric</v>
          </cell>
          <cell r="AU3486">
            <v>31321</v>
          </cell>
          <cell r="AV3486">
            <v>296000</v>
          </cell>
          <cell r="AW3486">
            <v>13.33</v>
          </cell>
          <cell r="AX3486">
            <v>16.5</v>
          </cell>
          <cell r="AY3486">
            <v>36</v>
          </cell>
          <cell r="AZ3486" t="str">
            <v>NA</v>
          </cell>
          <cell r="BA3486">
            <v>31700</v>
          </cell>
          <cell r="BB3486">
            <v>-80000</v>
          </cell>
          <cell r="BC3486" t="str">
            <v>NA</v>
          </cell>
          <cell r="BD3486" t="str">
            <v>NA</v>
          </cell>
          <cell r="BE3486" t="str">
            <v>NA</v>
          </cell>
          <cell r="BF3486">
            <v>31412</v>
          </cell>
          <cell r="BG3486" t="str">
            <v>NA</v>
          </cell>
          <cell r="BH3486" t="str">
            <v>Year-end</v>
          </cell>
          <cell r="BI3486" t="str">
            <v>Vertically Integrated</v>
          </cell>
          <cell r="BJ3486" t="str">
            <v>Settled</v>
          </cell>
          <cell r="BK3486" t="str">
            <v>No</v>
          </cell>
          <cell r="BL3486" t="str">
            <v>No</v>
          </cell>
        </row>
        <row r="3487">
          <cell r="AE3487">
            <v>333</v>
          </cell>
          <cell r="AF3487">
            <v>0</v>
          </cell>
          <cell r="AG3487">
            <v>1</v>
          </cell>
          <cell r="AH3487">
            <v>1</v>
          </cell>
          <cell r="AI3487">
            <v>1</v>
          </cell>
          <cell r="AJ3487">
            <v>0</v>
          </cell>
          <cell r="AL3487">
            <v>55</v>
          </cell>
          <cell r="AM3487">
            <v>213</v>
          </cell>
          <cell r="AO3487" t="str">
            <v>D-7195, 6755</v>
          </cell>
          <cell r="AP3487">
            <v>2070</v>
          </cell>
          <cell r="AQ3487" t="str">
            <v>TX</v>
          </cell>
          <cell r="AR3487" t="str">
            <v>Entergy Texas, Inc.</v>
          </cell>
          <cell r="AS3487" t="str">
            <v>ETR</v>
          </cell>
          <cell r="AT3487" t="str">
            <v>Electric</v>
          </cell>
          <cell r="AU3487">
            <v>31734</v>
          </cell>
          <cell r="AV3487">
            <v>359900</v>
          </cell>
          <cell r="AW3487">
            <v>12.33</v>
          </cell>
          <cell r="AX3487">
            <v>15.25</v>
          </cell>
          <cell r="AY3487">
            <v>34.799999999999997</v>
          </cell>
          <cell r="AZ3487">
            <v>2141900</v>
          </cell>
          <cell r="BA3487">
            <v>32279</v>
          </cell>
          <cell r="BB3487">
            <v>60000</v>
          </cell>
          <cell r="BC3487">
            <v>11.48</v>
          </cell>
          <cell r="BD3487">
            <v>13</v>
          </cell>
          <cell r="BE3487">
            <v>35.15</v>
          </cell>
          <cell r="BF3487">
            <v>31593</v>
          </cell>
          <cell r="BG3487">
            <v>1395800</v>
          </cell>
          <cell r="BH3487" t="str">
            <v>Year-end</v>
          </cell>
          <cell r="BI3487" t="str">
            <v>Vertically Integrated</v>
          </cell>
          <cell r="BJ3487" t="str">
            <v>Settled</v>
          </cell>
          <cell r="BK3487" t="str">
            <v>No</v>
          </cell>
          <cell r="BL3487" t="str">
            <v>Yes</v>
          </cell>
        </row>
        <row r="3488">
          <cell r="AE3488">
            <v>333</v>
          </cell>
          <cell r="AF3488">
            <v>0</v>
          </cell>
          <cell r="AG3488">
            <v>1</v>
          </cell>
          <cell r="AH3488">
            <v>1</v>
          </cell>
          <cell r="AI3488">
            <v>1</v>
          </cell>
          <cell r="AJ3488">
            <v>0</v>
          </cell>
          <cell r="AL3488">
            <v>55</v>
          </cell>
          <cell r="AM3488">
            <v>213</v>
          </cell>
          <cell r="AO3488" t="str">
            <v>D-3250</v>
          </cell>
          <cell r="AP3488">
            <v>2074</v>
          </cell>
          <cell r="AQ3488" t="str">
            <v>TX</v>
          </cell>
          <cell r="AR3488" t="str">
            <v>Oncor Electric Delivery Company LLC</v>
          </cell>
          <cell r="AS3488" t="str">
            <v>SRE</v>
          </cell>
          <cell r="AT3488" t="str">
            <v>Electric</v>
          </cell>
          <cell r="AU3488">
            <v>29356</v>
          </cell>
          <cell r="AV3488">
            <v>157800</v>
          </cell>
          <cell r="AW3488">
            <v>12.2</v>
          </cell>
          <cell r="AX3488">
            <v>17.5</v>
          </cell>
          <cell r="AY3488">
            <v>39.58</v>
          </cell>
          <cell r="AZ3488" t="str">
            <v>NA</v>
          </cell>
          <cell r="BA3488">
            <v>29497</v>
          </cell>
          <cell r="BB3488">
            <v>69400</v>
          </cell>
          <cell r="BC3488">
            <v>11.31</v>
          </cell>
          <cell r="BD3488">
            <v>15.5</v>
          </cell>
          <cell r="BE3488">
            <v>39.58</v>
          </cell>
          <cell r="BF3488">
            <v>29311</v>
          </cell>
          <cell r="BG3488" t="str">
            <v>NA</v>
          </cell>
          <cell r="BH3488" t="str">
            <v>Year-end</v>
          </cell>
          <cell r="BI3488" t="str">
            <v>Vertically Integrated</v>
          </cell>
          <cell r="BJ3488" t="str">
            <v>Fully Litigated</v>
          </cell>
          <cell r="BK3488" t="str">
            <v>No</v>
          </cell>
          <cell r="BL3488" t="str">
            <v>Yes</v>
          </cell>
        </row>
        <row r="3489">
          <cell r="AE3489">
            <v>333</v>
          </cell>
          <cell r="AF3489">
            <v>0</v>
          </cell>
          <cell r="AG3489">
            <v>1</v>
          </cell>
          <cell r="AH3489">
            <v>1</v>
          </cell>
          <cell r="AI3489">
            <v>1</v>
          </cell>
          <cell r="AJ3489">
            <v>0</v>
          </cell>
          <cell r="AL3489">
            <v>55</v>
          </cell>
          <cell r="AM3489">
            <v>213</v>
          </cell>
          <cell r="AO3489" t="str">
            <v>D-5200</v>
          </cell>
          <cell r="AP3489">
            <v>2076</v>
          </cell>
          <cell r="AQ3489" t="str">
            <v>TX</v>
          </cell>
          <cell r="AR3489" t="str">
            <v>Oncor Electric Delivery Company LLC</v>
          </cell>
          <cell r="AS3489" t="str">
            <v>SRE</v>
          </cell>
          <cell r="AT3489" t="str">
            <v>Electric</v>
          </cell>
          <cell r="AU3489">
            <v>30476</v>
          </cell>
          <cell r="AV3489">
            <v>195100</v>
          </cell>
          <cell r="AW3489">
            <v>13.37</v>
          </cell>
          <cell r="AX3489">
            <v>17.5</v>
          </cell>
          <cell r="AY3489">
            <v>44.29</v>
          </cell>
          <cell r="AZ3489">
            <v>2256300</v>
          </cell>
          <cell r="BA3489">
            <v>30665</v>
          </cell>
          <cell r="BB3489">
            <v>73900</v>
          </cell>
          <cell r="BC3489">
            <v>12.45</v>
          </cell>
          <cell r="BD3489">
            <v>15.56</v>
          </cell>
          <cell r="BE3489">
            <v>44.29</v>
          </cell>
          <cell r="BF3489">
            <v>30406</v>
          </cell>
          <cell r="BG3489">
            <v>1730800</v>
          </cell>
          <cell r="BH3489" t="str">
            <v>Year-end</v>
          </cell>
          <cell r="BI3489" t="str">
            <v>Vertically Integrated</v>
          </cell>
          <cell r="BJ3489" t="str">
            <v>Fully Litigated</v>
          </cell>
          <cell r="BK3489" t="str">
            <v>No</v>
          </cell>
          <cell r="BL3489" t="str">
            <v>No</v>
          </cell>
        </row>
        <row r="3490">
          <cell r="AE3490">
            <v>333</v>
          </cell>
          <cell r="AF3490">
            <v>0</v>
          </cell>
          <cell r="AG3490">
            <v>1</v>
          </cell>
          <cell r="AH3490">
            <v>1</v>
          </cell>
          <cell r="AI3490">
            <v>1</v>
          </cell>
          <cell r="AJ3490">
            <v>0</v>
          </cell>
          <cell r="AL3490">
            <v>55</v>
          </cell>
          <cell r="AM3490">
            <v>213</v>
          </cell>
          <cell r="AO3490" t="str">
            <v>D-5640</v>
          </cell>
          <cell r="AP3490">
            <v>2079</v>
          </cell>
          <cell r="AQ3490" t="str">
            <v>TX</v>
          </cell>
          <cell r="AR3490" t="str">
            <v>Oncor Electric Delivery Company LLC</v>
          </cell>
          <cell r="AS3490" t="str">
            <v>SRE</v>
          </cell>
          <cell r="AT3490" t="str">
            <v>Electric</v>
          </cell>
          <cell r="AU3490">
            <v>30750</v>
          </cell>
          <cell r="AV3490">
            <v>304200</v>
          </cell>
          <cell r="AW3490">
            <v>12.91</v>
          </cell>
          <cell r="AX3490">
            <v>16.75</v>
          </cell>
          <cell r="AY3490">
            <v>44.36</v>
          </cell>
          <cell r="AZ3490">
            <v>6196600</v>
          </cell>
          <cell r="BA3490">
            <v>30967</v>
          </cell>
          <cell r="BB3490">
            <v>-7000</v>
          </cell>
          <cell r="BC3490">
            <v>12.39</v>
          </cell>
          <cell r="BD3490">
            <v>15.6</v>
          </cell>
          <cell r="BE3490">
            <v>44.02</v>
          </cell>
          <cell r="BF3490">
            <v>30589</v>
          </cell>
          <cell r="BG3490">
            <v>5187400</v>
          </cell>
          <cell r="BH3490" t="str">
            <v>Year-end</v>
          </cell>
          <cell r="BI3490" t="str">
            <v>Vertically Integrated</v>
          </cell>
          <cell r="BJ3490" t="str">
            <v>Fully Litigated</v>
          </cell>
          <cell r="BK3490" t="str">
            <v>No</v>
          </cell>
          <cell r="BL3490" t="str">
            <v>No</v>
          </cell>
        </row>
        <row r="3491">
          <cell r="AE3491">
            <v>333</v>
          </cell>
          <cell r="AF3491">
            <v>0</v>
          </cell>
          <cell r="AG3491">
            <v>1</v>
          </cell>
          <cell r="AH3491">
            <v>1</v>
          </cell>
          <cell r="AI3491">
            <v>1</v>
          </cell>
          <cell r="AJ3491">
            <v>0</v>
          </cell>
          <cell r="AL3491">
            <v>55</v>
          </cell>
          <cell r="AM3491">
            <v>213</v>
          </cell>
          <cell r="AO3491" t="str">
            <v>D-3006</v>
          </cell>
          <cell r="AP3491">
            <v>2081</v>
          </cell>
          <cell r="AQ3491" t="str">
            <v>TX</v>
          </cell>
          <cell r="AR3491" t="str">
            <v>Oncor Electric Delivery Company LLC</v>
          </cell>
          <cell r="AS3491" t="str">
            <v>SRE</v>
          </cell>
          <cell r="AT3491" t="str">
            <v>Electric</v>
          </cell>
          <cell r="AU3491">
            <v>29224</v>
          </cell>
          <cell r="AV3491">
            <v>124100</v>
          </cell>
          <cell r="AW3491">
            <v>11.12</v>
          </cell>
          <cell r="AX3491">
            <v>16</v>
          </cell>
          <cell r="AY3491">
            <v>38.61</v>
          </cell>
          <cell r="AZ3491" t="str">
            <v>NA</v>
          </cell>
          <cell r="BA3491">
            <v>29340</v>
          </cell>
          <cell r="BB3491">
            <v>81900</v>
          </cell>
          <cell r="BC3491">
            <v>10.91</v>
          </cell>
          <cell r="BD3491">
            <v>15.5</v>
          </cell>
          <cell r="BE3491">
            <v>38.61</v>
          </cell>
          <cell r="BF3491">
            <v>29128</v>
          </cell>
          <cell r="BG3491" t="str">
            <v>NA</v>
          </cell>
          <cell r="BH3491" t="str">
            <v>Year-end</v>
          </cell>
          <cell r="BI3491" t="str">
            <v>Vertically Integrated</v>
          </cell>
          <cell r="BJ3491" t="str">
            <v>Fully Litigated</v>
          </cell>
          <cell r="BK3491" t="str">
            <v>No</v>
          </cell>
          <cell r="BL3491" t="str">
            <v>No</v>
          </cell>
        </row>
        <row r="3492">
          <cell r="AE3492">
            <v>333</v>
          </cell>
          <cell r="AF3492">
            <v>0</v>
          </cell>
          <cell r="AG3492">
            <v>1</v>
          </cell>
          <cell r="AH3492">
            <v>1</v>
          </cell>
          <cell r="AI3492">
            <v>1</v>
          </cell>
          <cell r="AJ3492">
            <v>0</v>
          </cell>
          <cell r="AL3492">
            <v>55</v>
          </cell>
          <cell r="AM3492">
            <v>213</v>
          </cell>
          <cell r="AO3492" t="str">
            <v>D-3780</v>
          </cell>
          <cell r="AP3492">
            <v>2082</v>
          </cell>
          <cell r="AQ3492" t="str">
            <v>TX</v>
          </cell>
          <cell r="AR3492" t="str">
            <v>Oncor Electric Delivery Company LLC</v>
          </cell>
          <cell r="AS3492" t="str">
            <v>SRE</v>
          </cell>
          <cell r="AT3492" t="str">
            <v>Electric</v>
          </cell>
          <cell r="AU3492">
            <v>29651</v>
          </cell>
          <cell r="AV3492">
            <v>198000</v>
          </cell>
          <cell r="AW3492">
            <v>12.22</v>
          </cell>
          <cell r="AX3492">
            <v>17.75</v>
          </cell>
          <cell r="AY3492">
            <v>40.630000000000003</v>
          </cell>
          <cell r="AZ3492" t="str">
            <v>NA</v>
          </cell>
          <cell r="BA3492">
            <v>29803</v>
          </cell>
          <cell r="BB3492">
            <v>57100</v>
          </cell>
          <cell r="BC3492">
            <v>11.33</v>
          </cell>
          <cell r="BD3492">
            <v>15.71</v>
          </cell>
          <cell r="BE3492">
            <v>40.630000000000003</v>
          </cell>
          <cell r="BF3492">
            <v>29586</v>
          </cell>
          <cell r="BG3492" t="str">
            <v>NA</v>
          </cell>
          <cell r="BH3492" t="str">
            <v>Year-end</v>
          </cell>
          <cell r="BI3492" t="str">
            <v>Vertically Integrated</v>
          </cell>
          <cell r="BJ3492" t="str">
            <v>Fully Litigated</v>
          </cell>
          <cell r="BK3492" t="str">
            <v>No</v>
          </cell>
          <cell r="BL3492" t="str">
            <v>No</v>
          </cell>
        </row>
        <row r="3493">
          <cell r="AE3493">
            <v>333</v>
          </cell>
          <cell r="AF3493">
            <v>0</v>
          </cell>
          <cell r="AG3493">
            <v>1</v>
          </cell>
          <cell r="AH3493">
            <v>1</v>
          </cell>
          <cell r="AI3493">
            <v>1</v>
          </cell>
          <cell r="AJ3493">
            <v>0</v>
          </cell>
          <cell r="AL3493">
            <v>55</v>
          </cell>
          <cell r="AM3493">
            <v>213</v>
          </cell>
          <cell r="AO3493" t="str">
            <v>D-4321</v>
          </cell>
          <cell r="AP3493">
            <v>2083</v>
          </cell>
          <cell r="AQ3493" t="str">
            <v>TX</v>
          </cell>
          <cell r="AR3493" t="str">
            <v>Oncor Electric Delivery Company LLC</v>
          </cell>
          <cell r="AS3493" t="str">
            <v>SRE</v>
          </cell>
          <cell r="AT3493" t="str">
            <v>Electric</v>
          </cell>
          <cell r="AU3493">
            <v>29994</v>
          </cell>
          <cell r="AV3493">
            <v>188100</v>
          </cell>
          <cell r="AW3493">
            <v>12.76</v>
          </cell>
          <cell r="AX3493">
            <v>17.75</v>
          </cell>
          <cell r="AY3493">
            <v>41.99</v>
          </cell>
          <cell r="AZ3493" t="str">
            <v>NA</v>
          </cell>
          <cell r="BA3493">
            <v>30125</v>
          </cell>
          <cell r="BB3493">
            <v>72000</v>
          </cell>
          <cell r="BC3493">
            <v>11.98</v>
          </cell>
          <cell r="BD3493">
            <v>16</v>
          </cell>
          <cell r="BE3493">
            <v>41.94</v>
          </cell>
          <cell r="BF3493">
            <v>29859</v>
          </cell>
          <cell r="BG3493" t="str">
            <v>NA</v>
          </cell>
          <cell r="BH3493" t="str">
            <v>Year-end</v>
          </cell>
          <cell r="BI3493" t="str">
            <v>Vertically Integrated</v>
          </cell>
          <cell r="BJ3493" t="str">
            <v>Fully Litigated</v>
          </cell>
          <cell r="BK3493" t="str">
            <v>No</v>
          </cell>
          <cell r="BL3493" t="str">
            <v>No</v>
          </cell>
        </row>
        <row r="3494">
          <cell r="AE3494">
            <v>333</v>
          </cell>
          <cell r="AF3494">
            <v>0</v>
          </cell>
          <cell r="AG3494">
            <v>1</v>
          </cell>
          <cell r="AH3494">
            <v>1</v>
          </cell>
          <cell r="AI3494">
            <v>1</v>
          </cell>
          <cell r="AJ3494">
            <v>0</v>
          </cell>
          <cell r="AL3494">
            <v>55</v>
          </cell>
          <cell r="AM3494">
            <v>213</v>
          </cell>
          <cell r="AO3494" t="str">
            <v>D-8363</v>
          </cell>
          <cell r="AP3494">
            <v>2096</v>
          </cell>
          <cell r="AQ3494" t="str">
            <v>TX</v>
          </cell>
          <cell r="AR3494" t="str">
            <v>El Paso Electric Company</v>
          </cell>
          <cell r="AT3494" t="str">
            <v>Electric</v>
          </cell>
          <cell r="AU3494">
            <v>32429</v>
          </cell>
          <cell r="AV3494">
            <v>38300</v>
          </cell>
          <cell r="AW3494">
            <v>11.51</v>
          </cell>
          <cell r="AX3494">
            <v>14</v>
          </cell>
          <cell r="AY3494">
            <v>46.62</v>
          </cell>
          <cell r="AZ3494">
            <v>488000</v>
          </cell>
          <cell r="BA3494">
            <v>32633</v>
          </cell>
          <cell r="BB3494">
            <v>14700</v>
          </cell>
          <cell r="BC3494">
            <v>10.87</v>
          </cell>
          <cell r="BD3494">
            <v>12.4</v>
          </cell>
          <cell r="BE3494">
            <v>46.61</v>
          </cell>
          <cell r="BF3494">
            <v>32324</v>
          </cell>
          <cell r="BG3494">
            <v>427200</v>
          </cell>
          <cell r="BH3494" t="str">
            <v>Year-end</v>
          </cell>
          <cell r="BI3494" t="str">
            <v>Vertically Integrated</v>
          </cell>
          <cell r="BJ3494" t="str">
            <v>Fully Litigated</v>
          </cell>
          <cell r="BK3494" t="str">
            <v>No</v>
          </cell>
          <cell r="BL3494" t="str">
            <v>No</v>
          </cell>
        </row>
        <row r="3495">
          <cell r="AE3495">
            <v>333</v>
          </cell>
          <cell r="AF3495">
            <v>0</v>
          </cell>
          <cell r="AG3495">
            <v>1</v>
          </cell>
          <cell r="AH3495">
            <v>1</v>
          </cell>
          <cell r="AI3495">
            <v>1</v>
          </cell>
          <cell r="AJ3495">
            <v>0</v>
          </cell>
          <cell r="AL3495">
            <v>55</v>
          </cell>
          <cell r="AM3495">
            <v>213</v>
          </cell>
          <cell r="AO3495" t="str">
            <v>D-38929</v>
          </cell>
          <cell r="AP3495">
            <v>2123</v>
          </cell>
          <cell r="AQ3495" t="str">
            <v>TX</v>
          </cell>
          <cell r="AR3495" t="str">
            <v>Oncor Electric Delivery Company LLC</v>
          </cell>
          <cell r="AS3495" t="str">
            <v>SRE</v>
          </cell>
          <cell r="AT3495" t="str">
            <v>Electric</v>
          </cell>
          <cell r="AU3495">
            <v>40550</v>
          </cell>
          <cell r="AV3495">
            <v>352787.05</v>
          </cell>
          <cell r="AW3495">
            <v>8.76</v>
          </cell>
          <cell r="AX3495">
            <v>11.25</v>
          </cell>
          <cell r="AY3495">
            <v>45</v>
          </cell>
          <cell r="AZ3495">
            <v>8118241.54</v>
          </cell>
          <cell r="BA3495">
            <v>40774</v>
          </cell>
          <cell r="BB3495">
            <v>136722.04800000001</v>
          </cell>
          <cell r="BC3495">
            <v>8.14</v>
          </cell>
          <cell r="BD3495">
            <v>10.25</v>
          </cell>
          <cell r="BE3495">
            <v>40</v>
          </cell>
          <cell r="BF3495">
            <v>40359</v>
          </cell>
          <cell r="BG3495">
            <v>8098414.835</v>
          </cell>
          <cell r="BH3495" t="str">
            <v>Year-end</v>
          </cell>
          <cell r="BI3495" t="str">
            <v>Distribution</v>
          </cell>
          <cell r="BJ3495" t="str">
            <v>Settled</v>
          </cell>
          <cell r="BK3495" t="str">
            <v>Yes</v>
          </cell>
          <cell r="BL3495" t="str">
            <v>Yes</v>
          </cell>
        </row>
        <row r="3496">
          <cell r="AE3496">
            <v>333</v>
          </cell>
          <cell r="AF3496">
            <v>0</v>
          </cell>
          <cell r="AG3496">
            <v>1</v>
          </cell>
          <cell r="AH3496">
            <v>1</v>
          </cell>
          <cell r="AI3496">
            <v>1</v>
          </cell>
          <cell r="AJ3496">
            <v>1</v>
          </cell>
          <cell r="AL3496">
            <v>55</v>
          </cell>
          <cell r="AM3496">
            <v>213</v>
          </cell>
          <cell r="AO3496" t="str">
            <v>D-GUD-10038</v>
          </cell>
          <cell r="AP3496">
            <v>2155</v>
          </cell>
          <cell r="AQ3496" t="str">
            <v>TX</v>
          </cell>
          <cell r="AR3496" t="str">
            <v>CenterPoint Energy Resources Corp.</v>
          </cell>
          <cell r="AS3496" t="str">
            <v>CNP</v>
          </cell>
          <cell r="AT3496" t="str">
            <v>Natural Gas</v>
          </cell>
          <cell r="AU3496">
            <v>40515</v>
          </cell>
          <cell r="AV3496">
            <v>6500</v>
          </cell>
          <cell r="AW3496">
            <v>9.3000000000000007</v>
          </cell>
          <cell r="AX3496">
            <v>11</v>
          </cell>
          <cell r="AY3496">
            <v>56</v>
          </cell>
          <cell r="AZ3496">
            <v>67000</v>
          </cell>
          <cell r="BA3496">
            <v>40651</v>
          </cell>
          <cell r="BB3496">
            <v>4600</v>
          </cell>
          <cell r="BC3496">
            <v>8.75</v>
          </cell>
          <cell r="BD3496">
            <v>10.050000000000001</v>
          </cell>
          <cell r="BE3496">
            <v>55.44</v>
          </cell>
          <cell r="BF3496">
            <v>40359</v>
          </cell>
          <cell r="BG3496">
            <v>65400</v>
          </cell>
          <cell r="BH3496" t="str">
            <v>Year-end</v>
          </cell>
          <cell r="BI3496" t="str">
            <v>Distribution</v>
          </cell>
          <cell r="BJ3496" t="str">
            <v>Settled</v>
          </cell>
          <cell r="BK3496" t="str">
            <v>No</v>
          </cell>
          <cell r="BL3496" t="str">
            <v>No</v>
          </cell>
        </row>
        <row r="3497">
          <cell r="AE3497">
            <v>333</v>
          </cell>
          <cell r="AF3497">
            <v>0</v>
          </cell>
          <cell r="AG3497">
            <v>1</v>
          </cell>
          <cell r="AH3497">
            <v>1</v>
          </cell>
          <cell r="AI3497">
            <v>1</v>
          </cell>
          <cell r="AJ3497">
            <v>0</v>
          </cell>
          <cell r="AL3497">
            <v>55</v>
          </cell>
          <cell r="AM3497">
            <v>213</v>
          </cell>
          <cell r="AO3497" t="str">
            <v>D-39708</v>
          </cell>
          <cell r="AP3497">
            <v>2220</v>
          </cell>
          <cell r="AQ3497" t="str">
            <v>TX</v>
          </cell>
          <cell r="AR3497" t="str">
            <v>Southwestern Electric Power Company</v>
          </cell>
          <cell r="AS3497" t="str">
            <v>AEP</v>
          </cell>
          <cell r="AT3497" t="str">
            <v>Electric</v>
          </cell>
          <cell r="AU3497">
            <v>40786</v>
          </cell>
          <cell r="AV3497">
            <v>60300</v>
          </cell>
          <cell r="AW3497">
            <v>8.2100000000000009</v>
          </cell>
          <cell r="AX3497">
            <v>10.33</v>
          </cell>
          <cell r="AY3497">
            <v>49.7</v>
          </cell>
          <cell r="AZ3497">
            <v>372903.41200000001</v>
          </cell>
          <cell r="BA3497">
            <v>40898</v>
          </cell>
          <cell r="BB3497" t="str">
            <v>NA</v>
          </cell>
          <cell r="BC3497" t="str">
            <v>NA</v>
          </cell>
          <cell r="BD3497" t="str">
            <v>NA</v>
          </cell>
          <cell r="BE3497" t="str">
            <v>NA</v>
          </cell>
          <cell r="BG3497" t="str">
            <v>NA</v>
          </cell>
          <cell r="BI3497" t="str">
            <v>Vertically Integrated</v>
          </cell>
          <cell r="BJ3497" t="str">
            <v>Fully Litigated</v>
          </cell>
          <cell r="BK3497" t="str">
            <v>No</v>
          </cell>
          <cell r="BL3497" t="str">
            <v>No</v>
          </cell>
        </row>
        <row r="3498">
          <cell r="AE3498">
            <v>333</v>
          </cell>
          <cell r="AF3498">
            <v>0</v>
          </cell>
          <cell r="AG3498">
            <v>1</v>
          </cell>
          <cell r="AH3498">
            <v>1</v>
          </cell>
          <cell r="AI3498">
            <v>1</v>
          </cell>
          <cell r="AJ3498">
            <v>0</v>
          </cell>
          <cell r="AL3498">
            <v>55</v>
          </cell>
          <cell r="AM3498">
            <v>213</v>
          </cell>
          <cell r="AO3498" t="str">
            <v>D-39896</v>
          </cell>
          <cell r="AP3498">
            <v>2237</v>
          </cell>
          <cell r="AQ3498" t="str">
            <v>TX</v>
          </cell>
          <cell r="AR3498" t="str">
            <v>Entergy Texas, Inc.</v>
          </cell>
          <cell r="AS3498" t="str">
            <v>ETR</v>
          </cell>
          <cell r="AT3498" t="str">
            <v>Electric</v>
          </cell>
          <cell r="AU3498">
            <v>40875</v>
          </cell>
          <cell r="AV3498">
            <v>104766.72900000001</v>
          </cell>
          <cell r="AW3498">
            <v>8.67</v>
          </cell>
          <cell r="AX3498">
            <v>10.6</v>
          </cell>
          <cell r="AY3498">
            <v>49.92</v>
          </cell>
          <cell r="AZ3498">
            <v>1714106.4820000001</v>
          </cell>
          <cell r="BA3498">
            <v>41165</v>
          </cell>
          <cell r="BB3498">
            <v>27673.029000000002</v>
          </cell>
          <cell r="BC3498">
            <v>8.27</v>
          </cell>
          <cell r="BD3498">
            <v>9.8000000000000007</v>
          </cell>
          <cell r="BE3498">
            <v>49.92</v>
          </cell>
          <cell r="BF3498">
            <v>40724</v>
          </cell>
          <cell r="BG3498">
            <v>1677223.2080000001</v>
          </cell>
          <cell r="BH3498" t="str">
            <v>Year-end</v>
          </cell>
          <cell r="BI3498" t="str">
            <v>Vertically Integrated</v>
          </cell>
          <cell r="BJ3498" t="str">
            <v>Fully Litigated</v>
          </cell>
          <cell r="BK3498" t="str">
            <v>No</v>
          </cell>
          <cell r="BL3498" t="str">
            <v>No</v>
          </cell>
        </row>
        <row r="3499">
          <cell r="AE3499">
            <v>333</v>
          </cell>
          <cell r="AF3499">
            <v>0</v>
          </cell>
          <cell r="AG3499">
            <v>1</v>
          </cell>
          <cell r="AH3499">
            <v>1</v>
          </cell>
          <cell r="AI3499">
            <v>1</v>
          </cell>
          <cell r="AJ3499">
            <v>0</v>
          </cell>
          <cell r="AL3499">
            <v>55</v>
          </cell>
          <cell r="AM3499">
            <v>213</v>
          </cell>
          <cell r="AO3499" t="str">
            <v>D-40094</v>
          </cell>
          <cell r="AP3499">
            <v>2277</v>
          </cell>
          <cell r="AQ3499" t="str">
            <v>TX</v>
          </cell>
          <cell r="AR3499" t="str">
            <v>El Paso Electric Company</v>
          </cell>
          <cell r="AT3499" t="str">
            <v>Electric</v>
          </cell>
          <cell r="AU3499">
            <v>40940</v>
          </cell>
          <cell r="AV3499">
            <v>26254.61</v>
          </cell>
          <cell r="AW3499">
            <v>8.94</v>
          </cell>
          <cell r="AX3499">
            <v>10.6</v>
          </cell>
          <cell r="AY3499">
            <v>53.38</v>
          </cell>
          <cell r="AZ3499">
            <v>1126215.1680000001</v>
          </cell>
          <cell r="BA3499">
            <v>41047</v>
          </cell>
          <cell r="BB3499">
            <v>-15000</v>
          </cell>
          <cell r="BC3499" t="str">
            <v>NA</v>
          </cell>
          <cell r="BD3499" t="str">
            <v>NA</v>
          </cell>
          <cell r="BE3499" t="str">
            <v>NA</v>
          </cell>
          <cell r="BF3499">
            <v>40816</v>
          </cell>
          <cell r="BG3499" t="str">
            <v>NA</v>
          </cell>
          <cell r="BI3499" t="str">
            <v>Vertically Integrated</v>
          </cell>
          <cell r="BJ3499" t="str">
            <v>Settled</v>
          </cell>
          <cell r="BK3499" t="str">
            <v>No</v>
          </cell>
          <cell r="BL3499" t="str">
            <v>Yes</v>
          </cell>
        </row>
        <row r="3500">
          <cell r="AE3500">
            <v>333</v>
          </cell>
          <cell r="AF3500">
            <v>0</v>
          </cell>
          <cell r="AG3500">
            <v>1</v>
          </cell>
          <cell r="AH3500">
            <v>1</v>
          </cell>
          <cell r="AI3500">
            <v>1</v>
          </cell>
          <cell r="AJ3500">
            <v>0</v>
          </cell>
          <cell r="AL3500">
            <v>55</v>
          </cell>
          <cell r="AM3500">
            <v>214</v>
          </cell>
          <cell r="AO3500" t="str">
            <v>D-40020</v>
          </cell>
          <cell r="AP3500">
            <v>2291</v>
          </cell>
          <cell r="AQ3500" t="str">
            <v>TX</v>
          </cell>
          <cell r="AR3500" t="str">
            <v>Lone Star Transmission, LLC</v>
          </cell>
          <cell r="AS3500" t="str">
            <v>NEE</v>
          </cell>
          <cell r="AT3500" t="str">
            <v>Electric</v>
          </cell>
          <cell r="AU3500">
            <v>40917</v>
          </cell>
          <cell r="AV3500">
            <v>28752.945</v>
          </cell>
          <cell r="AW3500">
            <v>8.65</v>
          </cell>
          <cell r="AX3500">
            <v>11</v>
          </cell>
          <cell r="AY3500">
            <v>52</v>
          </cell>
          <cell r="AZ3500">
            <v>53513.326000000001</v>
          </cell>
          <cell r="BA3500">
            <v>41194</v>
          </cell>
          <cell r="BB3500">
            <v>14657.549000000001</v>
          </cell>
          <cell r="BC3500">
            <v>6.81</v>
          </cell>
          <cell r="BD3500">
            <v>9.6</v>
          </cell>
          <cell r="BE3500">
            <v>45</v>
          </cell>
          <cell r="BF3500">
            <v>40999</v>
          </cell>
          <cell r="BG3500">
            <v>49021.546000000002</v>
          </cell>
          <cell r="BH3500" t="str">
            <v>Year-end</v>
          </cell>
          <cell r="BI3500" t="str">
            <v>Transmission</v>
          </cell>
          <cell r="BJ3500" t="str">
            <v>Settled</v>
          </cell>
          <cell r="BK3500" t="str">
            <v>Yes</v>
          </cell>
          <cell r="BL3500" t="str">
            <v>Yes</v>
          </cell>
        </row>
        <row r="3501">
          <cell r="AE3501">
            <v>333</v>
          </cell>
          <cell r="AF3501">
            <v>0</v>
          </cell>
          <cell r="AG3501">
            <v>1</v>
          </cell>
          <cell r="AH3501">
            <v>1</v>
          </cell>
          <cell r="AI3501">
            <v>1</v>
          </cell>
          <cell r="AJ3501">
            <v>0</v>
          </cell>
          <cell r="AL3501">
            <v>55</v>
          </cell>
          <cell r="AM3501">
            <v>214</v>
          </cell>
          <cell r="AO3501" t="str">
            <v>D-40443</v>
          </cell>
          <cell r="AP3501">
            <v>2345</v>
          </cell>
          <cell r="AQ3501" t="str">
            <v>TX</v>
          </cell>
          <cell r="AR3501" t="str">
            <v>Southwestern Electric Power Company</v>
          </cell>
          <cell r="AS3501" t="str">
            <v>AEP</v>
          </cell>
          <cell r="AT3501" t="str">
            <v>Electric</v>
          </cell>
          <cell r="AU3501">
            <v>41117</v>
          </cell>
          <cell r="AV3501">
            <v>83087.294999999998</v>
          </cell>
          <cell r="AW3501">
            <v>8.5500000000000007</v>
          </cell>
          <cell r="AX3501">
            <v>11.25</v>
          </cell>
          <cell r="AY3501">
            <v>49.1</v>
          </cell>
          <cell r="AZ3501">
            <v>1199333.01</v>
          </cell>
          <cell r="BA3501">
            <v>41550</v>
          </cell>
          <cell r="BB3501">
            <v>52427.12</v>
          </cell>
          <cell r="BC3501">
            <v>7.77</v>
          </cell>
          <cell r="BD3501">
            <v>9.65</v>
          </cell>
          <cell r="BE3501">
            <v>49.1</v>
          </cell>
          <cell r="BF3501">
            <v>40908</v>
          </cell>
          <cell r="BG3501">
            <v>1173929.649</v>
          </cell>
          <cell r="BH3501" t="str">
            <v>Year-end</v>
          </cell>
          <cell r="BI3501" t="str">
            <v>Vertically Integrated</v>
          </cell>
          <cell r="BJ3501" t="str">
            <v>Fully Litigated</v>
          </cell>
          <cell r="BK3501" t="str">
            <v>No</v>
          </cell>
          <cell r="BL3501" t="str">
            <v>No</v>
          </cell>
        </row>
        <row r="3502">
          <cell r="AE3502">
            <v>333</v>
          </cell>
          <cell r="AF3502">
            <v>0</v>
          </cell>
          <cell r="AG3502">
            <v>1</v>
          </cell>
          <cell r="AH3502">
            <v>1</v>
          </cell>
          <cell r="AI3502">
            <v>1</v>
          </cell>
          <cell r="AJ3502">
            <v>1</v>
          </cell>
          <cell r="AL3502">
            <v>55</v>
          </cell>
          <cell r="AM3502">
            <v>214</v>
          </cell>
          <cell r="AO3502" t="str">
            <v>D-GUD-10170 (Mid-Tex)</v>
          </cell>
          <cell r="AP3502">
            <v>2359</v>
          </cell>
          <cell r="AQ3502" t="str">
            <v>TX</v>
          </cell>
          <cell r="AR3502" t="str">
            <v>Atmos Energy Corporation</v>
          </cell>
          <cell r="AT3502" t="str">
            <v>Natural Gas</v>
          </cell>
          <cell r="AU3502">
            <v>41060</v>
          </cell>
          <cell r="AV3502">
            <v>34966.677000000003</v>
          </cell>
          <cell r="AW3502">
            <v>8.85</v>
          </cell>
          <cell r="AX3502">
            <v>11.05</v>
          </cell>
          <cell r="AY3502">
            <v>51.69</v>
          </cell>
          <cell r="AZ3502">
            <v>1514381.2210000001</v>
          </cell>
          <cell r="BA3502">
            <v>41247</v>
          </cell>
          <cell r="BB3502">
            <v>25058.478999999999</v>
          </cell>
          <cell r="BC3502">
            <v>8.57</v>
          </cell>
          <cell r="BD3502">
            <v>10.5</v>
          </cell>
          <cell r="BE3502">
            <v>51.69</v>
          </cell>
          <cell r="BF3502">
            <v>40816</v>
          </cell>
          <cell r="BG3502">
            <v>1512985.746</v>
          </cell>
          <cell r="BH3502" t="str">
            <v>Year-end</v>
          </cell>
          <cell r="BI3502" t="str">
            <v>Distribution</v>
          </cell>
          <cell r="BJ3502" t="str">
            <v>Fully Litigated</v>
          </cell>
          <cell r="BK3502" t="str">
            <v>No</v>
          </cell>
          <cell r="BL3502" t="str">
            <v>No</v>
          </cell>
        </row>
        <row r="3503">
          <cell r="AE3503">
            <v>333</v>
          </cell>
          <cell r="AF3503">
            <v>0</v>
          </cell>
          <cell r="AG3503">
            <v>1</v>
          </cell>
          <cell r="AH3503">
            <v>1</v>
          </cell>
          <cell r="AI3503">
            <v>1</v>
          </cell>
          <cell r="AJ3503">
            <v>1</v>
          </cell>
          <cell r="AL3503">
            <v>55</v>
          </cell>
          <cell r="AM3503">
            <v>214</v>
          </cell>
          <cell r="AO3503" t="str">
            <v>D-GUD 10174 (West Texas)</v>
          </cell>
          <cell r="AP3503">
            <v>2360</v>
          </cell>
          <cell r="AQ3503" t="str">
            <v>TX</v>
          </cell>
          <cell r="AR3503" t="str">
            <v>Atmos Energy Corporation</v>
          </cell>
          <cell r="AT3503" t="str">
            <v>Natural Gas</v>
          </cell>
          <cell r="AU3503">
            <v>41066</v>
          </cell>
          <cell r="AV3503">
            <v>9708.2669999999998</v>
          </cell>
          <cell r="AW3503">
            <v>8.85</v>
          </cell>
          <cell r="AX3503">
            <v>11.05</v>
          </cell>
          <cell r="AY3503">
            <v>51.69</v>
          </cell>
          <cell r="AZ3503">
            <v>273869.516</v>
          </cell>
          <cell r="BA3503">
            <v>41184</v>
          </cell>
          <cell r="BB3503">
            <v>6579.9189999999999</v>
          </cell>
          <cell r="BC3503" t="str">
            <v>NA</v>
          </cell>
          <cell r="BD3503" t="str">
            <v>NA</v>
          </cell>
          <cell r="BE3503" t="str">
            <v>NA</v>
          </cell>
          <cell r="BF3503">
            <v>40816</v>
          </cell>
          <cell r="BG3503" t="str">
            <v>NA</v>
          </cell>
          <cell r="BI3503" t="str">
            <v>Distribution</v>
          </cell>
          <cell r="BJ3503" t="str">
            <v>Settled</v>
          </cell>
          <cell r="BK3503" t="str">
            <v>No</v>
          </cell>
          <cell r="BL3503" t="str">
            <v>No</v>
          </cell>
        </row>
        <row r="3504">
          <cell r="AE3504">
            <v>333</v>
          </cell>
          <cell r="AF3504">
            <v>0</v>
          </cell>
          <cell r="AG3504">
            <v>1</v>
          </cell>
          <cell r="AH3504">
            <v>1</v>
          </cell>
          <cell r="AI3504">
            <v>1</v>
          </cell>
          <cell r="AJ3504">
            <v>1</v>
          </cell>
          <cell r="AL3504">
            <v>55</v>
          </cell>
          <cell r="AM3504">
            <v>214</v>
          </cell>
          <cell r="AO3504" t="str">
            <v>D-GUD-10182</v>
          </cell>
          <cell r="AP3504">
            <v>2394</v>
          </cell>
          <cell r="AQ3504" t="str">
            <v>TX</v>
          </cell>
          <cell r="AR3504" t="str">
            <v>CenterPoint Energy Resources Corp.</v>
          </cell>
          <cell r="AS3504" t="str">
            <v>CNP</v>
          </cell>
          <cell r="AT3504" t="str">
            <v>Natural Gas</v>
          </cell>
          <cell r="AU3504">
            <v>41092</v>
          </cell>
          <cell r="AV3504">
            <v>8621.0259999999998</v>
          </cell>
          <cell r="AW3504">
            <v>9.09</v>
          </cell>
          <cell r="AX3504">
            <v>11</v>
          </cell>
          <cell r="AY3504">
            <v>58</v>
          </cell>
          <cell r="AZ3504">
            <v>98900</v>
          </cell>
          <cell r="BA3504">
            <v>41247</v>
          </cell>
          <cell r="BB3504">
            <v>6200</v>
          </cell>
          <cell r="BC3504">
            <v>8.51</v>
          </cell>
          <cell r="BD3504">
            <v>10</v>
          </cell>
          <cell r="BE3504">
            <v>58</v>
          </cell>
          <cell r="BF3504">
            <v>40908</v>
          </cell>
          <cell r="BG3504" t="str">
            <v>NA</v>
          </cell>
          <cell r="BI3504" t="str">
            <v>Distribution</v>
          </cell>
          <cell r="BJ3504" t="str">
            <v>Settled</v>
          </cell>
          <cell r="BK3504" t="str">
            <v>No</v>
          </cell>
          <cell r="BL3504" t="str">
            <v>No</v>
          </cell>
        </row>
        <row r="3505">
          <cell r="AE3505">
            <v>333</v>
          </cell>
          <cell r="AF3505">
            <v>0</v>
          </cell>
          <cell r="AG3505">
            <v>1</v>
          </cell>
          <cell r="AH3505">
            <v>1</v>
          </cell>
          <cell r="AI3505">
            <v>1</v>
          </cell>
          <cell r="AJ3505">
            <v>0</v>
          </cell>
          <cell r="AL3505">
            <v>55</v>
          </cell>
          <cell r="AM3505">
            <v>215</v>
          </cell>
          <cell r="AO3505" t="str">
            <v>D-40604</v>
          </cell>
          <cell r="AP3505">
            <v>2400</v>
          </cell>
          <cell r="AQ3505" t="str">
            <v>TX</v>
          </cell>
          <cell r="AR3505" t="str">
            <v>Cross Texas Transmission, LLC</v>
          </cell>
          <cell r="AT3505" t="str">
            <v>Electric</v>
          </cell>
          <cell r="AU3505">
            <v>41145</v>
          </cell>
          <cell r="AV3505">
            <v>49668.824000000001</v>
          </cell>
          <cell r="AW3505">
            <v>7.87</v>
          </cell>
          <cell r="AX3505">
            <v>11</v>
          </cell>
          <cell r="AY3505">
            <v>45</v>
          </cell>
          <cell r="AZ3505">
            <v>262904.98800000001</v>
          </cell>
          <cell r="BA3505">
            <v>41290</v>
          </cell>
          <cell r="BB3505">
            <v>39500</v>
          </cell>
          <cell r="BC3505">
            <v>7.03</v>
          </cell>
          <cell r="BD3505">
            <v>9.6</v>
          </cell>
          <cell r="BE3505">
            <v>40</v>
          </cell>
          <cell r="BF3505">
            <v>41090</v>
          </cell>
          <cell r="BG3505">
            <v>237598.67300000001</v>
          </cell>
          <cell r="BH3505" t="str">
            <v>Year-end</v>
          </cell>
          <cell r="BI3505" t="str">
            <v>Transmission</v>
          </cell>
          <cell r="BJ3505" t="str">
            <v>Settled</v>
          </cell>
          <cell r="BK3505" t="str">
            <v>No</v>
          </cell>
          <cell r="BL3505" t="str">
            <v>No</v>
          </cell>
        </row>
        <row r="3506">
          <cell r="AE3506">
            <v>333</v>
          </cell>
          <cell r="AF3506">
            <v>0</v>
          </cell>
          <cell r="AG3506">
            <v>1</v>
          </cell>
          <cell r="AH3506">
            <v>1</v>
          </cell>
          <cell r="AI3506">
            <v>1</v>
          </cell>
          <cell r="AJ3506">
            <v>0</v>
          </cell>
          <cell r="AL3506">
            <v>55</v>
          </cell>
          <cell r="AM3506">
            <v>216</v>
          </cell>
          <cell r="AO3506" t="str">
            <v>D-40606</v>
          </cell>
          <cell r="AP3506">
            <v>2405</v>
          </cell>
          <cell r="AQ3506" t="str">
            <v>TX</v>
          </cell>
          <cell r="AR3506" t="str">
            <v>Wind Energy Transmission Texas, LLC</v>
          </cell>
          <cell r="AT3506" t="str">
            <v>Electric</v>
          </cell>
          <cell r="AU3506">
            <v>41149</v>
          </cell>
          <cell r="AV3506">
            <v>49706.023000000001</v>
          </cell>
          <cell r="AW3506">
            <v>7.73</v>
          </cell>
          <cell r="AX3506">
            <v>10.9</v>
          </cell>
          <cell r="AY3506">
            <v>40</v>
          </cell>
          <cell r="AZ3506">
            <v>289450.16200000001</v>
          </cell>
          <cell r="BA3506">
            <v>41290</v>
          </cell>
          <cell r="BB3506">
            <v>43500</v>
          </cell>
          <cell r="BC3506">
            <v>7.15</v>
          </cell>
          <cell r="BD3506">
            <v>9.6</v>
          </cell>
          <cell r="BE3506">
            <v>40</v>
          </cell>
          <cell r="BF3506">
            <v>41090</v>
          </cell>
          <cell r="BG3506">
            <v>283243.95799999998</v>
          </cell>
          <cell r="BH3506" t="str">
            <v>Year-end</v>
          </cell>
          <cell r="BI3506" t="str">
            <v>Transmission</v>
          </cell>
          <cell r="BJ3506" t="str">
            <v>Settled</v>
          </cell>
          <cell r="BK3506" t="str">
            <v>Yes</v>
          </cell>
          <cell r="BL3506" t="str">
            <v>No</v>
          </cell>
        </row>
        <row r="3507">
          <cell r="AE3507">
            <v>333</v>
          </cell>
          <cell r="AF3507">
            <v>0</v>
          </cell>
          <cell r="AG3507">
            <v>1</v>
          </cell>
          <cell r="AH3507">
            <v>1</v>
          </cell>
          <cell r="AI3507">
            <v>1</v>
          </cell>
          <cell r="AJ3507">
            <v>0</v>
          </cell>
          <cell r="AL3507">
            <v>55</v>
          </cell>
          <cell r="AM3507">
            <v>216</v>
          </cell>
          <cell r="AO3507" t="str">
            <v>D-40824</v>
          </cell>
          <cell r="AP3507">
            <v>2411</v>
          </cell>
          <cell r="AQ3507" t="str">
            <v>TX</v>
          </cell>
          <cell r="AR3507" t="str">
            <v>Southwestern Public Service Company</v>
          </cell>
          <cell r="AS3507" t="str">
            <v>XEL</v>
          </cell>
          <cell r="AT3507" t="str">
            <v>Electric</v>
          </cell>
          <cell r="AU3507">
            <v>41228</v>
          </cell>
          <cell r="AV3507">
            <v>90240.373999999996</v>
          </cell>
          <cell r="AW3507">
            <v>8.6199999999999992</v>
          </cell>
          <cell r="AX3507">
            <v>10.65</v>
          </cell>
          <cell r="AY3507">
            <v>52</v>
          </cell>
          <cell r="AZ3507">
            <v>1150577.5719999999</v>
          </cell>
          <cell r="BA3507">
            <v>41431</v>
          </cell>
          <cell r="BB3507">
            <v>50842</v>
          </cell>
          <cell r="BC3507" t="str">
            <v>NA</v>
          </cell>
          <cell r="BD3507" t="str">
            <v>NA</v>
          </cell>
          <cell r="BE3507" t="str">
            <v>NA</v>
          </cell>
          <cell r="BF3507">
            <v>41090</v>
          </cell>
          <cell r="BG3507" t="str">
            <v>NA</v>
          </cell>
          <cell r="BI3507" t="str">
            <v>Vertically Integrated</v>
          </cell>
          <cell r="BJ3507" t="str">
            <v>Settled</v>
          </cell>
          <cell r="BK3507" t="str">
            <v>Yes</v>
          </cell>
          <cell r="BL3507" t="str">
            <v>Yes</v>
          </cell>
        </row>
        <row r="3508">
          <cell r="AE3508">
            <v>333</v>
          </cell>
          <cell r="AF3508">
            <v>0</v>
          </cell>
          <cell r="AG3508">
            <v>1</v>
          </cell>
          <cell r="AH3508">
            <v>1</v>
          </cell>
          <cell r="AI3508">
            <v>1</v>
          </cell>
          <cell r="AJ3508">
            <v>0</v>
          </cell>
          <cell r="AL3508">
            <v>55</v>
          </cell>
          <cell r="AM3508">
            <v>216</v>
          </cell>
          <cell r="AO3508" t="str">
            <v>D-41791</v>
          </cell>
          <cell r="AP3508">
            <v>2554</v>
          </cell>
          <cell r="AQ3508" t="str">
            <v>TX</v>
          </cell>
          <cell r="AR3508" t="str">
            <v>Entergy Texas, Inc.</v>
          </cell>
          <cell r="AS3508" t="str">
            <v>ETR</v>
          </cell>
          <cell r="AT3508" t="str">
            <v>Electric</v>
          </cell>
          <cell r="AU3508">
            <v>41542</v>
          </cell>
          <cell r="AV3508">
            <v>38602.873</v>
          </cell>
          <cell r="AW3508">
            <v>8.51</v>
          </cell>
          <cell r="AX3508">
            <v>10.4</v>
          </cell>
          <cell r="AY3508">
            <v>48.59</v>
          </cell>
          <cell r="AZ3508">
            <v>1633823.8230000001</v>
          </cell>
          <cell r="BA3508">
            <v>41775</v>
          </cell>
          <cell r="BB3508">
            <v>18500</v>
          </cell>
          <cell r="BC3508" t="str">
            <v>NA</v>
          </cell>
          <cell r="BD3508">
            <v>9.8000000000000007</v>
          </cell>
          <cell r="BE3508" t="str">
            <v>NA</v>
          </cell>
          <cell r="BF3508">
            <v>41364</v>
          </cell>
          <cell r="BG3508" t="str">
            <v>NA</v>
          </cell>
          <cell r="BI3508" t="str">
            <v>Vertically Integrated</v>
          </cell>
          <cell r="BJ3508" t="str">
            <v>Settled</v>
          </cell>
          <cell r="BK3508" t="str">
            <v>No</v>
          </cell>
          <cell r="BL3508" t="str">
            <v>Yes</v>
          </cell>
        </row>
        <row r="3509">
          <cell r="AE3509">
            <v>333</v>
          </cell>
          <cell r="AF3509">
            <v>0</v>
          </cell>
          <cell r="AG3509">
            <v>1</v>
          </cell>
          <cell r="AH3509">
            <v>1</v>
          </cell>
          <cell r="AI3509">
            <v>1</v>
          </cell>
          <cell r="AJ3509">
            <v>0</v>
          </cell>
          <cell r="AL3509">
            <v>55</v>
          </cell>
          <cell r="AM3509">
            <v>216</v>
          </cell>
          <cell r="AO3509" t="str">
            <v>D-42004</v>
          </cell>
          <cell r="AP3509">
            <v>2586</v>
          </cell>
          <cell r="AQ3509" t="str">
            <v>TX</v>
          </cell>
          <cell r="AR3509" t="str">
            <v>Southwestern Public Service Company</v>
          </cell>
          <cell r="AS3509" t="str">
            <v>XEL</v>
          </cell>
          <cell r="AT3509" t="str">
            <v>Electric</v>
          </cell>
          <cell r="AU3509">
            <v>41646</v>
          </cell>
          <cell r="AV3509">
            <v>76932.426999999996</v>
          </cell>
          <cell r="AW3509">
            <v>8.43</v>
          </cell>
          <cell r="AX3509">
            <v>10.4</v>
          </cell>
          <cell r="AY3509">
            <v>53.89</v>
          </cell>
          <cell r="AZ3509">
            <v>1273279.831</v>
          </cell>
          <cell r="BA3509">
            <v>41991</v>
          </cell>
          <cell r="BB3509">
            <v>37000</v>
          </cell>
          <cell r="BC3509" t="str">
            <v>NA</v>
          </cell>
          <cell r="BD3509" t="str">
            <v>NA</v>
          </cell>
          <cell r="BE3509" t="str">
            <v>NA</v>
          </cell>
          <cell r="BF3509">
            <v>41455</v>
          </cell>
          <cell r="BG3509" t="str">
            <v>NA</v>
          </cell>
          <cell r="BI3509" t="str">
            <v>Vertically Integrated</v>
          </cell>
          <cell r="BJ3509" t="str">
            <v>Settled</v>
          </cell>
          <cell r="BK3509" t="str">
            <v>No</v>
          </cell>
          <cell r="BL3509" t="str">
            <v>Yes</v>
          </cell>
        </row>
        <row r="3510">
          <cell r="AE3510">
            <v>333</v>
          </cell>
          <cell r="AF3510">
            <v>0</v>
          </cell>
          <cell r="AG3510">
            <v>1</v>
          </cell>
          <cell r="AH3510">
            <v>1</v>
          </cell>
          <cell r="AI3510">
            <v>1</v>
          </cell>
          <cell r="AJ3510">
            <v>1</v>
          </cell>
          <cell r="AL3510">
            <v>55</v>
          </cell>
          <cell r="AM3510">
            <v>216</v>
          </cell>
          <cell r="AO3510" t="str">
            <v>D-GUD-10359 (Mid-Tex Division)</v>
          </cell>
          <cell r="AP3510">
            <v>2707</v>
          </cell>
          <cell r="AQ3510" t="str">
            <v>TX</v>
          </cell>
          <cell r="AR3510" t="str">
            <v>Atmos Energy Corporation</v>
          </cell>
          <cell r="AT3510" t="str">
            <v>Natural Gas</v>
          </cell>
          <cell r="AU3510">
            <v>41789</v>
          </cell>
          <cell r="AV3510">
            <v>36586.270000000004</v>
          </cell>
          <cell r="AW3510" t="str">
            <v>NA</v>
          </cell>
          <cell r="AX3510" t="str">
            <v>NA</v>
          </cell>
          <cell r="AY3510" t="str">
            <v>NA</v>
          </cell>
          <cell r="AZ3510">
            <v>1793764.6270000001</v>
          </cell>
          <cell r="BA3510">
            <v>42213</v>
          </cell>
          <cell r="BB3510">
            <v>52600</v>
          </cell>
          <cell r="BC3510" t="str">
            <v>NA</v>
          </cell>
          <cell r="BD3510" t="str">
            <v>NA</v>
          </cell>
          <cell r="BE3510" t="str">
            <v>NA</v>
          </cell>
          <cell r="BF3510">
            <v>42004</v>
          </cell>
          <cell r="BG3510">
            <v>1955900</v>
          </cell>
          <cell r="BH3510" t="str">
            <v>Year-end</v>
          </cell>
          <cell r="BI3510" t="str">
            <v>Distribution</v>
          </cell>
          <cell r="BJ3510" t="str">
            <v>Settled</v>
          </cell>
          <cell r="BK3510" t="str">
            <v>No</v>
          </cell>
          <cell r="BL3510" t="str">
            <v>NA</v>
          </cell>
        </row>
        <row r="3511">
          <cell r="AE3511">
            <v>333</v>
          </cell>
          <cell r="AF3511">
            <v>0</v>
          </cell>
          <cell r="AG3511">
            <v>1</v>
          </cell>
          <cell r="AH3511">
            <v>1</v>
          </cell>
          <cell r="AI3511">
            <v>1</v>
          </cell>
          <cell r="AJ3511">
            <v>0</v>
          </cell>
          <cell r="AL3511">
            <v>55</v>
          </cell>
          <cell r="AM3511">
            <v>216</v>
          </cell>
          <cell r="AO3511" t="str">
            <v>D-43695</v>
          </cell>
          <cell r="AP3511">
            <v>2746</v>
          </cell>
          <cell r="AQ3511" t="str">
            <v>TX</v>
          </cell>
          <cell r="AR3511" t="str">
            <v>Southwestern Public Service Company</v>
          </cell>
          <cell r="AS3511" t="str">
            <v>XEL</v>
          </cell>
          <cell r="AT3511" t="str">
            <v>Electric</v>
          </cell>
          <cell r="AU3511">
            <v>41981</v>
          </cell>
          <cell r="AV3511">
            <v>42074.995999999999</v>
          </cell>
          <cell r="AW3511">
            <v>8.2799999999999994</v>
          </cell>
          <cell r="AX3511">
            <v>10.25</v>
          </cell>
          <cell r="AY3511">
            <v>53.97</v>
          </cell>
          <cell r="AZ3511">
            <v>1538377.121</v>
          </cell>
          <cell r="BA3511">
            <v>42355</v>
          </cell>
          <cell r="BB3511">
            <v>-4025.973</v>
          </cell>
          <cell r="BC3511">
            <v>7.88</v>
          </cell>
          <cell r="BD3511">
            <v>9.6999999999999993</v>
          </cell>
          <cell r="BE3511">
            <v>51</v>
          </cell>
          <cell r="BF3511">
            <v>41820</v>
          </cell>
          <cell r="BG3511">
            <v>1394571.6370000001</v>
          </cell>
          <cell r="BH3511" t="str">
            <v>Year-end</v>
          </cell>
          <cell r="BI3511" t="str">
            <v>Vertically Integrated</v>
          </cell>
          <cell r="BJ3511" t="str">
            <v>Fully Litigated</v>
          </cell>
          <cell r="BK3511" t="str">
            <v>No</v>
          </cell>
          <cell r="BL3511" t="str">
            <v>No</v>
          </cell>
        </row>
        <row r="3512">
          <cell r="AE3512">
            <v>333</v>
          </cell>
          <cell r="AF3512">
            <v>0</v>
          </cell>
          <cell r="AG3512">
            <v>1</v>
          </cell>
          <cell r="AH3512">
            <v>1</v>
          </cell>
          <cell r="AI3512">
            <v>1</v>
          </cell>
          <cell r="AJ3512">
            <v>0</v>
          </cell>
          <cell r="AL3512">
            <v>55</v>
          </cell>
          <cell r="AM3512">
            <v>216</v>
          </cell>
          <cell r="AO3512" t="str">
            <v>D-43950</v>
          </cell>
          <cell r="AP3512">
            <v>2772</v>
          </cell>
          <cell r="AQ3512" t="str">
            <v>TX</v>
          </cell>
          <cell r="AR3512" t="str">
            <v>Cross Texas Transmission, LLC</v>
          </cell>
          <cell r="AT3512" t="str">
            <v>Electric</v>
          </cell>
          <cell r="AU3512">
            <v>41996</v>
          </cell>
          <cell r="AV3512">
            <v>33180.889000000003</v>
          </cell>
          <cell r="AW3512">
            <v>6.95</v>
          </cell>
          <cell r="AX3512">
            <v>10.58</v>
          </cell>
          <cell r="AY3512">
            <v>45</v>
          </cell>
          <cell r="AZ3512">
            <v>446722.31599999999</v>
          </cell>
          <cell r="BA3512">
            <v>42125</v>
          </cell>
          <cell r="BB3512">
            <v>30900</v>
          </cell>
          <cell r="BC3512">
            <v>6.11</v>
          </cell>
          <cell r="BD3512">
            <v>9.6</v>
          </cell>
          <cell r="BE3512">
            <v>40</v>
          </cell>
          <cell r="BF3512">
            <v>41912</v>
          </cell>
          <cell r="BG3512">
            <v>446722.31599999999</v>
          </cell>
          <cell r="BH3512" t="str">
            <v>Year-end</v>
          </cell>
          <cell r="BI3512" t="str">
            <v>Transmission</v>
          </cell>
          <cell r="BJ3512" t="str">
            <v>Settled</v>
          </cell>
          <cell r="BK3512" t="str">
            <v>No</v>
          </cell>
          <cell r="BL3512" t="str">
            <v>No</v>
          </cell>
        </row>
        <row r="3513">
          <cell r="AE3513">
            <v>333</v>
          </cell>
          <cell r="AF3513">
            <v>0</v>
          </cell>
          <cell r="AG3513">
            <v>1</v>
          </cell>
          <cell r="AH3513">
            <v>1</v>
          </cell>
          <cell r="AI3513">
            <v>1</v>
          </cell>
          <cell r="AJ3513">
            <v>0</v>
          </cell>
          <cell r="AL3513">
            <v>55</v>
          </cell>
          <cell r="AM3513">
            <v>216</v>
          </cell>
          <cell r="AO3513" t="str">
            <v>D-42469</v>
          </cell>
          <cell r="AP3513">
            <v>2773</v>
          </cell>
          <cell r="AQ3513" t="str">
            <v>TX</v>
          </cell>
          <cell r="AR3513" t="str">
            <v>Lone Star Transmission, LLC</v>
          </cell>
          <cell r="AS3513" t="str">
            <v>NEE</v>
          </cell>
          <cell r="AT3513" t="str">
            <v>Electric</v>
          </cell>
          <cell r="AU3513">
            <v>41774</v>
          </cell>
          <cell r="AV3513">
            <v>91293.87</v>
          </cell>
          <cell r="AW3513">
            <v>6.66</v>
          </cell>
          <cell r="AX3513">
            <v>10.25</v>
          </cell>
          <cell r="AY3513">
            <v>45</v>
          </cell>
          <cell r="AZ3513">
            <v>693862.272</v>
          </cell>
          <cell r="BA3513">
            <v>41893</v>
          </cell>
          <cell r="BB3513">
            <v>87765.659</v>
          </cell>
          <cell r="BC3513">
            <v>6.37</v>
          </cell>
          <cell r="BD3513">
            <v>9.6</v>
          </cell>
          <cell r="BE3513">
            <v>45</v>
          </cell>
          <cell r="BF3513">
            <v>41729</v>
          </cell>
          <cell r="BG3513">
            <v>693862.272</v>
          </cell>
          <cell r="BH3513" t="str">
            <v>Year-end</v>
          </cell>
          <cell r="BI3513" t="str">
            <v>Transmission</v>
          </cell>
          <cell r="BJ3513" t="str">
            <v>Settled</v>
          </cell>
          <cell r="BK3513" t="str">
            <v>No</v>
          </cell>
          <cell r="BL3513" t="str">
            <v>No</v>
          </cell>
        </row>
        <row r="3514">
          <cell r="AE3514">
            <v>333</v>
          </cell>
          <cell r="AF3514">
            <v>0</v>
          </cell>
          <cell r="AG3514">
            <v>1</v>
          </cell>
          <cell r="AH3514">
            <v>1</v>
          </cell>
          <cell r="AI3514">
            <v>1</v>
          </cell>
          <cell r="AJ3514">
            <v>1</v>
          </cell>
          <cell r="AL3514">
            <v>55</v>
          </cell>
          <cell r="AM3514">
            <v>216</v>
          </cell>
          <cell r="AO3514" t="str">
            <v>D-GUD-10432</v>
          </cell>
          <cell r="AP3514">
            <v>2826</v>
          </cell>
          <cell r="AQ3514" t="str">
            <v>TX</v>
          </cell>
          <cell r="AR3514" t="str">
            <v>CenterPoint Energy Resources Corp.</v>
          </cell>
          <cell r="AS3514" t="str">
            <v>CNP</v>
          </cell>
          <cell r="AT3514" t="str">
            <v>Natural Gas</v>
          </cell>
          <cell r="AU3514">
            <v>42090</v>
          </cell>
          <cell r="AV3514">
            <v>6800</v>
          </cell>
          <cell r="AW3514">
            <v>8.3699999999999992</v>
          </cell>
          <cell r="AX3514">
            <v>10.25</v>
          </cell>
          <cell r="AY3514">
            <v>54.5</v>
          </cell>
          <cell r="AZ3514">
            <v>132300</v>
          </cell>
          <cell r="BA3514">
            <v>42241</v>
          </cell>
          <cell r="BB3514">
            <v>4900</v>
          </cell>
          <cell r="BC3514" t="str">
            <v>NA</v>
          </cell>
          <cell r="BD3514" t="str">
            <v>NA</v>
          </cell>
          <cell r="BE3514" t="str">
            <v>NA</v>
          </cell>
          <cell r="BF3514">
            <v>41912</v>
          </cell>
          <cell r="BG3514" t="str">
            <v>NA</v>
          </cell>
          <cell r="BI3514" t="str">
            <v>Distribution</v>
          </cell>
          <cell r="BJ3514" t="str">
            <v>Settled</v>
          </cell>
          <cell r="BK3514" t="str">
            <v>No</v>
          </cell>
          <cell r="BL3514" t="str">
            <v>No</v>
          </cell>
        </row>
        <row r="3515">
          <cell r="AE3515">
            <v>333</v>
          </cell>
          <cell r="AF3515">
            <v>0</v>
          </cell>
          <cell r="AG3515">
            <v>1</v>
          </cell>
          <cell r="AH3515">
            <v>1</v>
          </cell>
          <cell r="AI3515">
            <v>1</v>
          </cell>
          <cell r="AJ3515">
            <v>0</v>
          </cell>
          <cell r="AL3515">
            <v>55</v>
          </cell>
          <cell r="AM3515">
            <v>216</v>
          </cell>
          <cell r="AO3515" t="str">
            <v>D-44704</v>
          </cell>
          <cell r="AP3515">
            <v>2832</v>
          </cell>
          <cell r="AQ3515" t="str">
            <v>TX</v>
          </cell>
          <cell r="AR3515" t="str">
            <v>Entergy Texas, Inc.</v>
          </cell>
          <cell r="AS3515" t="str">
            <v>ETR</v>
          </cell>
          <cell r="AT3515" t="str">
            <v>Electric</v>
          </cell>
          <cell r="AU3515">
            <v>42167</v>
          </cell>
          <cell r="AV3515">
            <v>75906.539000000004</v>
          </cell>
          <cell r="AW3515">
            <v>8.36</v>
          </cell>
          <cell r="AX3515">
            <v>10.199999999999999</v>
          </cell>
          <cell r="AY3515">
            <v>50.08</v>
          </cell>
          <cell r="AZ3515">
            <v>2004594.36</v>
          </cell>
          <cell r="BA3515">
            <v>42205</v>
          </cell>
          <cell r="BB3515" t="str">
            <v>NA</v>
          </cell>
          <cell r="BC3515" t="str">
            <v>NA</v>
          </cell>
          <cell r="BD3515" t="str">
            <v>NA</v>
          </cell>
          <cell r="BE3515" t="str">
            <v>NA</v>
          </cell>
          <cell r="BG3515" t="str">
            <v>NA</v>
          </cell>
          <cell r="BI3515" t="str">
            <v>Vertically Integrated</v>
          </cell>
          <cell r="BK3515" t="str">
            <v>NA</v>
          </cell>
          <cell r="BL3515" t="str">
            <v>NA</v>
          </cell>
        </row>
        <row r="3516">
          <cell r="AE3516">
            <v>333</v>
          </cell>
          <cell r="AF3516">
            <v>0</v>
          </cell>
          <cell r="AG3516">
            <v>1</v>
          </cell>
          <cell r="AH3516">
            <v>1</v>
          </cell>
          <cell r="AI3516">
            <v>1</v>
          </cell>
          <cell r="AJ3516">
            <v>0</v>
          </cell>
          <cell r="AL3516">
            <v>55</v>
          </cell>
          <cell r="AM3516">
            <v>216</v>
          </cell>
          <cell r="AO3516" t="str">
            <v>D-44941</v>
          </cell>
          <cell r="AP3516">
            <v>2843</v>
          </cell>
          <cell r="AQ3516" t="str">
            <v>TX</v>
          </cell>
          <cell r="AR3516" t="str">
            <v>El Paso Electric Company</v>
          </cell>
          <cell r="AT3516" t="str">
            <v>Electric</v>
          </cell>
          <cell r="AU3516">
            <v>42226</v>
          </cell>
          <cell r="AV3516">
            <v>63312.010999999999</v>
          </cell>
          <cell r="AW3516">
            <v>8.08</v>
          </cell>
          <cell r="AX3516">
            <v>10.1</v>
          </cell>
          <cell r="AY3516">
            <v>49.52</v>
          </cell>
          <cell r="AZ3516">
            <v>1467754.301</v>
          </cell>
          <cell r="BA3516">
            <v>42600</v>
          </cell>
          <cell r="BB3516">
            <v>40700</v>
          </cell>
          <cell r="BC3516" t="str">
            <v>NA</v>
          </cell>
          <cell r="BD3516" t="str">
            <v>NA</v>
          </cell>
          <cell r="BE3516" t="str">
            <v>NA</v>
          </cell>
          <cell r="BF3516">
            <v>42094</v>
          </cell>
          <cell r="BG3516" t="str">
            <v>NA</v>
          </cell>
          <cell r="BI3516" t="str">
            <v>Vertically Integrated</v>
          </cell>
          <cell r="BJ3516" t="str">
            <v>Settled</v>
          </cell>
          <cell r="BK3516" t="str">
            <v>No</v>
          </cell>
          <cell r="BL3516" t="str">
            <v>Yes</v>
          </cell>
        </row>
        <row r="3517">
          <cell r="AE3517">
            <v>333</v>
          </cell>
          <cell r="AF3517">
            <v>0</v>
          </cell>
          <cell r="AG3517">
            <v>1</v>
          </cell>
          <cell r="AH3517">
            <v>1</v>
          </cell>
          <cell r="AI3517">
            <v>1</v>
          </cell>
          <cell r="AJ3517">
            <v>0</v>
          </cell>
          <cell r="AL3517">
            <v>55</v>
          </cell>
          <cell r="AM3517">
            <v>216</v>
          </cell>
          <cell r="AO3517" t="str">
            <v>D-45524</v>
          </cell>
          <cell r="AP3517">
            <v>2912</v>
          </cell>
          <cell r="AQ3517" t="str">
            <v>TX</v>
          </cell>
          <cell r="AR3517" t="str">
            <v>Southwestern Public Service Company</v>
          </cell>
          <cell r="AS3517" t="str">
            <v>XEL</v>
          </cell>
          <cell r="AT3517" t="str">
            <v>Electric</v>
          </cell>
          <cell r="AU3517">
            <v>42416</v>
          </cell>
          <cell r="AV3517">
            <v>61498.468000000001</v>
          </cell>
          <cell r="AW3517">
            <v>8.1199999999999992</v>
          </cell>
          <cell r="AX3517">
            <v>10.25</v>
          </cell>
          <cell r="AY3517">
            <v>53.97</v>
          </cell>
          <cell r="AZ3517">
            <v>1674038.925</v>
          </cell>
          <cell r="BA3517">
            <v>42761</v>
          </cell>
          <cell r="BB3517">
            <v>35249.760999999999</v>
          </cell>
          <cell r="BC3517" t="str">
            <v>NA</v>
          </cell>
          <cell r="BD3517" t="str">
            <v>NA</v>
          </cell>
          <cell r="BE3517" t="str">
            <v>NA</v>
          </cell>
          <cell r="BF3517">
            <v>42277</v>
          </cell>
          <cell r="BG3517" t="str">
            <v>NA</v>
          </cell>
          <cell r="BH3517" t="str">
            <v>Year-end</v>
          </cell>
          <cell r="BI3517" t="str">
            <v>Vertically Integrated</v>
          </cell>
          <cell r="BJ3517" t="str">
            <v>Settled</v>
          </cell>
          <cell r="BK3517" t="str">
            <v>No</v>
          </cell>
          <cell r="BL3517" t="str">
            <v>No</v>
          </cell>
        </row>
        <row r="3518">
          <cell r="AE3518">
            <v>333</v>
          </cell>
          <cell r="AF3518">
            <v>0</v>
          </cell>
          <cell r="AG3518">
            <v>1</v>
          </cell>
          <cell r="AH3518">
            <v>1</v>
          </cell>
          <cell r="AI3518">
            <v>1</v>
          </cell>
          <cell r="AJ3518">
            <v>0</v>
          </cell>
          <cell r="AL3518">
            <v>55</v>
          </cell>
          <cell r="AM3518">
            <v>217</v>
          </cell>
          <cell r="AO3518" t="str">
            <v>D-45414</v>
          </cell>
          <cell r="AP3518">
            <v>2954</v>
          </cell>
          <cell r="AQ3518" t="str">
            <v>TX</v>
          </cell>
          <cell r="AR3518" t="str">
            <v>Sharyland Utilities, L.L.C.</v>
          </cell>
          <cell r="AS3518" t="str">
            <v>SRE</v>
          </cell>
          <cell r="AT3518" t="str">
            <v>Electric</v>
          </cell>
          <cell r="AU3518">
            <v>42489</v>
          </cell>
          <cell r="AV3518">
            <v>1400</v>
          </cell>
          <cell r="AW3518">
            <v>7.24</v>
          </cell>
          <cell r="AX3518">
            <v>10</v>
          </cell>
          <cell r="AY3518">
            <v>45</v>
          </cell>
          <cell r="AZ3518">
            <v>335240.30700000003</v>
          </cell>
          <cell r="BA3518">
            <v>43006</v>
          </cell>
          <cell r="BB3518">
            <v>-3000</v>
          </cell>
          <cell r="BC3518" t="str">
            <v>NA</v>
          </cell>
          <cell r="BD3518" t="str">
            <v>NA</v>
          </cell>
          <cell r="BE3518" t="str">
            <v>NA</v>
          </cell>
          <cell r="BG3518" t="str">
            <v>NA</v>
          </cell>
          <cell r="BI3518" t="str">
            <v>Distribution</v>
          </cell>
          <cell r="BJ3518" t="str">
            <v>Settled</v>
          </cell>
          <cell r="BK3518" t="str">
            <v>No</v>
          </cell>
          <cell r="BL3518" t="str">
            <v>Yes</v>
          </cell>
        </row>
        <row r="3519">
          <cell r="AE3519">
            <v>333</v>
          </cell>
          <cell r="AF3519">
            <v>0</v>
          </cell>
          <cell r="AG3519">
            <v>1</v>
          </cell>
          <cell r="AH3519">
            <v>1</v>
          </cell>
          <cell r="AI3519">
            <v>1</v>
          </cell>
          <cell r="AJ3519">
            <v>1</v>
          </cell>
          <cell r="AL3519">
            <v>55</v>
          </cell>
          <cell r="AM3519">
            <v>217</v>
          </cell>
          <cell r="AO3519" t="str">
            <v>D-GUD-10506 (West Texas)</v>
          </cell>
          <cell r="AP3519">
            <v>2987</v>
          </cell>
          <cell r="AQ3519" t="str">
            <v>TX</v>
          </cell>
          <cell r="AR3519" t="str">
            <v>Texas Gas Service Company, Inc.</v>
          </cell>
          <cell r="AS3519" t="str">
            <v>OGS</v>
          </cell>
          <cell r="AT3519" t="str">
            <v>Natural Gas</v>
          </cell>
          <cell r="AU3519">
            <v>42460</v>
          </cell>
          <cell r="AV3519">
            <v>12756.567000000001</v>
          </cell>
          <cell r="AW3519">
            <v>7.59</v>
          </cell>
          <cell r="AX3519">
            <v>10</v>
          </cell>
          <cell r="AY3519">
            <v>60.1</v>
          </cell>
          <cell r="AZ3519">
            <v>266060.31599999999</v>
          </cell>
          <cell r="BA3519">
            <v>42640</v>
          </cell>
          <cell r="BB3519">
            <v>8803.9359999999997</v>
          </cell>
          <cell r="BC3519">
            <v>7.28</v>
          </cell>
          <cell r="BD3519">
            <v>9.5</v>
          </cell>
          <cell r="BE3519">
            <v>60.1</v>
          </cell>
          <cell r="BF3519">
            <v>42277</v>
          </cell>
          <cell r="BG3519">
            <v>266006.74300000002</v>
          </cell>
          <cell r="BH3519" t="str">
            <v>Year-end</v>
          </cell>
          <cell r="BI3519" t="str">
            <v>Distribution</v>
          </cell>
          <cell r="BJ3519" t="str">
            <v>Fully Litigated</v>
          </cell>
          <cell r="BK3519" t="str">
            <v>No</v>
          </cell>
          <cell r="BL3519" t="str">
            <v>No</v>
          </cell>
        </row>
        <row r="3520">
          <cell r="AE3520">
            <v>333</v>
          </cell>
          <cell r="AF3520">
            <v>0</v>
          </cell>
          <cell r="AG3520">
            <v>1</v>
          </cell>
          <cell r="AH3520">
            <v>1</v>
          </cell>
          <cell r="AI3520">
            <v>1</v>
          </cell>
          <cell r="AJ3520">
            <v>1</v>
          </cell>
          <cell r="AL3520">
            <v>55</v>
          </cell>
          <cell r="AM3520">
            <v>217</v>
          </cell>
          <cell r="AO3520" t="str">
            <v>D-GUD-10526 (Central Texas)</v>
          </cell>
          <cell r="AP3520">
            <v>3005</v>
          </cell>
          <cell r="AQ3520" t="str">
            <v>TX</v>
          </cell>
          <cell r="AR3520" t="str">
            <v>Texas Gas Service Company, Inc.</v>
          </cell>
          <cell r="AS3520" t="str">
            <v>OGS</v>
          </cell>
          <cell r="AT3520" t="str">
            <v>Natural Gas</v>
          </cell>
          <cell r="AU3520">
            <v>42541</v>
          </cell>
          <cell r="AV3520">
            <v>11552.349</v>
          </cell>
          <cell r="AW3520">
            <v>7.61</v>
          </cell>
          <cell r="AX3520">
            <v>10</v>
          </cell>
          <cell r="AY3520">
            <v>60.5</v>
          </cell>
          <cell r="AZ3520">
            <v>276320.50699999998</v>
          </cell>
          <cell r="BA3520">
            <v>42689</v>
          </cell>
          <cell r="BB3520">
            <v>6800</v>
          </cell>
          <cell r="BC3520" t="str">
            <v>NA</v>
          </cell>
          <cell r="BD3520" t="str">
            <v>NA</v>
          </cell>
          <cell r="BE3520" t="str">
            <v>NA</v>
          </cell>
          <cell r="BF3520">
            <v>42369</v>
          </cell>
          <cell r="BG3520" t="str">
            <v>NA</v>
          </cell>
          <cell r="BI3520" t="str">
            <v>Distribution</v>
          </cell>
          <cell r="BJ3520" t="str">
            <v>Settled</v>
          </cell>
          <cell r="BK3520" t="str">
            <v>No</v>
          </cell>
          <cell r="BL3520" t="str">
            <v>Yes</v>
          </cell>
        </row>
        <row r="3521">
          <cell r="AE3521">
            <v>333</v>
          </cell>
          <cell r="AF3521">
            <v>0</v>
          </cell>
          <cell r="AG3521">
            <v>1</v>
          </cell>
          <cell r="AH3521">
            <v>1</v>
          </cell>
          <cell r="AI3521">
            <v>1</v>
          </cell>
          <cell r="AJ3521">
            <v>1</v>
          </cell>
          <cell r="AL3521">
            <v>55</v>
          </cell>
          <cell r="AM3521">
            <v>217</v>
          </cell>
          <cell r="AO3521" t="str">
            <v>D-GUD-10567</v>
          </cell>
          <cell r="AP3521">
            <v>3042</v>
          </cell>
          <cell r="AQ3521" t="str">
            <v>TX</v>
          </cell>
          <cell r="AR3521" t="str">
            <v>CenterPoint Energy Resources Corp.</v>
          </cell>
          <cell r="AS3521" t="str">
            <v>CNP</v>
          </cell>
          <cell r="AT3521" t="str">
            <v>Natural Gas</v>
          </cell>
          <cell r="AU3521">
            <v>42690</v>
          </cell>
          <cell r="AV3521">
            <v>31357.668000000001</v>
          </cell>
          <cell r="AW3521" t="str">
            <v>NA</v>
          </cell>
          <cell r="AX3521">
            <v>10.25</v>
          </cell>
          <cell r="AY3521">
            <v>55.15</v>
          </cell>
          <cell r="AZ3521" t="str">
            <v>NA</v>
          </cell>
          <cell r="BA3521">
            <v>42878</v>
          </cell>
          <cell r="BB3521">
            <v>16500</v>
          </cell>
          <cell r="BC3521">
            <v>8.02</v>
          </cell>
          <cell r="BD3521">
            <v>9.6</v>
          </cell>
          <cell r="BE3521">
            <v>55.15</v>
          </cell>
          <cell r="BF3521">
            <v>42551</v>
          </cell>
          <cell r="BG3521" t="str">
            <v>NA</v>
          </cell>
          <cell r="BH3521" t="str">
            <v>Year-end</v>
          </cell>
          <cell r="BI3521" t="str">
            <v>Distribution</v>
          </cell>
          <cell r="BJ3521" t="str">
            <v>Settled</v>
          </cell>
          <cell r="BK3521" t="str">
            <v>No</v>
          </cell>
          <cell r="BL3521" t="str">
            <v>No</v>
          </cell>
        </row>
        <row r="3522">
          <cell r="AE3522">
            <v>333</v>
          </cell>
          <cell r="AF3522">
            <v>0</v>
          </cell>
          <cell r="AG3522">
            <v>1</v>
          </cell>
          <cell r="AH3522">
            <v>1</v>
          </cell>
          <cell r="AI3522">
            <v>1</v>
          </cell>
          <cell r="AJ3522">
            <v>0</v>
          </cell>
          <cell r="AL3522">
            <v>55</v>
          </cell>
          <cell r="AM3522">
            <v>217</v>
          </cell>
          <cell r="AO3522" t="str">
            <v>D-46449</v>
          </cell>
          <cell r="AP3522">
            <v>3062</v>
          </cell>
          <cell r="AQ3522" t="str">
            <v>TX</v>
          </cell>
          <cell r="AR3522" t="str">
            <v>Southwestern Electric Power Company</v>
          </cell>
          <cell r="AS3522" t="str">
            <v>AEP</v>
          </cell>
          <cell r="AT3522" t="str">
            <v>Electric</v>
          </cell>
          <cell r="AU3522">
            <v>42720</v>
          </cell>
          <cell r="AV3522">
            <v>105926.32400000001</v>
          </cell>
          <cell r="AW3522">
            <v>7.38</v>
          </cell>
          <cell r="AX3522">
            <v>10</v>
          </cell>
          <cell r="AY3522">
            <v>48.46</v>
          </cell>
          <cell r="AZ3522">
            <v>1238892.1259999999</v>
          </cell>
          <cell r="BA3522">
            <v>43083</v>
          </cell>
          <cell r="BB3522">
            <v>86896.017999999996</v>
          </cell>
          <cell r="BC3522">
            <v>7.18</v>
          </cell>
          <cell r="BD3522">
            <v>9.6</v>
          </cell>
          <cell r="BE3522">
            <v>48.46</v>
          </cell>
          <cell r="BF3522">
            <v>42551</v>
          </cell>
          <cell r="BG3522">
            <v>1492170.959</v>
          </cell>
          <cell r="BH3522" t="str">
            <v>Year-end</v>
          </cell>
          <cell r="BI3522" t="str">
            <v>Vertically Integrated</v>
          </cell>
          <cell r="BJ3522" t="str">
            <v>Fully Litigated</v>
          </cell>
          <cell r="BK3522" t="str">
            <v>No</v>
          </cell>
          <cell r="BL3522" t="str">
            <v>Yes</v>
          </cell>
        </row>
        <row r="3523">
          <cell r="AE3523">
            <v>333</v>
          </cell>
          <cell r="AF3523">
            <v>0</v>
          </cell>
          <cell r="AG3523">
            <v>1</v>
          </cell>
          <cell r="AH3523">
            <v>1</v>
          </cell>
          <cell r="AI3523">
            <v>1</v>
          </cell>
          <cell r="AJ3523">
            <v>0</v>
          </cell>
          <cell r="AL3523">
            <v>55</v>
          </cell>
          <cell r="AM3523">
            <v>217</v>
          </cell>
          <cell r="AO3523" t="str">
            <v>D-46831</v>
          </cell>
          <cell r="AP3523">
            <v>3085</v>
          </cell>
          <cell r="AQ3523" t="str">
            <v>TX</v>
          </cell>
          <cell r="AR3523" t="str">
            <v>El Paso Electric Company</v>
          </cell>
          <cell r="AT3523" t="str">
            <v>Electric</v>
          </cell>
          <cell r="AU3523">
            <v>42779</v>
          </cell>
          <cell r="AV3523">
            <v>39240</v>
          </cell>
          <cell r="AW3523">
            <v>8.14</v>
          </cell>
          <cell r="AX3523">
            <v>10.5</v>
          </cell>
          <cell r="AY3523">
            <v>48.35</v>
          </cell>
          <cell r="AZ3523">
            <v>1691654</v>
          </cell>
          <cell r="BA3523">
            <v>43083</v>
          </cell>
          <cell r="BB3523">
            <v>14500</v>
          </cell>
          <cell r="BC3523">
            <v>7.73</v>
          </cell>
          <cell r="BD3523">
            <v>9.65</v>
          </cell>
          <cell r="BE3523">
            <v>48.35</v>
          </cell>
          <cell r="BF3523">
            <v>42643</v>
          </cell>
          <cell r="BG3523" t="str">
            <v>NA</v>
          </cell>
          <cell r="BI3523" t="str">
            <v>Vertically Integrated</v>
          </cell>
          <cell r="BJ3523" t="str">
            <v>Settled</v>
          </cell>
          <cell r="BK3523" t="str">
            <v>No</v>
          </cell>
          <cell r="BL3523" t="str">
            <v>Yes</v>
          </cell>
        </row>
        <row r="3524">
          <cell r="AE3524">
            <v>333</v>
          </cell>
          <cell r="AF3524">
            <v>0</v>
          </cell>
          <cell r="AG3524">
            <v>1</v>
          </cell>
          <cell r="AH3524">
            <v>1</v>
          </cell>
          <cell r="AI3524">
            <v>1</v>
          </cell>
          <cell r="AJ3524">
            <v>0</v>
          </cell>
          <cell r="AL3524">
            <v>55</v>
          </cell>
          <cell r="AM3524">
            <v>217</v>
          </cell>
          <cell r="AO3524" t="str">
            <v>D-46957</v>
          </cell>
          <cell r="AP3524">
            <v>3094</v>
          </cell>
          <cell r="AQ3524" t="str">
            <v>TX</v>
          </cell>
          <cell r="AR3524" t="str">
            <v>Oncor Electric Delivery Company LLC</v>
          </cell>
          <cell r="AS3524" t="str">
            <v>SRE</v>
          </cell>
          <cell r="AT3524" t="str">
            <v>Electric</v>
          </cell>
          <cell r="AU3524">
            <v>42811</v>
          </cell>
          <cell r="AV3524">
            <v>316879.62300000002</v>
          </cell>
          <cell r="AW3524">
            <v>7.75</v>
          </cell>
          <cell r="AX3524">
            <v>10.25</v>
          </cell>
          <cell r="AY3524">
            <v>45</v>
          </cell>
          <cell r="AZ3524">
            <v>10989502.464</v>
          </cell>
          <cell r="BA3524">
            <v>43006</v>
          </cell>
          <cell r="BB3524">
            <v>118093.666</v>
          </cell>
          <cell r="BC3524">
            <v>7.44</v>
          </cell>
          <cell r="BD3524">
            <v>9.8000000000000007</v>
          </cell>
          <cell r="BE3524">
            <v>42.5</v>
          </cell>
          <cell r="BF3524">
            <v>42735</v>
          </cell>
          <cell r="BG3524">
            <v>10991993.213</v>
          </cell>
          <cell r="BH3524" t="str">
            <v>Year-end</v>
          </cell>
          <cell r="BI3524" t="str">
            <v>Distribution</v>
          </cell>
          <cell r="BJ3524" t="str">
            <v>Settled</v>
          </cell>
          <cell r="BK3524" t="str">
            <v>No</v>
          </cell>
          <cell r="BL3524" t="str">
            <v>Yes</v>
          </cell>
        </row>
        <row r="3525">
          <cell r="AE3525">
            <v>333</v>
          </cell>
          <cell r="AF3525">
            <v>0</v>
          </cell>
          <cell r="AG3525">
            <v>1</v>
          </cell>
          <cell r="AH3525">
            <v>1</v>
          </cell>
          <cell r="AI3525">
            <v>1</v>
          </cell>
          <cell r="AJ3525">
            <v>0</v>
          </cell>
          <cell r="AL3525">
            <v>55</v>
          </cell>
          <cell r="AM3525">
            <v>217</v>
          </cell>
          <cell r="AO3525" t="str">
            <v>D-46817</v>
          </cell>
          <cell r="AP3525">
            <v>3134</v>
          </cell>
          <cell r="AQ3525" t="str">
            <v>TX</v>
          </cell>
          <cell r="AR3525" t="str">
            <v>Electric Transmission Texas, LLC</v>
          </cell>
          <cell r="AT3525" t="str">
            <v>Electric</v>
          </cell>
          <cell r="AU3525">
            <v>42739</v>
          </cell>
          <cell r="AV3525" t="str">
            <v>NA</v>
          </cell>
          <cell r="AW3525" t="str">
            <v>NA</v>
          </cell>
          <cell r="AX3525" t="str">
            <v>NA</v>
          </cell>
          <cell r="AY3525" t="str">
            <v>NA</v>
          </cell>
          <cell r="AZ3525" t="str">
            <v>NA</v>
          </cell>
          <cell r="BA3525">
            <v>42790</v>
          </cell>
          <cell r="BB3525">
            <v>-46216.008999999998</v>
          </cell>
          <cell r="BC3525">
            <v>6.39</v>
          </cell>
          <cell r="BD3525">
            <v>9.6</v>
          </cell>
          <cell r="BE3525">
            <v>40</v>
          </cell>
          <cell r="BF3525">
            <v>42735</v>
          </cell>
          <cell r="BG3525">
            <v>2495592.676</v>
          </cell>
          <cell r="BH3525" t="str">
            <v>Year-end</v>
          </cell>
          <cell r="BI3525" t="str">
            <v>Transmission</v>
          </cell>
          <cell r="BJ3525" t="str">
            <v>Settled</v>
          </cell>
          <cell r="BK3525" t="str">
            <v>No</v>
          </cell>
          <cell r="BL3525" t="str">
            <v>No</v>
          </cell>
        </row>
        <row r="3526">
          <cell r="AE3526">
            <v>333</v>
          </cell>
          <cell r="AF3526">
            <v>0</v>
          </cell>
          <cell r="AG3526">
            <v>1</v>
          </cell>
          <cell r="AH3526">
            <v>1</v>
          </cell>
          <cell r="AI3526">
            <v>1</v>
          </cell>
          <cell r="AJ3526">
            <v>0</v>
          </cell>
          <cell r="AL3526">
            <v>55</v>
          </cell>
          <cell r="AM3526">
            <v>217</v>
          </cell>
          <cell r="AO3526" t="str">
            <v>D-46481</v>
          </cell>
          <cell r="AP3526">
            <v>3135</v>
          </cell>
          <cell r="AQ3526" t="str">
            <v>TX</v>
          </cell>
          <cell r="AR3526" t="str">
            <v>Cross Texas Transmission, LLC</v>
          </cell>
          <cell r="AT3526" t="str">
            <v>Electric</v>
          </cell>
          <cell r="AU3526">
            <v>42710</v>
          </cell>
          <cell r="AV3526">
            <v>-6500</v>
          </cell>
          <cell r="AW3526" t="str">
            <v>NA</v>
          </cell>
          <cell r="AX3526" t="str">
            <v>NA</v>
          </cell>
          <cell r="AY3526" t="str">
            <v>NA</v>
          </cell>
          <cell r="AZ3526" t="str">
            <v>NA</v>
          </cell>
          <cell r="BA3526">
            <v>42746</v>
          </cell>
          <cell r="BB3526">
            <v>-6500</v>
          </cell>
          <cell r="BC3526" t="str">
            <v>NA</v>
          </cell>
          <cell r="BD3526" t="str">
            <v>NA</v>
          </cell>
          <cell r="BE3526" t="str">
            <v>NA</v>
          </cell>
          <cell r="BG3526" t="str">
            <v>NA</v>
          </cell>
          <cell r="BI3526" t="str">
            <v>Transmission</v>
          </cell>
          <cell r="BJ3526" t="str">
            <v>Settled</v>
          </cell>
          <cell r="BK3526" t="str">
            <v>No</v>
          </cell>
          <cell r="BL3526" t="str">
            <v>No</v>
          </cell>
        </row>
        <row r="3527">
          <cell r="AE3527">
            <v>333</v>
          </cell>
          <cell r="AF3527">
            <v>0</v>
          </cell>
          <cell r="AG3527">
            <v>1</v>
          </cell>
          <cell r="AH3527">
            <v>1</v>
          </cell>
          <cell r="AI3527">
            <v>1</v>
          </cell>
          <cell r="AJ3527">
            <v>0</v>
          </cell>
          <cell r="AL3527">
            <v>55</v>
          </cell>
          <cell r="AM3527">
            <v>217</v>
          </cell>
          <cell r="AO3527" t="str">
            <v>D-47527</v>
          </cell>
          <cell r="AP3527">
            <v>3185</v>
          </cell>
          <cell r="AQ3527" t="str">
            <v>TX</v>
          </cell>
          <cell r="AR3527" t="str">
            <v>Southwestern Public Service Company</v>
          </cell>
          <cell r="AS3527" t="str">
            <v>XEL</v>
          </cell>
          <cell r="AT3527" t="str">
            <v>Electric</v>
          </cell>
          <cell r="AU3527">
            <v>42968</v>
          </cell>
          <cell r="AV3527">
            <v>32009.475000000002</v>
          </cell>
          <cell r="AW3527">
            <v>7.79</v>
          </cell>
          <cell r="AX3527">
            <v>10.25</v>
          </cell>
          <cell r="AY3527">
            <v>58</v>
          </cell>
          <cell r="AZ3527">
            <v>1882881.385</v>
          </cell>
          <cell r="BA3527">
            <v>43441</v>
          </cell>
          <cell r="BB3527">
            <v>0</v>
          </cell>
          <cell r="BC3527" t="str">
            <v>NA</v>
          </cell>
          <cell r="BD3527" t="str">
            <v>NA</v>
          </cell>
          <cell r="BE3527" t="str">
            <v>NA</v>
          </cell>
          <cell r="BF3527">
            <v>42916</v>
          </cell>
          <cell r="BG3527" t="str">
            <v>NA</v>
          </cell>
          <cell r="BI3527" t="str">
            <v>Vertically Integrated</v>
          </cell>
          <cell r="BJ3527" t="str">
            <v>Settled</v>
          </cell>
          <cell r="BK3527" t="str">
            <v>No</v>
          </cell>
          <cell r="BL3527" t="str">
            <v>Yes</v>
          </cell>
        </row>
        <row r="3528">
          <cell r="AE3528">
            <v>333</v>
          </cell>
          <cell r="AF3528">
            <v>0</v>
          </cell>
          <cell r="AG3528">
            <v>1</v>
          </cell>
          <cell r="AH3528">
            <v>1</v>
          </cell>
          <cell r="AI3528">
            <v>1</v>
          </cell>
          <cell r="AJ3528">
            <v>0</v>
          </cell>
          <cell r="AL3528">
            <v>55</v>
          </cell>
          <cell r="AM3528">
            <v>217</v>
          </cell>
          <cell r="AO3528" t="str">
            <v>D-48371</v>
          </cell>
          <cell r="AP3528">
            <v>3317</v>
          </cell>
          <cell r="AQ3528" t="str">
            <v>TX</v>
          </cell>
          <cell r="AR3528" t="str">
            <v>Entergy Texas, Inc.</v>
          </cell>
          <cell r="AS3528" t="str">
            <v>ETR</v>
          </cell>
          <cell r="AT3528" t="str">
            <v>Electric</v>
          </cell>
          <cell r="AU3528">
            <v>43235</v>
          </cell>
          <cell r="AV3528">
            <v>117500</v>
          </cell>
          <cell r="AW3528">
            <v>8.23</v>
          </cell>
          <cell r="AX3528">
            <v>10.65</v>
          </cell>
          <cell r="AY3528">
            <v>50.9</v>
          </cell>
          <cell r="AZ3528">
            <v>2571695.327</v>
          </cell>
          <cell r="BA3528">
            <v>43454</v>
          </cell>
          <cell r="BB3528">
            <v>53200</v>
          </cell>
          <cell r="BC3528" t="str">
            <v>NA</v>
          </cell>
          <cell r="BD3528" t="str">
            <v>NA</v>
          </cell>
          <cell r="BE3528" t="str">
            <v>NA</v>
          </cell>
          <cell r="BF3528">
            <v>43100</v>
          </cell>
          <cell r="BG3528" t="str">
            <v>NA</v>
          </cell>
          <cell r="BI3528" t="str">
            <v>Vertically Integrated</v>
          </cell>
          <cell r="BJ3528" t="str">
            <v>Settled</v>
          </cell>
          <cell r="BK3528" t="str">
            <v>No</v>
          </cell>
          <cell r="BL3528" t="str">
            <v>Yes</v>
          </cell>
        </row>
        <row r="3529">
          <cell r="AE3529">
            <v>333</v>
          </cell>
          <cell r="AF3529">
            <v>0</v>
          </cell>
          <cell r="AG3529">
            <v>1</v>
          </cell>
          <cell r="AH3529">
            <v>1</v>
          </cell>
          <cell r="AI3529">
            <v>1</v>
          </cell>
          <cell r="AJ3529">
            <v>0</v>
          </cell>
          <cell r="AL3529">
            <v>55</v>
          </cell>
          <cell r="AM3529">
            <v>217</v>
          </cell>
          <cell r="AO3529" t="str">
            <v>D-48401</v>
          </cell>
          <cell r="AP3529">
            <v>3318</v>
          </cell>
          <cell r="AQ3529" t="str">
            <v>TX</v>
          </cell>
          <cell r="AR3529" t="str">
            <v>Texas-New Mexico Power Company</v>
          </cell>
          <cell r="AS3529" t="str">
            <v>TXNM</v>
          </cell>
          <cell r="AT3529" t="str">
            <v>Electric</v>
          </cell>
          <cell r="AU3529">
            <v>43250</v>
          </cell>
          <cell r="AV3529">
            <v>31283.491000000002</v>
          </cell>
          <cell r="AW3529">
            <v>8.85</v>
          </cell>
          <cell r="AX3529">
            <v>10.5</v>
          </cell>
          <cell r="AY3529">
            <v>50</v>
          </cell>
          <cell r="AZ3529">
            <v>522410.95300000004</v>
          </cell>
          <cell r="BA3529">
            <v>43454</v>
          </cell>
          <cell r="BB3529">
            <v>22786.006000000001</v>
          </cell>
          <cell r="BC3529">
            <v>7.89</v>
          </cell>
          <cell r="BD3529">
            <v>9.65</v>
          </cell>
          <cell r="BE3529">
            <v>45</v>
          </cell>
          <cell r="BF3529">
            <v>43100</v>
          </cell>
          <cell r="BG3529">
            <v>520297.75800000003</v>
          </cell>
          <cell r="BH3529" t="str">
            <v>Year-end</v>
          </cell>
          <cell r="BI3529" t="str">
            <v>Distribution</v>
          </cell>
          <cell r="BJ3529" t="str">
            <v>Settled</v>
          </cell>
          <cell r="BK3529" t="str">
            <v>No</v>
          </cell>
          <cell r="BL3529" t="str">
            <v>No</v>
          </cell>
        </row>
        <row r="3530">
          <cell r="AE3530">
            <v>333</v>
          </cell>
          <cell r="AF3530">
            <v>1</v>
          </cell>
          <cell r="AG3530">
            <v>1</v>
          </cell>
          <cell r="AH3530">
            <v>1</v>
          </cell>
          <cell r="AI3530">
            <v>1</v>
          </cell>
          <cell r="AJ3530">
            <v>0</v>
          </cell>
          <cell r="AL3530">
            <v>55</v>
          </cell>
          <cell r="AM3530">
            <v>217</v>
          </cell>
          <cell r="AO3530" t="str">
            <v>D-49421</v>
          </cell>
          <cell r="AP3530">
            <v>3464</v>
          </cell>
          <cell r="AQ3530" t="str">
            <v>TX</v>
          </cell>
          <cell r="AR3530" t="str">
            <v>CenterPoint Energy Houston Electric, LLC</v>
          </cell>
          <cell r="AS3530" t="str">
            <v>CNP</v>
          </cell>
          <cell r="AT3530" t="str">
            <v>Electric</v>
          </cell>
          <cell r="AU3530">
            <v>43560</v>
          </cell>
          <cell r="AV3530">
            <v>188867.228</v>
          </cell>
          <cell r="AW3530">
            <v>7.39</v>
          </cell>
          <cell r="AX3530">
            <v>10.4</v>
          </cell>
          <cell r="AY3530">
            <v>50</v>
          </cell>
          <cell r="AZ3530">
            <v>6415236</v>
          </cell>
          <cell r="BA3530">
            <v>43875</v>
          </cell>
          <cell r="BB3530">
            <v>55941.87</v>
          </cell>
          <cell r="BC3530">
            <v>6.51</v>
          </cell>
          <cell r="BD3530">
            <v>9.4</v>
          </cell>
          <cell r="BE3530">
            <v>42.5</v>
          </cell>
          <cell r="BF3530">
            <v>43465</v>
          </cell>
          <cell r="BG3530">
            <v>6266073</v>
          </cell>
          <cell r="BH3530" t="str">
            <v>Year-end</v>
          </cell>
          <cell r="BI3530" t="str">
            <v>Distribution</v>
          </cell>
          <cell r="BJ3530" t="str">
            <v>Settled</v>
          </cell>
          <cell r="BK3530" t="str">
            <v>No</v>
          </cell>
          <cell r="BL3530" t="str">
            <v>No</v>
          </cell>
        </row>
        <row r="3531">
          <cell r="AE3531">
            <v>333</v>
          </cell>
          <cell r="AF3531">
            <v>1</v>
          </cell>
          <cell r="AG3531">
            <v>1</v>
          </cell>
          <cell r="AH3531">
            <v>1</v>
          </cell>
          <cell r="AI3531">
            <v>1</v>
          </cell>
          <cell r="AJ3531">
            <v>0</v>
          </cell>
          <cell r="AL3531">
            <v>55</v>
          </cell>
          <cell r="AM3531">
            <v>218</v>
          </cell>
          <cell r="AO3531" t="str">
            <v>D-49494</v>
          </cell>
          <cell r="AP3531">
            <v>3479</v>
          </cell>
          <cell r="AQ3531" t="str">
            <v>TX</v>
          </cell>
          <cell r="AR3531" t="str">
            <v>AEP Texas Inc.</v>
          </cell>
          <cell r="AS3531" t="str">
            <v>AEP</v>
          </cell>
          <cell r="AT3531" t="str">
            <v>Electric</v>
          </cell>
          <cell r="AU3531">
            <v>43586</v>
          </cell>
          <cell r="AV3531">
            <v>59076.15</v>
          </cell>
          <cell r="AW3531">
            <v>7.08</v>
          </cell>
          <cell r="AX3531">
            <v>10.5</v>
          </cell>
          <cell r="AY3531">
            <v>45</v>
          </cell>
          <cell r="AZ3531">
            <v>2433984.8000000003</v>
          </cell>
          <cell r="BA3531">
            <v>43888</v>
          </cell>
          <cell r="BB3531">
            <v>742.70699999999999</v>
          </cell>
          <cell r="BC3531">
            <v>6.45</v>
          </cell>
          <cell r="BD3531">
            <v>9.4</v>
          </cell>
          <cell r="BE3531">
            <v>42.5</v>
          </cell>
          <cell r="BF3531">
            <v>43465</v>
          </cell>
          <cell r="BG3531">
            <v>2403985.531</v>
          </cell>
          <cell r="BH3531" t="str">
            <v>Year-end</v>
          </cell>
          <cell r="BI3531" t="str">
            <v>Distribution</v>
          </cell>
          <cell r="BJ3531" t="str">
            <v>Settled</v>
          </cell>
          <cell r="BK3531" t="str">
            <v>No</v>
          </cell>
          <cell r="BL3531" t="str">
            <v>No</v>
          </cell>
        </row>
        <row r="3532">
          <cell r="AE3532">
            <v>334</v>
          </cell>
          <cell r="AF3532">
            <v>1</v>
          </cell>
          <cell r="AG3532">
            <v>1</v>
          </cell>
          <cell r="AH3532">
            <v>1</v>
          </cell>
          <cell r="AI3532">
            <v>1</v>
          </cell>
          <cell r="AJ3532">
            <v>1</v>
          </cell>
          <cell r="AL3532">
            <v>55</v>
          </cell>
          <cell r="AM3532">
            <v>218</v>
          </cell>
          <cell r="AO3532" t="str">
            <v>D-GUD-10779 (Mid-Tex Division)</v>
          </cell>
          <cell r="AP3532">
            <v>3524</v>
          </cell>
          <cell r="AQ3532" t="str">
            <v>TX</v>
          </cell>
          <cell r="AR3532" t="str">
            <v>Atmos Energy Corporation</v>
          </cell>
          <cell r="AT3532" t="str">
            <v>Natural Gas</v>
          </cell>
          <cell r="AU3532">
            <v>43384</v>
          </cell>
          <cell r="AV3532">
            <v>4300</v>
          </cell>
          <cell r="AW3532">
            <v>8.39</v>
          </cell>
          <cell r="AX3532">
            <v>10.5</v>
          </cell>
          <cell r="AY3532">
            <v>60.18</v>
          </cell>
          <cell r="AZ3532">
            <v>2574000</v>
          </cell>
          <cell r="BA3532">
            <v>43606</v>
          </cell>
          <cell r="BB3532">
            <v>2160.4940000000001</v>
          </cell>
          <cell r="BC3532">
            <v>7.97</v>
          </cell>
          <cell r="BD3532">
            <v>9.8000000000000007</v>
          </cell>
          <cell r="BE3532">
            <v>60.18</v>
          </cell>
          <cell r="BF3532">
            <v>43100</v>
          </cell>
          <cell r="BG3532">
            <v>2572769.0550000002</v>
          </cell>
          <cell r="BH3532" t="str">
            <v>Year-end</v>
          </cell>
          <cell r="BI3532" t="str">
            <v>Distribution</v>
          </cell>
          <cell r="BJ3532" t="str">
            <v>Settled</v>
          </cell>
          <cell r="BK3532" t="str">
            <v>No</v>
          </cell>
          <cell r="BL3532" t="str">
            <v>No</v>
          </cell>
        </row>
        <row r="3533">
          <cell r="AE3533">
            <v>334</v>
          </cell>
          <cell r="AF3533">
            <v>1</v>
          </cell>
          <cell r="AG3533">
            <v>1</v>
          </cell>
          <cell r="AH3533">
            <v>1</v>
          </cell>
          <cell r="AI3533">
            <v>1</v>
          </cell>
          <cell r="AJ3533">
            <v>0</v>
          </cell>
          <cell r="AL3533">
            <v>55</v>
          </cell>
          <cell r="AM3533">
            <v>218</v>
          </cell>
          <cell r="AO3533" t="str">
            <v>D-49831</v>
          </cell>
          <cell r="AP3533">
            <v>3542</v>
          </cell>
          <cell r="AQ3533" t="str">
            <v>TX</v>
          </cell>
          <cell r="AR3533" t="str">
            <v>Southwestern Public Service Company</v>
          </cell>
          <cell r="AS3533" t="str">
            <v>XEL</v>
          </cell>
          <cell r="AT3533" t="str">
            <v>Electric</v>
          </cell>
          <cell r="AU3533">
            <v>43685</v>
          </cell>
          <cell r="AV3533">
            <v>129651.22200000001</v>
          </cell>
          <cell r="AW3533">
            <v>7.49</v>
          </cell>
          <cell r="AX3533">
            <v>10.1</v>
          </cell>
          <cell r="AY3533">
            <v>54.62</v>
          </cell>
          <cell r="AZ3533">
            <v>2581626.92</v>
          </cell>
          <cell r="BA3533">
            <v>44070</v>
          </cell>
          <cell r="BB3533">
            <v>88000</v>
          </cell>
          <cell r="BC3533">
            <v>7.13</v>
          </cell>
          <cell r="BD3533">
            <v>9.4499999999999993</v>
          </cell>
          <cell r="BE3533">
            <v>54.62</v>
          </cell>
          <cell r="BF3533">
            <v>43646</v>
          </cell>
          <cell r="BG3533" t="str">
            <v>NA</v>
          </cell>
          <cell r="BH3533" t="str">
            <v>Year-end</v>
          </cell>
          <cell r="BI3533" t="str">
            <v>Vertically Integrated</v>
          </cell>
          <cell r="BJ3533" t="str">
            <v>Settled</v>
          </cell>
          <cell r="BK3533" t="str">
            <v>No</v>
          </cell>
          <cell r="BL3533" t="str">
            <v>Yes</v>
          </cell>
        </row>
        <row r="3534">
          <cell r="AE3534">
            <v>335</v>
          </cell>
          <cell r="AF3534">
            <v>1</v>
          </cell>
          <cell r="AG3534">
            <v>1</v>
          </cell>
          <cell r="AH3534">
            <v>1</v>
          </cell>
          <cell r="AI3534">
            <v>1</v>
          </cell>
          <cell r="AJ3534">
            <v>1</v>
          </cell>
          <cell r="AL3534">
            <v>55</v>
          </cell>
          <cell r="AM3534">
            <v>218</v>
          </cell>
          <cell r="AO3534" t="str">
            <v>D-GUD-10900</v>
          </cell>
          <cell r="AP3534">
            <v>3640</v>
          </cell>
          <cell r="AQ3534" t="str">
            <v>TX</v>
          </cell>
          <cell r="AR3534" t="str">
            <v>Atmos Energy Corporation</v>
          </cell>
          <cell r="AT3534" t="str">
            <v>Natural Gas</v>
          </cell>
          <cell r="AU3534">
            <v>43735</v>
          </cell>
          <cell r="AV3534">
            <v>300</v>
          </cell>
          <cell r="AW3534">
            <v>7.71</v>
          </cell>
          <cell r="AX3534">
            <v>9.8000000000000007</v>
          </cell>
          <cell r="AY3534">
            <v>60.12</v>
          </cell>
          <cell r="AZ3534">
            <v>37400</v>
          </cell>
          <cell r="BA3534">
            <v>43942</v>
          </cell>
          <cell r="BB3534">
            <v>-300</v>
          </cell>
          <cell r="BC3534">
            <v>7.71</v>
          </cell>
          <cell r="BD3534">
            <v>9.8000000000000007</v>
          </cell>
          <cell r="BE3534">
            <v>60.12</v>
          </cell>
          <cell r="BG3534" t="str">
            <v>NA</v>
          </cell>
          <cell r="BI3534" t="str">
            <v>Distribution</v>
          </cell>
          <cell r="BJ3534" t="str">
            <v>Settled</v>
          </cell>
          <cell r="BK3534" t="str">
            <v>No</v>
          </cell>
          <cell r="BL3534" t="str">
            <v>No</v>
          </cell>
        </row>
        <row r="3535">
          <cell r="AE3535">
            <v>336</v>
          </cell>
          <cell r="AF3535">
            <v>1</v>
          </cell>
          <cell r="AG3535">
            <v>1</v>
          </cell>
          <cell r="AH3535">
            <v>1</v>
          </cell>
          <cell r="AI3535">
            <v>1</v>
          </cell>
          <cell r="AJ3535">
            <v>1</v>
          </cell>
          <cell r="AL3535">
            <v>55</v>
          </cell>
          <cell r="AM3535">
            <v>218</v>
          </cell>
          <cell r="AO3535" t="str">
            <v>D-GUD-10928 (Central-Gulf)</v>
          </cell>
          <cell r="AP3535">
            <v>3650</v>
          </cell>
          <cell r="AQ3535" t="str">
            <v>TX</v>
          </cell>
          <cell r="AR3535" t="str">
            <v>Texas Gas Service Company, Inc.</v>
          </cell>
          <cell r="AS3535" t="str">
            <v>OGS</v>
          </cell>
          <cell r="AT3535" t="str">
            <v>Natural Gas</v>
          </cell>
          <cell r="AU3535">
            <v>43819</v>
          </cell>
          <cell r="AV3535">
            <v>17046.666000000001</v>
          </cell>
          <cell r="AW3535">
            <v>7.93</v>
          </cell>
          <cell r="AX3535">
            <v>10</v>
          </cell>
          <cell r="AY3535">
            <v>62.12</v>
          </cell>
          <cell r="AZ3535">
            <v>473468.03600000002</v>
          </cell>
          <cell r="BA3535">
            <v>44047</v>
          </cell>
          <cell r="BB3535">
            <v>10300</v>
          </cell>
          <cell r="BC3535">
            <v>7.46</v>
          </cell>
          <cell r="BD3535">
            <v>9.5</v>
          </cell>
          <cell r="BE3535">
            <v>59</v>
          </cell>
          <cell r="BF3535">
            <v>43646</v>
          </cell>
          <cell r="BG3535" t="str">
            <v>NA</v>
          </cell>
          <cell r="BI3535" t="str">
            <v>Distribution</v>
          </cell>
          <cell r="BJ3535" t="str">
            <v>Settled</v>
          </cell>
          <cell r="BK3535" t="str">
            <v>No</v>
          </cell>
          <cell r="BL3535" t="str">
            <v>No</v>
          </cell>
        </row>
        <row r="3536">
          <cell r="AE3536">
            <v>337</v>
          </cell>
          <cell r="AF3536">
            <v>1</v>
          </cell>
          <cell r="AG3536">
            <v>1</v>
          </cell>
          <cell r="AH3536">
            <v>1</v>
          </cell>
          <cell r="AI3536">
            <v>1</v>
          </cell>
          <cell r="AJ3536">
            <v>1</v>
          </cell>
          <cell r="AL3536">
            <v>55</v>
          </cell>
          <cell r="AM3536">
            <v>218</v>
          </cell>
          <cell r="AO3536" t="str">
            <v>D-GUD-10920</v>
          </cell>
          <cell r="AP3536">
            <v>3672</v>
          </cell>
          <cell r="AQ3536" t="str">
            <v>TX</v>
          </cell>
          <cell r="AR3536" t="str">
            <v>CenterPoint Energy Resources Corp.</v>
          </cell>
          <cell r="AS3536" t="str">
            <v>CNP</v>
          </cell>
          <cell r="AT3536" t="str">
            <v>Natural Gas</v>
          </cell>
          <cell r="AU3536">
            <v>43783</v>
          </cell>
          <cell r="AV3536">
            <v>6816</v>
          </cell>
          <cell r="AW3536">
            <v>8.2200000000000006</v>
          </cell>
          <cell r="AX3536">
            <v>10.4</v>
          </cell>
          <cell r="AY3536">
            <v>58</v>
          </cell>
          <cell r="AZ3536" t="str">
            <v>NA</v>
          </cell>
          <cell r="BA3536">
            <v>43998</v>
          </cell>
          <cell r="BB3536">
            <v>4000</v>
          </cell>
          <cell r="BC3536">
            <v>7.38</v>
          </cell>
          <cell r="BD3536">
            <v>9.65</v>
          </cell>
          <cell r="BE3536">
            <v>56.95</v>
          </cell>
          <cell r="BF3536">
            <v>43646</v>
          </cell>
          <cell r="BG3536">
            <v>280512.76500000001</v>
          </cell>
          <cell r="BH3536" t="str">
            <v>Year-end</v>
          </cell>
          <cell r="BI3536" t="str">
            <v>Distribution</v>
          </cell>
          <cell r="BJ3536" t="str">
            <v>Settled</v>
          </cell>
          <cell r="BK3536" t="str">
            <v>No</v>
          </cell>
          <cell r="BL3536" t="str">
            <v>No</v>
          </cell>
        </row>
        <row r="3537">
          <cell r="AE3537">
            <v>337</v>
          </cell>
          <cell r="AF3537">
            <v>1</v>
          </cell>
          <cell r="AG3537">
            <v>1</v>
          </cell>
          <cell r="AH3537">
            <v>1</v>
          </cell>
          <cell r="AI3537">
            <v>1</v>
          </cell>
          <cell r="AJ3537">
            <v>0</v>
          </cell>
          <cell r="AL3537">
            <v>55</v>
          </cell>
          <cell r="AM3537">
            <v>218</v>
          </cell>
          <cell r="AO3537" t="str">
            <v>D-51206</v>
          </cell>
          <cell r="AP3537">
            <v>3689</v>
          </cell>
          <cell r="AQ3537" t="str">
            <v>TX</v>
          </cell>
          <cell r="AR3537" t="str">
            <v>Lone Star Transmission, LLC</v>
          </cell>
          <cell r="AS3537" t="str">
            <v>NEE</v>
          </cell>
          <cell r="AT3537" t="str">
            <v>Electric</v>
          </cell>
          <cell r="AU3537">
            <v>44064</v>
          </cell>
          <cell r="AV3537">
            <v>-5300</v>
          </cell>
          <cell r="AW3537" t="str">
            <v>NA</v>
          </cell>
          <cell r="AX3537" t="str">
            <v>NA</v>
          </cell>
          <cell r="AY3537" t="str">
            <v>NA</v>
          </cell>
          <cell r="AZ3537" t="str">
            <v>NA</v>
          </cell>
          <cell r="BA3537">
            <v>44098</v>
          </cell>
          <cell r="BB3537">
            <v>-5300</v>
          </cell>
          <cell r="BC3537" t="str">
            <v>NA</v>
          </cell>
          <cell r="BD3537" t="str">
            <v>NA</v>
          </cell>
          <cell r="BE3537" t="str">
            <v>NA</v>
          </cell>
          <cell r="BG3537" t="str">
            <v>NA</v>
          </cell>
          <cell r="BI3537" t="str">
            <v>Transmission</v>
          </cell>
          <cell r="BJ3537" t="str">
            <v>Settled</v>
          </cell>
          <cell r="BK3537" t="str">
            <v>No</v>
          </cell>
          <cell r="BL3537" t="str">
            <v>No</v>
          </cell>
        </row>
        <row r="3538">
          <cell r="AE3538">
            <v>337</v>
          </cell>
          <cell r="AF3538">
            <v>0</v>
          </cell>
          <cell r="AG3538">
            <v>1</v>
          </cell>
          <cell r="AH3538">
            <v>1</v>
          </cell>
          <cell r="AI3538">
            <v>1</v>
          </cell>
          <cell r="AJ3538">
            <v>0</v>
          </cell>
          <cell r="AL3538">
            <v>55</v>
          </cell>
          <cell r="AM3538">
            <v>218</v>
          </cell>
          <cell r="AO3538" t="str">
            <v>D-46585</v>
          </cell>
          <cell r="AP3538">
            <v>3690</v>
          </cell>
          <cell r="AQ3538" t="str">
            <v>TX</v>
          </cell>
          <cell r="AR3538" t="str">
            <v>Lone Star Transmission, LLC</v>
          </cell>
          <cell r="AS3538" t="str">
            <v>NEE</v>
          </cell>
          <cell r="AT3538" t="str">
            <v>Electric</v>
          </cell>
          <cell r="AU3538">
            <v>42690</v>
          </cell>
          <cell r="AV3538">
            <v>-6000</v>
          </cell>
          <cell r="AW3538" t="str">
            <v>NA</v>
          </cell>
          <cell r="AX3538" t="str">
            <v>NA</v>
          </cell>
          <cell r="AY3538" t="str">
            <v>NA</v>
          </cell>
          <cell r="AZ3538" t="str">
            <v>NA</v>
          </cell>
          <cell r="BA3538">
            <v>42720</v>
          </cell>
          <cell r="BB3538">
            <v>-6000</v>
          </cell>
          <cell r="BC3538" t="str">
            <v>NA</v>
          </cell>
          <cell r="BD3538" t="str">
            <v>NA</v>
          </cell>
          <cell r="BE3538" t="str">
            <v>NA</v>
          </cell>
          <cell r="BG3538" t="str">
            <v>NA</v>
          </cell>
          <cell r="BI3538" t="str">
            <v>Transmission</v>
          </cell>
          <cell r="BJ3538" t="str">
            <v>Settled</v>
          </cell>
          <cell r="BK3538" t="str">
            <v>No</v>
          </cell>
          <cell r="BL3538" t="str">
            <v>No</v>
          </cell>
        </row>
        <row r="3539">
          <cell r="AE3539">
            <v>337</v>
          </cell>
          <cell r="AF3539">
            <v>1</v>
          </cell>
          <cell r="AG3539">
            <v>1</v>
          </cell>
          <cell r="AH3539">
            <v>1</v>
          </cell>
          <cell r="AI3539">
            <v>1</v>
          </cell>
          <cell r="AJ3539">
            <v>0</v>
          </cell>
          <cell r="AL3539">
            <v>55</v>
          </cell>
          <cell r="AM3539">
            <v>218</v>
          </cell>
          <cell r="AO3539" t="str">
            <v>D-48874</v>
          </cell>
          <cell r="AP3539">
            <v>3691</v>
          </cell>
          <cell r="AQ3539" t="str">
            <v>TX</v>
          </cell>
          <cell r="AR3539" t="str">
            <v>Wind Energy Transmission Texas, LLC</v>
          </cell>
          <cell r="AT3539" t="str">
            <v>Electric</v>
          </cell>
          <cell r="AU3539">
            <v>43385</v>
          </cell>
          <cell r="AV3539" t="str">
            <v>NA</v>
          </cell>
          <cell r="AW3539" t="str">
            <v>NA</v>
          </cell>
          <cell r="AX3539" t="str">
            <v>NA</v>
          </cell>
          <cell r="AY3539" t="str">
            <v>NA</v>
          </cell>
          <cell r="AZ3539" t="str">
            <v>NA</v>
          </cell>
          <cell r="BA3539">
            <v>43474</v>
          </cell>
          <cell r="BB3539">
            <v>-16000</v>
          </cell>
          <cell r="BC3539" t="str">
            <v>NA</v>
          </cell>
          <cell r="BD3539" t="str">
            <v>NA</v>
          </cell>
          <cell r="BE3539" t="str">
            <v>NA</v>
          </cell>
          <cell r="BG3539" t="str">
            <v>NA</v>
          </cell>
          <cell r="BI3539" t="str">
            <v>Transmission</v>
          </cell>
          <cell r="BJ3539" t="str">
            <v>Settled</v>
          </cell>
          <cell r="BK3539" t="str">
            <v>No</v>
          </cell>
          <cell r="BL3539" t="str">
            <v>No</v>
          </cell>
        </row>
        <row r="3540">
          <cell r="AE3540">
            <v>337</v>
          </cell>
          <cell r="AF3540">
            <v>0</v>
          </cell>
          <cell r="AG3540">
            <v>1</v>
          </cell>
          <cell r="AH3540">
            <v>1</v>
          </cell>
          <cell r="AI3540">
            <v>1</v>
          </cell>
          <cell r="AJ3540">
            <v>0</v>
          </cell>
          <cell r="AL3540">
            <v>55</v>
          </cell>
          <cell r="AM3540">
            <v>218</v>
          </cell>
          <cell r="AO3540" t="str">
            <v>D-44746</v>
          </cell>
          <cell r="AP3540">
            <v>3692</v>
          </cell>
          <cell r="AQ3540" t="str">
            <v>TX</v>
          </cell>
          <cell r="AR3540" t="str">
            <v>Wind Energy Transmission Texas, LLC</v>
          </cell>
          <cell r="AT3540" t="str">
            <v>Electric</v>
          </cell>
          <cell r="AU3540">
            <v>42152</v>
          </cell>
          <cell r="AV3540">
            <v>80528.649000000005</v>
          </cell>
          <cell r="AW3540">
            <v>6.82</v>
          </cell>
          <cell r="AX3540">
            <v>10.25</v>
          </cell>
          <cell r="AY3540">
            <v>45</v>
          </cell>
          <cell r="AZ3540">
            <v>847331.59299999999</v>
          </cell>
          <cell r="BA3540">
            <v>42272</v>
          </cell>
          <cell r="BB3540">
            <v>71732.459000000003</v>
          </cell>
          <cell r="BC3540">
            <v>6.25</v>
          </cell>
          <cell r="BD3540">
            <v>9.6</v>
          </cell>
          <cell r="BE3540">
            <v>40</v>
          </cell>
          <cell r="BF3540">
            <v>42004</v>
          </cell>
          <cell r="BG3540">
            <v>847331.59299999999</v>
          </cell>
          <cell r="BH3540" t="str">
            <v>Year-end</v>
          </cell>
          <cell r="BI3540" t="str">
            <v>Transmission</v>
          </cell>
          <cell r="BJ3540" t="str">
            <v>Settled</v>
          </cell>
          <cell r="BK3540" t="str">
            <v>No</v>
          </cell>
          <cell r="BL3540" t="str">
            <v>No</v>
          </cell>
        </row>
        <row r="3541">
          <cell r="AE3541">
            <v>337</v>
          </cell>
          <cell r="AF3541">
            <v>1</v>
          </cell>
          <cell r="AG3541">
            <v>1</v>
          </cell>
          <cell r="AH3541">
            <v>1</v>
          </cell>
          <cell r="AI3541">
            <v>1</v>
          </cell>
          <cell r="AJ3541">
            <v>0</v>
          </cell>
          <cell r="AL3541">
            <v>55</v>
          </cell>
          <cell r="AM3541">
            <v>218</v>
          </cell>
          <cell r="AO3541" t="str">
            <v>D-51415</v>
          </cell>
          <cell r="AP3541">
            <v>3713</v>
          </cell>
          <cell r="AQ3541" t="str">
            <v>TX</v>
          </cell>
          <cell r="AR3541" t="str">
            <v>Southwestern Electric Power Company</v>
          </cell>
          <cell r="AS3541" t="str">
            <v>AEP</v>
          </cell>
          <cell r="AT3541" t="str">
            <v>Electric</v>
          </cell>
          <cell r="AU3541">
            <v>44117</v>
          </cell>
          <cell r="AV3541">
            <v>105026.238</v>
          </cell>
          <cell r="AW3541">
            <v>7.22</v>
          </cell>
          <cell r="AX3541">
            <v>10.35</v>
          </cell>
          <cell r="AY3541">
            <v>49.37</v>
          </cell>
          <cell r="AZ3541">
            <v>2025542.2380000001</v>
          </cell>
          <cell r="BA3541">
            <v>44518</v>
          </cell>
          <cell r="BB3541">
            <v>55425.190999999999</v>
          </cell>
          <cell r="BC3541">
            <v>6.69</v>
          </cell>
          <cell r="BD3541">
            <v>9.25</v>
          </cell>
          <cell r="BE3541">
            <v>49.37</v>
          </cell>
          <cell r="BF3541">
            <v>43921</v>
          </cell>
          <cell r="BG3541">
            <v>1794994.7390000001</v>
          </cell>
          <cell r="BH3541" t="str">
            <v>Year-end</v>
          </cell>
          <cell r="BI3541" t="str">
            <v>Vertically Integrated</v>
          </cell>
          <cell r="BJ3541" t="str">
            <v>Fully Litigated</v>
          </cell>
          <cell r="BK3541" t="str">
            <v>No</v>
          </cell>
          <cell r="BL3541" t="str">
            <v>No</v>
          </cell>
        </row>
        <row r="3542">
          <cell r="AE3542">
            <v>337</v>
          </cell>
          <cell r="AF3542">
            <v>1</v>
          </cell>
          <cell r="AG3542">
            <v>1</v>
          </cell>
          <cell r="AH3542">
            <v>1</v>
          </cell>
          <cell r="AI3542">
            <v>1</v>
          </cell>
          <cell r="AJ3542">
            <v>0</v>
          </cell>
          <cell r="AL3542">
            <v>55</v>
          </cell>
          <cell r="AM3542">
            <v>218</v>
          </cell>
          <cell r="AO3542" t="str">
            <v>D-51534</v>
          </cell>
          <cell r="AP3542">
            <v>3735</v>
          </cell>
          <cell r="AQ3542" t="str">
            <v>TX</v>
          </cell>
          <cell r="AR3542" t="str">
            <v>Cross Texas Transmission, LLC</v>
          </cell>
          <cell r="AT3542" t="str">
            <v>Electric</v>
          </cell>
          <cell r="AU3542">
            <v>44154</v>
          </cell>
          <cell r="AV3542">
            <v>-8850</v>
          </cell>
          <cell r="AW3542" t="str">
            <v>NA</v>
          </cell>
          <cell r="AX3542" t="str">
            <v>NA</v>
          </cell>
          <cell r="AY3542" t="str">
            <v>NA</v>
          </cell>
          <cell r="AZ3542" t="str">
            <v>NA</v>
          </cell>
          <cell r="BA3542">
            <v>44210</v>
          </cell>
          <cell r="BB3542">
            <v>-8850</v>
          </cell>
          <cell r="BC3542" t="str">
            <v>NA</v>
          </cell>
          <cell r="BD3542" t="str">
            <v>NA</v>
          </cell>
          <cell r="BE3542" t="str">
            <v>NA</v>
          </cell>
          <cell r="BG3542" t="str">
            <v>NA</v>
          </cell>
          <cell r="BI3542" t="str">
            <v>Transmission</v>
          </cell>
          <cell r="BJ3542" t="str">
            <v>Settled</v>
          </cell>
          <cell r="BK3542" t="str">
            <v>No</v>
          </cell>
          <cell r="BL3542" t="str">
            <v>No</v>
          </cell>
        </row>
        <row r="3543">
          <cell r="AE3543">
            <v>337</v>
          </cell>
          <cell r="AF3543">
            <v>1</v>
          </cell>
          <cell r="AG3543">
            <v>1</v>
          </cell>
          <cell r="AH3543">
            <v>1</v>
          </cell>
          <cell r="AI3543">
            <v>1</v>
          </cell>
          <cell r="AJ3543">
            <v>0</v>
          </cell>
          <cell r="AL3543">
            <v>55</v>
          </cell>
          <cell r="AM3543">
            <v>218</v>
          </cell>
          <cell r="AO3543" t="str">
            <v>D-51583</v>
          </cell>
          <cell r="AP3543">
            <v>3742</v>
          </cell>
          <cell r="AQ3543" t="str">
            <v>TX</v>
          </cell>
          <cell r="AR3543" t="str">
            <v>Electric Transmission Texas, LLC</v>
          </cell>
          <cell r="AT3543" t="str">
            <v>Electric</v>
          </cell>
          <cell r="AU3543">
            <v>44169</v>
          </cell>
          <cell r="AV3543" t="str">
            <v>NA</v>
          </cell>
          <cell r="AW3543" t="str">
            <v>NA</v>
          </cell>
          <cell r="AX3543" t="str">
            <v>NA</v>
          </cell>
          <cell r="AY3543" t="str">
            <v>NA</v>
          </cell>
          <cell r="AZ3543" t="str">
            <v>NA</v>
          </cell>
          <cell r="BA3543">
            <v>44210</v>
          </cell>
          <cell r="BB3543">
            <v>-8300</v>
          </cell>
          <cell r="BC3543" t="str">
            <v>NA</v>
          </cell>
          <cell r="BD3543" t="str">
            <v>NA</v>
          </cell>
          <cell r="BE3543" t="str">
            <v>NA</v>
          </cell>
          <cell r="BF3543">
            <v>44104</v>
          </cell>
          <cell r="BG3543" t="str">
            <v>NA</v>
          </cell>
          <cell r="BI3543" t="str">
            <v>Transmission</v>
          </cell>
          <cell r="BJ3543" t="str">
            <v>Settled</v>
          </cell>
          <cell r="BK3543" t="str">
            <v>No</v>
          </cell>
          <cell r="BL3543" t="str">
            <v>No</v>
          </cell>
        </row>
        <row r="3544">
          <cell r="AE3544">
            <v>337</v>
          </cell>
          <cell r="AF3544">
            <v>1</v>
          </cell>
          <cell r="AG3544">
            <v>1</v>
          </cell>
          <cell r="AH3544">
            <v>1</v>
          </cell>
          <cell r="AI3544">
            <v>1</v>
          </cell>
          <cell r="AJ3544">
            <v>0</v>
          </cell>
          <cell r="AL3544">
            <v>55</v>
          </cell>
          <cell r="AM3544">
            <v>218</v>
          </cell>
          <cell r="AO3544" t="str">
            <v>D-51611</v>
          </cell>
          <cell r="AP3544">
            <v>3743</v>
          </cell>
          <cell r="AQ3544" t="str">
            <v>TX</v>
          </cell>
          <cell r="AR3544" t="str">
            <v>Sharyland Utilities, L.L.C.</v>
          </cell>
          <cell r="AS3544" t="str">
            <v>SRE</v>
          </cell>
          <cell r="AT3544" t="str">
            <v>Electric</v>
          </cell>
          <cell r="AU3544">
            <v>44183</v>
          </cell>
          <cell r="AV3544">
            <v>5866.308</v>
          </cell>
          <cell r="AW3544">
            <v>6.49</v>
          </cell>
          <cell r="AX3544">
            <v>10.35</v>
          </cell>
          <cell r="AY3544">
            <v>45</v>
          </cell>
          <cell r="AZ3544">
            <v>271637.69900000002</v>
          </cell>
          <cell r="BA3544">
            <v>44392</v>
          </cell>
          <cell r="BB3544">
            <v>2592.2080000000001</v>
          </cell>
          <cell r="BC3544">
            <v>5.75</v>
          </cell>
          <cell r="BD3544">
            <v>9.3800000000000008</v>
          </cell>
          <cell r="BE3544">
            <v>40</v>
          </cell>
          <cell r="BF3544">
            <v>44012</v>
          </cell>
          <cell r="BG3544">
            <v>272258.27400000003</v>
          </cell>
          <cell r="BH3544" t="str">
            <v>Year-end</v>
          </cell>
          <cell r="BI3544" t="str">
            <v>Transmission</v>
          </cell>
          <cell r="BJ3544" t="str">
            <v>Settled</v>
          </cell>
          <cell r="BK3544" t="str">
            <v>No</v>
          </cell>
          <cell r="BL3544" t="str">
            <v>No</v>
          </cell>
        </row>
        <row r="3545">
          <cell r="AE3545">
            <v>337</v>
          </cell>
          <cell r="AF3545">
            <v>1</v>
          </cell>
          <cell r="AG3545">
            <v>1</v>
          </cell>
          <cell r="AH3545">
            <v>1</v>
          </cell>
          <cell r="AI3545">
            <v>1</v>
          </cell>
          <cell r="AJ3545">
            <v>0</v>
          </cell>
          <cell r="AL3545">
            <v>55</v>
          </cell>
          <cell r="AM3545">
            <v>218</v>
          </cell>
          <cell r="AO3545" t="str">
            <v>D-52195</v>
          </cell>
          <cell r="AP3545">
            <v>3768</v>
          </cell>
          <cell r="AQ3545" t="str">
            <v>TX</v>
          </cell>
          <cell r="AR3545" t="str">
            <v>El Paso Electric Company</v>
          </cell>
          <cell r="AT3545" t="str">
            <v>Electric</v>
          </cell>
          <cell r="AU3545">
            <v>44348</v>
          </cell>
          <cell r="AV3545">
            <v>69688.576000000001</v>
          </cell>
          <cell r="AW3545">
            <v>7.99</v>
          </cell>
          <cell r="AX3545">
            <v>10.3</v>
          </cell>
          <cell r="AY3545">
            <v>51</v>
          </cell>
          <cell r="AZ3545">
            <v>2043901.676</v>
          </cell>
          <cell r="BA3545">
            <v>44819</v>
          </cell>
          <cell r="BB3545">
            <v>33020</v>
          </cell>
          <cell r="BC3545">
            <v>7.5</v>
          </cell>
          <cell r="BD3545">
            <v>9.35</v>
          </cell>
          <cell r="BE3545">
            <v>51</v>
          </cell>
          <cell r="BF3545">
            <v>44196</v>
          </cell>
          <cell r="BG3545" t="str">
            <v>NA</v>
          </cell>
          <cell r="BH3545" t="str">
            <v>Year-end</v>
          </cell>
          <cell r="BI3545" t="str">
            <v>Vertically Integrated</v>
          </cell>
          <cell r="BJ3545" t="str">
            <v>Settled</v>
          </cell>
          <cell r="BK3545" t="str">
            <v>No</v>
          </cell>
          <cell r="BL3545" t="str">
            <v>No</v>
          </cell>
        </row>
        <row r="3546">
          <cell r="AE3546">
            <v>337</v>
          </cell>
          <cell r="AF3546">
            <v>1</v>
          </cell>
          <cell r="AG3546">
            <v>1</v>
          </cell>
          <cell r="AH3546">
            <v>1</v>
          </cell>
          <cell r="AI3546">
            <v>1</v>
          </cell>
          <cell r="AJ3546">
            <v>0</v>
          </cell>
          <cell r="AL3546">
            <v>55</v>
          </cell>
          <cell r="AM3546">
            <v>218</v>
          </cell>
          <cell r="AO3546" t="str">
            <v>D-51802</v>
          </cell>
          <cell r="AP3546">
            <v>3771</v>
          </cell>
          <cell r="AQ3546" t="str">
            <v>TX</v>
          </cell>
          <cell r="AR3546" t="str">
            <v>Southwestern Public Service Company</v>
          </cell>
          <cell r="AS3546" t="str">
            <v>XEL</v>
          </cell>
          <cell r="AT3546" t="str">
            <v>Electric</v>
          </cell>
          <cell r="AU3546">
            <v>44235</v>
          </cell>
          <cell r="AV3546">
            <v>143060.61800000002</v>
          </cell>
          <cell r="AW3546">
            <v>7.56</v>
          </cell>
          <cell r="AX3546">
            <v>10.35</v>
          </cell>
          <cell r="AY3546">
            <v>54.6</v>
          </cell>
          <cell r="AZ3546">
            <v>3325208.2960000001</v>
          </cell>
          <cell r="BA3546">
            <v>44693</v>
          </cell>
          <cell r="BB3546">
            <v>88500</v>
          </cell>
          <cell r="BC3546" t="str">
            <v>NA</v>
          </cell>
          <cell r="BD3546" t="str">
            <v>NA</v>
          </cell>
          <cell r="BE3546" t="str">
            <v>NA</v>
          </cell>
          <cell r="BF3546">
            <v>44196</v>
          </cell>
          <cell r="BG3546" t="str">
            <v>NA</v>
          </cell>
          <cell r="BH3546" t="str">
            <v>Year-end</v>
          </cell>
          <cell r="BI3546" t="str">
            <v>Vertically Integrated</v>
          </cell>
          <cell r="BJ3546" t="str">
            <v>Settled</v>
          </cell>
          <cell r="BK3546" t="str">
            <v>No</v>
          </cell>
          <cell r="BL3546" t="str">
            <v>No</v>
          </cell>
        </row>
        <row r="3547">
          <cell r="AE3547">
            <v>337</v>
          </cell>
          <cell r="AF3547">
            <v>1</v>
          </cell>
          <cell r="AG3547">
            <v>1</v>
          </cell>
          <cell r="AH3547">
            <v>1</v>
          </cell>
          <cell r="AI3547">
            <v>1</v>
          </cell>
          <cell r="AJ3547">
            <v>0</v>
          </cell>
          <cell r="AL3547">
            <v>55</v>
          </cell>
          <cell r="AM3547">
            <v>218</v>
          </cell>
          <cell r="AO3547" t="str">
            <v>D-53601</v>
          </cell>
          <cell r="AP3547">
            <v>3994</v>
          </cell>
          <cell r="AQ3547" t="str">
            <v>TX</v>
          </cell>
          <cell r="AR3547" t="str">
            <v>Oncor Electric Delivery Company LLC</v>
          </cell>
          <cell r="AS3547" t="str">
            <v>SRE</v>
          </cell>
          <cell r="AT3547" t="str">
            <v>Electric</v>
          </cell>
          <cell r="AU3547">
            <v>44694</v>
          </cell>
          <cell r="AV3547">
            <v>250691.114</v>
          </cell>
          <cell r="AW3547">
            <v>7.05</v>
          </cell>
          <cell r="AX3547">
            <v>10.3</v>
          </cell>
          <cell r="AY3547">
            <v>45</v>
          </cell>
          <cell r="AZ3547">
            <v>18815928.376000002</v>
          </cell>
          <cell r="BA3547">
            <v>44994</v>
          </cell>
          <cell r="BB3547">
            <v>100535.52500000001</v>
          </cell>
          <cell r="BC3547">
            <v>6.65</v>
          </cell>
          <cell r="BD3547">
            <v>9.6999999999999993</v>
          </cell>
          <cell r="BE3547">
            <v>42.5</v>
          </cell>
          <cell r="BF3547">
            <v>44561</v>
          </cell>
          <cell r="BG3547">
            <v>18618610.013</v>
          </cell>
          <cell r="BH3547" t="str">
            <v>Year-end</v>
          </cell>
          <cell r="BI3547" t="str">
            <v>Distribution</v>
          </cell>
          <cell r="BJ3547" t="str">
            <v>Fully Litigated</v>
          </cell>
          <cell r="BK3547" t="str">
            <v>No</v>
          </cell>
          <cell r="BL3547" t="str">
            <v>No</v>
          </cell>
        </row>
        <row r="3548">
          <cell r="AE3548">
            <v>337</v>
          </cell>
          <cell r="AF3548">
            <v>1</v>
          </cell>
          <cell r="AG3548">
            <v>1</v>
          </cell>
          <cell r="AH3548">
            <v>1</v>
          </cell>
          <cell r="AI3548">
            <v>1</v>
          </cell>
          <cell r="AJ3548">
            <v>0</v>
          </cell>
          <cell r="AL3548">
            <v>55</v>
          </cell>
          <cell r="AM3548">
            <v>218</v>
          </cell>
          <cell r="AO3548" t="str">
            <v>D-53719</v>
          </cell>
          <cell r="AP3548">
            <v>4026</v>
          </cell>
          <cell r="AQ3548" t="str">
            <v>TX</v>
          </cell>
          <cell r="AR3548" t="str">
            <v>Entergy Texas, Inc.</v>
          </cell>
          <cell r="AS3548" t="str">
            <v>ETR</v>
          </cell>
          <cell r="AT3548" t="str">
            <v>Electric</v>
          </cell>
          <cell r="AU3548">
            <v>44743</v>
          </cell>
          <cell r="AV3548">
            <v>131397.61199999999</v>
          </cell>
          <cell r="AW3548">
            <v>7.24</v>
          </cell>
          <cell r="AX3548">
            <v>10.8</v>
          </cell>
          <cell r="AY3548">
            <v>51.21</v>
          </cell>
          <cell r="AZ3548">
            <v>4412141.1399999997</v>
          </cell>
          <cell r="BA3548">
            <v>45141</v>
          </cell>
          <cell r="BB3548">
            <v>54000</v>
          </cell>
          <cell r="BC3548">
            <v>6.61</v>
          </cell>
          <cell r="BD3548">
            <v>9.57</v>
          </cell>
          <cell r="BE3548">
            <v>51.21</v>
          </cell>
          <cell r="BF3548">
            <v>45291</v>
          </cell>
          <cell r="BG3548" t="str">
            <v>NA</v>
          </cell>
          <cell r="BH3548" t="str">
            <v>Year-end</v>
          </cell>
          <cell r="BI3548" t="str">
            <v>Vertically Integrated</v>
          </cell>
          <cell r="BJ3548" t="str">
            <v>Settled</v>
          </cell>
          <cell r="BK3548" t="str">
            <v>No</v>
          </cell>
          <cell r="BL3548" t="str">
            <v>No</v>
          </cell>
        </row>
        <row r="3549">
          <cell r="AE3549">
            <v>337</v>
          </cell>
          <cell r="AF3549">
            <v>1</v>
          </cell>
          <cell r="AG3549">
            <v>1</v>
          </cell>
          <cell r="AH3549">
            <v>1</v>
          </cell>
          <cell r="AI3549">
            <v>1</v>
          </cell>
          <cell r="AJ3549">
            <v>0</v>
          </cell>
          <cell r="AL3549">
            <v>55</v>
          </cell>
          <cell r="AM3549">
            <v>218</v>
          </cell>
          <cell r="AO3549" t="str">
            <v>D-54348</v>
          </cell>
          <cell r="AP3549">
            <v>4088</v>
          </cell>
          <cell r="AQ3549" t="str">
            <v>TX</v>
          </cell>
          <cell r="AR3549" t="str">
            <v>Wind Energy Transmission Texas, LLC</v>
          </cell>
          <cell r="AT3549" t="str">
            <v>Electric</v>
          </cell>
          <cell r="AU3549">
            <v>44880</v>
          </cell>
          <cell r="AV3549" t="str">
            <v>NA</v>
          </cell>
          <cell r="AW3549" t="str">
            <v>NA</v>
          </cell>
          <cell r="AX3549" t="str">
            <v>NA</v>
          </cell>
          <cell r="AY3549" t="str">
            <v>NA</v>
          </cell>
          <cell r="AZ3549" t="str">
            <v>NA</v>
          </cell>
          <cell r="BA3549">
            <v>45008</v>
          </cell>
          <cell r="BB3549">
            <v>-8700</v>
          </cell>
          <cell r="BC3549" t="str">
            <v>NA</v>
          </cell>
          <cell r="BD3549" t="str">
            <v>NA</v>
          </cell>
          <cell r="BE3549" t="str">
            <v>NA</v>
          </cell>
          <cell r="BG3549" t="str">
            <v>NA</v>
          </cell>
          <cell r="BI3549" t="str">
            <v>Transmission</v>
          </cell>
          <cell r="BJ3549" t="str">
            <v>Settled</v>
          </cell>
          <cell r="BK3549" t="str">
            <v>No</v>
          </cell>
          <cell r="BL3549" t="str">
            <v>No</v>
          </cell>
        </row>
        <row r="3550">
          <cell r="AE3550">
            <v>337</v>
          </cell>
          <cell r="AF3550">
            <v>1</v>
          </cell>
          <cell r="AG3550">
            <v>1</v>
          </cell>
          <cell r="AH3550">
            <v>1</v>
          </cell>
          <cell r="AI3550">
            <v>1</v>
          </cell>
          <cell r="AJ3550">
            <v>0</v>
          </cell>
          <cell r="AL3550">
            <v>55</v>
          </cell>
          <cell r="AM3550">
            <v>218</v>
          </cell>
          <cell r="AO3550" t="str">
            <v>D-54502</v>
          </cell>
          <cell r="AP3550">
            <v>4110</v>
          </cell>
          <cell r="AQ3550" t="str">
            <v>TX</v>
          </cell>
          <cell r="AR3550" t="str">
            <v>Electric Transmission Texas, LLC</v>
          </cell>
          <cell r="AT3550" t="str">
            <v>Electric</v>
          </cell>
          <cell r="AU3550">
            <v>44915</v>
          </cell>
          <cell r="AV3550" t="str">
            <v>NA</v>
          </cell>
          <cell r="AW3550" t="str">
            <v>NA</v>
          </cell>
          <cell r="AX3550" t="str">
            <v>NA</v>
          </cell>
          <cell r="AY3550" t="str">
            <v>NA</v>
          </cell>
          <cell r="AZ3550" t="str">
            <v>NA</v>
          </cell>
          <cell r="BA3550">
            <v>44973</v>
          </cell>
          <cell r="BB3550">
            <v>-14000</v>
          </cell>
          <cell r="BC3550" t="str">
            <v>NA</v>
          </cell>
          <cell r="BD3550" t="str">
            <v>NA</v>
          </cell>
          <cell r="BE3550" t="str">
            <v>NA</v>
          </cell>
          <cell r="BF3550">
            <v>44742</v>
          </cell>
          <cell r="BG3550" t="str">
            <v>NA</v>
          </cell>
          <cell r="BI3550" t="str">
            <v>Transmission</v>
          </cell>
          <cell r="BJ3550" t="str">
            <v>Settled</v>
          </cell>
          <cell r="BK3550" t="str">
            <v>No</v>
          </cell>
          <cell r="BL3550" t="str">
            <v>No</v>
          </cell>
        </row>
        <row r="3551">
          <cell r="AE3551">
            <v>337</v>
          </cell>
          <cell r="AF3551">
            <v>1</v>
          </cell>
          <cell r="AG3551">
            <v>1</v>
          </cell>
          <cell r="AH3551">
            <v>1</v>
          </cell>
          <cell r="AI3551">
            <v>1</v>
          </cell>
          <cell r="AJ3551">
            <v>0</v>
          </cell>
          <cell r="AL3551">
            <v>55</v>
          </cell>
          <cell r="AM3551">
            <v>218</v>
          </cell>
          <cell r="AO3551" t="str">
            <v>D-54608</v>
          </cell>
          <cell r="AP3551">
            <v>4129</v>
          </cell>
          <cell r="AQ3551" t="str">
            <v>TX</v>
          </cell>
          <cell r="AR3551" t="str">
            <v>Electric Transmission Texas, LLC</v>
          </cell>
          <cell r="AT3551" t="str">
            <v>Electric</v>
          </cell>
          <cell r="AU3551">
            <v>44958</v>
          </cell>
          <cell r="AV3551">
            <v>37127.275000000001</v>
          </cell>
          <cell r="AW3551">
            <v>6.81</v>
          </cell>
          <cell r="AX3551">
            <v>10.25</v>
          </cell>
          <cell r="AY3551">
            <v>45</v>
          </cell>
          <cell r="AZ3551">
            <v>2555954.531</v>
          </cell>
          <cell r="BA3551">
            <v>44978</v>
          </cell>
          <cell r="BB3551" t="str">
            <v>NA</v>
          </cell>
          <cell r="BC3551" t="str">
            <v>NA</v>
          </cell>
          <cell r="BD3551" t="str">
            <v>NA</v>
          </cell>
          <cell r="BE3551" t="str">
            <v>NA</v>
          </cell>
          <cell r="BF3551">
            <v>44834</v>
          </cell>
          <cell r="BG3551" t="str">
            <v>NA</v>
          </cell>
          <cell r="BH3551" t="str">
            <v>Year-end</v>
          </cell>
          <cell r="BI3551" t="str">
            <v>Transmission</v>
          </cell>
          <cell r="BJ3551" t="str">
            <v>Settled</v>
          </cell>
          <cell r="BK3551" t="str">
            <v>No</v>
          </cell>
          <cell r="BL3551" t="str">
            <v>No</v>
          </cell>
        </row>
        <row r="3552">
          <cell r="AE3552">
            <v>337</v>
          </cell>
          <cell r="AF3552">
            <v>1</v>
          </cell>
          <cell r="AG3552">
            <v>1</v>
          </cell>
          <cell r="AH3552">
            <v>1</v>
          </cell>
          <cell r="AI3552">
            <v>1</v>
          </cell>
          <cell r="AJ3552">
            <v>0</v>
          </cell>
          <cell r="AL3552">
            <v>55</v>
          </cell>
          <cell r="AM3552">
            <v>218</v>
          </cell>
          <cell r="AO3552" t="str">
            <v>D-54634</v>
          </cell>
          <cell r="AP3552">
            <v>4132</v>
          </cell>
          <cell r="AQ3552" t="str">
            <v>TX</v>
          </cell>
          <cell r="AR3552" t="str">
            <v>Southwestern Public Service Company</v>
          </cell>
          <cell r="AS3552" t="str">
            <v>XEL</v>
          </cell>
          <cell r="AT3552" t="str">
            <v>Electric</v>
          </cell>
          <cell r="AU3552">
            <v>44965</v>
          </cell>
          <cell r="AV3552">
            <v>135614.622</v>
          </cell>
          <cell r="AW3552">
            <v>7.72</v>
          </cell>
          <cell r="AX3552">
            <v>10.65</v>
          </cell>
          <cell r="AY3552">
            <v>54.68</v>
          </cell>
          <cell r="AZ3552">
            <v>3575246.3450000002</v>
          </cell>
          <cell r="BA3552">
            <v>45393</v>
          </cell>
          <cell r="BB3552">
            <v>65000</v>
          </cell>
          <cell r="BC3552" t="str">
            <v>NA</v>
          </cell>
          <cell r="BD3552" t="str">
            <v>NA</v>
          </cell>
          <cell r="BE3552" t="str">
            <v>NA</v>
          </cell>
          <cell r="BF3552">
            <v>44926</v>
          </cell>
          <cell r="BG3552" t="str">
            <v>NA</v>
          </cell>
          <cell r="BI3552" t="str">
            <v>Vertically Integrated</v>
          </cell>
          <cell r="BJ3552" t="str">
            <v>Settled</v>
          </cell>
          <cell r="BK3552" t="str">
            <v>No</v>
          </cell>
          <cell r="BL3552" t="str">
            <v>Yes</v>
          </cell>
        </row>
        <row r="3553">
          <cell r="AE3553">
            <v>338</v>
          </cell>
          <cell r="AF3553">
            <v>1</v>
          </cell>
          <cell r="AG3553">
            <v>1</v>
          </cell>
          <cell r="AH3553">
            <v>1</v>
          </cell>
          <cell r="AI3553">
            <v>1</v>
          </cell>
          <cell r="AJ3553">
            <v>1</v>
          </cell>
          <cell r="AL3553">
            <v>55</v>
          </cell>
          <cell r="AM3553">
            <v>218</v>
          </cell>
          <cell r="AO3553" t="str">
            <v>D-OSS-22-00009896 (WTXNorth)</v>
          </cell>
          <cell r="AP3553">
            <v>4153</v>
          </cell>
          <cell r="AQ3553" t="str">
            <v>TX</v>
          </cell>
          <cell r="AR3553" t="str">
            <v>Texas Gas Service Company, Inc.</v>
          </cell>
          <cell r="AS3553" t="str">
            <v>OGS</v>
          </cell>
          <cell r="AT3553" t="str">
            <v>Natural Gas</v>
          </cell>
          <cell r="AU3553">
            <v>44742</v>
          </cell>
          <cell r="AV3553">
            <v>12995.128000000001</v>
          </cell>
          <cell r="AW3553">
            <v>7.77</v>
          </cell>
          <cell r="AX3553">
            <v>10.25</v>
          </cell>
          <cell r="AY3553">
            <v>59.74</v>
          </cell>
          <cell r="AZ3553">
            <v>589395.95499999996</v>
          </cell>
          <cell r="BA3553">
            <v>44945</v>
          </cell>
          <cell r="BB3553">
            <v>8826.5869999999995</v>
          </cell>
          <cell r="BC3553">
            <v>7.38</v>
          </cell>
          <cell r="BD3553">
            <v>9.6</v>
          </cell>
          <cell r="BE3553">
            <v>59.74</v>
          </cell>
          <cell r="BF3553">
            <v>44561</v>
          </cell>
          <cell r="BG3553">
            <v>588546.46299999999</v>
          </cell>
          <cell r="BH3553" t="str">
            <v>Year-end</v>
          </cell>
          <cell r="BI3553" t="str">
            <v>Distribution</v>
          </cell>
          <cell r="BJ3553" t="str">
            <v>Fully Litigated</v>
          </cell>
          <cell r="BK3553" t="str">
            <v>No</v>
          </cell>
          <cell r="BL3553" t="str">
            <v>No</v>
          </cell>
        </row>
        <row r="3554">
          <cell r="AE3554">
            <v>339</v>
          </cell>
          <cell r="AF3554">
            <v>1</v>
          </cell>
          <cell r="AG3554">
            <v>1</v>
          </cell>
          <cell r="AH3554">
            <v>1</v>
          </cell>
          <cell r="AI3554">
            <v>1</v>
          </cell>
          <cell r="AJ3554">
            <v>1</v>
          </cell>
          <cell r="AL3554">
            <v>55</v>
          </cell>
          <cell r="AM3554">
            <v>218</v>
          </cell>
          <cell r="AO3554" t="str">
            <v>D-OSS-23-00014399(Rio Grande)</v>
          </cell>
          <cell r="AP3554">
            <v>4353</v>
          </cell>
          <cell r="AQ3554" t="str">
            <v>TX</v>
          </cell>
          <cell r="AR3554" t="str">
            <v>Texas Gas Service Company, Inc.</v>
          </cell>
          <cell r="AS3554" t="str">
            <v>OGS</v>
          </cell>
          <cell r="AT3554" t="str">
            <v>Natural Gas</v>
          </cell>
          <cell r="AU3554">
            <v>45107</v>
          </cell>
          <cell r="AV3554">
            <v>9813.24</v>
          </cell>
          <cell r="AW3554">
            <v>7.75</v>
          </cell>
          <cell r="AX3554">
            <v>10.25</v>
          </cell>
          <cell r="AY3554">
            <v>59.07</v>
          </cell>
          <cell r="AZ3554">
            <v>180127.45300000001</v>
          </cell>
          <cell r="BA3554">
            <v>45322</v>
          </cell>
          <cell r="BB3554">
            <v>5875</v>
          </cell>
          <cell r="BC3554">
            <v>7.42</v>
          </cell>
          <cell r="BD3554">
            <v>9.6999999999999993</v>
          </cell>
          <cell r="BE3554">
            <v>59.07</v>
          </cell>
          <cell r="BF3554">
            <v>44926</v>
          </cell>
          <cell r="BG3554" t="str">
            <v>NA</v>
          </cell>
          <cell r="BH3554" t="str">
            <v>Year-end</v>
          </cell>
          <cell r="BI3554" t="str">
            <v>Distribution</v>
          </cell>
          <cell r="BJ3554" t="str">
            <v>Settled</v>
          </cell>
          <cell r="BK3554" t="str">
            <v>No</v>
          </cell>
          <cell r="BL3554" t="str">
            <v>No</v>
          </cell>
        </row>
        <row r="3555">
          <cell r="AE3555">
            <v>340</v>
          </cell>
          <cell r="AF3555">
            <v>1</v>
          </cell>
          <cell r="AG3555">
            <v>1</v>
          </cell>
          <cell r="AH3555">
            <v>1</v>
          </cell>
          <cell r="AI3555">
            <v>1</v>
          </cell>
          <cell r="AJ3555">
            <v>1</v>
          </cell>
          <cell r="AL3555">
            <v>55</v>
          </cell>
          <cell r="AM3555">
            <v>218</v>
          </cell>
          <cell r="AO3555" t="str">
            <v>D-OSS-23-00015513 (Texas Cons)</v>
          </cell>
          <cell r="AP3555">
            <v>4354</v>
          </cell>
          <cell r="AQ3555" t="str">
            <v>TX</v>
          </cell>
          <cell r="AR3555" t="str">
            <v>CenterPoint Energy Resources Corp.</v>
          </cell>
          <cell r="AS3555" t="str">
            <v>CNP</v>
          </cell>
          <cell r="AT3555" t="str">
            <v>Natural Gas</v>
          </cell>
          <cell r="AU3555">
            <v>45229</v>
          </cell>
          <cell r="AV3555">
            <v>38843.546000000002</v>
          </cell>
          <cell r="AW3555">
            <v>8.25</v>
          </cell>
          <cell r="AX3555">
            <v>10.5</v>
          </cell>
          <cell r="AY3555">
            <v>60.61</v>
          </cell>
          <cell r="AZ3555">
            <v>2322304.9130000002</v>
          </cell>
          <cell r="BA3555">
            <v>45469</v>
          </cell>
          <cell r="BB3555">
            <v>5000</v>
          </cell>
          <cell r="BC3555">
            <v>7.82</v>
          </cell>
          <cell r="BD3555">
            <v>9.8000000000000007</v>
          </cell>
          <cell r="BE3555">
            <v>60.61</v>
          </cell>
          <cell r="BF3555">
            <v>45107</v>
          </cell>
          <cell r="BG3555" t="str">
            <v>NA</v>
          </cell>
          <cell r="BH3555" t="str">
            <v>Year-end</v>
          </cell>
          <cell r="BI3555" t="str">
            <v>Distribution</v>
          </cell>
          <cell r="BJ3555" t="str">
            <v>Settled</v>
          </cell>
          <cell r="BK3555" t="str">
            <v>No</v>
          </cell>
          <cell r="BL3555" t="str">
            <v>No</v>
          </cell>
        </row>
        <row r="3556">
          <cell r="AE3556">
            <v>340</v>
          </cell>
          <cell r="AF3556">
            <v>1</v>
          </cell>
          <cell r="AG3556">
            <v>1</v>
          </cell>
          <cell r="AH3556">
            <v>1</v>
          </cell>
          <cell r="AI3556">
            <v>1</v>
          </cell>
          <cell r="AJ3556">
            <v>0</v>
          </cell>
          <cell r="AL3556">
            <v>55</v>
          </cell>
          <cell r="AM3556">
            <v>218</v>
          </cell>
          <cell r="AO3556" t="str">
            <v>D-56211</v>
          </cell>
          <cell r="AP3556">
            <v>4355</v>
          </cell>
          <cell r="AQ3556" t="str">
            <v>TX</v>
          </cell>
          <cell r="AR3556" t="str">
            <v>CenterPoint Energy Houston Electric, LLC</v>
          </cell>
          <cell r="AS3556" t="str">
            <v>CNP</v>
          </cell>
          <cell r="AT3556" t="str">
            <v>Electric</v>
          </cell>
          <cell r="AU3556">
            <v>45357</v>
          </cell>
          <cell r="AV3556">
            <v>14584.007</v>
          </cell>
          <cell r="AW3556">
            <v>7.03</v>
          </cell>
          <cell r="AX3556">
            <v>10.4</v>
          </cell>
          <cell r="AY3556">
            <v>44.9</v>
          </cell>
          <cell r="AZ3556">
            <v>7043481.6979999999</v>
          </cell>
          <cell r="BA3556">
            <v>45729</v>
          </cell>
          <cell r="BB3556">
            <v>-33542.837</v>
          </cell>
          <cell r="BC3556">
            <v>6.61</v>
          </cell>
          <cell r="BD3556">
            <v>9.65</v>
          </cell>
          <cell r="BE3556">
            <v>43.25</v>
          </cell>
          <cell r="BF3556">
            <v>45291</v>
          </cell>
          <cell r="BG3556">
            <v>7045009.3279999997</v>
          </cell>
          <cell r="BH3556" t="str">
            <v>Year-end</v>
          </cell>
          <cell r="BI3556" t="str">
            <v>Distribution</v>
          </cell>
          <cell r="BJ3556" t="str">
            <v>Settled</v>
          </cell>
          <cell r="BK3556" t="str">
            <v>No</v>
          </cell>
          <cell r="BL3556" t="str">
            <v>No</v>
          </cell>
        </row>
        <row r="3557">
          <cell r="AE3557">
            <v>340</v>
          </cell>
          <cell r="AF3557">
            <v>1</v>
          </cell>
          <cell r="AG3557">
            <v>1</v>
          </cell>
          <cell r="AH3557">
            <v>1</v>
          </cell>
          <cell r="AI3557">
            <v>1</v>
          </cell>
          <cell r="AJ3557">
            <v>0</v>
          </cell>
          <cell r="AL3557">
            <v>55</v>
          </cell>
          <cell r="AM3557">
            <v>218</v>
          </cell>
          <cell r="AO3557" t="str">
            <v>D-56165</v>
          </cell>
          <cell r="AP3557">
            <v>4356</v>
          </cell>
          <cell r="AQ3557" t="str">
            <v>TX</v>
          </cell>
          <cell r="AR3557" t="str">
            <v>AEP Texas Inc.</v>
          </cell>
          <cell r="AS3557" t="str">
            <v>AEP</v>
          </cell>
          <cell r="AT3557" t="str">
            <v>Electric</v>
          </cell>
          <cell r="AU3557">
            <v>45351</v>
          </cell>
          <cell r="AV3557">
            <v>100387.41900000001</v>
          </cell>
          <cell r="AW3557">
            <v>7.18</v>
          </cell>
          <cell r="AX3557">
            <v>10.6</v>
          </cell>
          <cell r="AY3557">
            <v>45</v>
          </cell>
          <cell r="AZ3557">
            <v>4248452.7590000005</v>
          </cell>
          <cell r="BA3557">
            <v>45568</v>
          </cell>
          <cell r="BB3557">
            <v>45499.006999999998</v>
          </cell>
          <cell r="BC3557">
            <v>6.66</v>
          </cell>
          <cell r="BD3557">
            <v>9.76</v>
          </cell>
          <cell r="BE3557">
            <v>42.5</v>
          </cell>
          <cell r="BF3557">
            <v>45199</v>
          </cell>
          <cell r="BG3557">
            <v>4273499.068</v>
          </cell>
          <cell r="BH3557" t="str">
            <v>Year-end</v>
          </cell>
          <cell r="BI3557" t="str">
            <v>Distribution</v>
          </cell>
          <cell r="BJ3557" t="str">
            <v>Settled</v>
          </cell>
          <cell r="BK3557" t="str">
            <v>No</v>
          </cell>
          <cell r="BL3557" t="str">
            <v>No</v>
          </cell>
        </row>
        <row r="3558">
          <cell r="AE3558">
            <v>341</v>
          </cell>
          <cell r="AF3558">
            <v>1</v>
          </cell>
          <cell r="AG3558">
            <v>1</v>
          </cell>
          <cell r="AH3558">
            <v>1</v>
          </cell>
          <cell r="AI3558">
            <v>1</v>
          </cell>
          <cell r="AJ3558">
            <v>1</v>
          </cell>
          <cell r="AL3558">
            <v>55</v>
          </cell>
          <cell r="AM3558">
            <v>218</v>
          </cell>
          <cell r="AO3558" t="str">
            <v>D-OS-24-00017471(Central-Gulf)</v>
          </cell>
          <cell r="AP3558">
            <v>4414</v>
          </cell>
          <cell r="AQ3558" t="str">
            <v>TX</v>
          </cell>
          <cell r="AR3558" t="str">
            <v>Texas Gas Service Company, Inc.</v>
          </cell>
          <cell r="AS3558" t="str">
            <v>OGS</v>
          </cell>
          <cell r="AT3558" t="str">
            <v>Natural Gas</v>
          </cell>
          <cell r="AU3558">
            <v>45446</v>
          </cell>
          <cell r="AV3558">
            <v>25573.295000000002</v>
          </cell>
          <cell r="AW3558">
            <v>7.88</v>
          </cell>
          <cell r="AX3558">
            <v>10.25</v>
          </cell>
          <cell r="AY3558">
            <v>59.58</v>
          </cell>
          <cell r="AZ3558">
            <v>811194.375</v>
          </cell>
          <cell r="BA3558">
            <v>45616</v>
          </cell>
          <cell r="BB3558">
            <v>19300</v>
          </cell>
          <cell r="BC3558">
            <v>7.55</v>
          </cell>
          <cell r="BD3558">
            <v>9.6999999999999993</v>
          </cell>
          <cell r="BE3558">
            <v>59.58</v>
          </cell>
          <cell r="BF3558">
            <v>45291</v>
          </cell>
          <cell r="BG3558" t="str">
            <v>NA</v>
          </cell>
          <cell r="BH3558" t="str">
            <v>Year-end</v>
          </cell>
          <cell r="BI3558" t="str">
            <v>Distribution</v>
          </cell>
          <cell r="BJ3558" t="str">
            <v>Settled</v>
          </cell>
          <cell r="BK3558" t="str">
            <v>No</v>
          </cell>
          <cell r="BL3558" t="str">
            <v>No</v>
          </cell>
        </row>
        <row r="3559">
          <cell r="AE3559">
            <v>342</v>
          </cell>
          <cell r="AF3559">
            <v>1</v>
          </cell>
          <cell r="AG3559">
            <v>1</v>
          </cell>
          <cell r="AH3559">
            <v>1</v>
          </cell>
          <cell r="AI3559">
            <v>1</v>
          </cell>
          <cell r="AJ3559">
            <v>1</v>
          </cell>
          <cell r="AL3559">
            <v>55</v>
          </cell>
          <cell r="AM3559">
            <v>218</v>
          </cell>
          <cell r="AO3559" t="str">
            <v>D-OS-24-00018879(West Texas)</v>
          </cell>
          <cell r="AP3559">
            <v>4483</v>
          </cell>
          <cell r="AQ3559" t="str">
            <v>TX</v>
          </cell>
          <cell r="AR3559" t="str">
            <v>Atmos Energy Corporation</v>
          </cell>
          <cell r="AT3559" t="str">
            <v>Natural Gas</v>
          </cell>
          <cell r="AU3559">
            <v>45590</v>
          </cell>
          <cell r="AV3559">
            <v>65554.739000000001</v>
          </cell>
          <cell r="AW3559">
            <v>8.23</v>
          </cell>
          <cell r="AX3559">
            <v>10.85</v>
          </cell>
          <cell r="AY3559">
            <v>60.97</v>
          </cell>
          <cell r="AZ3559">
            <v>1236950.5449999999</v>
          </cell>
          <cell r="BA3559">
            <v>45790</v>
          </cell>
          <cell r="BB3559">
            <v>30200</v>
          </cell>
          <cell r="BC3559">
            <v>7.59</v>
          </cell>
          <cell r="BD3559">
            <v>9.8000000000000007</v>
          </cell>
          <cell r="BE3559">
            <v>60.97</v>
          </cell>
          <cell r="BF3559">
            <v>45473</v>
          </cell>
          <cell r="BG3559" t="str">
            <v>NA</v>
          </cell>
          <cell r="BI3559" t="str">
            <v>Distribution</v>
          </cell>
          <cell r="BJ3559" t="str">
            <v>Settled</v>
          </cell>
          <cell r="BK3559" t="str">
            <v>No</v>
          </cell>
          <cell r="BL3559" t="str">
            <v>No</v>
          </cell>
        </row>
        <row r="3560">
          <cell r="AE3560">
            <v>342</v>
          </cell>
          <cell r="AF3560">
            <v>0</v>
          </cell>
          <cell r="AG3560">
            <v>1</v>
          </cell>
          <cell r="AH3560">
            <v>1</v>
          </cell>
          <cell r="AI3560">
            <v>1</v>
          </cell>
          <cell r="AJ3560">
            <v>1</v>
          </cell>
          <cell r="AL3560">
            <v>55</v>
          </cell>
          <cell r="AM3560">
            <v>218</v>
          </cell>
          <cell r="AO3560" t="str">
            <v>D-OS-24-00019196 (Mid-Tex)</v>
          </cell>
          <cell r="AP3560">
            <v>4496</v>
          </cell>
          <cell r="AQ3560" t="str">
            <v>TX</v>
          </cell>
          <cell r="AR3560" t="str">
            <v>Atmos Energy Corporation</v>
          </cell>
          <cell r="AT3560" t="str">
            <v>Natural Gas</v>
          </cell>
          <cell r="AU3560">
            <v>45614</v>
          </cell>
          <cell r="AV3560">
            <v>10626.625</v>
          </cell>
          <cell r="AW3560">
            <v>8.23</v>
          </cell>
          <cell r="AX3560">
            <v>10.85</v>
          </cell>
          <cell r="AY3560">
            <v>60.97</v>
          </cell>
          <cell r="AZ3560">
            <v>7953108.8190000001</v>
          </cell>
          <cell r="BA3560">
            <v>45825</v>
          </cell>
          <cell r="BB3560">
            <v>2239.462</v>
          </cell>
          <cell r="BC3560">
            <v>7.59</v>
          </cell>
          <cell r="BD3560">
            <v>9.8000000000000007</v>
          </cell>
          <cell r="BE3560">
            <v>60.97</v>
          </cell>
          <cell r="BF3560">
            <v>45473</v>
          </cell>
          <cell r="BG3560" t="str">
            <v>NA</v>
          </cell>
          <cell r="BI3560" t="str">
            <v>Distribution</v>
          </cell>
          <cell r="BJ3560" t="str">
            <v>Settled</v>
          </cell>
          <cell r="BK3560" t="str">
            <v>No</v>
          </cell>
          <cell r="BL3560" t="str">
            <v>No</v>
          </cell>
        </row>
        <row r="3561">
          <cell r="AE3561">
            <v>342</v>
          </cell>
          <cell r="AF3561">
            <v>0</v>
          </cell>
          <cell r="AG3561">
            <v>1</v>
          </cell>
          <cell r="AH3561">
            <v>1</v>
          </cell>
          <cell r="AI3561">
            <v>1</v>
          </cell>
          <cell r="AJ3561">
            <v>0</v>
          </cell>
          <cell r="AL3561">
            <v>55</v>
          </cell>
          <cell r="AM3561">
            <v>218</v>
          </cell>
          <cell r="AO3561" t="str">
            <v>D-57299</v>
          </cell>
          <cell r="AP3561">
            <v>4599</v>
          </cell>
          <cell r="AQ3561" t="str">
            <v>TX</v>
          </cell>
          <cell r="AR3561" t="str">
            <v>Wind Energy Transmission Texas, LLC</v>
          </cell>
          <cell r="AT3561" t="str">
            <v>Electric</v>
          </cell>
          <cell r="AU3561">
            <v>45629</v>
          </cell>
          <cell r="AV3561">
            <v>15949.204</v>
          </cell>
          <cell r="AW3561">
            <v>7.11</v>
          </cell>
          <cell r="AX3561">
            <v>10.5</v>
          </cell>
          <cell r="AY3561">
            <v>45</v>
          </cell>
          <cell r="AZ3561">
            <v>873838.39600000007</v>
          </cell>
          <cell r="BA3561">
            <v>45828</v>
          </cell>
          <cell r="BB3561">
            <v>9766.2109999999993</v>
          </cell>
          <cell r="BC3561">
            <v>6.49</v>
          </cell>
          <cell r="BD3561">
            <v>9.6</v>
          </cell>
          <cell r="BE3561">
            <v>41</v>
          </cell>
          <cell r="BF3561">
            <v>45473</v>
          </cell>
          <cell r="BG3561">
            <v>873755.93799999997</v>
          </cell>
          <cell r="BH3561" t="str">
            <v>Year-end</v>
          </cell>
          <cell r="BI3561" t="str">
            <v>Transmission</v>
          </cell>
          <cell r="BJ3561" t="str">
            <v>Settled</v>
          </cell>
          <cell r="BK3561" t="str">
            <v>No</v>
          </cell>
          <cell r="BL3561" t="str">
            <v>No</v>
          </cell>
        </row>
        <row r="3562">
          <cell r="AE3562">
            <v>342</v>
          </cell>
          <cell r="AF3562">
            <v>0</v>
          </cell>
          <cell r="AG3562">
            <v>1</v>
          </cell>
          <cell r="AH3562">
            <v>1</v>
          </cell>
          <cell r="AI3562">
            <v>1</v>
          </cell>
          <cell r="AJ3562">
            <v>1</v>
          </cell>
          <cell r="AL3562">
            <v>55</v>
          </cell>
          <cell r="AM3562">
            <v>219</v>
          </cell>
          <cell r="AO3562" t="str">
            <v>D-05-057-T01</v>
          </cell>
          <cell r="AP3562">
            <v>-955</v>
          </cell>
          <cell r="AQ3562" t="str">
            <v>UT</v>
          </cell>
          <cell r="AR3562" t="str">
            <v>Questar Gas Company</v>
          </cell>
          <cell r="AT3562" t="str">
            <v>Natural Gas</v>
          </cell>
          <cell r="AU3562">
            <v>38702</v>
          </cell>
          <cell r="AV3562">
            <v>-10200</v>
          </cell>
          <cell r="AW3562" t="str">
            <v>NA</v>
          </cell>
          <cell r="AX3562" t="str">
            <v>NA</v>
          </cell>
          <cell r="AY3562" t="str">
            <v>NA</v>
          </cell>
          <cell r="AZ3562" t="str">
            <v>NA</v>
          </cell>
          <cell r="BA3562">
            <v>38863</v>
          </cell>
          <cell r="BB3562">
            <v>-9700</v>
          </cell>
          <cell r="BC3562" t="str">
            <v>NA</v>
          </cell>
          <cell r="BD3562" t="str">
            <v>NA</v>
          </cell>
          <cell r="BE3562" t="str">
            <v>NA</v>
          </cell>
          <cell r="BG3562" t="str">
            <v>NA</v>
          </cell>
          <cell r="BI3562" t="str">
            <v>Distribution</v>
          </cell>
          <cell r="BJ3562" t="str">
            <v>Settled</v>
          </cell>
          <cell r="BK3562" t="str">
            <v>No</v>
          </cell>
          <cell r="BL3562" t="str">
            <v>No</v>
          </cell>
        </row>
        <row r="3563">
          <cell r="AE3563">
            <v>342</v>
          </cell>
          <cell r="AF3563">
            <v>0</v>
          </cell>
          <cell r="AG3563">
            <v>1</v>
          </cell>
          <cell r="AH3563">
            <v>1</v>
          </cell>
          <cell r="AI3563">
            <v>1</v>
          </cell>
          <cell r="AJ3563">
            <v>0</v>
          </cell>
          <cell r="AL3563">
            <v>55</v>
          </cell>
          <cell r="AM3563">
            <v>219</v>
          </cell>
          <cell r="AO3563" t="str">
            <v>D-06-035-21</v>
          </cell>
          <cell r="AP3563">
            <v>-916</v>
          </cell>
          <cell r="AQ3563" t="str">
            <v>UT</v>
          </cell>
          <cell r="AR3563" t="str">
            <v>PacifiCorp</v>
          </cell>
          <cell r="AS3563" t="str">
            <v>BRK.A</v>
          </cell>
          <cell r="AT3563" t="str">
            <v>Electric</v>
          </cell>
          <cell r="AU3563">
            <v>38783</v>
          </cell>
          <cell r="AV3563">
            <v>194100</v>
          </cell>
          <cell r="AW3563">
            <v>9.0500000000000007</v>
          </cell>
          <cell r="AX3563">
            <v>11.4</v>
          </cell>
          <cell r="AY3563">
            <v>52.8</v>
          </cell>
          <cell r="AZ3563">
            <v>3574200</v>
          </cell>
          <cell r="BA3563">
            <v>39052</v>
          </cell>
          <cell r="BB3563">
            <v>115000</v>
          </cell>
          <cell r="BC3563" t="str">
            <v>NA</v>
          </cell>
          <cell r="BD3563">
            <v>10.25</v>
          </cell>
          <cell r="BE3563" t="str">
            <v>NA</v>
          </cell>
          <cell r="BG3563" t="str">
            <v>NA</v>
          </cell>
          <cell r="BI3563" t="str">
            <v>Vertically Integrated</v>
          </cell>
          <cell r="BJ3563" t="str">
            <v>Settled</v>
          </cell>
          <cell r="BK3563" t="str">
            <v>Yes</v>
          </cell>
          <cell r="BL3563" t="str">
            <v>No</v>
          </cell>
        </row>
        <row r="3564">
          <cell r="AE3564">
            <v>342</v>
          </cell>
          <cell r="AF3564">
            <v>0</v>
          </cell>
          <cell r="AG3564">
            <v>1</v>
          </cell>
          <cell r="AH3564">
            <v>1</v>
          </cell>
          <cell r="AI3564">
            <v>1</v>
          </cell>
          <cell r="AJ3564">
            <v>0</v>
          </cell>
          <cell r="AL3564">
            <v>55</v>
          </cell>
          <cell r="AM3564">
            <v>219</v>
          </cell>
          <cell r="AO3564" t="str">
            <v>D-04-035-42</v>
          </cell>
          <cell r="AP3564">
            <v>-733</v>
          </cell>
          <cell r="AQ3564" t="str">
            <v>UT</v>
          </cell>
          <cell r="AR3564" t="str">
            <v>PacifiCorp</v>
          </cell>
          <cell r="AS3564" t="str">
            <v>BRK.A</v>
          </cell>
          <cell r="AT3564" t="str">
            <v>Electric</v>
          </cell>
          <cell r="AU3564">
            <v>38203</v>
          </cell>
          <cell r="AV3564">
            <v>96300</v>
          </cell>
          <cell r="AW3564">
            <v>8.73</v>
          </cell>
          <cell r="AX3564">
            <v>11.13</v>
          </cell>
          <cell r="AY3564">
            <v>47.8</v>
          </cell>
          <cell r="AZ3564">
            <v>3116000</v>
          </cell>
          <cell r="BA3564">
            <v>38408</v>
          </cell>
          <cell r="BB3564">
            <v>51000</v>
          </cell>
          <cell r="BC3564">
            <v>8.3699999999999992</v>
          </cell>
          <cell r="BD3564">
            <v>10.5</v>
          </cell>
          <cell r="BE3564">
            <v>47.8</v>
          </cell>
          <cell r="BF3564">
            <v>38807</v>
          </cell>
          <cell r="BG3564" t="str">
            <v>NA</v>
          </cell>
          <cell r="BI3564" t="str">
            <v>Vertically Integrated</v>
          </cell>
          <cell r="BJ3564" t="str">
            <v>Settled</v>
          </cell>
          <cell r="BK3564" t="str">
            <v>No</v>
          </cell>
          <cell r="BL3564" t="str">
            <v>No</v>
          </cell>
        </row>
        <row r="3565">
          <cell r="AE3565">
            <v>342</v>
          </cell>
          <cell r="AF3565">
            <v>0</v>
          </cell>
          <cell r="AG3565">
            <v>1</v>
          </cell>
          <cell r="AH3565">
            <v>1</v>
          </cell>
          <cell r="AI3565">
            <v>1</v>
          </cell>
          <cell r="AJ3565">
            <v>1</v>
          </cell>
          <cell r="AL3565">
            <v>55</v>
          </cell>
          <cell r="AM3565">
            <v>219</v>
          </cell>
          <cell r="AO3565" t="str">
            <v>D-99-057-20</v>
          </cell>
          <cell r="AP3565">
            <v>-618</v>
          </cell>
          <cell r="AQ3565" t="str">
            <v>UT</v>
          </cell>
          <cell r="AR3565" t="str">
            <v>Questar Gas Company</v>
          </cell>
          <cell r="AT3565" t="str">
            <v>Natural Gas</v>
          </cell>
          <cell r="AU3565">
            <v>36511</v>
          </cell>
          <cell r="AV3565">
            <v>17800</v>
          </cell>
          <cell r="AW3565">
            <v>10.38</v>
          </cell>
          <cell r="AX3565">
            <v>12</v>
          </cell>
          <cell r="AY3565">
            <v>55.04</v>
          </cell>
          <cell r="AZ3565">
            <v>444200</v>
          </cell>
          <cell r="BA3565">
            <v>36749</v>
          </cell>
          <cell r="BB3565">
            <v>13500</v>
          </cell>
          <cell r="BC3565">
            <v>9.82</v>
          </cell>
          <cell r="BD3565">
            <v>11</v>
          </cell>
          <cell r="BE3565">
            <v>55.04</v>
          </cell>
          <cell r="BF3565">
            <v>36525</v>
          </cell>
          <cell r="BG3565">
            <v>443600</v>
          </cell>
          <cell r="BH3565" t="str">
            <v>Average</v>
          </cell>
          <cell r="BI3565" t="str">
            <v>Distribution</v>
          </cell>
          <cell r="BJ3565" t="str">
            <v>Fully Litigated</v>
          </cell>
          <cell r="BK3565" t="str">
            <v>No</v>
          </cell>
          <cell r="BL3565" t="str">
            <v>Yes</v>
          </cell>
        </row>
        <row r="3566">
          <cell r="AE3566">
            <v>342</v>
          </cell>
          <cell r="AF3566">
            <v>0</v>
          </cell>
          <cell r="AG3566">
            <v>1</v>
          </cell>
          <cell r="AH3566">
            <v>1</v>
          </cell>
          <cell r="AI3566">
            <v>1</v>
          </cell>
          <cell r="AJ3566">
            <v>0</v>
          </cell>
          <cell r="AL3566">
            <v>55</v>
          </cell>
          <cell r="AM3566">
            <v>219</v>
          </cell>
          <cell r="AO3566" t="str">
            <v>D-99-035-10</v>
          </cell>
          <cell r="AP3566">
            <v>-617</v>
          </cell>
          <cell r="AQ3566" t="str">
            <v>UT</v>
          </cell>
          <cell r="AR3566" t="str">
            <v>PacifiCorp</v>
          </cell>
          <cell r="AS3566" t="str">
            <v>BRK.A</v>
          </cell>
          <cell r="AT3566" t="str">
            <v>Electric</v>
          </cell>
          <cell r="AU3566">
            <v>36423</v>
          </cell>
          <cell r="AV3566">
            <v>67000</v>
          </cell>
          <cell r="AW3566">
            <v>9.15</v>
          </cell>
          <cell r="AX3566">
            <v>11.25</v>
          </cell>
          <cell r="AY3566">
            <v>48.8</v>
          </cell>
          <cell r="AZ3566" t="str">
            <v>NA</v>
          </cell>
          <cell r="BA3566">
            <v>36670</v>
          </cell>
          <cell r="BB3566">
            <v>17043.48</v>
          </cell>
          <cell r="BC3566">
            <v>9.02</v>
          </cell>
          <cell r="BD3566">
            <v>11</v>
          </cell>
          <cell r="BE3566">
            <v>48.8</v>
          </cell>
          <cell r="BF3566">
            <v>36160</v>
          </cell>
          <cell r="BG3566" t="str">
            <v>NA</v>
          </cell>
          <cell r="BH3566" t="str">
            <v>Average</v>
          </cell>
          <cell r="BI3566" t="str">
            <v>Vertically Integrated</v>
          </cell>
          <cell r="BJ3566" t="str">
            <v>Fully Litigated</v>
          </cell>
          <cell r="BK3566" t="str">
            <v>No</v>
          </cell>
          <cell r="BL3566" t="str">
            <v>No</v>
          </cell>
        </row>
        <row r="3567">
          <cell r="AE3567">
            <v>342</v>
          </cell>
          <cell r="AF3567">
            <v>0</v>
          </cell>
          <cell r="AG3567">
            <v>1</v>
          </cell>
          <cell r="AH3567">
            <v>1</v>
          </cell>
          <cell r="AI3567">
            <v>1</v>
          </cell>
          <cell r="AJ3567">
            <v>1</v>
          </cell>
          <cell r="AL3567">
            <v>55</v>
          </cell>
          <cell r="AM3567">
            <v>219</v>
          </cell>
          <cell r="AO3567" t="str">
            <v>D-97-057-03</v>
          </cell>
          <cell r="AP3567">
            <v>-613</v>
          </cell>
          <cell r="AQ3567" t="str">
            <v>UT</v>
          </cell>
          <cell r="AR3567" t="str">
            <v>Questar Gas Company</v>
          </cell>
          <cell r="AT3567" t="str">
            <v>Natural Gas</v>
          </cell>
          <cell r="AU3567">
            <v>35445</v>
          </cell>
          <cell r="AV3567">
            <v>-2900</v>
          </cell>
          <cell r="AW3567" t="str">
            <v>NA</v>
          </cell>
          <cell r="AX3567" t="str">
            <v>NA</v>
          </cell>
          <cell r="AY3567" t="str">
            <v>NA</v>
          </cell>
          <cell r="AZ3567" t="str">
            <v>NA</v>
          </cell>
          <cell r="BA3567">
            <v>35482</v>
          </cell>
          <cell r="BB3567">
            <v>-2900</v>
          </cell>
          <cell r="BC3567" t="str">
            <v>NA</v>
          </cell>
          <cell r="BD3567" t="str">
            <v>NA</v>
          </cell>
          <cell r="BE3567" t="str">
            <v>NA</v>
          </cell>
          <cell r="BF3567">
            <v>35338</v>
          </cell>
          <cell r="BG3567" t="str">
            <v>NA</v>
          </cell>
          <cell r="BH3567" t="str">
            <v>Average</v>
          </cell>
          <cell r="BI3567" t="str">
            <v>Distribution</v>
          </cell>
          <cell r="BJ3567" t="str">
            <v>Fully Litigated</v>
          </cell>
          <cell r="BK3567" t="str">
            <v>No</v>
          </cell>
          <cell r="BL3567" t="str">
            <v>No</v>
          </cell>
        </row>
        <row r="3568">
          <cell r="AE3568">
            <v>342</v>
          </cell>
          <cell r="AF3568">
            <v>0</v>
          </cell>
          <cell r="AG3568">
            <v>1</v>
          </cell>
          <cell r="AH3568">
            <v>1</v>
          </cell>
          <cell r="AI3568">
            <v>1</v>
          </cell>
          <cell r="AJ3568">
            <v>0</v>
          </cell>
          <cell r="AL3568">
            <v>55</v>
          </cell>
          <cell r="AM3568">
            <v>219</v>
          </cell>
          <cell r="AO3568" t="str">
            <v>D-97-035-01</v>
          </cell>
          <cell r="AP3568">
            <v>-612</v>
          </cell>
          <cell r="AQ3568" t="str">
            <v>UT</v>
          </cell>
          <cell r="AR3568" t="str">
            <v>PacifiCorp</v>
          </cell>
          <cell r="AS3568" t="str">
            <v>BRK.A</v>
          </cell>
          <cell r="AT3568" t="str">
            <v>Electric</v>
          </cell>
          <cell r="AU3568">
            <v>35473</v>
          </cell>
          <cell r="AV3568">
            <v>-31400</v>
          </cell>
          <cell r="AW3568">
            <v>9.1999999999999993</v>
          </cell>
          <cell r="AX3568">
            <v>11.25</v>
          </cell>
          <cell r="AY3568">
            <v>47.6</v>
          </cell>
          <cell r="AZ3568">
            <v>2302200</v>
          </cell>
          <cell r="BA3568">
            <v>36223</v>
          </cell>
          <cell r="BB3568">
            <v>-97800</v>
          </cell>
          <cell r="BC3568">
            <v>8.84</v>
          </cell>
          <cell r="BD3568">
            <v>10.5</v>
          </cell>
          <cell r="BE3568">
            <v>47.6</v>
          </cell>
          <cell r="BF3568">
            <v>35795</v>
          </cell>
          <cell r="BG3568">
            <v>2302000</v>
          </cell>
          <cell r="BH3568" t="str">
            <v>Average</v>
          </cell>
          <cell r="BI3568" t="str">
            <v>Vertically Integrated</v>
          </cell>
          <cell r="BJ3568" t="str">
            <v>Fully Litigated</v>
          </cell>
          <cell r="BK3568" t="str">
            <v>No</v>
          </cell>
          <cell r="BL3568" t="str">
            <v>Yes</v>
          </cell>
        </row>
        <row r="3569">
          <cell r="AE3569">
            <v>342</v>
          </cell>
          <cell r="AF3569">
            <v>0</v>
          </cell>
          <cell r="AG3569">
            <v>1</v>
          </cell>
          <cell r="AH3569">
            <v>1</v>
          </cell>
          <cell r="AI3569">
            <v>1</v>
          </cell>
          <cell r="AJ3569">
            <v>1</v>
          </cell>
          <cell r="AL3569">
            <v>55</v>
          </cell>
          <cell r="AM3569">
            <v>219</v>
          </cell>
          <cell r="AO3569" t="str">
            <v>D-95-057-02</v>
          </cell>
          <cell r="AP3569">
            <v>-606</v>
          </cell>
          <cell r="AQ3569" t="str">
            <v>UT</v>
          </cell>
          <cell r="AR3569" t="str">
            <v>Questar Gas Company</v>
          </cell>
          <cell r="AT3569" t="str">
            <v>Natural Gas</v>
          </cell>
          <cell r="AU3569">
            <v>34761</v>
          </cell>
          <cell r="AV3569">
            <v>11400</v>
          </cell>
          <cell r="AW3569">
            <v>10.08</v>
          </cell>
          <cell r="AX3569">
            <v>12.5</v>
          </cell>
          <cell r="AY3569">
            <v>54.87</v>
          </cell>
          <cell r="AZ3569" t="str">
            <v>NA</v>
          </cell>
          <cell r="BA3569">
            <v>34989</v>
          </cell>
          <cell r="BB3569">
            <v>3700</v>
          </cell>
          <cell r="BC3569" t="str">
            <v>NA</v>
          </cell>
          <cell r="BD3569" t="str">
            <v>NA</v>
          </cell>
          <cell r="BE3569" t="str">
            <v>NA</v>
          </cell>
          <cell r="BF3569">
            <v>34699</v>
          </cell>
          <cell r="BG3569" t="str">
            <v>NA</v>
          </cell>
          <cell r="BH3569" t="str">
            <v>Average</v>
          </cell>
          <cell r="BI3569" t="str">
            <v>Distribution</v>
          </cell>
          <cell r="BJ3569" t="str">
            <v>Settled</v>
          </cell>
          <cell r="BK3569" t="str">
            <v>No</v>
          </cell>
          <cell r="BL3569" t="str">
            <v>No</v>
          </cell>
        </row>
        <row r="3570">
          <cell r="AE3570">
            <v>342</v>
          </cell>
          <cell r="AF3570">
            <v>0</v>
          </cell>
          <cell r="AG3570">
            <v>1</v>
          </cell>
          <cell r="AH3570">
            <v>1</v>
          </cell>
          <cell r="AI3570">
            <v>1</v>
          </cell>
          <cell r="AJ3570">
            <v>1</v>
          </cell>
          <cell r="AL3570">
            <v>55</v>
          </cell>
          <cell r="AM3570">
            <v>219</v>
          </cell>
          <cell r="AO3570" t="str">
            <v>D-93-057-01</v>
          </cell>
          <cell r="AP3570">
            <v>-593</v>
          </cell>
          <cell r="AQ3570" t="str">
            <v>UT</v>
          </cell>
          <cell r="AR3570" t="str">
            <v>Questar Gas Company</v>
          </cell>
          <cell r="AT3570" t="str">
            <v>Natural Gas</v>
          </cell>
          <cell r="AU3570">
            <v>34061</v>
          </cell>
          <cell r="AV3570">
            <v>7900</v>
          </cell>
          <cell r="AW3570">
            <v>10.67</v>
          </cell>
          <cell r="AX3570">
            <v>12.1</v>
          </cell>
          <cell r="AY3570">
            <v>53.59</v>
          </cell>
          <cell r="AZ3570">
            <v>335000</v>
          </cell>
          <cell r="BA3570">
            <v>34344</v>
          </cell>
          <cell r="BB3570">
            <v>-1600</v>
          </cell>
          <cell r="BC3570">
            <v>10.08</v>
          </cell>
          <cell r="BD3570">
            <v>11</v>
          </cell>
          <cell r="BE3570">
            <v>53.59</v>
          </cell>
          <cell r="BF3570">
            <v>34242</v>
          </cell>
          <cell r="BG3570">
            <v>331000</v>
          </cell>
          <cell r="BH3570" t="str">
            <v>Average</v>
          </cell>
          <cell r="BI3570" t="str">
            <v>Distribution</v>
          </cell>
          <cell r="BJ3570" t="str">
            <v>Fully Litigated</v>
          </cell>
          <cell r="BK3570" t="str">
            <v>No</v>
          </cell>
          <cell r="BL3570" t="str">
            <v>No</v>
          </cell>
        </row>
        <row r="3571">
          <cell r="AE3571">
            <v>342</v>
          </cell>
          <cell r="AF3571">
            <v>0</v>
          </cell>
          <cell r="AG3571">
            <v>1</v>
          </cell>
          <cell r="AH3571">
            <v>1</v>
          </cell>
          <cell r="AI3571">
            <v>1</v>
          </cell>
          <cell r="AJ3571">
            <v>1</v>
          </cell>
          <cell r="AL3571">
            <v>55</v>
          </cell>
          <cell r="AM3571">
            <v>219</v>
          </cell>
          <cell r="AO3571" t="str">
            <v>D-89-057-15</v>
          </cell>
          <cell r="AP3571">
            <v>-567</v>
          </cell>
          <cell r="AQ3571" t="str">
            <v>UT</v>
          </cell>
          <cell r="AR3571" t="str">
            <v>Questar Gas Company</v>
          </cell>
          <cell r="AT3571" t="str">
            <v>Natural Gas</v>
          </cell>
          <cell r="AU3571">
            <v>32962</v>
          </cell>
          <cell r="AV3571">
            <v>10400</v>
          </cell>
          <cell r="AW3571">
            <v>11.75</v>
          </cell>
          <cell r="AX3571">
            <v>13.5</v>
          </cell>
          <cell r="AY3571">
            <v>51.9</v>
          </cell>
          <cell r="AZ3571">
            <v>301200</v>
          </cell>
          <cell r="BA3571">
            <v>33198</v>
          </cell>
          <cell r="BB3571">
            <v>100</v>
          </cell>
          <cell r="BC3571">
            <v>11.03</v>
          </cell>
          <cell r="BD3571">
            <v>12.1</v>
          </cell>
          <cell r="BE3571">
            <v>51.09</v>
          </cell>
          <cell r="BF3571">
            <v>32873</v>
          </cell>
          <cell r="BG3571">
            <v>284700</v>
          </cell>
          <cell r="BH3571" t="str">
            <v>Average</v>
          </cell>
          <cell r="BI3571" t="str">
            <v>Distribution</v>
          </cell>
          <cell r="BJ3571" t="str">
            <v>Fully Litigated</v>
          </cell>
          <cell r="BK3571" t="str">
            <v>No</v>
          </cell>
          <cell r="BL3571" t="str">
            <v>No</v>
          </cell>
        </row>
        <row r="3572">
          <cell r="AE3572">
            <v>342</v>
          </cell>
          <cell r="AF3572">
            <v>0</v>
          </cell>
          <cell r="AG3572">
            <v>1</v>
          </cell>
          <cell r="AH3572">
            <v>1</v>
          </cell>
          <cell r="AI3572">
            <v>1</v>
          </cell>
          <cell r="AJ3572">
            <v>0</v>
          </cell>
          <cell r="AL3572">
            <v>55</v>
          </cell>
          <cell r="AM3572">
            <v>219</v>
          </cell>
          <cell r="AO3572" t="str">
            <v>D-89-035-10</v>
          </cell>
          <cell r="AP3572">
            <v>-566</v>
          </cell>
          <cell r="AQ3572" t="str">
            <v>UT</v>
          </cell>
          <cell r="AR3572" t="str">
            <v>PacifiCorp</v>
          </cell>
          <cell r="AS3572" t="str">
            <v>BRK.A</v>
          </cell>
          <cell r="AT3572" t="str">
            <v>Electric</v>
          </cell>
          <cell r="AU3572">
            <v>32685</v>
          </cell>
          <cell r="AV3572" t="str">
            <v>NA</v>
          </cell>
          <cell r="AW3572" t="str">
            <v>NA</v>
          </cell>
          <cell r="AX3572">
            <v>13.1</v>
          </cell>
          <cell r="AY3572" t="str">
            <v>NA</v>
          </cell>
          <cell r="AZ3572" t="str">
            <v>NA</v>
          </cell>
          <cell r="BA3572">
            <v>32913</v>
          </cell>
          <cell r="BB3572">
            <v>-38800</v>
          </cell>
          <cell r="BC3572">
            <v>10.210000000000001</v>
          </cell>
          <cell r="BD3572">
            <v>12.1</v>
          </cell>
          <cell r="BE3572">
            <v>45</v>
          </cell>
          <cell r="BF3572">
            <v>32508</v>
          </cell>
          <cell r="BG3572" t="str">
            <v>NA</v>
          </cell>
          <cell r="BH3572" t="str">
            <v>Average</v>
          </cell>
          <cell r="BI3572" t="str">
            <v>Vertically Integrated</v>
          </cell>
          <cell r="BJ3572" t="str">
            <v>Fully Litigated</v>
          </cell>
          <cell r="BK3572" t="str">
            <v>No</v>
          </cell>
          <cell r="BL3572" t="str">
            <v>Yes</v>
          </cell>
        </row>
        <row r="3573">
          <cell r="AE3573">
            <v>342</v>
          </cell>
          <cell r="AF3573">
            <v>0</v>
          </cell>
          <cell r="AG3573">
            <v>1</v>
          </cell>
          <cell r="AH3573">
            <v>1</v>
          </cell>
          <cell r="AI3573">
            <v>1</v>
          </cell>
          <cell r="AJ3573">
            <v>0</v>
          </cell>
          <cell r="AL3573">
            <v>55</v>
          </cell>
          <cell r="AM3573">
            <v>219</v>
          </cell>
          <cell r="AO3573" t="str">
            <v>D-03-2035-02</v>
          </cell>
          <cell r="AP3573">
            <v>-454</v>
          </cell>
          <cell r="AQ3573" t="str">
            <v>UT</v>
          </cell>
          <cell r="AR3573" t="str">
            <v>PacifiCorp</v>
          </cell>
          <cell r="AS3573" t="str">
            <v>BRK.A</v>
          </cell>
          <cell r="AT3573" t="str">
            <v>Electric</v>
          </cell>
          <cell r="AU3573">
            <v>37833</v>
          </cell>
          <cell r="AV3573">
            <v>125000</v>
          </cell>
          <cell r="AW3573">
            <v>8.7200000000000006</v>
          </cell>
          <cell r="AX3573">
            <v>11.5</v>
          </cell>
          <cell r="AY3573">
            <v>45.11</v>
          </cell>
          <cell r="AZ3573">
            <v>2956800</v>
          </cell>
          <cell r="BA3573">
            <v>37972</v>
          </cell>
          <cell r="BB3573">
            <v>65000</v>
          </cell>
          <cell r="BC3573">
            <v>8.43</v>
          </cell>
          <cell r="BD3573">
            <v>10.7</v>
          </cell>
          <cell r="BE3573">
            <v>47.04</v>
          </cell>
          <cell r="BF3573">
            <v>37711</v>
          </cell>
          <cell r="BG3573" t="str">
            <v>NA</v>
          </cell>
          <cell r="BH3573" t="str">
            <v>Average</v>
          </cell>
          <cell r="BI3573" t="str">
            <v>Vertically Integrated</v>
          </cell>
          <cell r="BJ3573" t="str">
            <v>Settled</v>
          </cell>
          <cell r="BK3573" t="str">
            <v>No</v>
          </cell>
          <cell r="BL3573" t="str">
            <v>No</v>
          </cell>
        </row>
        <row r="3574">
          <cell r="AE3574">
            <v>342</v>
          </cell>
          <cell r="AF3574">
            <v>0</v>
          </cell>
          <cell r="AG3574">
            <v>1</v>
          </cell>
          <cell r="AH3574">
            <v>1</v>
          </cell>
          <cell r="AI3574">
            <v>1</v>
          </cell>
          <cell r="AJ3574">
            <v>0</v>
          </cell>
          <cell r="AL3574">
            <v>55</v>
          </cell>
          <cell r="AM3574">
            <v>219</v>
          </cell>
          <cell r="AO3574" t="str">
            <v>D-01-035-01</v>
          </cell>
          <cell r="AP3574">
            <v>-445</v>
          </cell>
          <cell r="AQ3574" t="str">
            <v>UT</v>
          </cell>
          <cell r="AR3574" t="str">
            <v>PacifiCorp</v>
          </cell>
          <cell r="AS3574" t="str">
            <v>BRK.A</v>
          </cell>
          <cell r="AT3574" t="str">
            <v>Electric</v>
          </cell>
          <cell r="AU3574">
            <v>36903</v>
          </cell>
          <cell r="AV3574">
            <v>142200</v>
          </cell>
          <cell r="AW3574">
            <v>9.16</v>
          </cell>
          <cell r="AX3574">
            <v>11.5</v>
          </cell>
          <cell r="AY3574">
            <v>47.6</v>
          </cell>
          <cell r="AZ3574" t="str">
            <v>NA</v>
          </cell>
          <cell r="BA3574">
            <v>37144</v>
          </cell>
          <cell r="BB3574">
            <v>40500</v>
          </cell>
          <cell r="BC3574">
            <v>8.8699999999999992</v>
          </cell>
          <cell r="BD3574">
            <v>11</v>
          </cell>
          <cell r="BE3574">
            <v>47.6</v>
          </cell>
          <cell r="BF3574">
            <v>36525</v>
          </cell>
          <cell r="BG3574" t="str">
            <v>NA</v>
          </cell>
          <cell r="BH3574" t="str">
            <v>Average</v>
          </cell>
          <cell r="BI3574" t="str">
            <v>Vertically Integrated</v>
          </cell>
          <cell r="BJ3574" t="str">
            <v>Fully Litigated</v>
          </cell>
          <cell r="BK3574" t="str">
            <v>No</v>
          </cell>
          <cell r="BL3574" t="str">
            <v>Yes</v>
          </cell>
        </row>
        <row r="3575">
          <cell r="AE3575">
            <v>342</v>
          </cell>
          <cell r="AF3575">
            <v>0</v>
          </cell>
          <cell r="AG3575">
            <v>1</v>
          </cell>
          <cell r="AH3575">
            <v>1</v>
          </cell>
          <cell r="AI3575">
            <v>1</v>
          </cell>
          <cell r="AJ3575">
            <v>1</v>
          </cell>
          <cell r="AL3575">
            <v>55</v>
          </cell>
          <cell r="AM3575">
            <v>219</v>
          </cell>
          <cell r="AO3575" t="str">
            <v>D-02-057-02</v>
          </cell>
          <cell r="AP3575">
            <v>-109</v>
          </cell>
          <cell r="AQ3575" t="str">
            <v>UT</v>
          </cell>
          <cell r="AR3575" t="str">
            <v>Questar Gas Company</v>
          </cell>
          <cell r="AT3575" t="str">
            <v>Natural Gas</v>
          </cell>
          <cell r="AU3575">
            <v>37379</v>
          </cell>
          <cell r="AV3575">
            <v>17200</v>
          </cell>
          <cell r="AW3575">
            <v>10.38</v>
          </cell>
          <cell r="AX3575">
            <v>12.6</v>
          </cell>
          <cell r="AY3575">
            <v>52.61</v>
          </cell>
          <cell r="AZ3575">
            <v>550400</v>
          </cell>
          <cell r="BA3575">
            <v>37620</v>
          </cell>
          <cell r="BB3575">
            <v>11200</v>
          </cell>
          <cell r="BC3575">
            <v>9.64</v>
          </cell>
          <cell r="BD3575">
            <v>11.2</v>
          </cell>
          <cell r="BE3575">
            <v>52.61</v>
          </cell>
          <cell r="BF3575">
            <v>37621</v>
          </cell>
          <cell r="BG3575">
            <v>550400</v>
          </cell>
          <cell r="BH3575" t="str">
            <v>Year-end</v>
          </cell>
          <cell r="BI3575" t="str">
            <v>Distribution</v>
          </cell>
          <cell r="BJ3575" t="str">
            <v>Fully Litigated</v>
          </cell>
          <cell r="BK3575" t="str">
            <v>No</v>
          </cell>
          <cell r="BL3575" t="str">
            <v>No</v>
          </cell>
        </row>
        <row r="3576">
          <cell r="AE3576">
            <v>342</v>
          </cell>
          <cell r="AF3576">
            <v>0</v>
          </cell>
          <cell r="AG3576">
            <v>1</v>
          </cell>
          <cell r="AH3576">
            <v>1</v>
          </cell>
          <cell r="AI3576">
            <v>1</v>
          </cell>
          <cell r="AJ3576">
            <v>0</v>
          </cell>
          <cell r="AL3576">
            <v>55</v>
          </cell>
          <cell r="AM3576">
            <v>219</v>
          </cell>
          <cell r="AO3576" t="str">
            <v>D-07-035-93</v>
          </cell>
          <cell r="AP3576">
            <v>281</v>
          </cell>
          <cell r="AQ3576" t="str">
            <v>UT</v>
          </cell>
          <cell r="AR3576" t="str">
            <v>PacifiCorp</v>
          </cell>
          <cell r="AS3576" t="str">
            <v>BRK.A</v>
          </cell>
          <cell r="AT3576" t="str">
            <v>Electric</v>
          </cell>
          <cell r="AU3576">
            <v>39433</v>
          </cell>
          <cell r="AV3576">
            <v>74500</v>
          </cell>
          <cell r="AW3576">
            <v>8.5399999999999991</v>
          </cell>
          <cell r="AX3576">
            <v>10.75</v>
          </cell>
          <cell r="AY3576">
            <v>50.4</v>
          </cell>
          <cell r="AZ3576">
            <v>4127100</v>
          </cell>
          <cell r="BA3576">
            <v>39671</v>
          </cell>
          <cell r="BB3576">
            <v>36164.195</v>
          </cell>
          <cell r="BC3576">
            <v>8.2899999999999991</v>
          </cell>
          <cell r="BD3576">
            <v>10.25</v>
          </cell>
          <cell r="BE3576">
            <v>50.4</v>
          </cell>
          <cell r="BF3576">
            <v>39813</v>
          </cell>
          <cell r="BG3576">
            <v>4129289.0490000001</v>
          </cell>
          <cell r="BH3576" t="str">
            <v>Average</v>
          </cell>
          <cell r="BI3576" t="str">
            <v>Vertically Integrated</v>
          </cell>
          <cell r="BJ3576" t="str">
            <v>Fully Litigated</v>
          </cell>
          <cell r="BK3576" t="str">
            <v>No</v>
          </cell>
          <cell r="BL3576" t="str">
            <v>No</v>
          </cell>
        </row>
        <row r="3577">
          <cell r="AE3577">
            <v>342</v>
          </cell>
          <cell r="AF3577">
            <v>0</v>
          </cell>
          <cell r="AG3577">
            <v>1</v>
          </cell>
          <cell r="AH3577">
            <v>1</v>
          </cell>
          <cell r="AI3577">
            <v>1</v>
          </cell>
          <cell r="AJ3577">
            <v>1</v>
          </cell>
          <cell r="AL3577">
            <v>55</v>
          </cell>
          <cell r="AM3577">
            <v>219</v>
          </cell>
          <cell r="AO3577" t="str">
            <v>D-07-057-13</v>
          </cell>
          <cell r="AP3577">
            <v>282</v>
          </cell>
          <cell r="AQ3577" t="str">
            <v>UT</v>
          </cell>
          <cell r="AR3577" t="str">
            <v>Questar Gas Company</v>
          </cell>
          <cell r="AT3577" t="str">
            <v>Natural Gas</v>
          </cell>
          <cell r="AU3577">
            <v>39435</v>
          </cell>
          <cell r="AV3577">
            <v>19600</v>
          </cell>
          <cell r="AW3577">
            <v>9.0500000000000007</v>
          </cell>
          <cell r="AX3577">
            <v>11.25</v>
          </cell>
          <cell r="AY3577">
            <v>51.38</v>
          </cell>
          <cell r="AZ3577">
            <v>730214.24699999997</v>
          </cell>
          <cell r="BA3577">
            <v>39626</v>
          </cell>
          <cell r="BB3577">
            <v>11966.5</v>
          </cell>
          <cell r="BC3577">
            <v>8.41</v>
          </cell>
          <cell r="BD3577">
            <v>10</v>
          </cell>
          <cell r="BE3577">
            <v>51.38</v>
          </cell>
          <cell r="BF3577">
            <v>39813</v>
          </cell>
          <cell r="BG3577">
            <v>730214.24699999997</v>
          </cell>
          <cell r="BH3577" t="str">
            <v>Average</v>
          </cell>
          <cell r="BI3577" t="str">
            <v>Distribution</v>
          </cell>
          <cell r="BJ3577" t="str">
            <v>Fully Litigated</v>
          </cell>
          <cell r="BK3577" t="str">
            <v>No</v>
          </cell>
          <cell r="BL3577" t="str">
            <v>No</v>
          </cell>
        </row>
        <row r="3578">
          <cell r="AE3578">
            <v>342</v>
          </cell>
          <cell r="AF3578">
            <v>0</v>
          </cell>
          <cell r="AG3578">
            <v>1</v>
          </cell>
          <cell r="AH3578">
            <v>1</v>
          </cell>
          <cell r="AI3578">
            <v>1</v>
          </cell>
          <cell r="AJ3578">
            <v>0</v>
          </cell>
          <cell r="AL3578">
            <v>55</v>
          </cell>
          <cell r="AM3578">
            <v>219</v>
          </cell>
          <cell r="AO3578" t="str">
            <v>D-08-035-38</v>
          </cell>
          <cell r="AP3578">
            <v>324</v>
          </cell>
          <cell r="AQ3578" t="str">
            <v>UT</v>
          </cell>
          <cell r="AR3578" t="str">
            <v>PacifiCorp</v>
          </cell>
          <cell r="AS3578" t="str">
            <v>BRK.A</v>
          </cell>
          <cell r="AT3578" t="str">
            <v>Electric</v>
          </cell>
          <cell r="AU3578">
            <v>39646</v>
          </cell>
          <cell r="AV3578">
            <v>137800</v>
          </cell>
          <cell r="AW3578">
            <v>8.69</v>
          </cell>
          <cell r="AX3578">
            <v>11</v>
          </cell>
          <cell r="AY3578">
            <v>51.5</v>
          </cell>
          <cell r="AZ3578">
            <v>4549600</v>
          </cell>
          <cell r="BA3578">
            <v>39924</v>
          </cell>
          <cell r="BB3578">
            <v>45000</v>
          </cell>
          <cell r="BC3578">
            <v>8.36</v>
          </cell>
          <cell r="BD3578">
            <v>10.61</v>
          </cell>
          <cell r="BE3578">
            <v>51</v>
          </cell>
          <cell r="BF3578">
            <v>40178</v>
          </cell>
          <cell r="BG3578" t="str">
            <v>NA</v>
          </cell>
          <cell r="BH3578" t="str">
            <v>Average</v>
          </cell>
          <cell r="BI3578" t="str">
            <v>Vertically Integrated</v>
          </cell>
          <cell r="BJ3578" t="str">
            <v>Settled</v>
          </cell>
          <cell r="BK3578" t="str">
            <v>No</v>
          </cell>
          <cell r="BL3578" t="str">
            <v>No</v>
          </cell>
        </row>
        <row r="3579">
          <cell r="AE3579">
            <v>342</v>
          </cell>
          <cell r="AF3579">
            <v>0</v>
          </cell>
          <cell r="AG3579">
            <v>1</v>
          </cell>
          <cell r="AH3579">
            <v>1</v>
          </cell>
          <cell r="AI3579">
            <v>1</v>
          </cell>
          <cell r="AJ3579">
            <v>0</v>
          </cell>
          <cell r="AL3579">
            <v>55</v>
          </cell>
          <cell r="AM3579">
            <v>219</v>
          </cell>
          <cell r="AO3579" t="str">
            <v>D-09-035-23</v>
          </cell>
          <cell r="AP3579">
            <v>458</v>
          </cell>
          <cell r="AQ3579" t="str">
            <v>UT</v>
          </cell>
          <cell r="AR3579" t="str">
            <v>PacifiCorp</v>
          </cell>
          <cell r="AS3579" t="str">
            <v>BRK.A</v>
          </cell>
          <cell r="AT3579" t="str">
            <v>Electric</v>
          </cell>
          <cell r="AU3579">
            <v>39987</v>
          </cell>
          <cell r="AV3579">
            <v>67228.551999999996</v>
          </cell>
          <cell r="AW3579">
            <v>8.5399999999999991</v>
          </cell>
          <cell r="AX3579">
            <v>11</v>
          </cell>
          <cell r="AY3579">
            <v>51</v>
          </cell>
          <cell r="AZ3579">
            <v>4627287.2309999997</v>
          </cell>
          <cell r="BA3579">
            <v>40227</v>
          </cell>
          <cell r="BB3579">
            <v>32414.86</v>
          </cell>
          <cell r="BC3579">
            <v>8.34</v>
          </cell>
          <cell r="BD3579">
            <v>10.6</v>
          </cell>
          <cell r="BE3579">
            <v>51</v>
          </cell>
          <cell r="BF3579">
            <v>40359</v>
          </cell>
          <cell r="BG3579">
            <v>4628442.4989999998</v>
          </cell>
          <cell r="BH3579" t="str">
            <v>Average</v>
          </cell>
          <cell r="BI3579" t="str">
            <v>Vertically Integrated</v>
          </cell>
          <cell r="BJ3579" t="str">
            <v>Fully Litigated</v>
          </cell>
          <cell r="BK3579" t="str">
            <v>No</v>
          </cell>
          <cell r="BL3579" t="str">
            <v>No</v>
          </cell>
        </row>
        <row r="3580">
          <cell r="AE3580">
            <v>342</v>
          </cell>
          <cell r="AF3580">
            <v>0</v>
          </cell>
          <cell r="AG3580">
            <v>1</v>
          </cell>
          <cell r="AH3580">
            <v>1</v>
          </cell>
          <cell r="AI3580">
            <v>1</v>
          </cell>
          <cell r="AJ3580">
            <v>1</v>
          </cell>
          <cell r="AL3580">
            <v>55</v>
          </cell>
          <cell r="AM3580">
            <v>219</v>
          </cell>
          <cell r="AO3580" t="str">
            <v>D-09-057-16</v>
          </cell>
          <cell r="AP3580">
            <v>544</v>
          </cell>
          <cell r="AQ3580" t="str">
            <v>UT</v>
          </cell>
          <cell r="AR3580" t="str">
            <v>Questar Gas Company</v>
          </cell>
          <cell r="AT3580" t="str">
            <v>Natural Gas</v>
          </cell>
          <cell r="AU3580">
            <v>40150</v>
          </cell>
          <cell r="AV3580">
            <v>17200</v>
          </cell>
          <cell r="AW3580">
            <v>8.5500000000000007</v>
          </cell>
          <cell r="AX3580">
            <v>10.6</v>
          </cell>
          <cell r="AY3580">
            <v>52.86</v>
          </cell>
          <cell r="AZ3580">
            <v>838950</v>
          </cell>
          <cell r="BA3580">
            <v>40276</v>
          </cell>
          <cell r="BB3580">
            <v>2600</v>
          </cell>
          <cell r="BC3580">
            <v>8.42</v>
          </cell>
          <cell r="BD3580">
            <v>10.35</v>
          </cell>
          <cell r="BE3580">
            <v>52.91</v>
          </cell>
          <cell r="BF3580">
            <v>40543</v>
          </cell>
          <cell r="BG3580">
            <v>786651.02899999998</v>
          </cell>
          <cell r="BH3580" t="str">
            <v>Average</v>
          </cell>
          <cell r="BI3580" t="str">
            <v>Distribution</v>
          </cell>
          <cell r="BJ3580" t="str">
            <v>Settled</v>
          </cell>
          <cell r="BK3580" t="str">
            <v>No</v>
          </cell>
          <cell r="BL3580" t="str">
            <v>No</v>
          </cell>
        </row>
        <row r="3581">
          <cell r="AE3581">
            <v>342</v>
          </cell>
          <cell r="AF3581">
            <v>0</v>
          </cell>
          <cell r="AG3581">
            <v>1</v>
          </cell>
          <cell r="AH3581">
            <v>1</v>
          </cell>
          <cell r="AI3581">
            <v>1</v>
          </cell>
          <cell r="AJ3581">
            <v>0</v>
          </cell>
          <cell r="AL3581">
            <v>55</v>
          </cell>
          <cell r="AM3581">
            <v>219</v>
          </cell>
          <cell r="AO3581" t="str">
            <v>D-10-035-89</v>
          </cell>
          <cell r="AP3581">
            <v>660</v>
          </cell>
          <cell r="AQ3581" t="str">
            <v>UT</v>
          </cell>
          <cell r="AR3581" t="str">
            <v>PacifiCorp</v>
          </cell>
          <cell r="AS3581" t="str">
            <v>BRK.A</v>
          </cell>
          <cell r="AT3581" t="str">
            <v>Electric</v>
          </cell>
          <cell r="AU3581">
            <v>40393</v>
          </cell>
          <cell r="AV3581">
            <v>38990.894</v>
          </cell>
          <cell r="AW3581">
            <v>8.34</v>
          </cell>
          <cell r="AX3581">
            <v>10.6</v>
          </cell>
          <cell r="AY3581">
            <v>51</v>
          </cell>
          <cell r="AZ3581">
            <v>312847.27899999998</v>
          </cell>
          <cell r="BA3581">
            <v>40533</v>
          </cell>
          <cell r="BB3581">
            <v>33290</v>
          </cell>
          <cell r="BC3581" t="str">
            <v>NA</v>
          </cell>
          <cell r="BD3581" t="str">
            <v>NA</v>
          </cell>
          <cell r="BE3581" t="str">
            <v>NA</v>
          </cell>
          <cell r="BG3581" t="str">
            <v>NA</v>
          </cell>
          <cell r="BI3581" t="str">
            <v>Limited-Issue Rider</v>
          </cell>
          <cell r="BJ3581" t="str">
            <v>Settled</v>
          </cell>
          <cell r="BK3581" t="str">
            <v>No</v>
          </cell>
          <cell r="BL3581" t="str">
            <v>No</v>
          </cell>
        </row>
        <row r="3582">
          <cell r="AE3582">
            <v>342</v>
          </cell>
          <cell r="AF3582">
            <v>0</v>
          </cell>
          <cell r="AG3582">
            <v>1</v>
          </cell>
          <cell r="AH3582">
            <v>1</v>
          </cell>
          <cell r="AI3582">
            <v>1</v>
          </cell>
          <cell r="AJ3582">
            <v>0</v>
          </cell>
          <cell r="AL3582">
            <v>55</v>
          </cell>
          <cell r="AM3582">
            <v>219</v>
          </cell>
          <cell r="AO3582" t="str">
            <v>D-10-035-13</v>
          </cell>
          <cell r="AP3582">
            <v>661</v>
          </cell>
          <cell r="AQ3582" t="str">
            <v>UT</v>
          </cell>
          <cell r="AR3582" t="str">
            <v>PacifiCorp</v>
          </cell>
          <cell r="AS3582" t="str">
            <v>BRK.A</v>
          </cell>
          <cell r="AT3582" t="str">
            <v>Electric</v>
          </cell>
          <cell r="AU3582">
            <v>40210</v>
          </cell>
          <cell r="AV3582">
            <v>33672.406000000003</v>
          </cell>
          <cell r="AW3582">
            <v>8.5399999999999991</v>
          </cell>
          <cell r="AX3582">
            <v>11</v>
          </cell>
          <cell r="AY3582">
            <v>51</v>
          </cell>
          <cell r="AZ3582">
            <v>221323.67800000001</v>
          </cell>
          <cell r="BA3582">
            <v>40344</v>
          </cell>
          <cell r="BB3582">
            <v>30800</v>
          </cell>
          <cell r="BC3582" t="str">
            <v>NA</v>
          </cell>
          <cell r="BD3582" t="str">
            <v>NA</v>
          </cell>
          <cell r="BE3582" t="str">
            <v>NA</v>
          </cell>
          <cell r="BG3582" t="str">
            <v>NA</v>
          </cell>
          <cell r="BI3582" t="str">
            <v>Limited-Issue Rider</v>
          </cell>
          <cell r="BJ3582" t="str">
            <v>Settled</v>
          </cell>
          <cell r="BK3582" t="str">
            <v>No</v>
          </cell>
          <cell r="BL3582" t="str">
            <v>No</v>
          </cell>
        </row>
        <row r="3583">
          <cell r="AE3583">
            <v>342</v>
          </cell>
          <cell r="AF3583">
            <v>0</v>
          </cell>
          <cell r="AG3583">
            <v>1</v>
          </cell>
          <cell r="AH3583">
            <v>1</v>
          </cell>
          <cell r="AI3583">
            <v>1</v>
          </cell>
          <cell r="AJ3583">
            <v>0</v>
          </cell>
          <cell r="AL3583">
            <v>55</v>
          </cell>
          <cell r="AM3583">
            <v>219</v>
          </cell>
          <cell r="AO3583" t="str">
            <v>C-79-035-12</v>
          </cell>
          <cell r="AP3583">
            <v>1853</v>
          </cell>
          <cell r="AQ3583" t="str">
            <v>UT</v>
          </cell>
          <cell r="AR3583" t="str">
            <v>PacifiCorp</v>
          </cell>
          <cell r="AS3583" t="str">
            <v>BRK.A</v>
          </cell>
          <cell r="AT3583" t="str">
            <v>Electric</v>
          </cell>
          <cell r="AU3583">
            <v>29132</v>
          </cell>
          <cell r="AV3583">
            <v>33500</v>
          </cell>
          <cell r="AW3583">
            <v>10.87</v>
          </cell>
          <cell r="AX3583">
            <v>15</v>
          </cell>
          <cell r="AY3583">
            <v>40</v>
          </cell>
          <cell r="AZ3583" t="str">
            <v>NA</v>
          </cell>
          <cell r="BA3583">
            <v>29335</v>
          </cell>
          <cell r="BB3583">
            <v>46100</v>
          </cell>
          <cell r="BC3583">
            <v>11.64</v>
          </cell>
          <cell r="BD3583">
            <v>16.8</v>
          </cell>
          <cell r="BE3583">
            <v>36.93</v>
          </cell>
          <cell r="BF3583">
            <v>29494</v>
          </cell>
          <cell r="BG3583" t="str">
            <v>NA</v>
          </cell>
          <cell r="BH3583" t="str">
            <v>Average</v>
          </cell>
          <cell r="BI3583" t="str">
            <v>Vertically Integrated</v>
          </cell>
          <cell r="BJ3583" t="str">
            <v>Fully Litigated</v>
          </cell>
          <cell r="BK3583" t="str">
            <v>No</v>
          </cell>
          <cell r="BL3583" t="str">
            <v>No</v>
          </cell>
        </row>
        <row r="3584">
          <cell r="AE3584">
            <v>342</v>
          </cell>
          <cell r="AF3584">
            <v>0</v>
          </cell>
          <cell r="AG3584">
            <v>1</v>
          </cell>
          <cell r="AH3584">
            <v>1</v>
          </cell>
          <cell r="AI3584">
            <v>1</v>
          </cell>
          <cell r="AJ3584">
            <v>0</v>
          </cell>
          <cell r="AL3584">
            <v>55</v>
          </cell>
          <cell r="AM3584">
            <v>219</v>
          </cell>
          <cell r="AO3584" t="str">
            <v>C-80-035-17</v>
          </cell>
          <cell r="AP3584">
            <v>1854</v>
          </cell>
          <cell r="AQ3584" t="str">
            <v>UT</v>
          </cell>
          <cell r="AR3584" t="str">
            <v>PacifiCorp</v>
          </cell>
          <cell r="AS3584" t="str">
            <v>BRK.A</v>
          </cell>
          <cell r="AT3584" t="str">
            <v>Electric</v>
          </cell>
          <cell r="AU3584">
            <v>29494</v>
          </cell>
          <cell r="AV3584">
            <v>57000</v>
          </cell>
          <cell r="AW3584">
            <v>12.31</v>
          </cell>
          <cell r="AX3584">
            <v>17.8</v>
          </cell>
          <cell r="AY3584">
            <v>40</v>
          </cell>
          <cell r="AZ3584" t="str">
            <v>NA</v>
          </cell>
          <cell r="BA3584">
            <v>29697</v>
          </cell>
          <cell r="BB3584">
            <v>39000</v>
          </cell>
          <cell r="BC3584">
            <v>11.87</v>
          </cell>
          <cell r="BD3584">
            <v>16.8</v>
          </cell>
          <cell r="BE3584">
            <v>39.020000000000003</v>
          </cell>
          <cell r="BF3584">
            <v>29767</v>
          </cell>
          <cell r="BG3584">
            <v>1232800</v>
          </cell>
          <cell r="BH3584" t="str">
            <v>Average</v>
          </cell>
          <cell r="BI3584" t="str">
            <v>Vertically Integrated</v>
          </cell>
          <cell r="BJ3584" t="str">
            <v>Fully Litigated</v>
          </cell>
          <cell r="BK3584" t="str">
            <v>No</v>
          </cell>
          <cell r="BL3584" t="str">
            <v>No</v>
          </cell>
        </row>
        <row r="3585">
          <cell r="AE3585">
            <v>342</v>
          </cell>
          <cell r="AF3585">
            <v>0</v>
          </cell>
          <cell r="AG3585">
            <v>1</v>
          </cell>
          <cell r="AH3585">
            <v>1</v>
          </cell>
          <cell r="AI3585">
            <v>1</v>
          </cell>
          <cell r="AJ3585">
            <v>0</v>
          </cell>
          <cell r="AL3585">
            <v>55</v>
          </cell>
          <cell r="AM3585">
            <v>219</v>
          </cell>
          <cell r="AO3585" t="str">
            <v>C-81-035-13</v>
          </cell>
          <cell r="AP3585">
            <v>1856</v>
          </cell>
          <cell r="AQ3585" t="str">
            <v>UT</v>
          </cell>
          <cell r="AR3585" t="str">
            <v>PacifiCorp</v>
          </cell>
          <cell r="AS3585" t="str">
            <v>BRK.A</v>
          </cell>
          <cell r="AT3585" t="str">
            <v>Electric</v>
          </cell>
          <cell r="AU3585">
            <v>29843</v>
          </cell>
          <cell r="AV3585">
            <v>64500</v>
          </cell>
          <cell r="AW3585">
            <v>13.37</v>
          </cell>
          <cell r="AX3585">
            <v>18.8</v>
          </cell>
          <cell r="AY3585">
            <v>40.9</v>
          </cell>
          <cell r="AZ3585">
            <v>1324500</v>
          </cell>
          <cell r="BA3585">
            <v>30091</v>
          </cell>
          <cell r="BB3585">
            <v>34300</v>
          </cell>
          <cell r="BC3585">
            <v>12.31</v>
          </cell>
          <cell r="BD3585">
            <v>16.3</v>
          </cell>
          <cell r="BE3585">
            <v>40.44</v>
          </cell>
          <cell r="BF3585">
            <v>30194</v>
          </cell>
          <cell r="BG3585">
            <v>1309900</v>
          </cell>
          <cell r="BH3585" t="str">
            <v>Average</v>
          </cell>
          <cell r="BI3585" t="str">
            <v>Vertically Integrated</v>
          </cell>
          <cell r="BJ3585" t="str">
            <v>Fully Litigated</v>
          </cell>
          <cell r="BK3585" t="str">
            <v>No</v>
          </cell>
          <cell r="BL3585" t="str">
            <v>Yes</v>
          </cell>
        </row>
        <row r="3586">
          <cell r="AE3586">
            <v>342</v>
          </cell>
          <cell r="AF3586">
            <v>0</v>
          </cell>
          <cell r="AG3586">
            <v>1</v>
          </cell>
          <cell r="AH3586">
            <v>1</v>
          </cell>
          <cell r="AI3586">
            <v>1</v>
          </cell>
          <cell r="AJ3586">
            <v>0</v>
          </cell>
          <cell r="AL3586">
            <v>55</v>
          </cell>
          <cell r="AM3586">
            <v>219</v>
          </cell>
          <cell r="AO3586" t="str">
            <v>C-82-035-13</v>
          </cell>
          <cell r="AP3586">
            <v>1858</v>
          </cell>
          <cell r="AQ3586" t="str">
            <v>UT</v>
          </cell>
          <cell r="AR3586" t="str">
            <v>PacifiCorp</v>
          </cell>
          <cell r="AS3586" t="str">
            <v>BRK.A</v>
          </cell>
          <cell r="AT3586" t="str">
            <v>Electric</v>
          </cell>
          <cell r="AU3586">
            <v>30218</v>
          </cell>
          <cell r="AV3586">
            <v>88400</v>
          </cell>
          <cell r="AW3586">
            <v>12.56</v>
          </cell>
          <cell r="AX3586">
            <v>16.3</v>
          </cell>
          <cell r="AY3586">
            <v>41.63</v>
          </cell>
          <cell r="AZ3586">
            <v>1515300</v>
          </cell>
          <cell r="BA3586">
            <v>30459</v>
          </cell>
          <cell r="BB3586">
            <v>54400</v>
          </cell>
          <cell r="BC3586">
            <v>12.19</v>
          </cell>
          <cell r="BD3586">
            <v>15.5</v>
          </cell>
          <cell r="BE3586">
            <v>41.52</v>
          </cell>
          <cell r="BF3586">
            <v>30559</v>
          </cell>
          <cell r="BG3586">
            <v>1475700</v>
          </cell>
          <cell r="BH3586" t="str">
            <v>Average</v>
          </cell>
          <cell r="BI3586" t="str">
            <v>Vertically Integrated</v>
          </cell>
          <cell r="BJ3586" t="str">
            <v>Fully Litigated</v>
          </cell>
          <cell r="BK3586" t="str">
            <v>No</v>
          </cell>
          <cell r="BL3586" t="str">
            <v>Yes</v>
          </cell>
        </row>
        <row r="3587">
          <cell r="AE3587">
            <v>342</v>
          </cell>
          <cell r="AF3587">
            <v>0</v>
          </cell>
          <cell r="AG3587">
            <v>1</v>
          </cell>
          <cell r="AH3587">
            <v>1</v>
          </cell>
          <cell r="AI3587">
            <v>1</v>
          </cell>
          <cell r="AJ3587">
            <v>0</v>
          </cell>
          <cell r="AL3587">
            <v>55</v>
          </cell>
          <cell r="AM3587">
            <v>219</v>
          </cell>
          <cell r="AO3587" t="str">
            <v>C-83-035-06</v>
          </cell>
          <cell r="AP3587">
            <v>1860</v>
          </cell>
          <cell r="AQ3587" t="str">
            <v>UT</v>
          </cell>
          <cell r="AR3587" t="str">
            <v>PacifiCorp</v>
          </cell>
          <cell r="AS3587" t="str">
            <v>BRK.A</v>
          </cell>
          <cell r="AT3587" t="str">
            <v>Electric</v>
          </cell>
          <cell r="AU3587">
            <v>30470</v>
          </cell>
          <cell r="AV3587">
            <v>76600</v>
          </cell>
          <cell r="AW3587">
            <v>12.46</v>
          </cell>
          <cell r="AX3587">
            <v>15.8</v>
          </cell>
          <cell r="AY3587">
            <v>42.13</v>
          </cell>
          <cell r="AZ3587" t="str">
            <v>NA</v>
          </cell>
          <cell r="BA3587">
            <v>30711</v>
          </cell>
          <cell r="BB3587">
            <v>35000</v>
          </cell>
          <cell r="BC3587" t="str">
            <v>NA</v>
          </cell>
          <cell r="BD3587" t="str">
            <v>NA</v>
          </cell>
          <cell r="BE3587" t="str">
            <v>NA</v>
          </cell>
          <cell r="BF3587">
            <v>30833</v>
          </cell>
          <cell r="BG3587" t="str">
            <v>NA</v>
          </cell>
          <cell r="BI3587" t="str">
            <v>Vertically Integrated</v>
          </cell>
          <cell r="BJ3587" t="str">
            <v>Settled</v>
          </cell>
          <cell r="BK3587" t="str">
            <v>No</v>
          </cell>
          <cell r="BL3587" t="str">
            <v>Yes</v>
          </cell>
        </row>
        <row r="3588">
          <cell r="AE3588">
            <v>342</v>
          </cell>
          <cell r="AF3588">
            <v>0</v>
          </cell>
          <cell r="AG3588">
            <v>1</v>
          </cell>
          <cell r="AH3588">
            <v>1</v>
          </cell>
          <cell r="AI3588">
            <v>1</v>
          </cell>
          <cell r="AJ3588">
            <v>0</v>
          </cell>
          <cell r="AL3588">
            <v>55</v>
          </cell>
          <cell r="AM3588">
            <v>219</v>
          </cell>
          <cell r="AO3588" t="str">
            <v>C-84-035-01</v>
          </cell>
          <cell r="AP3588">
            <v>1862</v>
          </cell>
          <cell r="AQ3588" t="str">
            <v>UT</v>
          </cell>
          <cell r="AR3588" t="str">
            <v>PacifiCorp</v>
          </cell>
          <cell r="AS3588" t="str">
            <v>BRK.A</v>
          </cell>
          <cell r="AT3588" t="str">
            <v>Electric</v>
          </cell>
          <cell r="AU3588">
            <v>30690</v>
          </cell>
          <cell r="AV3588">
            <v>72600</v>
          </cell>
          <cell r="AW3588">
            <v>12.46</v>
          </cell>
          <cell r="AX3588">
            <v>15.8</v>
          </cell>
          <cell r="AY3588">
            <v>43.32</v>
          </cell>
          <cell r="AZ3588">
            <v>1736300</v>
          </cell>
          <cell r="BA3588">
            <v>30938</v>
          </cell>
          <cell r="BB3588">
            <v>57100</v>
          </cell>
          <cell r="BC3588">
            <v>12.1</v>
          </cell>
          <cell r="BD3588">
            <v>15</v>
          </cell>
          <cell r="BE3588">
            <v>43.02</v>
          </cell>
          <cell r="BF3588">
            <v>31047</v>
          </cell>
          <cell r="BG3588">
            <v>1725400</v>
          </cell>
          <cell r="BH3588" t="str">
            <v>Average</v>
          </cell>
          <cell r="BI3588" t="str">
            <v>Vertically Integrated</v>
          </cell>
          <cell r="BJ3588" t="str">
            <v>Fully Litigated</v>
          </cell>
          <cell r="BK3588" t="str">
            <v>No</v>
          </cell>
          <cell r="BL3588" t="str">
            <v>Yes</v>
          </cell>
        </row>
        <row r="3589">
          <cell r="AE3589">
            <v>342</v>
          </cell>
          <cell r="AF3589">
            <v>0</v>
          </cell>
          <cell r="AG3589">
            <v>1</v>
          </cell>
          <cell r="AH3589">
            <v>1</v>
          </cell>
          <cell r="AI3589">
            <v>1</v>
          </cell>
          <cell r="AJ3589">
            <v>1</v>
          </cell>
          <cell r="AL3589">
            <v>55</v>
          </cell>
          <cell r="AM3589">
            <v>219</v>
          </cell>
          <cell r="AO3589" t="str">
            <v>C-80-057-01</v>
          </cell>
          <cell r="AP3589">
            <v>1863</v>
          </cell>
          <cell r="AQ3589" t="str">
            <v>UT</v>
          </cell>
          <cell r="AR3589" t="str">
            <v>Questar Gas Company</v>
          </cell>
          <cell r="AT3589" t="str">
            <v>Natural Gas</v>
          </cell>
          <cell r="AU3589">
            <v>29224</v>
          </cell>
          <cell r="AV3589">
            <v>18800</v>
          </cell>
          <cell r="AW3589">
            <v>11.76</v>
          </cell>
          <cell r="AX3589">
            <v>16</v>
          </cell>
          <cell r="AY3589">
            <v>44.87</v>
          </cell>
          <cell r="AZ3589" t="str">
            <v>NA</v>
          </cell>
          <cell r="BA3589">
            <v>29360</v>
          </cell>
          <cell r="BB3589">
            <v>10500</v>
          </cell>
          <cell r="BC3589">
            <v>11.53</v>
          </cell>
          <cell r="BD3589">
            <v>15.5</v>
          </cell>
          <cell r="BE3589">
            <v>44.87</v>
          </cell>
          <cell r="BF3589">
            <v>29586</v>
          </cell>
          <cell r="BG3589" t="str">
            <v>NA</v>
          </cell>
          <cell r="BH3589" t="str">
            <v>Average</v>
          </cell>
          <cell r="BI3589" t="str">
            <v>Distribution</v>
          </cell>
          <cell r="BJ3589" t="str">
            <v>Fully Litigated</v>
          </cell>
          <cell r="BK3589" t="str">
            <v>No</v>
          </cell>
          <cell r="BL3589" t="str">
            <v>No</v>
          </cell>
        </row>
        <row r="3590">
          <cell r="AE3590">
            <v>342</v>
          </cell>
          <cell r="AF3590">
            <v>0</v>
          </cell>
          <cell r="AG3590">
            <v>1</v>
          </cell>
          <cell r="AH3590">
            <v>1</v>
          </cell>
          <cell r="AI3590">
            <v>1</v>
          </cell>
          <cell r="AJ3590">
            <v>1</v>
          </cell>
          <cell r="AL3590">
            <v>55</v>
          </cell>
          <cell r="AM3590">
            <v>219</v>
          </cell>
          <cell r="AO3590" t="str">
            <v>C-81-057-01</v>
          </cell>
          <cell r="AP3590">
            <v>1865</v>
          </cell>
          <cell r="AQ3590" t="str">
            <v>UT</v>
          </cell>
          <cell r="AR3590" t="str">
            <v>Questar Gas Company</v>
          </cell>
          <cell r="AT3590" t="str">
            <v>Natural Gas</v>
          </cell>
          <cell r="AU3590">
            <v>29595</v>
          </cell>
          <cell r="AV3590">
            <v>30700</v>
          </cell>
          <cell r="AW3590">
            <v>11.69</v>
          </cell>
          <cell r="AX3590">
            <v>16.5</v>
          </cell>
          <cell r="AY3590">
            <v>35.5</v>
          </cell>
          <cell r="AZ3590" t="str">
            <v>NA</v>
          </cell>
          <cell r="BA3590">
            <v>29759</v>
          </cell>
          <cell r="BB3590">
            <v>29700</v>
          </cell>
          <cell r="BC3590">
            <v>11.51</v>
          </cell>
          <cell r="BD3590">
            <v>16</v>
          </cell>
          <cell r="BE3590">
            <v>35.520000000000003</v>
          </cell>
          <cell r="BF3590">
            <v>29951</v>
          </cell>
          <cell r="BG3590" t="str">
            <v>NA</v>
          </cell>
          <cell r="BH3590" t="str">
            <v>Average</v>
          </cell>
          <cell r="BI3590" t="str">
            <v>Distribution</v>
          </cell>
          <cell r="BJ3590" t="str">
            <v>Fully Litigated</v>
          </cell>
          <cell r="BK3590" t="str">
            <v>No</v>
          </cell>
          <cell r="BL3590" t="str">
            <v>No</v>
          </cell>
        </row>
        <row r="3591">
          <cell r="AE3591">
            <v>342</v>
          </cell>
          <cell r="AF3591">
            <v>0</v>
          </cell>
          <cell r="AG3591">
            <v>1</v>
          </cell>
          <cell r="AH3591">
            <v>1</v>
          </cell>
          <cell r="AI3591">
            <v>1</v>
          </cell>
          <cell r="AJ3591">
            <v>1</v>
          </cell>
          <cell r="AL3591">
            <v>55</v>
          </cell>
          <cell r="AM3591">
            <v>219</v>
          </cell>
          <cell r="AO3591" t="str">
            <v>C-81-057-17</v>
          </cell>
          <cell r="AP3591">
            <v>1866</v>
          </cell>
          <cell r="AQ3591" t="str">
            <v>UT</v>
          </cell>
          <cell r="AR3591" t="str">
            <v>Questar Gas Company</v>
          </cell>
          <cell r="AT3591" t="str">
            <v>Natural Gas</v>
          </cell>
          <cell r="AU3591">
            <v>29920</v>
          </cell>
          <cell r="AV3591">
            <v>27000</v>
          </cell>
          <cell r="AW3591">
            <v>12.72</v>
          </cell>
          <cell r="AX3591">
            <v>18.7</v>
          </cell>
          <cell r="AY3591">
            <v>38.29</v>
          </cell>
          <cell r="AZ3591" t="str">
            <v>NA</v>
          </cell>
          <cell r="BA3591">
            <v>30160</v>
          </cell>
          <cell r="BB3591">
            <v>21800</v>
          </cell>
          <cell r="BC3591">
            <v>11.71</v>
          </cell>
          <cell r="BD3591">
            <v>16.100000000000001</v>
          </cell>
          <cell r="BE3591">
            <v>38.29</v>
          </cell>
          <cell r="BF3591">
            <v>30224</v>
          </cell>
          <cell r="BG3591" t="str">
            <v>NA</v>
          </cell>
          <cell r="BH3591" t="str">
            <v>Average</v>
          </cell>
          <cell r="BI3591" t="str">
            <v>Distribution</v>
          </cell>
          <cell r="BJ3591" t="str">
            <v>Settled</v>
          </cell>
          <cell r="BK3591" t="str">
            <v>No</v>
          </cell>
          <cell r="BL3591" t="str">
            <v>Yes</v>
          </cell>
        </row>
        <row r="3592">
          <cell r="AE3592">
            <v>342</v>
          </cell>
          <cell r="AF3592">
            <v>0</v>
          </cell>
          <cell r="AG3592">
            <v>1</v>
          </cell>
          <cell r="AH3592">
            <v>1</v>
          </cell>
          <cell r="AI3592">
            <v>1</v>
          </cell>
          <cell r="AJ3592">
            <v>1</v>
          </cell>
          <cell r="AL3592">
            <v>55</v>
          </cell>
          <cell r="AM3592">
            <v>219</v>
          </cell>
          <cell r="AO3592" t="str">
            <v>C-82-057-15</v>
          </cell>
          <cell r="AP3592">
            <v>1868</v>
          </cell>
          <cell r="AQ3592" t="str">
            <v>UT</v>
          </cell>
          <cell r="AR3592" t="str">
            <v>Questar Gas Company</v>
          </cell>
          <cell r="AT3592" t="str">
            <v>Natural Gas</v>
          </cell>
          <cell r="AU3592">
            <v>30197</v>
          </cell>
          <cell r="AV3592">
            <v>21700</v>
          </cell>
          <cell r="AW3592">
            <v>12.27</v>
          </cell>
          <cell r="AX3592">
            <v>16.100000000000001</v>
          </cell>
          <cell r="AY3592" t="str">
            <v>NA</v>
          </cell>
          <cell r="AZ3592" t="str">
            <v>NA</v>
          </cell>
          <cell r="BA3592">
            <v>30439</v>
          </cell>
          <cell r="BB3592">
            <v>14000</v>
          </cell>
          <cell r="BC3592">
            <v>11.8</v>
          </cell>
          <cell r="BD3592">
            <v>15.4</v>
          </cell>
          <cell r="BE3592">
            <v>43</v>
          </cell>
          <cell r="BF3592">
            <v>30559</v>
          </cell>
          <cell r="BG3592" t="str">
            <v>NA</v>
          </cell>
          <cell r="BH3592" t="str">
            <v>Average</v>
          </cell>
          <cell r="BI3592" t="str">
            <v>Distribution</v>
          </cell>
          <cell r="BJ3592" t="str">
            <v>Fully Litigated</v>
          </cell>
          <cell r="BK3592" t="str">
            <v>No</v>
          </cell>
          <cell r="BL3592" t="str">
            <v>Yes</v>
          </cell>
        </row>
        <row r="3593">
          <cell r="AE3593">
            <v>342</v>
          </cell>
          <cell r="AF3593">
            <v>0</v>
          </cell>
          <cell r="AG3593">
            <v>1</v>
          </cell>
          <cell r="AH3593">
            <v>1</v>
          </cell>
          <cell r="AI3593">
            <v>1</v>
          </cell>
          <cell r="AJ3593">
            <v>1</v>
          </cell>
          <cell r="AL3593">
            <v>55</v>
          </cell>
          <cell r="AM3593">
            <v>219</v>
          </cell>
          <cell r="AO3593" t="str">
            <v>C-83-057-12</v>
          </cell>
          <cell r="AP3593">
            <v>1870</v>
          </cell>
          <cell r="AQ3593" t="str">
            <v>UT</v>
          </cell>
          <cell r="AR3593" t="str">
            <v>Questar Gas Company</v>
          </cell>
          <cell r="AT3593" t="str">
            <v>Natural Gas</v>
          </cell>
          <cell r="AU3593">
            <v>30498</v>
          </cell>
          <cell r="AV3593">
            <v>17300</v>
          </cell>
          <cell r="AW3593">
            <v>12.01</v>
          </cell>
          <cell r="AX3593">
            <v>15.4</v>
          </cell>
          <cell r="AY3593">
            <v>43</v>
          </cell>
          <cell r="AZ3593" t="str">
            <v>NA</v>
          </cell>
          <cell r="BA3593">
            <v>30680</v>
          </cell>
          <cell r="BB3593">
            <v>11400</v>
          </cell>
          <cell r="BC3593">
            <v>11.76</v>
          </cell>
          <cell r="BD3593">
            <v>15</v>
          </cell>
          <cell r="BE3593" t="str">
            <v>NA</v>
          </cell>
          <cell r="BF3593">
            <v>30863</v>
          </cell>
          <cell r="BG3593" t="str">
            <v>NA</v>
          </cell>
          <cell r="BH3593" t="str">
            <v>Average</v>
          </cell>
          <cell r="BI3593" t="str">
            <v>Distribution</v>
          </cell>
          <cell r="BJ3593" t="str">
            <v>Settled</v>
          </cell>
          <cell r="BK3593" t="str">
            <v>No</v>
          </cell>
          <cell r="BL3593" t="str">
            <v>Yes</v>
          </cell>
        </row>
        <row r="3594">
          <cell r="AE3594">
            <v>342</v>
          </cell>
          <cell r="AF3594">
            <v>0</v>
          </cell>
          <cell r="AG3594">
            <v>1</v>
          </cell>
          <cell r="AH3594">
            <v>1</v>
          </cell>
          <cell r="AI3594">
            <v>1</v>
          </cell>
          <cell r="AJ3594">
            <v>1</v>
          </cell>
          <cell r="AL3594">
            <v>55</v>
          </cell>
          <cell r="AM3594">
            <v>219</v>
          </cell>
          <cell r="AO3594" t="str">
            <v>C-84-057-07</v>
          </cell>
          <cell r="AP3594">
            <v>1871</v>
          </cell>
          <cell r="AQ3594" t="str">
            <v>UT</v>
          </cell>
          <cell r="AR3594" t="str">
            <v>Questar Gas Company</v>
          </cell>
          <cell r="AT3594" t="str">
            <v>Natural Gas</v>
          </cell>
          <cell r="AU3594">
            <v>30902</v>
          </cell>
          <cell r="AV3594">
            <v>8300</v>
          </cell>
          <cell r="AW3594">
            <v>12.06</v>
          </cell>
          <cell r="AX3594">
            <v>15.2</v>
          </cell>
          <cell r="AY3594">
            <v>46</v>
          </cell>
          <cell r="AZ3594" t="str">
            <v>NA</v>
          </cell>
          <cell r="BA3594">
            <v>31085</v>
          </cell>
          <cell r="BB3594">
            <v>5100</v>
          </cell>
          <cell r="BC3594">
            <v>11.63</v>
          </cell>
          <cell r="BD3594">
            <v>14.85</v>
          </cell>
          <cell r="BE3594">
            <v>44.8</v>
          </cell>
          <cell r="BF3594">
            <v>31228</v>
          </cell>
          <cell r="BG3594" t="str">
            <v>NA</v>
          </cell>
          <cell r="BH3594" t="str">
            <v>Average</v>
          </cell>
          <cell r="BI3594" t="str">
            <v>Distribution</v>
          </cell>
          <cell r="BJ3594" t="str">
            <v>Fully Litigated</v>
          </cell>
          <cell r="BK3594" t="str">
            <v>No</v>
          </cell>
          <cell r="BL3594" t="str">
            <v>No</v>
          </cell>
        </row>
        <row r="3595">
          <cell r="AE3595">
            <v>342</v>
          </cell>
          <cell r="AF3595">
            <v>0</v>
          </cell>
          <cell r="AG3595">
            <v>1</v>
          </cell>
          <cell r="AH3595">
            <v>1</v>
          </cell>
          <cell r="AI3595">
            <v>1</v>
          </cell>
          <cell r="AJ3595">
            <v>0</v>
          </cell>
          <cell r="AL3595">
            <v>55</v>
          </cell>
          <cell r="AM3595">
            <v>219</v>
          </cell>
          <cell r="AO3595" t="str">
            <v>D-10-035-124</v>
          </cell>
          <cell r="AP3595">
            <v>2127</v>
          </cell>
          <cell r="AQ3595" t="str">
            <v>UT</v>
          </cell>
          <cell r="AR3595" t="str">
            <v>PacifiCorp</v>
          </cell>
          <cell r="AS3595" t="str">
            <v>BRK.A</v>
          </cell>
          <cell r="AT3595" t="str">
            <v>Electric</v>
          </cell>
          <cell r="AU3595">
            <v>40567</v>
          </cell>
          <cell r="AV3595">
            <v>188057.27799999999</v>
          </cell>
          <cell r="AW3595">
            <v>8.1999999999999993</v>
          </cell>
          <cell r="AX3595">
            <v>10.5</v>
          </cell>
          <cell r="AY3595">
            <v>51.9</v>
          </cell>
          <cell r="AZ3595">
            <v>5566045.5660000006</v>
          </cell>
          <cell r="BA3595">
            <v>40766</v>
          </cell>
          <cell r="BB3595">
            <v>117000</v>
          </cell>
          <cell r="BC3595">
            <v>7.94</v>
          </cell>
          <cell r="BD3595">
            <v>10</v>
          </cell>
          <cell r="BE3595">
            <v>51.9</v>
          </cell>
          <cell r="BF3595">
            <v>41090</v>
          </cell>
          <cell r="BG3595" t="str">
            <v>NA</v>
          </cell>
          <cell r="BI3595" t="str">
            <v>Vertically Integrated</v>
          </cell>
          <cell r="BJ3595" t="str">
            <v>Settled</v>
          </cell>
          <cell r="BK3595" t="str">
            <v>No</v>
          </cell>
          <cell r="BL3595" t="str">
            <v>No</v>
          </cell>
        </row>
        <row r="3596">
          <cell r="AE3596">
            <v>342</v>
          </cell>
          <cell r="AF3596">
            <v>0</v>
          </cell>
          <cell r="AG3596">
            <v>1</v>
          </cell>
          <cell r="AH3596">
            <v>1</v>
          </cell>
          <cell r="AI3596">
            <v>1</v>
          </cell>
          <cell r="AJ3596">
            <v>0</v>
          </cell>
          <cell r="AL3596">
            <v>55</v>
          </cell>
          <cell r="AM3596">
            <v>219</v>
          </cell>
          <cell r="AO3596" t="str">
            <v>D-11-035-200</v>
          </cell>
          <cell r="AP3596">
            <v>2269</v>
          </cell>
          <cell r="AQ3596" t="str">
            <v>UT</v>
          </cell>
          <cell r="AR3596" t="str">
            <v>PacifiCorp</v>
          </cell>
          <cell r="AS3596" t="str">
            <v>BRK.A</v>
          </cell>
          <cell r="AT3596" t="str">
            <v>Electric</v>
          </cell>
          <cell r="AU3596">
            <v>40954</v>
          </cell>
          <cell r="AV3596">
            <v>155733.571</v>
          </cell>
          <cell r="AW3596">
            <v>7.91</v>
          </cell>
          <cell r="AX3596">
            <v>10.199999999999999</v>
          </cell>
          <cell r="AY3596">
            <v>52.1</v>
          </cell>
          <cell r="AZ3596">
            <v>5758754.1140000001</v>
          </cell>
          <cell r="BA3596">
            <v>41171</v>
          </cell>
          <cell r="BB3596">
            <v>154000</v>
          </cell>
          <cell r="BC3596">
            <v>7.68</v>
          </cell>
          <cell r="BD3596">
            <v>9.8000000000000007</v>
          </cell>
          <cell r="BE3596">
            <v>52.1</v>
          </cell>
          <cell r="BF3596">
            <v>41425</v>
          </cell>
          <cell r="BG3596" t="str">
            <v>NA</v>
          </cell>
          <cell r="BI3596" t="str">
            <v>Vertically Integrated</v>
          </cell>
          <cell r="BJ3596" t="str">
            <v>Settled</v>
          </cell>
          <cell r="BK3596" t="str">
            <v>Yes</v>
          </cell>
          <cell r="BL3596" t="str">
            <v>No</v>
          </cell>
        </row>
        <row r="3597">
          <cell r="AE3597">
            <v>342</v>
          </cell>
          <cell r="AF3597">
            <v>0</v>
          </cell>
          <cell r="AG3597">
            <v>1</v>
          </cell>
          <cell r="AH3597">
            <v>1</v>
          </cell>
          <cell r="AI3597">
            <v>1</v>
          </cell>
          <cell r="AJ3597">
            <v>1</v>
          </cell>
          <cell r="AL3597">
            <v>55</v>
          </cell>
          <cell r="AM3597">
            <v>219</v>
          </cell>
          <cell r="AO3597" t="str">
            <v>D-13-057-05</v>
          </cell>
          <cell r="AP3597">
            <v>2540</v>
          </cell>
          <cell r="AQ3597" t="str">
            <v>UT</v>
          </cell>
          <cell r="AR3597" t="str">
            <v>Questar Gas Company</v>
          </cell>
          <cell r="AT3597" t="str">
            <v>Natural Gas</v>
          </cell>
          <cell r="AU3597">
            <v>41456</v>
          </cell>
          <cell r="AV3597">
            <v>11785.809000000001</v>
          </cell>
          <cell r="AW3597">
            <v>7.9</v>
          </cell>
          <cell r="AX3597">
            <v>10.35</v>
          </cell>
          <cell r="AY3597">
            <v>52.07</v>
          </cell>
          <cell r="AZ3597">
            <v>987171.11499999999</v>
          </cell>
          <cell r="BA3597">
            <v>41691</v>
          </cell>
          <cell r="BB3597">
            <v>7614</v>
          </cell>
          <cell r="BC3597">
            <v>7.64</v>
          </cell>
          <cell r="BD3597">
            <v>9.85</v>
          </cell>
          <cell r="BE3597">
            <v>52.07</v>
          </cell>
          <cell r="BF3597">
            <v>42004</v>
          </cell>
          <cell r="BG3597">
            <v>987171.11499999999</v>
          </cell>
          <cell r="BH3597" t="str">
            <v>Average</v>
          </cell>
          <cell r="BI3597" t="str">
            <v>Distribution</v>
          </cell>
          <cell r="BJ3597" t="str">
            <v>Fully Litigated</v>
          </cell>
          <cell r="BK3597" t="str">
            <v>No</v>
          </cell>
          <cell r="BL3597" t="str">
            <v>No</v>
          </cell>
        </row>
        <row r="3598">
          <cell r="AE3598">
            <v>342</v>
          </cell>
          <cell r="AF3598">
            <v>0</v>
          </cell>
          <cell r="AG3598">
            <v>1</v>
          </cell>
          <cell r="AH3598">
            <v>1</v>
          </cell>
          <cell r="AI3598">
            <v>1</v>
          </cell>
          <cell r="AJ3598">
            <v>0</v>
          </cell>
          <cell r="AL3598">
            <v>55</v>
          </cell>
          <cell r="AM3598">
            <v>219</v>
          </cell>
          <cell r="AO3598" t="str">
            <v>D-13-035-184</v>
          </cell>
          <cell r="AP3598">
            <v>2583</v>
          </cell>
          <cell r="AQ3598" t="str">
            <v>UT</v>
          </cell>
          <cell r="AR3598" t="str">
            <v>PacifiCorp</v>
          </cell>
          <cell r="AS3598" t="str">
            <v>BRK.A</v>
          </cell>
          <cell r="AT3598" t="str">
            <v>Electric</v>
          </cell>
          <cell r="AU3598">
            <v>41642</v>
          </cell>
          <cell r="AV3598">
            <v>76252.100999999995</v>
          </cell>
          <cell r="AW3598">
            <v>7.72</v>
          </cell>
          <cell r="AX3598">
            <v>10</v>
          </cell>
          <cell r="AY3598">
            <v>51.6</v>
          </cell>
          <cell r="AZ3598">
            <v>6029328.4500000002</v>
          </cell>
          <cell r="BA3598">
            <v>41880</v>
          </cell>
          <cell r="BB3598">
            <v>54200</v>
          </cell>
          <cell r="BC3598">
            <v>7.57</v>
          </cell>
          <cell r="BD3598">
            <v>9.8000000000000007</v>
          </cell>
          <cell r="BE3598">
            <v>51.43</v>
          </cell>
          <cell r="BF3598">
            <v>42185</v>
          </cell>
          <cell r="BG3598" t="str">
            <v>NA</v>
          </cell>
          <cell r="BI3598" t="str">
            <v>Vertically Integrated</v>
          </cell>
          <cell r="BJ3598" t="str">
            <v>Settled</v>
          </cell>
          <cell r="BK3598" t="str">
            <v>Yes</v>
          </cell>
          <cell r="BL3598" t="str">
            <v>No</v>
          </cell>
        </row>
        <row r="3599">
          <cell r="AE3599">
            <v>342</v>
          </cell>
          <cell r="AF3599">
            <v>0</v>
          </cell>
          <cell r="AG3599">
            <v>1</v>
          </cell>
          <cell r="AH3599">
            <v>1</v>
          </cell>
          <cell r="AI3599">
            <v>1</v>
          </cell>
          <cell r="AJ3599">
            <v>1</v>
          </cell>
          <cell r="AL3599">
            <v>55</v>
          </cell>
          <cell r="AM3599">
            <v>219</v>
          </cell>
          <cell r="AO3599" t="str">
            <v>D-16-057-03</v>
          </cell>
          <cell r="AP3599">
            <v>3012</v>
          </cell>
          <cell r="AQ3599" t="str">
            <v>UT</v>
          </cell>
          <cell r="AR3599" t="str">
            <v>Questar Gas Company</v>
          </cell>
          <cell r="AT3599" t="str">
            <v>Natural Gas</v>
          </cell>
          <cell r="AU3599">
            <v>42552</v>
          </cell>
          <cell r="AV3599">
            <v>22200</v>
          </cell>
          <cell r="AW3599">
            <v>7.49</v>
          </cell>
          <cell r="AX3599">
            <v>9.85</v>
          </cell>
          <cell r="AY3599">
            <v>52.72</v>
          </cell>
          <cell r="AZ3599">
            <v>1340249.429</v>
          </cell>
          <cell r="BA3599">
            <v>42604</v>
          </cell>
          <cell r="BB3599" t="str">
            <v>NA</v>
          </cell>
          <cell r="BC3599" t="str">
            <v>NA</v>
          </cell>
          <cell r="BD3599" t="str">
            <v>NA</v>
          </cell>
          <cell r="BE3599" t="str">
            <v>NA</v>
          </cell>
          <cell r="BG3599" t="str">
            <v>NA</v>
          </cell>
          <cell r="BI3599" t="str">
            <v>Distribution</v>
          </cell>
          <cell r="BJ3599" t="str">
            <v>Settled</v>
          </cell>
          <cell r="BK3599" t="str">
            <v>No</v>
          </cell>
          <cell r="BL3599" t="str">
            <v>No</v>
          </cell>
        </row>
        <row r="3600">
          <cell r="AE3600">
            <v>343</v>
          </cell>
          <cell r="AF3600">
            <v>1</v>
          </cell>
          <cell r="AG3600">
            <v>1</v>
          </cell>
          <cell r="AH3600">
            <v>1</v>
          </cell>
          <cell r="AI3600">
            <v>1</v>
          </cell>
          <cell r="AJ3600">
            <v>1</v>
          </cell>
          <cell r="AL3600">
            <v>55</v>
          </cell>
          <cell r="AM3600">
            <v>219</v>
          </cell>
          <cell r="AO3600" t="str">
            <v>D-19-057-02</v>
          </cell>
          <cell r="AP3600">
            <v>3533</v>
          </cell>
          <cell r="AQ3600" t="str">
            <v>UT</v>
          </cell>
          <cell r="AR3600" t="str">
            <v>Questar Gas Company</v>
          </cell>
          <cell r="AT3600" t="str">
            <v>Natural Gas</v>
          </cell>
          <cell r="AU3600">
            <v>43647</v>
          </cell>
          <cell r="AV3600">
            <v>17523.375</v>
          </cell>
          <cell r="AW3600">
            <v>7.73</v>
          </cell>
          <cell r="AX3600">
            <v>10.5</v>
          </cell>
          <cell r="AY3600">
            <v>55</v>
          </cell>
          <cell r="AZ3600">
            <v>1804265.3770000001</v>
          </cell>
          <cell r="BA3600">
            <v>43886</v>
          </cell>
          <cell r="BB3600">
            <v>2680.0129999999999</v>
          </cell>
          <cell r="BC3600">
            <v>7.18</v>
          </cell>
          <cell r="BD3600">
            <v>9.5</v>
          </cell>
          <cell r="BE3600">
            <v>55</v>
          </cell>
          <cell r="BF3600">
            <v>44196</v>
          </cell>
          <cell r="BG3600">
            <v>1793538.7420000001</v>
          </cell>
          <cell r="BH3600" t="str">
            <v>Average</v>
          </cell>
          <cell r="BI3600" t="str">
            <v>Distribution</v>
          </cell>
          <cell r="BJ3600" t="str">
            <v>Fully Litigated</v>
          </cell>
          <cell r="BK3600" t="str">
            <v>Yes</v>
          </cell>
          <cell r="BL3600" t="str">
            <v>No</v>
          </cell>
        </row>
        <row r="3601">
          <cell r="AE3601">
            <v>343</v>
          </cell>
          <cell r="AF3601">
            <v>1</v>
          </cell>
          <cell r="AG3601">
            <v>1</v>
          </cell>
          <cell r="AH3601">
            <v>1</v>
          </cell>
          <cell r="AI3601">
            <v>1</v>
          </cell>
          <cell r="AJ3601">
            <v>0</v>
          </cell>
          <cell r="AL3601">
            <v>55</v>
          </cell>
          <cell r="AM3601">
            <v>219</v>
          </cell>
          <cell r="AO3601" t="str">
            <v>D-20-035-04</v>
          </cell>
          <cell r="AP3601">
            <v>3646</v>
          </cell>
          <cell r="AQ3601" t="str">
            <v>UT</v>
          </cell>
          <cell r="AR3601" t="str">
            <v>PacifiCorp</v>
          </cell>
          <cell r="AS3601" t="str">
            <v>BRK.A</v>
          </cell>
          <cell r="AT3601" t="str">
            <v>Electric</v>
          </cell>
          <cell r="AU3601">
            <v>43959</v>
          </cell>
          <cell r="AV3601">
            <v>72049.907000000007</v>
          </cell>
          <cell r="AW3601">
            <v>7.48</v>
          </cell>
          <cell r="AX3601">
            <v>9.8000000000000007</v>
          </cell>
          <cell r="AY3601">
            <v>53.67</v>
          </cell>
          <cell r="AZ3601">
            <v>7745613.8560000006</v>
          </cell>
          <cell r="BA3601">
            <v>44195</v>
          </cell>
          <cell r="BB3601">
            <v>31409.802</v>
          </cell>
          <cell r="BC3601">
            <v>7.34</v>
          </cell>
          <cell r="BD3601">
            <v>9.65</v>
          </cell>
          <cell r="BE3601">
            <v>52.5</v>
          </cell>
          <cell r="BF3601">
            <v>44561</v>
          </cell>
          <cell r="BG3601" t="str">
            <v>NA</v>
          </cell>
          <cell r="BH3601" t="str">
            <v>Average</v>
          </cell>
          <cell r="BI3601" t="str">
            <v>Vertically Integrated</v>
          </cell>
          <cell r="BJ3601" t="str">
            <v>Fully Litigated</v>
          </cell>
          <cell r="BK3601" t="str">
            <v>No</v>
          </cell>
          <cell r="BL3601" t="str">
            <v>No</v>
          </cell>
        </row>
        <row r="3602">
          <cell r="AE3602">
            <v>344</v>
          </cell>
          <cell r="AF3602">
            <v>1</v>
          </cell>
          <cell r="AG3602">
            <v>1</v>
          </cell>
          <cell r="AH3602">
            <v>1</v>
          </cell>
          <cell r="AI3602">
            <v>1</v>
          </cell>
          <cell r="AJ3602">
            <v>1</v>
          </cell>
          <cell r="AL3602">
            <v>55</v>
          </cell>
          <cell r="AM3602">
            <v>219</v>
          </cell>
          <cell r="AO3602" t="str">
            <v>D-22-057-03</v>
          </cell>
          <cell r="AP3602">
            <v>3989</v>
          </cell>
          <cell r="AQ3602" t="str">
            <v>UT</v>
          </cell>
          <cell r="AR3602" t="str">
            <v>Questar Gas Company</v>
          </cell>
          <cell r="AT3602" t="str">
            <v>Natural Gas</v>
          </cell>
          <cell r="AU3602">
            <v>44683</v>
          </cell>
          <cell r="AV3602">
            <v>67308.857000000004</v>
          </cell>
          <cell r="AW3602">
            <v>7.35</v>
          </cell>
          <cell r="AX3602">
            <v>10.3</v>
          </cell>
          <cell r="AY3602">
            <v>53.21</v>
          </cell>
          <cell r="AZ3602">
            <v>2563717.7930000001</v>
          </cell>
          <cell r="BA3602">
            <v>44918</v>
          </cell>
          <cell r="BB3602">
            <v>47756.054000000004</v>
          </cell>
          <cell r="BC3602">
            <v>6.86</v>
          </cell>
          <cell r="BD3602">
            <v>9.6</v>
          </cell>
          <cell r="BE3602">
            <v>51</v>
          </cell>
          <cell r="BF3602">
            <v>45291</v>
          </cell>
          <cell r="BG3602">
            <v>2562000</v>
          </cell>
          <cell r="BH3602" t="str">
            <v>Average</v>
          </cell>
          <cell r="BI3602" t="str">
            <v>Distribution</v>
          </cell>
          <cell r="BJ3602" t="str">
            <v>Fully Litigated</v>
          </cell>
          <cell r="BK3602" t="str">
            <v>Yes</v>
          </cell>
          <cell r="BL3602" t="str">
            <v>No</v>
          </cell>
        </row>
        <row r="3603">
          <cell r="AE3603">
            <v>344</v>
          </cell>
          <cell r="AF3603">
            <v>1</v>
          </cell>
          <cell r="AG3603">
            <v>1</v>
          </cell>
          <cell r="AH3603">
            <v>1</v>
          </cell>
          <cell r="AI3603">
            <v>1</v>
          </cell>
          <cell r="AJ3603">
            <v>0</v>
          </cell>
          <cell r="AL3603">
            <v>55</v>
          </cell>
          <cell r="AM3603">
            <v>219</v>
          </cell>
          <cell r="AO3603" t="str">
            <v>D-24-035-04</v>
          </cell>
          <cell r="AP3603">
            <v>4329</v>
          </cell>
          <cell r="AQ3603" t="str">
            <v>UT</v>
          </cell>
          <cell r="AR3603" t="str">
            <v>PacifiCorp</v>
          </cell>
          <cell r="AS3603" t="str">
            <v>BRK.A</v>
          </cell>
          <cell r="AT3603" t="str">
            <v>Electric</v>
          </cell>
          <cell r="AU3603">
            <v>45471</v>
          </cell>
          <cell r="AV3603">
            <v>331500</v>
          </cell>
          <cell r="AW3603">
            <v>7.43</v>
          </cell>
          <cell r="AX3603">
            <v>9.65</v>
          </cell>
          <cell r="AY3603">
            <v>50</v>
          </cell>
          <cell r="AZ3603">
            <v>9536498.3110000007</v>
          </cell>
          <cell r="BA3603">
            <v>45772</v>
          </cell>
          <cell r="BB3603">
            <v>87232.937000000005</v>
          </cell>
          <cell r="BC3603">
            <v>7.06</v>
          </cell>
          <cell r="BD3603">
            <v>9.3800000000000008</v>
          </cell>
          <cell r="BE3603">
            <v>44.42</v>
          </cell>
          <cell r="BF3603">
            <v>46022</v>
          </cell>
          <cell r="BG3603" t="str">
            <v>NA</v>
          </cell>
          <cell r="BH3603" t="str">
            <v>Average</v>
          </cell>
          <cell r="BI3603" t="str">
            <v>Vertically Integrated</v>
          </cell>
          <cell r="BJ3603" t="str">
            <v>Fully Litigated</v>
          </cell>
          <cell r="BK3603" t="str">
            <v>No</v>
          </cell>
          <cell r="BL3603" t="str">
            <v>No</v>
          </cell>
        </row>
        <row r="3604">
          <cell r="AE3604">
            <v>344</v>
          </cell>
          <cell r="AF3604">
            <v>0</v>
          </cell>
          <cell r="AG3604">
            <v>1</v>
          </cell>
          <cell r="AH3604">
            <v>1</v>
          </cell>
          <cell r="AI3604">
            <v>1</v>
          </cell>
          <cell r="AJ3604">
            <v>1</v>
          </cell>
          <cell r="AL3604">
            <v>55</v>
          </cell>
          <cell r="AM3604">
            <v>219</v>
          </cell>
          <cell r="AO3604" t="str">
            <v>C-PUE-2006-00059</v>
          </cell>
          <cell r="AP3604">
            <v>-986</v>
          </cell>
          <cell r="AQ3604" t="str">
            <v>VA</v>
          </cell>
          <cell r="AR3604" t="str">
            <v>Washington Gas Light Company</v>
          </cell>
          <cell r="AS3604" t="str">
            <v>ALA</v>
          </cell>
          <cell r="AT3604" t="str">
            <v>Natural Gas</v>
          </cell>
          <cell r="AU3604">
            <v>38975</v>
          </cell>
          <cell r="AV3604">
            <v>17200</v>
          </cell>
          <cell r="AW3604">
            <v>9.1199999999999992</v>
          </cell>
          <cell r="AX3604">
            <v>11.25</v>
          </cell>
          <cell r="AY3604">
            <v>55.56</v>
          </cell>
          <cell r="AZ3604">
            <v>650000</v>
          </cell>
          <cell r="BA3604">
            <v>39344</v>
          </cell>
          <cell r="BB3604">
            <v>3900</v>
          </cell>
          <cell r="BC3604">
            <v>8.41</v>
          </cell>
          <cell r="BD3604">
            <v>10</v>
          </cell>
          <cell r="BE3604" t="str">
            <v>NA</v>
          </cell>
          <cell r="BF3604">
            <v>38717</v>
          </cell>
          <cell r="BG3604" t="str">
            <v>NA</v>
          </cell>
          <cell r="BI3604" t="str">
            <v>Distribution</v>
          </cell>
          <cell r="BJ3604" t="str">
            <v>Settled</v>
          </cell>
          <cell r="BK3604" t="str">
            <v>No</v>
          </cell>
          <cell r="BL3604" t="str">
            <v>Yes</v>
          </cell>
        </row>
        <row r="3605">
          <cell r="AE3605">
            <v>344</v>
          </cell>
          <cell r="AF3605">
            <v>0</v>
          </cell>
          <cell r="AG3605">
            <v>1</v>
          </cell>
          <cell r="AH3605">
            <v>1</v>
          </cell>
          <cell r="AI3605">
            <v>1</v>
          </cell>
          <cell r="AJ3605">
            <v>1</v>
          </cell>
          <cell r="AL3605">
            <v>55</v>
          </cell>
          <cell r="AM3605">
            <v>220</v>
          </cell>
          <cell r="AO3605" t="str">
            <v>C-PUE-2005-00100</v>
          </cell>
          <cell r="AP3605">
            <v>-911</v>
          </cell>
          <cell r="AQ3605" t="str">
            <v>VA</v>
          </cell>
          <cell r="AR3605" t="str">
            <v>Columbia Gas of Virginia, Incorporated</v>
          </cell>
          <cell r="AS3605" t="str">
            <v>NI</v>
          </cell>
          <cell r="AT3605" t="str">
            <v>Natural Gas</v>
          </cell>
          <cell r="AU3605">
            <v>39026</v>
          </cell>
          <cell r="AV3605">
            <v>19300</v>
          </cell>
          <cell r="AW3605">
            <v>8.67</v>
          </cell>
          <cell r="AX3605">
            <v>11.5</v>
          </cell>
          <cell r="AY3605">
            <v>47.92</v>
          </cell>
          <cell r="AZ3605">
            <v>459100</v>
          </cell>
          <cell r="BA3605">
            <v>39079</v>
          </cell>
          <cell r="BB3605">
            <v>0</v>
          </cell>
          <cell r="BC3605" t="str">
            <v>NA</v>
          </cell>
          <cell r="BD3605" t="str">
            <v>NA</v>
          </cell>
          <cell r="BE3605" t="str">
            <v>NA</v>
          </cell>
          <cell r="BF3605">
            <v>38990</v>
          </cell>
          <cell r="BG3605" t="str">
            <v>NA</v>
          </cell>
          <cell r="BI3605" t="str">
            <v>Distribution</v>
          </cell>
          <cell r="BJ3605" t="str">
            <v>Fully Litigated</v>
          </cell>
          <cell r="BK3605" t="str">
            <v>No</v>
          </cell>
          <cell r="BL3605" t="str">
            <v>No</v>
          </cell>
        </row>
        <row r="3606">
          <cell r="AE3606">
            <v>344</v>
          </cell>
          <cell r="AF3606">
            <v>0</v>
          </cell>
          <cell r="AG3606">
            <v>1</v>
          </cell>
          <cell r="AH3606">
            <v>1</v>
          </cell>
          <cell r="AI3606">
            <v>1</v>
          </cell>
          <cell r="AJ3606">
            <v>0</v>
          </cell>
          <cell r="AL3606">
            <v>55</v>
          </cell>
          <cell r="AM3606">
            <v>221</v>
          </cell>
          <cell r="AO3606" t="str">
            <v>C-PUE-2006-00065</v>
          </cell>
          <cell r="AP3606">
            <v>-905</v>
          </cell>
          <cell r="AQ3606" t="str">
            <v>VA</v>
          </cell>
          <cell r="AR3606" t="str">
            <v>Appalachian Power Company</v>
          </cell>
          <cell r="AS3606" t="str">
            <v>AEP</v>
          </cell>
          <cell r="AT3606" t="str">
            <v>Electric</v>
          </cell>
          <cell r="AU3606">
            <v>38841</v>
          </cell>
          <cell r="AV3606">
            <v>185600</v>
          </cell>
          <cell r="AW3606">
            <v>8.2100000000000009</v>
          </cell>
          <cell r="AX3606">
            <v>11.5</v>
          </cell>
          <cell r="AY3606">
            <v>43.85</v>
          </cell>
          <cell r="AZ3606">
            <v>2345233.3820000002</v>
          </cell>
          <cell r="BA3606">
            <v>39217</v>
          </cell>
          <cell r="BB3606">
            <v>24000</v>
          </cell>
          <cell r="BC3606">
            <v>7.36</v>
          </cell>
          <cell r="BD3606">
            <v>10</v>
          </cell>
          <cell r="BE3606">
            <v>41.11</v>
          </cell>
          <cell r="BF3606">
            <v>38717</v>
          </cell>
          <cell r="BG3606">
            <v>2021702.4210000001</v>
          </cell>
          <cell r="BH3606" t="str">
            <v>Year-end</v>
          </cell>
          <cell r="BI3606" t="str">
            <v>Vertically Integrated</v>
          </cell>
          <cell r="BJ3606" t="str">
            <v>Fully Litigated</v>
          </cell>
          <cell r="BK3606" t="str">
            <v>No</v>
          </cell>
          <cell r="BL3606" t="str">
            <v>Yes</v>
          </cell>
        </row>
        <row r="3607">
          <cell r="AE3607">
            <v>344</v>
          </cell>
          <cell r="AF3607">
            <v>0</v>
          </cell>
          <cell r="AG3607">
            <v>1</v>
          </cell>
          <cell r="AH3607">
            <v>1</v>
          </cell>
          <cell r="AI3607">
            <v>1</v>
          </cell>
          <cell r="AJ3607">
            <v>1</v>
          </cell>
          <cell r="AL3607">
            <v>55</v>
          </cell>
          <cell r="AM3607">
            <v>222</v>
          </cell>
          <cell r="AO3607" t="str">
            <v>C-PUE-2005-00057</v>
          </cell>
          <cell r="AP3607">
            <v>-885</v>
          </cell>
          <cell r="AQ3607" t="str">
            <v>VA</v>
          </cell>
          <cell r="AR3607" t="str">
            <v>Virginia Natural Gas, Inc.</v>
          </cell>
          <cell r="AS3607" t="str">
            <v>SO</v>
          </cell>
          <cell r="AT3607" t="str">
            <v>Natural Gas</v>
          </cell>
          <cell r="AU3607">
            <v>38534</v>
          </cell>
          <cell r="AV3607">
            <v>19200</v>
          </cell>
          <cell r="AW3607">
            <v>8.3800000000000008</v>
          </cell>
          <cell r="AX3607">
            <v>11</v>
          </cell>
          <cell r="AY3607">
            <v>47.09</v>
          </cell>
          <cell r="AZ3607">
            <v>485600</v>
          </cell>
          <cell r="BA3607">
            <v>38922</v>
          </cell>
          <cell r="BB3607">
            <v>-9800</v>
          </cell>
          <cell r="BC3607">
            <v>7.83</v>
          </cell>
          <cell r="BD3607">
            <v>10</v>
          </cell>
          <cell r="BE3607">
            <v>44.96</v>
          </cell>
          <cell r="BF3607">
            <v>38442</v>
          </cell>
          <cell r="BG3607">
            <v>358200</v>
          </cell>
          <cell r="BH3607" t="str">
            <v>Average</v>
          </cell>
          <cell r="BI3607" t="str">
            <v>Distribution</v>
          </cell>
          <cell r="BJ3607" t="str">
            <v>Fully Litigated</v>
          </cell>
          <cell r="BK3607" t="str">
            <v>No</v>
          </cell>
          <cell r="BL3607" t="str">
            <v>No</v>
          </cell>
        </row>
        <row r="3608">
          <cell r="AE3608">
            <v>344</v>
          </cell>
          <cell r="AF3608">
            <v>0</v>
          </cell>
          <cell r="AG3608">
            <v>1</v>
          </cell>
          <cell r="AH3608">
            <v>1</v>
          </cell>
          <cell r="AI3608">
            <v>1</v>
          </cell>
          <cell r="AJ3608">
            <v>0</v>
          </cell>
          <cell r="AL3608">
            <v>55</v>
          </cell>
          <cell r="AM3608">
            <v>222</v>
          </cell>
          <cell r="AO3608" t="str">
            <v>C-PUE-940063</v>
          </cell>
          <cell r="AP3608">
            <v>-818</v>
          </cell>
          <cell r="AQ3608" t="str">
            <v>VA</v>
          </cell>
          <cell r="AR3608" t="str">
            <v>Appalachian Power Company</v>
          </cell>
          <cell r="AS3608" t="str">
            <v>AEP</v>
          </cell>
          <cell r="AT3608" t="str">
            <v>Electric</v>
          </cell>
          <cell r="AU3608">
            <v>34605</v>
          </cell>
          <cell r="AV3608">
            <v>15700</v>
          </cell>
          <cell r="AW3608">
            <v>9.2799999999999994</v>
          </cell>
          <cell r="AX3608">
            <v>11.4</v>
          </cell>
          <cell r="AY3608">
            <v>39.93</v>
          </cell>
          <cell r="AZ3608" t="str">
            <v>NA</v>
          </cell>
          <cell r="BA3608">
            <v>35209</v>
          </cell>
          <cell r="BB3608">
            <v>0</v>
          </cell>
          <cell r="BC3608" t="str">
            <v>NA</v>
          </cell>
          <cell r="BD3608" t="str">
            <v>NA</v>
          </cell>
          <cell r="BE3608" t="str">
            <v>NA</v>
          </cell>
          <cell r="BF3608">
            <v>34515</v>
          </cell>
          <cell r="BG3608" t="str">
            <v>NA</v>
          </cell>
          <cell r="BH3608" t="str">
            <v>Average</v>
          </cell>
          <cell r="BI3608" t="str">
            <v>Vertically Integrated</v>
          </cell>
          <cell r="BJ3608" t="str">
            <v>Fully Litigated</v>
          </cell>
          <cell r="BK3608" t="str">
            <v>No</v>
          </cell>
          <cell r="BL3608" t="str">
            <v>Yes</v>
          </cell>
        </row>
        <row r="3609">
          <cell r="AE3609">
            <v>344</v>
          </cell>
          <cell r="AF3609">
            <v>0</v>
          </cell>
          <cell r="AG3609">
            <v>1</v>
          </cell>
          <cell r="AH3609">
            <v>1</v>
          </cell>
          <cell r="AI3609">
            <v>1</v>
          </cell>
          <cell r="AJ3609">
            <v>0</v>
          </cell>
          <cell r="AL3609">
            <v>55</v>
          </cell>
          <cell r="AM3609">
            <v>222</v>
          </cell>
          <cell r="AO3609" t="str">
            <v>C-PUE-920081</v>
          </cell>
          <cell r="AP3609">
            <v>-817</v>
          </cell>
          <cell r="AQ3609" t="str">
            <v>VA</v>
          </cell>
          <cell r="AR3609" t="str">
            <v>Appalachian Power Company</v>
          </cell>
          <cell r="AS3609" t="str">
            <v>AEP</v>
          </cell>
          <cell r="AT3609" t="str">
            <v>Electric</v>
          </cell>
          <cell r="AU3609">
            <v>33942</v>
          </cell>
          <cell r="AV3609">
            <v>30700</v>
          </cell>
          <cell r="AW3609">
            <v>10.16</v>
          </cell>
          <cell r="AX3609">
            <v>12.5</v>
          </cell>
          <cell r="AY3609">
            <v>38.89</v>
          </cell>
          <cell r="AZ3609">
            <v>994200</v>
          </cell>
          <cell r="BA3609">
            <v>34512</v>
          </cell>
          <cell r="BB3609">
            <v>17900</v>
          </cell>
          <cell r="BC3609">
            <v>9.5500000000000007</v>
          </cell>
          <cell r="BD3609">
            <v>11.4</v>
          </cell>
          <cell r="BE3609">
            <v>39.51</v>
          </cell>
          <cell r="BF3609">
            <v>33785</v>
          </cell>
          <cell r="BG3609">
            <v>999600</v>
          </cell>
          <cell r="BH3609" t="str">
            <v>Year-end</v>
          </cell>
          <cell r="BI3609" t="str">
            <v>Vertically Integrated</v>
          </cell>
          <cell r="BJ3609" t="str">
            <v>Fully Litigated</v>
          </cell>
          <cell r="BK3609" t="str">
            <v>No</v>
          </cell>
          <cell r="BL3609" t="str">
            <v>Yes</v>
          </cell>
        </row>
        <row r="3610">
          <cell r="AE3610">
            <v>344</v>
          </cell>
          <cell r="AF3610">
            <v>0</v>
          </cell>
          <cell r="AG3610">
            <v>1</v>
          </cell>
          <cell r="AH3610">
            <v>1</v>
          </cell>
          <cell r="AI3610">
            <v>1</v>
          </cell>
          <cell r="AJ3610">
            <v>0</v>
          </cell>
          <cell r="AL3610">
            <v>55</v>
          </cell>
          <cell r="AM3610">
            <v>222</v>
          </cell>
          <cell r="AO3610" t="str">
            <v>C-PUE-900026</v>
          </cell>
          <cell r="AP3610">
            <v>-816</v>
          </cell>
          <cell r="AQ3610" t="str">
            <v>VA</v>
          </cell>
          <cell r="AR3610" t="str">
            <v>Appalachian Power Company</v>
          </cell>
          <cell r="AS3610" t="str">
            <v>AEP</v>
          </cell>
          <cell r="AT3610" t="str">
            <v>Electric</v>
          </cell>
          <cell r="AU3610">
            <v>32962</v>
          </cell>
          <cell r="AV3610">
            <v>43300</v>
          </cell>
          <cell r="AW3610">
            <v>10.87</v>
          </cell>
          <cell r="AX3610">
            <v>13.5</v>
          </cell>
          <cell r="AY3610">
            <v>43.55</v>
          </cell>
          <cell r="AZ3610">
            <v>975600</v>
          </cell>
          <cell r="BA3610">
            <v>33371</v>
          </cell>
          <cell r="BB3610">
            <v>25500</v>
          </cell>
          <cell r="BC3610">
            <v>10.77</v>
          </cell>
          <cell r="BD3610">
            <v>13.25</v>
          </cell>
          <cell r="BE3610">
            <v>43.67</v>
          </cell>
          <cell r="BF3610">
            <v>32873</v>
          </cell>
          <cell r="BG3610">
            <v>916000</v>
          </cell>
          <cell r="BH3610" t="str">
            <v>Year-end</v>
          </cell>
          <cell r="BI3610" t="str">
            <v>Vertically Integrated</v>
          </cell>
          <cell r="BJ3610" t="str">
            <v>Fully Litigated</v>
          </cell>
          <cell r="BK3610" t="str">
            <v>No</v>
          </cell>
          <cell r="BL3610" t="str">
            <v>Yes</v>
          </cell>
        </row>
        <row r="3611">
          <cell r="AE3611">
            <v>344</v>
          </cell>
          <cell r="AF3611">
            <v>0</v>
          </cell>
          <cell r="AG3611">
            <v>1</v>
          </cell>
          <cell r="AH3611">
            <v>1</v>
          </cell>
          <cell r="AI3611">
            <v>1</v>
          </cell>
          <cell r="AJ3611">
            <v>0</v>
          </cell>
          <cell r="AL3611">
            <v>55</v>
          </cell>
          <cell r="AM3611">
            <v>222</v>
          </cell>
          <cell r="AO3611" t="str">
            <v>C-PUE-960301</v>
          </cell>
          <cell r="AP3611">
            <v>-815</v>
          </cell>
          <cell r="AQ3611" t="str">
            <v>VA</v>
          </cell>
          <cell r="AR3611" t="str">
            <v>Appalachian Power Company</v>
          </cell>
          <cell r="AS3611" t="str">
            <v>AEP</v>
          </cell>
          <cell r="AT3611" t="str">
            <v>Electric</v>
          </cell>
          <cell r="AU3611">
            <v>35594</v>
          </cell>
          <cell r="AV3611">
            <v>30500</v>
          </cell>
          <cell r="AW3611">
            <v>9.7899999999999991</v>
          </cell>
          <cell r="AX3611">
            <v>12.9</v>
          </cell>
          <cell r="AY3611">
            <v>39.33</v>
          </cell>
          <cell r="AZ3611" t="str">
            <v>NA</v>
          </cell>
          <cell r="BA3611">
            <v>36210</v>
          </cell>
          <cell r="BB3611">
            <v>-6000</v>
          </cell>
          <cell r="BC3611" t="str">
            <v>NA</v>
          </cell>
          <cell r="BD3611" t="str">
            <v>NA</v>
          </cell>
          <cell r="BE3611" t="str">
            <v>NA</v>
          </cell>
          <cell r="BF3611">
            <v>35430</v>
          </cell>
          <cell r="BG3611" t="str">
            <v>NA</v>
          </cell>
          <cell r="BH3611" t="str">
            <v>Year-end</v>
          </cell>
          <cell r="BI3611" t="str">
            <v>Vertically Integrated</v>
          </cell>
          <cell r="BJ3611" t="str">
            <v>Settled</v>
          </cell>
          <cell r="BK3611" t="str">
            <v>No</v>
          </cell>
          <cell r="BL3611" t="str">
            <v>No</v>
          </cell>
        </row>
        <row r="3612">
          <cell r="AE3612">
            <v>344</v>
          </cell>
          <cell r="AF3612">
            <v>0</v>
          </cell>
          <cell r="AG3612">
            <v>1</v>
          </cell>
          <cell r="AH3612">
            <v>1</v>
          </cell>
          <cell r="AI3612">
            <v>1</v>
          </cell>
          <cell r="AJ3612">
            <v>1</v>
          </cell>
          <cell r="AL3612">
            <v>55</v>
          </cell>
          <cell r="AM3612">
            <v>222</v>
          </cell>
          <cell r="AO3612" t="str">
            <v>C-PUE-980287</v>
          </cell>
          <cell r="AP3612">
            <v>-81</v>
          </cell>
          <cell r="AQ3612" t="str">
            <v>VA</v>
          </cell>
          <cell r="AR3612" t="str">
            <v>Columbia Gas of Virginia, Incorporated</v>
          </cell>
          <cell r="AS3612" t="str">
            <v>NI</v>
          </cell>
          <cell r="AT3612" t="str">
            <v>Natural Gas</v>
          </cell>
          <cell r="AU3612">
            <v>35930</v>
          </cell>
          <cell r="AV3612">
            <v>9200</v>
          </cell>
          <cell r="AW3612">
            <v>9.2799999999999994</v>
          </cell>
          <cell r="AX3612">
            <v>10.9</v>
          </cell>
          <cell r="AY3612">
            <v>52.3</v>
          </cell>
          <cell r="AZ3612" t="str">
            <v>NA</v>
          </cell>
          <cell r="BA3612">
            <v>36517</v>
          </cell>
          <cell r="BB3612">
            <v>3900</v>
          </cell>
          <cell r="BC3612" t="str">
            <v>NA</v>
          </cell>
          <cell r="BD3612" t="str">
            <v>NA</v>
          </cell>
          <cell r="BE3612" t="str">
            <v>NA</v>
          </cell>
          <cell r="BF3612">
            <v>35795</v>
          </cell>
          <cell r="BG3612" t="str">
            <v>NA</v>
          </cell>
          <cell r="BH3612" t="str">
            <v>Year-end</v>
          </cell>
          <cell r="BI3612" t="str">
            <v>Distribution</v>
          </cell>
          <cell r="BJ3612" t="str">
            <v>Settled</v>
          </cell>
          <cell r="BK3612" t="str">
            <v>No</v>
          </cell>
          <cell r="BL3612" t="str">
            <v>No</v>
          </cell>
        </row>
        <row r="3613">
          <cell r="AE3613">
            <v>344</v>
          </cell>
          <cell r="AF3613">
            <v>0</v>
          </cell>
          <cell r="AG3613">
            <v>1</v>
          </cell>
          <cell r="AH3613">
            <v>1</v>
          </cell>
          <cell r="AI3613">
            <v>1</v>
          </cell>
          <cell r="AJ3613">
            <v>1</v>
          </cell>
          <cell r="AL3613">
            <v>55</v>
          </cell>
          <cell r="AM3613">
            <v>222</v>
          </cell>
          <cell r="AO3613" t="str">
            <v>C-PUE-970455</v>
          </cell>
          <cell r="AP3613">
            <v>-80</v>
          </cell>
          <cell r="AQ3613" t="str">
            <v>VA</v>
          </cell>
          <cell r="AR3613" t="str">
            <v>Columbia Gas of Virginia, Incorporated</v>
          </cell>
          <cell r="AS3613" t="str">
            <v>NI</v>
          </cell>
          <cell r="AT3613" t="str">
            <v>Natural Gas</v>
          </cell>
          <cell r="AU3613">
            <v>35559</v>
          </cell>
          <cell r="AV3613">
            <v>7900</v>
          </cell>
          <cell r="AW3613">
            <v>9.2100000000000009</v>
          </cell>
          <cell r="AX3613">
            <v>11.7</v>
          </cell>
          <cell r="AY3613">
            <v>45.17</v>
          </cell>
          <cell r="AZ3613">
            <v>251100</v>
          </cell>
          <cell r="BA3613">
            <v>36210</v>
          </cell>
          <cell r="BB3613">
            <v>4600</v>
          </cell>
          <cell r="BC3613">
            <v>8.9600000000000009</v>
          </cell>
          <cell r="BD3613">
            <v>11.15</v>
          </cell>
          <cell r="BE3613">
            <v>45.17</v>
          </cell>
          <cell r="BF3613">
            <v>35430</v>
          </cell>
          <cell r="BG3613">
            <v>240700</v>
          </cell>
          <cell r="BH3613" t="str">
            <v>Year-end</v>
          </cell>
          <cell r="BI3613" t="str">
            <v>Distribution</v>
          </cell>
          <cell r="BJ3613" t="str">
            <v>Fully Litigated</v>
          </cell>
          <cell r="BK3613" t="str">
            <v>Yes</v>
          </cell>
          <cell r="BL3613" t="str">
            <v>Yes</v>
          </cell>
        </row>
        <row r="3614">
          <cell r="AE3614">
            <v>344</v>
          </cell>
          <cell r="AF3614">
            <v>0</v>
          </cell>
          <cell r="AG3614">
            <v>1</v>
          </cell>
          <cell r="AH3614">
            <v>1</v>
          </cell>
          <cell r="AI3614">
            <v>1</v>
          </cell>
          <cell r="AJ3614">
            <v>1</v>
          </cell>
          <cell r="AL3614">
            <v>55</v>
          </cell>
          <cell r="AM3614">
            <v>222</v>
          </cell>
          <cell r="AO3614" t="str">
            <v>C-PUE-960227</v>
          </cell>
          <cell r="AP3614">
            <v>-79</v>
          </cell>
          <cell r="AQ3614" t="str">
            <v>VA</v>
          </cell>
          <cell r="AR3614" t="str">
            <v>Virginia Natural Gas, Inc.</v>
          </cell>
          <cell r="AS3614" t="str">
            <v>SO</v>
          </cell>
          <cell r="AT3614" t="str">
            <v>Natural Gas</v>
          </cell>
          <cell r="AU3614">
            <v>35333</v>
          </cell>
          <cell r="AV3614">
            <v>9000</v>
          </cell>
          <cell r="AW3614">
            <v>9.75</v>
          </cell>
          <cell r="AX3614">
            <v>11.3</v>
          </cell>
          <cell r="AY3614">
            <v>59.18</v>
          </cell>
          <cell r="AZ3614">
            <v>257100</v>
          </cell>
          <cell r="BA3614">
            <v>35913</v>
          </cell>
          <cell r="BB3614">
            <v>7200</v>
          </cell>
          <cell r="BC3614">
            <v>9.24</v>
          </cell>
          <cell r="BD3614">
            <v>10.9</v>
          </cell>
          <cell r="BE3614">
            <v>54.94</v>
          </cell>
          <cell r="BF3614">
            <v>35246</v>
          </cell>
          <cell r="BG3614">
            <v>257100</v>
          </cell>
          <cell r="BH3614" t="str">
            <v>Year-end</v>
          </cell>
          <cell r="BI3614" t="str">
            <v>Distribution</v>
          </cell>
          <cell r="BJ3614" t="str">
            <v>Fully Litigated</v>
          </cell>
          <cell r="BK3614" t="str">
            <v>No</v>
          </cell>
          <cell r="BL3614" t="str">
            <v>Yes</v>
          </cell>
        </row>
        <row r="3615">
          <cell r="AE3615">
            <v>344</v>
          </cell>
          <cell r="AF3615">
            <v>0</v>
          </cell>
          <cell r="AG3615">
            <v>1</v>
          </cell>
          <cell r="AH3615">
            <v>1</v>
          </cell>
          <cell r="AI3615">
            <v>1</v>
          </cell>
          <cell r="AJ3615">
            <v>1</v>
          </cell>
          <cell r="AL3615">
            <v>55</v>
          </cell>
          <cell r="AM3615">
            <v>222</v>
          </cell>
          <cell r="AO3615" t="str">
            <v>C-PUE-950033</v>
          </cell>
          <cell r="AP3615">
            <v>-78</v>
          </cell>
          <cell r="AQ3615" t="str">
            <v>VA</v>
          </cell>
          <cell r="AR3615" t="str">
            <v>Columbia Gas of Virginia, Incorporated</v>
          </cell>
          <cell r="AS3615" t="str">
            <v>NI</v>
          </cell>
          <cell r="AT3615" t="str">
            <v>Natural Gas</v>
          </cell>
          <cell r="AU3615">
            <v>34834</v>
          </cell>
          <cell r="AV3615">
            <v>15100</v>
          </cell>
          <cell r="AW3615">
            <v>11.14</v>
          </cell>
          <cell r="AX3615">
            <v>13.5</v>
          </cell>
          <cell r="AY3615">
            <v>50.1</v>
          </cell>
          <cell r="AZ3615" t="str">
            <v>NA</v>
          </cell>
          <cell r="BA3615">
            <v>35181</v>
          </cell>
          <cell r="BB3615">
            <v>6300</v>
          </cell>
          <cell r="BC3615">
            <v>9.5500000000000007</v>
          </cell>
          <cell r="BD3615">
            <v>10.6</v>
          </cell>
          <cell r="BE3615">
            <v>52.49</v>
          </cell>
          <cell r="BF3615">
            <v>34699</v>
          </cell>
          <cell r="BG3615" t="str">
            <v>NA</v>
          </cell>
          <cell r="BH3615" t="str">
            <v>Year-end</v>
          </cell>
          <cell r="BI3615" t="str">
            <v>Distribution</v>
          </cell>
          <cell r="BJ3615" t="str">
            <v>Settled</v>
          </cell>
          <cell r="BK3615" t="str">
            <v>No</v>
          </cell>
          <cell r="BL3615" t="str">
            <v>Yes</v>
          </cell>
        </row>
        <row r="3616">
          <cell r="AE3616">
            <v>344</v>
          </cell>
          <cell r="AF3616">
            <v>0</v>
          </cell>
          <cell r="AG3616">
            <v>1</v>
          </cell>
          <cell r="AH3616">
            <v>1</v>
          </cell>
          <cell r="AI3616">
            <v>1</v>
          </cell>
          <cell r="AJ3616">
            <v>1</v>
          </cell>
          <cell r="AL3616">
            <v>55</v>
          </cell>
          <cell r="AM3616">
            <v>222</v>
          </cell>
          <cell r="AO3616" t="str">
            <v>C-PUE-940054</v>
          </cell>
          <cell r="AP3616">
            <v>-77</v>
          </cell>
          <cell r="AQ3616" t="str">
            <v>VA</v>
          </cell>
          <cell r="AR3616" t="str">
            <v>Virginia Natural Gas, Inc.</v>
          </cell>
          <cell r="AS3616" t="str">
            <v>SO</v>
          </cell>
          <cell r="AT3616" t="str">
            <v>Natural Gas</v>
          </cell>
          <cell r="AU3616">
            <v>34578</v>
          </cell>
          <cell r="AV3616">
            <v>7000</v>
          </cell>
          <cell r="AW3616">
            <v>9.77</v>
          </cell>
          <cell r="AX3616">
            <v>11.75</v>
          </cell>
          <cell r="AY3616">
            <v>59.16</v>
          </cell>
          <cell r="AZ3616">
            <v>194400</v>
          </cell>
          <cell r="BA3616">
            <v>35095</v>
          </cell>
          <cell r="BB3616">
            <v>6100</v>
          </cell>
          <cell r="BC3616">
            <v>9.64</v>
          </cell>
          <cell r="BD3616">
            <v>11.3</v>
          </cell>
          <cell r="BE3616">
            <v>59.16</v>
          </cell>
          <cell r="BF3616">
            <v>34515</v>
          </cell>
          <cell r="BG3616">
            <v>194400</v>
          </cell>
          <cell r="BH3616" t="str">
            <v>Year-end</v>
          </cell>
          <cell r="BI3616" t="str">
            <v>Distribution</v>
          </cell>
          <cell r="BJ3616" t="str">
            <v>Fully Litigated</v>
          </cell>
          <cell r="BK3616" t="str">
            <v>No</v>
          </cell>
          <cell r="BL3616" t="str">
            <v>Yes</v>
          </cell>
        </row>
        <row r="3617">
          <cell r="AE3617">
            <v>344</v>
          </cell>
          <cell r="AF3617">
            <v>0</v>
          </cell>
          <cell r="AG3617">
            <v>1</v>
          </cell>
          <cell r="AH3617">
            <v>1</v>
          </cell>
          <cell r="AI3617">
            <v>1</v>
          </cell>
          <cell r="AJ3617">
            <v>0</v>
          </cell>
          <cell r="AL3617">
            <v>55</v>
          </cell>
          <cell r="AM3617">
            <v>222</v>
          </cell>
          <cell r="AO3617" t="str">
            <v>C-PUE-940045</v>
          </cell>
          <cell r="AP3617">
            <v>-76</v>
          </cell>
          <cell r="AQ3617" t="str">
            <v>VA</v>
          </cell>
          <cell r="AR3617" t="str">
            <v>The Potomac Edison Company</v>
          </cell>
          <cell r="AS3617" t="str">
            <v>FE</v>
          </cell>
          <cell r="AT3617" t="str">
            <v>Electric</v>
          </cell>
          <cell r="AU3617">
            <v>34507</v>
          </cell>
          <cell r="AV3617">
            <v>6600</v>
          </cell>
          <cell r="AW3617">
            <v>10.33</v>
          </cell>
          <cell r="AX3617">
            <v>12.75</v>
          </cell>
          <cell r="AY3617">
            <v>46.15</v>
          </cell>
          <cell r="AZ3617">
            <v>233300</v>
          </cell>
          <cell r="BA3617">
            <v>34767</v>
          </cell>
          <cell r="BB3617">
            <v>3000</v>
          </cell>
          <cell r="BC3617">
            <v>9.7100000000000009</v>
          </cell>
          <cell r="BD3617">
            <v>11.5</v>
          </cell>
          <cell r="BE3617">
            <v>45.8</v>
          </cell>
          <cell r="BF3617">
            <v>34424</v>
          </cell>
          <cell r="BG3617">
            <v>229700</v>
          </cell>
          <cell r="BH3617" t="str">
            <v>Year-end</v>
          </cell>
          <cell r="BI3617" t="str">
            <v>Vertically Integrated</v>
          </cell>
          <cell r="BJ3617" t="str">
            <v>Settled</v>
          </cell>
          <cell r="BK3617" t="str">
            <v>No</v>
          </cell>
          <cell r="BL3617" t="str">
            <v>No</v>
          </cell>
        </row>
        <row r="3618">
          <cell r="AE3618">
            <v>344</v>
          </cell>
          <cell r="AF3618">
            <v>0</v>
          </cell>
          <cell r="AG3618">
            <v>1</v>
          </cell>
          <cell r="AH3618">
            <v>1</v>
          </cell>
          <cell r="AI3618">
            <v>1</v>
          </cell>
          <cell r="AJ3618">
            <v>1</v>
          </cell>
          <cell r="AL3618">
            <v>55</v>
          </cell>
          <cell r="AM3618">
            <v>222</v>
          </cell>
          <cell r="AO3618" t="str">
            <v>C-PUE-940031</v>
          </cell>
          <cell r="AP3618">
            <v>-75</v>
          </cell>
          <cell r="AQ3618" t="str">
            <v>VA</v>
          </cell>
          <cell r="AR3618" t="str">
            <v>Washington Gas Light Company</v>
          </cell>
          <cell r="AS3618" t="str">
            <v>ALA</v>
          </cell>
          <cell r="AT3618" t="str">
            <v>Natural Gas</v>
          </cell>
          <cell r="AU3618">
            <v>34453</v>
          </cell>
          <cell r="AV3618">
            <v>13300</v>
          </cell>
          <cell r="AW3618">
            <v>10.49</v>
          </cell>
          <cell r="AX3618">
            <v>12.75</v>
          </cell>
          <cell r="AY3618">
            <v>53.1</v>
          </cell>
          <cell r="AZ3618">
            <v>331100</v>
          </cell>
          <cell r="BA3618">
            <v>34971</v>
          </cell>
          <cell r="BB3618">
            <v>6800</v>
          </cell>
          <cell r="BC3618">
            <v>9.7200000000000006</v>
          </cell>
          <cell r="BD3618">
            <v>11.5</v>
          </cell>
          <cell r="BE3618">
            <v>51.61</v>
          </cell>
          <cell r="BF3618">
            <v>34334</v>
          </cell>
          <cell r="BG3618">
            <v>329200</v>
          </cell>
          <cell r="BH3618" t="str">
            <v>Year-end</v>
          </cell>
          <cell r="BI3618" t="str">
            <v>Distribution</v>
          </cell>
          <cell r="BJ3618" t="str">
            <v>Fully Litigated</v>
          </cell>
          <cell r="BK3618" t="str">
            <v>No</v>
          </cell>
          <cell r="BL3618" t="str">
            <v>Yes</v>
          </cell>
        </row>
        <row r="3619">
          <cell r="AE3619">
            <v>344</v>
          </cell>
          <cell r="AF3619">
            <v>0</v>
          </cell>
          <cell r="AG3619">
            <v>1</v>
          </cell>
          <cell r="AH3619">
            <v>1</v>
          </cell>
          <cell r="AI3619">
            <v>1</v>
          </cell>
          <cell r="AJ3619">
            <v>0</v>
          </cell>
          <cell r="AL3619">
            <v>55</v>
          </cell>
          <cell r="AM3619">
            <v>222</v>
          </cell>
          <cell r="AO3619" t="str">
            <v>C-PUE-930033</v>
          </cell>
          <cell r="AP3619">
            <v>-74</v>
          </cell>
          <cell r="AQ3619" t="str">
            <v>VA</v>
          </cell>
          <cell r="AR3619" t="str">
            <v>The Potomac Edison Company</v>
          </cell>
          <cell r="AS3619" t="str">
            <v>FE</v>
          </cell>
          <cell r="AT3619" t="str">
            <v>Electric</v>
          </cell>
          <cell r="AU3619">
            <v>34089</v>
          </cell>
          <cell r="AV3619">
            <v>9300</v>
          </cell>
          <cell r="AW3619">
            <v>10.24</v>
          </cell>
          <cell r="AX3619">
            <v>12.5</v>
          </cell>
          <cell r="AY3619">
            <v>47.98</v>
          </cell>
          <cell r="AZ3619">
            <v>227400</v>
          </cell>
          <cell r="BA3619">
            <v>34656</v>
          </cell>
          <cell r="BB3619">
            <v>4500</v>
          </cell>
          <cell r="BC3619">
            <v>9.51</v>
          </cell>
          <cell r="BD3619">
            <v>11.2</v>
          </cell>
          <cell r="BE3619">
            <v>45.28</v>
          </cell>
          <cell r="BF3619">
            <v>33969</v>
          </cell>
          <cell r="BG3619">
            <v>218400</v>
          </cell>
          <cell r="BH3619" t="str">
            <v>Year-end</v>
          </cell>
          <cell r="BI3619" t="str">
            <v>Vertically Integrated</v>
          </cell>
          <cell r="BJ3619" t="str">
            <v>Fully Litigated</v>
          </cell>
          <cell r="BK3619" t="str">
            <v>No</v>
          </cell>
          <cell r="BL3619" t="str">
            <v>Yes</v>
          </cell>
        </row>
        <row r="3620">
          <cell r="AE3620">
            <v>344</v>
          </cell>
          <cell r="AF3620">
            <v>0</v>
          </cell>
          <cell r="AG3620">
            <v>1</v>
          </cell>
          <cell r="AH3620">
            <v>1</v>
          </cell>
          <cell r="AI3620">
            <v>1</v>
          </cell>
          <cell r="AJ3620">
            <v>1</v>
          </cell>
          <cell r="AL3620">
            <v>55</v>
          </cell>
          <cell r="AM3620">
            <v>222</v>
          </cell>
          <cell r="AO3620" t="str">
            <v>C-PUE-930035</v>
          </cell>
          <cell r="AP3620">
            <v>-73</v>
          </cell>
          <cell r="AQ3620" t="str">
            <v>VA</v>
          </cell>
          <cell r="AR3620" t="str">
            <v>Columbia Gas of Virginia, Incorporated</v>
          </cell>
          <cell r="AS3620" t="str">
            <v>NI</v>
          </cell>
          <cell r="AT3620" t="str">
            <v>Natural Gas</v>
          </cell>
          <cell r="AU3620">
            <v>34093</v>
          </cell>
          <cell r="AV3620">
            <v>3500</v>
          </cell>
          <cell r="AW3620">
            <v>9.8800000000000008</v>
          </cell>
          <cell r="AX3620">
            <v>11.75</v>
          </cell>
          <cell r="AY3620">
            <v>55.6</v>
          </cell>
          <cell r="AZ3620" t="str">
            <v>NA</v>
          </cell>
          <cell r="BA3620">
            <v>34508</v>
          </cell>
          <cell r="BB3620">
            <v>3500</v>
          </cell>
          <cell r="BC3620">
            <v>9.27</v>
          </cell>
          <cell r="BD3620">
            <v>10.6</v>
          </cell>
          <cell r="BE3620">
            <v>50.56</v>
          </cell>
          <cell r="BF3620">
            <v>33969</v>
          </cell>
          <cell r="BG3620" t="str">
            <v>NA</v>
          </cell>
          <cell r="BH3620" t="str">
            <v>Year-end</v>
          </cell>
          <cell r="BI3620" t="str">
            <v>Distribution</v>
          </cell>
          <cell r="BJ3620" t="str">
            <v>Settled</v>
          </cell>
          <cell r="BK3620" t="str">
            <v>No</v>
          </cell>
          <cell r="BL3620" t="str">
            <v>No</v>
          </cell>
        </row>
        <row r="3621">
          <cell r="AE3621">
            <v>344</v>
          </cell>
          <cell r="AF3621">
            <v>0</v>
          </cell>
          <cell r="AG3621">
            <v>1</v>
          </cell>
          <cell r="AH3621">
            <v>1</v>
          </cell>
          <cell r="AI3621">
            <v>1</v>
          </cell>
          <cell r="AJ3621">
            <v>0</v>
          </cell>
          <cell r="AL3621">
            <v>55</v>
          </cell>
          <cell r="AM3621">
            <v>222</v>
          </cell>
          <cell r="AO3621" t="str">
            <v>C-PUE-920041</v>
          </cell>
          <cell r="AP3621">
            <v>-72</v>
          </cell>
          <cell r="AQ3621" t="str">
            <v>VA</v>
          </cell>
          <cell r="AR3621" t="str">
            <v>Virginia Electric and Power Company</v>
          </cell>
          <cell r="AS3621" t="str">
            <v>D</v>
          </cell>
          <cell r="AT3621" t="str">
            <v>Electric</v>
          </cell>
          <cell r="AU3621">
            <v>33753</v>
          </cell>
          <cell r="AV3621">
            <v>289900</v>
          </cell>
          <cell r="AW3621">
            <v>9.57</v>
          </cell>
          <cell r="AX3621">
            <v>12.25</v>
          </cell>
          <cell r="AY3621">
            <v>43.38</v>
          </cell>
          <cell r="AZ3621">
            <v>6972000</v>
          </cell>
          <cell r="BA3621">
            <v>34368</v>
          </cell>
          <cell r="BB3621">
            <v>241900</v>
          </cell>
          <cell r="BC3621">
            <v>9.19</v>
          </cell>
          <cell r="BD3621">
            <v>11.4</v>
          </cell>
          <cell r="BE3621">
            <v>43.38</v>
          </cell>
          <cell r="BF3621">
            <v>33603</v>
          </cell>
          <cell r="BG3621">
            <v>6972000</v>
          </cell>
          <cell r="BH3621" t="str">
            <v>Year-end</v>
          </cell>
          <cell r="BI3621" t="str">
            <v>Vertically Integrated</v>
          </cell>
          <cell r="BJ3621" t="str">
            <v>Fully Litigated</v>
          </cell>
          <cell r="BK3621" t="str">
            <v>No</v>
          </cell>
          <cell r="BL3621" t="str">
            <v>Yes</v>
          </cell>
        </row>
        <row r="3622">
          <cell r="AE3622">
            <v>344</v>
          </cell>
          <cell r="AF3622">
            <v>0</v>
          </cell>
          <cell r="AG3622">
            <v>1</v>
          </cell>
          <cell r="AH3622">
            <v>1</v>
          </cell>
          <cell r="AI3622">
            <v>1</v>
          </cell>
          <cell r="AJ3622">
            <v>1</v>
          </cell>
          <cell r="AL3622">
            <v>55</v>
          </cell>
          <cell r="AM3622">
            <v>222</v>
          </cell>
          <cell r="AO3622" t="str">
            <v>C-PUE-920037</v>
          </cell>
          <cell r="AP3622">
            <v>-71</v>
          </cell>
          <cell r="AQ3622" t="str">
            <v>VA</v>
          </cell>
          <cell r="AR3622" t="str">
            <v>Columbia Gas of Virginia, Incorporated</v>
          </cell>
          <cell r="AS3622" t="str">
            <v>NI</v>
          </cell>
          <cell r="AT3622" t="str">
            <v>Natural Gas</v>
          </cell>
          <cell r="AU3622">
            <v>33728</v>
          </cell>
          <cell r="AV3622">
            <v>10000</v>
          </cell>
          <cell r="AW3622">
            <v>10.54</v>
          </cell>
          <cell r="AX3622">
            <v>13.25</v>
          </cell>
          <cell r="AY3622">
            <v>45.5</v>
          </cell>
          <cell r="AZ3622">
            <v>138700</v>
          </cell>
          <cell r="BA3622">
            <v>34257</v>
          </cell>
          <cell r="BB3622">
            <v>5600</v>
          </cell>
          <cell r="BC3622">
            <v>9.73</v>
          </cell>
          <cell r="BD3622">
            <v>11.75</v>
          </cell>
          <cell r="BE3622">
            <v>46.31</v>
          </cell>
          <cell r="BF3622">
            <v>33603</v>
          </cell>
          <cell r="BG3622">
            <v>136000</v>
          </cell>
          <cell r="BH3622" t="str">
            <v>Year-end</v>
          </cell>
          <cell r="BI3622" t="str">
            <v>Distribution</v>
          </cell>
          <cell r="BJ3622" t="str">
            <v>Fully Litigated</v>
          </cell>
          <cell r="BK3622" t="str">
            <v>No</v>
          </cell>
          <cell r="BL3622" t="str">
            <v>Yes</v>
          </cell>
        </row>
        <row r="3623">
          <cell r="AE3623">
            <v>344</v>
          </cell>
          <cell r="AF3623">
            <v>0</v>
          </cell>
          <cell r="AG3623">
            <v>1</v>
          </cell>
          <cell r="AH3623">
            <v>1</v>
          </cell>
          <cell r="AI3623">
            <v>1</v>
          </cell>
          <cell r="AJ3623">
            <v>1</v>
          </cell>
          <cell r="AL3623">
            <v>55</v>
          </cell>
          <cell r="AM3623">
            <v>222</v>
          </cell>
          <cell r="AO3623" t="str">
            <v>C-PUE-920031</v>
          </cell>
          <cell r="AP3623">
            <v>-70</v>
          </cell>
          <cell r="AQ3623" t="str">
            <v>VA</v>
          </cell>
          <cell r="AR3623" t="str">
            <v>Virginia Natural Gas, Inc.</v>
          </cell>
          <cell r="AS3623" t="str">
            <v>SO</v>
          </cell>
          <cell r="AT3623" t="str">
            <v>Natural Gas</v>
          </cell>
          <cell r="AU3623">
            <v>33700</v>
          </cell>
          <cell r="AV3623">
            <v>14100</v>
          </cell>
          <cell r="AW3623">
            <v>10.3</v>
          </cell>
          <cell r="AX3623">
            <v>12.25</v>
          </cell>
          <cell r="AY3623">
            <v>55.93</v>
          </cell>
          <cell r="AZ3623">
            <v>193100</v>
          </cell>
          <cell r="BA3623">
            <v>34142</v>
          </cell>
          <cell r="BB3623">
            <v>10400</v>
          </cell>
          <cell r="BC3623">
            <v>9.9700000000000006</v>
          </cell>
          <cell r="BD3623">
            <v>11.75</v>
          </cell>
          <cell r="BE3623">
            <v>56.79</v>
          </cell>
          <cell r="BF3623">
            <v>33603</v>
          </cell>
          <cell r="BG3623">
            <v>175800</v>
          </cell>
          <cell r="BH3623" t="str">
            <v>Year-end</v>
          </cell>
          <cell r="BI3623" t="str">
            <v>Distribution</v>
          </cell>
          <cell r="BJ3623" t="str">
            <v>Fully Litigated</v>
          </cell>
          <cell r="BK3623" t="str">
            <v>No</v>
          </cell>
          <cell r="BL3623" t="str">
            <v>Yes</v>
          </cell>
        </row>
        <row r="3624">
          <cell r="AE3624">
            <v>344</v>
          </cell>
          <cell r="AF3624">
            <v>0</v>
          </cell>
          <cell r="AG3624">
            <v>1</v>
          </cell>
          <cell r="AH3624">
            <v>1</v>
          </cell>
          <cell r="AI3624">
            <v>1</v>
          </cell>
          <cell r="AJ3624">
            <v>0</v>
          </cell>
          <cell r="AL3624">
            <v>55</v>
          </cell>
          <cell r="AM3624">
            <v>222</v>
          </cell>
          <cell r="AO3624" t="str">
            <v>C-PUE-910047</v>
          </cell>
          <cell r="AP3624">
            <v>-69</v>
          </cell>
          <cell r="AQ3624" t="str">
            <v>VA</v>
          </cell>
          <cell r="AR3624" t="str">
            <v>Virginia Electric and Power Company</v>
          </cell>
          <cell r="AS3624" t="str">
            <v>D</v>
          </cell>
          <cell r="AT3624" t="str">
            <v>Electric</v>
          </cell>
          <cell r="AU3624">
            <v>33451</v>
          </cell>
          <cell r="AV3624">
            <v>158900</v>
          </cell>
          <cell r="AW3624">
            <v>10.32</v>
          </cell>
          <cell r="AX3624">
            <v>13</v>
          </cell>
          <cell r="AY3624">
            <v>40.619999999999997</v>
          </cell>
          <cell r="AZ3624">
            <v>6562600</v>
          </cell>
          <cell r="BA3624">
            <v>33967</v>
          </cell>
          <cell r="BB3624">
            <v>45200</v>
          </cell>
          <cell r="BC3624">
            <v>9.92</v>
          </cell>
          <cell r="BD3624">
            <v>12.25</v>
          </cell>
          <cell r="BE3624">
            <v>41.75</v>
          </cell>
          <cell r="BF3624">
            <v>33238</v>
          </cell>
          <cell r="BG3624">
            <v>6560900</v>
          </cell>
          <cell r="BH3624" t="str">
            <v>Year-end</v>
          </cell>
          <cell r="BI3624" t="str">
            <v>Vertically Integrated</v>
          </cell>
          <cell r="BJ3624" t="str">
            <v>Fully Litigated</v>
          </cell>
          <cell r="BK3624" t="str">
            <v>No</v>
          </cell>
          <cell r="BL3624" t="str">
            <v>Yes</v>
          </cell>
        </row>
        <row r="3625">
          <cell r="AE3625">
            <v>344</v>
          </cell>
          <cell r="AF3625">
            <v>0</v>
          </cell>
          <cell r="AG3625">
            <v>1</v>
          </cell>
          <cell r="AH3625">
            <v>1</v>
          </cell>
          <cell r="AI3625">
            <v>1</v>
          </cell>
          <cell r="AJ3625">
            <v>0</v>
          </cell>
          <cell r="AL3625">
            <v>55</v>
          </cell>
          <cell r="AM3625">
            <v>222</v>
          </cell>
          <cell r="AO3625" t="str">
            <v>C-PUE-910020</v>
          </cell>
          <cell r="AP3625">
            <v>-68</v>
          </cell>
          <cell r="AQ3625" t="str">
            <v>VA</v>
          </cell>
          <cell r="AR3625" t="str">
            <v>The Potomac Edison Company</v>
          </cell>
          <cell r="AS3625" t="str">
            <v>FE</v>
          </cell>
          <cell r="AT3625" t="str">
            <v>Electric</v>
          </cell>
          <cell r="AU3625">
            <v>33323</v>
          </cell>
          <cell r="AV3625">
            <v>6600</v>
          </cell>
          <cell r="AW3625">
            <v>10.45</v>
          </cell>
          <cell r="AX3625">
            <v>13.25</v>
          </cell>
          <cell r="AY3625">
            <v>41.5</v>
          </cell>
          <cell r="AZ3625" t="str">
            <v>NA</v>
          </cell>
          <cell r="BA3625">
            <v>33619</v>
          </cell>
          <cell r="BB3625">
            <v>5500</v>
          </cell>
          <cell r="BC3625">
            <v>10.28</v>
          </cell>
          <cell r="BD3625">
            <v>12.75</v>
          </cell>
          <cell r="BE3625">
            <v>42.3</v>
          </cell>
          <cell r="BF3625">
            <v>33238</v>
          </cell>
          <cell r="BG3625">
            <v>179400</v>
          </cell>
          <cell r="BH3625" t="str">
            <v>Year-end</v>
          </cell>
          <cell r="BI3625" t="str">
            <v>Vertically Integrated</v>
          </cell>
          <cell r="BJ3625" t="str">
            <v>Settled</v>
          </cell>
          <cell r="BK3625" t="str">
            <v>No</v>
          </cell>
          <cell r="BL3625" t="str">
            <v>No</v>
          </cell>
        </row>
        <row r="3626">
          <cell r="AE3626">
            <v>344</v>
          </cell>
          <cell r="AF3626">
            <v>0</v>
          </cell>
          <cell r="AG3626">
            <v>1</v>
          </cell>
          <cell r="AH3626">
            <v>1</v>
          </cell>
          <cell r="AI3626">
            <v>1</v>
          </cell>
          <cell r="AJ3626">
            <v>1</v>
          </cell>
          <cell r="AL3626">
            <v>55</v>
          </cell>
          <cell r="AM3626">
            <v>222</v>
          </cell>
          <cell r="AO3626" t="str">
            <v>C-PUE-900034</v>
          </cell>
          <cell r="AP3626">
            <v>-67</v>
          </cell>
          <cell r="AQ3626" t="str">
            <v>VA</v>
          </cell>
          <cell r="AR3626" t="str">
            <v>Columbia Gas of Virginia, Incorporated</v>
          </cell>
          <cell r="AS3626" t="str">
            <v>NI</v>
          </cell>
          <cell r="AT3626" t="str">
            <v>Natural Gas</v>
          </cell>
          <cell r="AU3626">
            <v>32993</v>
          </cell>
          <cell r="AV3626">
            <v>12600</v>
          </cell>
          <cell r="AW3626">
            <v>11.73</v>
          </cell>
          <cell r="AX3626">
            <v>14.4</v>
          </cell>
          <cell r="AY3626">
            <v>45.81</v>
          </cell>
          <cell r="AZ3626" t="str">
            <v>NA</v>
          </cell>
          <cell r="BA3626">
            <v>33206</v>
          </cell>
          <cell r="BB3626">
            <v>7400</v>
          </cell>
          <cell r="BC3626">
            <v>10.76</v>
          </cell>
          <cell r="BD3626">
            <v>12.75</v>
          </cell>
          <cell r="BE3626">
            <v>44.2</v>
          </cell>
          <cell r="BF3626">
            <v>32873</v>
          </cell>
          <cell r="BG3626" t="str">
            <v>NA</v>
          </cell>
          <cell r="BH3626" t="str">
            <v>Year-end</v>
          </cell>
          <cell r="BI3626" t="str">
            <v>Distribution</v>
          </cell>
          <cell r="BJ3626" t="str">
            <v>Fully Litigated</v>
          </cell>
          <cell r="BK3626" t="str">
            <v>No</v>
          </cell>
          <cell r="BL3626" t="str">
            <v>No</v>
          </cell>
        </row>
        <row r="3627">
          <cell r="AE3627">
            <v>344</v>
          </cell>
          <cell r="AF3627">
            <v>0</v>
          </cell>
          <cell r="AG3627">
            <v>1</v>
          </cell>
          <cell r="AH3627">
            <v>1</v>
          </cell>
          <cell r="AI3627">
            <v>1</v>
          </cell>
          <cell r="AJ3627">
            <v>1</v>
          </cell>
          <cell r="AL3627">
            <v>55</v>
          </cell>
          <cell r="AM3627">
            <v>222</v>
          </cell>
          <cell r="AO3627" t="str">
            <v>C-PUE-900028</v>
          </cell>
          <cell r="AP3627">
            <v>-66</v>
          </cell>
          <cell r="AQ3627" t="str">
            <v>VA</v>
          </cell>
          <cell r="AR3627" t="str">
            <v>Virginia Natural Gas, Inc.</v>
          </cell>
          <cell r="AS3627" t="str">
            <v>SO</v>
          </cell>
          <cell r="AT3627" t="str">
            <v>Natural Gas</v>
          </cell>
          <cell r="AU3627">
            <v>32967</v>
          </cell>
          <cell r="AV3627">
            <v>6300</v>
          </cell>
          <cell r="AW3627">
            <v>11.28</v>
          </cell>
          <cell r="AX3627">
            <v>13.25</v>
          </cell>
          <cell r="AY3627">
            <v>50.27</v>
          </cell>
          <cell r="AZ3627">
            <v>128500</v>
          </cell>
          <cell r="BA3627">
            <v>33465</v>
          </cell>
          <cell r="BB3627">
            <v>4700</v>
          </cell>
          <cell r="BC3627">
            <v>10.82</v>
          </cell>
          <cell r="BD3627">
            <v>12.25</v>
          </cell>
          <cell r="BE3627">
            <v>60.34</v>
          </cell>
          <cell r="BF3627">
            <v>32873</v>
          </cell>
          <cell r="BG3627">
            <v>126500</v>
          </cell>
          <cell r="BH3627" t="str">
            <v>Year-end</v>
          </cell>
          <cell r="BI3627" t="str">
            <v>Distribution</v>
          </cell>
          <cell r="BJ3627" t="str">
            <v>Fully Litigated</v>
          </cell>
          <cell r="BK3627" t="str">
            <v>No</v>
          </cell>
          <cell r="BL3627" t="str">
            <v>Yes</v>
          </cell>
        </row>
        <row r="3628">
          <cell r="AE3628">
            <v>344</v>
          </cell>
          <cell r="AF3628">
            <v>0</v>
          </cell>
          <cell r="AG3628">
            <v>1</v>
          </cell>
          <cell r="AH3628">
            <v>1</v>
          </cell>
          <cell r="AI3628">
            <v>1</v>
          </cell>
          <cell r="AJ3628">
            <v>0</v>
          </cell>
          <cell r="AL3628">
            <v>55</v>
          </cell>
          <cell r="AM3628">
            <v>222</v>
          </cell>
          <cell r="AO3628" t="str">
            <v>C-PUE-900023</v>
          </cell>
          <cell r="AP3628">
            <v>-65</v>
          </cell>
          <cell r="AQ3628" t="str">
            <v>VA</v>
          </cell>
          <cell r="AR3628" t="str">
            <v>Virginia Electric and Power Company</v>
          </cell>
          <cell r="AS3628" t="str">
            <v>D</v>
          </cell>
          <cell r="AT3628" t="str">
            <v>Electric</v>
          </cell>
          <cell r="AU3628">
            <v>32962</v>
          </cell>
          <cell r="AV3628">
            <v>98400</v>
          </cell>
          <cell r="AW3628">
            <v>10.49</v>
          </cell>
          <cell r="AX3628">
            <v>13.25</v>
          </cell>
          <cell r="AY3628">
            <v>38.53</v>
          </cell>
          <cell r="AZ3628">
            <v>6683300</v>
          </cell>
          <cell r="BA3628">
            <v>33350</v>
          </cell>
          <cell r="BB3628">
            <v>79800</v>
          </cell>
          <cell r="BC3628">
            <v>10.33</v>
          </cell>
          <cell r="BD3628">
            <v>13</v>
          </cell>
          <cell r="BE3628">
            <v>38.32</v>
          </cell>
          <cell r="BF3628">
            <v>32873</v>
          </cell>
          <cell r="BG3628">
            <v>6592400</v>
          </cell>
          <cell r="BH3628" t="str">
            <v>Year-end</v>
          </cell>
          <cell r="BI3628" t="str">
            <v>Vertically Integrated</v>
          </cell>
          <cell r="BJ3628" t="str">
            <v>Fully Litigated</v>
          </cell>
          <cell r="BK3628" t="str">
            <v>No</v>
          </cell>
          <cell r="BL3628" t="str">
            <v>Yes</v>
          </cell>
        </row>
        <row r="3629">
          <cell r="AE3629">
            <v>344</v>
          </cell>
          <cell r="AF3629">
            <v>0</v>
          </cell>
          <cell r="AG3629">
            <v>1</v>
          </cell>
          <cell r="AH3629">
            <v>1</v>
          </cell>
          <cell r="AI3629">
            <v>1</v>
          </cell>
          <cell r="AJ3629">
            <v>1</v>
          </cell>
          <cell r="AL3629">
            <v>55</v>
          </cell>
          <cell r="AM3629">
            <v>222</v>
          </cell>
          <cell r="AO3629" t="str">
            <v>C-PUE-900016</v>
          </cell>
          <cell r="AP3629">
            <v>-64</v>
          </cell>
          <cell r="AQ3629" t="str">
            <v>VA</v>
          </cell>
          <cell r="AR3629" t="str">
            <v>Washington Gas Light Company</v>
          </cell>
          <cell r="AS3629" t="str">
            <v>ALA</v>
          </cell>
          <cell r="AT3629" t="str">
            <v>Natural Gas</v>
          </cell>
          <cell r="AU3629">
            <v>33030</v>
          </cell>
          <cell r="AV3629">
            <v>7700</v>
          </cell>
          <cell r="AW3629">
            <v>11.04</v>
          </cell>
          <cell r="AX3629">
            <v>13</v>
          </cell>
          <cell r="AY3629">
            <v>53.8</v>
          </cell>
          <cell r="AZ3629" t="str">
            <v>NA</v>
          </cell>
          <cell r="BA3629">
            <v>33331</v>
          </cell>
          <cell r="BB3629">
            <v>7100</v>
          </cell>
          <cell r="BC3629">
            <v>11.05</v>
          </cell>
          <cell r="BD3629">
            <v>13</v>
          </cell>
          <cell r="BE3629">
            <v>53.77</v>
          </cell>
          <cell r="BF3629">
            <v>32963</v>
          </cell>
          <cell r="BG3629" t="str">
            <v>NA</v>
          </cell>
          <cell r="BH3629" t="str">
            <v>Year-end</v>
          </cell>
          <cell r="BI3629" t="str">
            <v>Distribution</v>
          </cell>
          <cell r="BJ3629" t="str">
            <v>Settled</v>
          </cell>
          <cell r="BK3629" t="str">
            <v>No</v>
          </cell>
          <cell r="BL3629" t="str">
            <v>No</v>
          </cell>
        </row>
        <row r="3630">
          <cell r="AE3630">
            <v>344</v>
          </cell>
          <cell r="AF3630">
            <v>0</v>
          </cell>
          <cell r="AG3630">
            <v>1</v>
          </cell>
          <cell r="AH3630">
            <v>1</v>
          </cell>
          <cell r="AI3630">
            <v>1</v>
          </cell>
          <cell r="AJ3630">
            <v>1</v>
          </cell>
          <cell r="AL3630">
            <v>55</v>
          </cell>
          <cell r="AM3630">
            <v>222</v>
          </cell>
          <cell r="AO3630" t="str">
            <v>C-PUE-2003-00603</v>
          </cell>
          <cell r="AP3630">
            <v>-63</v>
          </cell>
          <cell r="AQ3630" t="str">
            <v>VA</v>
          </cell>
          <cell r="AR3630" t="str">
            <v>Washington Gas Light Company</v>
          </cell>
          <cell r="AS3630" t="str">
            <v>ALA</v>
          </cell>
          <cell r="AT3630" t="str">
            <v>Natural Gas</v>
          </cell>
          <cell r="AU3630">
            <v>38013</v>
          </cell>
          <cell r="AV3630">
            <v>19600</v>
          </cell>
          <cell r="AW3630">
            <v>8.6999999999999993</v>
          </cell>
          <cell r="AX3630">
            <v>10.5</v>
          </cell>
          <cell r="AY3630">
            <v>54.09</v>
          </cell>
          <cell r="AZ3630">
            <v>646900</v>
          </cell>
          <cell r="BA3630">
            <v>38257</v>
          </cell>
          <cell r="BB3630">
            <v>0</v>
          </cell>
          <cell r="BC3630">
            <v>8.44</v>
          </cell>
          <cell r="BD3630">
            <v>10.5</v>
          </cell>
          <cell r="BE3630">
            <v>50.96</v>
          </cell>
          <cell r="BF3630">
            <v>37802</v>
          </cell>
          <cell r="BG3630" t="str">
            <v>NA</v>
          </cell>
          <cell r="BH3630" t="str">
            <v>Year-end</v>
          </cell>
          <cell r="BI3630" t="str">
            <v>Distribution</v>
          </cell>
          <cell r="BJ3630" t="str">
            <v>Settled</v>
          </cell>
          <cell r="BK3630" t="str">
            <v>No</v>
          </cell>
          <cell r="BL3630" t="str">
            <v>Yes</v>
          </cell>
        </row>
        <row r="3631">
          <cell r="AE3631">
            <v>344</v>
          </cell>
          <cell r="AF3631">
            <v>0</v>
          </cell>
          <cell r="AG3631">
            <v>1</v>
          </cell>
          <cell r="AH3631">
            <v>1</v>
          </cell>
          <cell r="AI3631">
            <v>1</v>
          </cell>
          <cell r="AJ3631">
            <v>1</v>
          </cell>
          <cell r="AL3631">
            <v>55</v>
          </cell>
          <cell r="AM3631">
            <v>222</v>
          </cell>
          <cell r="AO3631" t="str">
            <v>C-PUE-2002-00364</v>
          </cell>
          <cell r="AP3631">
            <v>-62</v>
          </cell>
          <cell r="AQ3631" t="str">
            <v>VA</v>
          </cell>
          <cell r="AR3631" t="str">
            <v>Washington Gas Light Company</v>
          </cell>
          <cell r="AS3631" t="str">
            <v>ALA</v>
          </cell>
          <cell r="AT3631" t="str">
            <v>Natural Gas</v>
          </cell>
          <cell r="AU3631">
            <v>37421</v>
          </cell>
          <cell r="AV3631">
            <v>23000</v>
          </cell>
          <cell r="AW3631">
            <v>9.26</v>
          </cell>
          <cell r="AX3631">
            <v>12.5</v>
          </cell>
          <cell r="AY3631">
            <v>51.44</v>
          </cell>
          <cell r="AZ3631">
            <v>571900</v>
          </cell>
          <cell r="BA3631">
            <v>37973</v>
          </cell>
          <cell r="BB3631">
            <v>10800</v>
          </cell>
          <cell r="BC3631">
            <v>8.44</v>
          </cell>
          <cell r="BD3631">
            <v>10.5</v>
          </cell>
          <cell r="BE3631">
            <v>50.96</v>
          </cell>
          <cell r="BF3631">
            <v>37256</v>
          </cell>
          <cell r="BG3631">
            <v>571900</v>
          </cell>
          <cell r="BH3631" t="str">
            <v>Year-end</v>
          </cell>
          <cell r="BI3631" t="str">
            <v>Distribution</v>
          </cell>
          <cell r="BJ3631" t="str">
            <v>Fully Litigated</v>
          </cell>
          <cell r="BK3631" t="str">
            <v>No</v>
          </cell>
          <cell r="BL3631" t="str">
            <v>Yes</v>
          </cell>
        </row>
        <row r="3632">
          <cell r="AE3632">
            <v>344</v>
          </cell>
          <cell r="AF3632">
            <v>0</v>
          </cell>
          <cell r="AG3632">
            <v>1</v>
          </cell>
          <cell r="AH3632">
            <v>1</v>
          </cell>
          <cell r="AI3632">
            <v>1</v>
          </cell>
          <cell r="AJ3632">
            <v>0</v>
          </cell>
          <cell r="AL3632">
            <v>55</v>
          </cell>
          <cell r="AM3632">
            <v>222</v>
          </cell>
          <cell r="AO3632" t="str">
            <v>C-PUE-2008-00046</v>
          </cell>
          <cell r="AP3632">
            <v>337</v>
          </cell>
          <cell r="AQ3632" t="str">
            <v>VA</v>
          </cell>
          <cell r="AR3632" t="str">
            <v>Appalachian Power Company</v>
          </cell>
          <cell r="AS3632" t="str">
            <v>AEP</v>
          </cell>
          <cell r="AT3632" t="str">
            <v>Electric</v>
          </cell>
          <cell r="AU3632">
            <v>39598</v>
          </cell>
          <cell r="AV3632">
            <v>207938.76800000001</v>
          </cell>
          <cell r="AW3632">
            <v>8.52</v>
          </cell>
          <cell r="AX3632">
            <v>11.75</v>
          </cell>
          <cell r="AY3632">
            <v>41.02</v>
          </cell>
          <cell r="AZ3632">
            <v>2415124.33</v>
          </cell>
          <cell r="BA3632">
            <v>39769</v>
          </cell>
          <cell r="BB3632">
            <v>167867.69899999999</v>
          </cell>
          <cell r="BC3632">
            <v>7.69</v>
          </cell>
          <cell r="BD3632">
            <v>10.199999999999999</v>
          </cell>
          <cell r="BE3632" t="str">
            <v>NA</v>
          </cell>
          <cell r="BF3632">
            <v>39447</v>
          </cell>
          <cell r="BG3632" t="str">
            <v>NA</v>
          </cell>
          <cell r="BI3632" t="str">
            <v>Vertically Integrated</v>
          </cell>
          <cell r="BJ3632" t="str">
            <v>Settled</v>
          </cell>
          <cell r="BK3632" t="str">
            <v>No</v>
          </cell>
          <cell r="BL3632" t="str">
            <v>Yes</v>
          </cell>
        </row>
        <row r="3633">
          <cell r="AE3633">
            <v>344</v>
          </cell>
          <cell r="AF3633">
            <v>0</v>
          </cell>
          <cell r="AG3633">
            <v>1</v>
          </cell>
          <cell r="AH3633">
            <v>1</v>
          </cell>
          <cell r="AI3633">
            <v>1</v>
          </cell>
          <cell r="AJ3633">
            <v>0</v>
          </cell>
          <cell r="AL3633">
            <v>55</v>
          </cell>
          <cell r="AM3633">
            <v>222</v>
          </cell>
          <cell r="AO3633" t="str">
            <v>C-PUE-2009-00019</v>
          </cell>
          <cell r="AP3633">
            <v>451</v>
          </cell>
          <cell r="AQ3633" t="str">
            <v>VA</v>
          </cell>
          <cell r="AR3633" t="str">
            <v>Virginia Electric and Power Company</v>
          </cell>
          <cell r="AS3633" t="str">
            <v>D</v>
          </cell>
          <cell r="AT3633" t="str">
            <v>Electric</v>
          </cell>
          <cell r="AU3633">
            <v>39903</v>
          </cell>
          <cell r="AV3633">
            <v>250180</v>
          </cell>
          <cell r="AW3633">
            <v>9.74</v>
          </cell>
          <cell r="AX3633">
            <v>14</v>
          </cell>
          <cell r="AY3633">
            <v>47.71</v>
          </cell>
          <cell r="AZ3633">
            <v>8754945</v>
          </cell>
          <cell r="BA3633">
            <v>40248</v>
          </cell>
          <cell r="BB3633">
            <v>0</v>
          </cell>
          <cell r="BC3633" t="str">
            <v>NA</v>
          </cell>
          <cell r="BD3633">
            <v>11.9</v>
          </cell>
          <cell r="BE3633" t="str">
            <v>NA</v>
          </cell>
          <cell r="BF3633">
            <v>39813</v>
          </cell>
          <cell r="BG3633" t="str">
            <v>NA</v>
          </cell>
          <cell r="BI3633" t="str">
            <v>Vertically Integrated</v>
          </cell>
          <cell r="BJ3633" t="str">
            <v>Settled</v>
          </cell>
          <cell r="BK3633" t="str">
            <v>No</v>
          </cell>
          <cell r="BL3633" t="str">
            <v>Yes</v>
          </cell>
        </row>
        <row r="3634">
          <cell r="AE3634">
            <v>344</v>
          </cell>
          <cell r="AF3634">
            <v>0</v>
          </cell>
          <cell r="AG3634">
            <v>1</v>
          </cell>
          <cell r="AH3634">
            <v>1</v>
          </cell>
          <cell r="AI3634">
            <v>1</v>
          </cell>
          <cell r="AJ3634">
            <v>0</v>
          </cell>
          <cell r="AL3634">
            <v>55</v>
          </cell>
          <cell r="AM3634">
            <v>222</v>
          </cell>
          <cell r="AO3634" t="str">
            <v>C-PUE-2009-00029</v>
          </cell>
          <cell r="AP3634">
            <v>510</v>
          </cell>
          <cell r="AQ3634" t="str">
            <v>VA</v>
          </cell>
          <cell r="AR3634" t="str">
            <v>Kentucky Utilities Company</v>
          </cell>
          <cell r="AS3634" t="str">
            <v>PPL</v>
          </cell>
          <cell r="AT3634" t="str">
            <v>Electric</v>
          </cell>
          <cell r="AU3634">
            <v>39967</v>
          </cell>
          <cell r="AV3634">
            <v>12188.377</v>
          </cell>
          <cell r="AW3634">
            <v>8.59</v>
          </cell>
          <cell r="AX3634">
            <v>12</v>
          </cell>
          <cell r="AY3634">
            <v>53.26</v>
          </cell>
          <cell r="AZ3634">
            <v>155596.47</v>
          </cell>
          <cell r="BA3634">
            <v>40241</v>
          </cell>
          <cell r="BB3634">
            <v>10600</v>
          </cell>
          <cell r="BC3634">
            <v>7.85</v>
          </cell>
          <cell r="BD3634">
            <v>10.5</v>
          </cell>
          <cell r="BE3634">
            <v>53.62</v>
          </cell>
          <cell r="BF3634">
            <v>39813</v>
          </cell>
          <cell r="BG3634">
            <v>163600</v>
          </cell>
          <cell r="BH3634" t="str">
            <v>Average</v>
          </cell>
          <cell r="BI3634" t="str">
            <v>Vertically Integrated</v>
          </cell>
          <cell r="BJ3634" t="str">
            <v>Settled</v>
          </cell>
          <cell r="BK3634" t="str">
            <v>No</v>
          </cell>
          <cell r="BL3634" t="str">
            <v>Yes</v>
          </cell>
        </row>
        <row r="3635">
          <cell r="AE3635">
            <v>344</v>
          </cell>
          <cell r="AF3635">
            <v>0</v>
          </cell>
          <cell r="AG3635">
            <v>1</v>
          </cell>
          <cell r="AH3635">
            <v>1</v>
          </cell>
          <cell r="AI3635">
            <v>1</v>
          </cell>
          <cell r="AJ3635">
            <v>0</v>
          </cell>
          <cell r="AL3635">
            <v>55</v>
          </cell>
          <cell r="AM3635">
            <v>222</v>
          </cell>
          <cell r="AO3635" t="str">
            <v>C-PUE-2009-00030</v>
          </cell>
          <cell r="AP3635">
            <v>511</v>
          </cell>
          <cell r="AQ3635" t="str">
            <v>VA</v>
          </cell>
          <cell r="AR3635" t="str">
            <v>Appalachian Power Company</v>
          </cell>
          <cell r="AS3635" t="str">
            <v>AEP</v>
          </cell>
          <cell r="AT3635" t="str">
            <v>Electric</v>
          </cell>
          <cell r="AU3635">
            <v>40009</v>
          </cell>
          <cell r="AV3635">
            <v>167176.65100000001</v>
          </cell>
          <cell r="AW3635">
            <v>9.0299999999999994</v>
          </cell>
          <cell r="AX3635">
            <v>13.35</v>
          </cell>
          <cell r="AY3635">
            <v>41.61</v>
          </cell>
          <cell r="AZ3635">
            <v>2172888.361</v>
          </cell>
          <cell r="BA3635">
            <v>40374</v>
          </cell>
          <cell r="BB3635">
            <v>61472.722000000002</v>
          </cell>
          <cell r="BC3635">
            <v>7.85</v>
          </cell>
          <cell r="BD3635">
            <v>10.53</v>
          </cell>
          <cell r="BE3635">
            <v>41.53</v>
          </cell>
          <cell r="BF3635">
            <v>39813</v>
          </cell>
          <cell r="BG3635">
            <v>2096000</v>
          </cell>
          <cell r="BH3635" t="str">
            <v>Year-end</v>
          </cell>
          <cell r="BI3635" t="str">
            <v>Vertically Integrated</v>
          </cell>
          <cell r="BJ3635" t="str">
            <v>Fully Litigated</v>
          </cell>
          <cell r="BK3635" t="str">
            <v>No</v>
          </cell>
          <cell r="BL3635" t="str">
            <v>Yes</v>
          </cell>
        </row>
        <row r="3636">
          <cell r="AE3636">
            <v>344</v>
          </cell>
          <cell r="AF3636">
            <v>0</v>
          </cell>
          <cell r="AG3636">
            <v>1</v>
          </cell>
          <cell r="AH3636">
            <v>1</v>
          </cell>
          <cell r="AI3636">
            <v>1</v>
          </cell>
          <cell r="AJ3636">
            <v>1</v>
          </cell>
          <cell r="AL3636">
            <v>55</v>
          </cell>
          <cell r="AM3636">
            <v>222</v>
          </cell>
          <cell r="AO3636" t="str">
            <v>C-PUE-2010-00017</v>
          </cell>
          <cell r="AP3636">
            <v>623</v>
          </cell>
          <cell r="AQ3636" t="str">
            <v>VA</v>
          </cell>
          <cell r="AR3636" t="str">
            <v>Columbia Gas of Virginia, Incorporated</v>
          </cell>
          <cell r="AS3636" t="str">
            <v>NI</v>
          </cell>
          <cell r="AT3636" t="str">
            <v>Natural Gas</v>
          </cell>
          <cell r="AU3636">
            <v>40301</v>
          </cell>
          <cell r="AV3636">
            <v>13048.642</v>
          </cell>
          <cell r="AW3636">
            <v>8.57</v>
          </cell>
          <cell r="AX3636">
            <v>11.5</v>
          </cell>
          <cell r="AY3636">
            <v>43.89</v>
          </cell>
          <cell r="AZ3636">
            <v>392193.386</v>
          </cell>
          <cell r="BA3636">
            <v>40529</v>
          </cell>
          <cell r="BB3636">
            <v>4865.625</v>
          </cell>
          <cell r="BC3636">
            <v>7.92</v>
          </cell>
          <cell r="BD3636">
            <v>10.1</v>
          </cell>
          <cell r="BE3636">
            <v>42.7</v>
          </cell>
          <cell r="BF3636">
            <v>40178</v>
          </cell>
          <cell r="BG3636" t="str">
            <v>NA</v>
          </cell>
          <cell r="BI3636" t="str">
            <v>Distribution</v>
          </cell>
          <cell r="BJ3636" t="str">
            <v>Settled</v>
          </cell>
          <cell r="BK3636" t="str">
            <v>No</v>
          </cell>
          <cell r="BL3636" t="str">
            <v>No</v>
          </cell>
        </row>
        <row r="3637">
          <cell r="AE3637">
            <v>344</v>
          </cell>
          <cell r="AF3637">
            <v>0</v>
          </cell>
          <cell r="AG3637">
            <v>1</v>
          </cell>
          <cell r="AH3637">
            <v>1</v>
          </cell>
          <cell r="AI3637">
            <v>1</v>
          </cell>
          <cell r="AJ3637">
            <v>0</v>
          </cell>
          <cell r="AL3637">
            <v>55</v>
          </cell>
          <cell r="AM3637">
            <v>222</v>
          </cell>
          <cell r="AO3637" t="str">
            <v>C-PUE-2010-00054(Rider S)</v>
          </cell>
          <cell r="AP3637">
            <v>691</v>
          </cell>
          <cell r="AQ3637" t="str">
            <v>VA</v>
          </cell>
          <cell r="AR3637" t="str">
            <v>Virginia Electric and Power Company</v>
          </cell>
          <cell r="AS3637" t="str">
            <v>D</v>
          </cell>
          <cell r="AT3637" t="str">
            <v>Electric</v>
          </cell>
          <cell r="AU3637">
            <v>40354</v>
          </cell>
          <cell r="AV3637">
            <v>45900</v>
          </cell>
          <cell r="AW3637">
            <v>8.7799999999999994</v>
          </cell>
          <cell r="AX3637">
            <v>12.3</v>
          </cell>
          <cell r="AY3637">
            <v>49.37</v>
          </cell>
          <cell r="AZ3637">
            <v>1401573</v>
          </cell>
          <cell r="BA3637">
            <v>40624</v>
          </cell>
          <cell r="BB3637">
            <v>44700</v>
          </cell>
          <cell r="BC3637">
            <v>8.76</v>
          </cell>
          <cell r="BD3637">
            <v>12.3</v>
          </cell>
          <cell r="BE3637">
            <v>49.37</v>
          </cell>
          <cell r="BF3637">
            <v>40999</v>
          </cell>
          <cell r="BG3637">
            <v>1405730</v>
          </cell>
          <cell r="BH3637" t="str">
            <v>Average</v>
          </cell>
          <cell r="BI3637" t="str">
            <v>Limited-Issue Rider</v>
          </cell>
          <cell r="BJ3637" t="str">
            <v>Fully Litigated</v>
          </cell>
          <cell r="BK3637" t="str">
            <v>No</v>
          </cell>
          <cell r="BL3637" t="str">
            <v>No</v>
          </cell>
        </row>
        <row r="3638">
          <cell r="AE3638">
            <v>344</v>
          </cell>
          <cell r="AF3638">
            <v>0</v>
          </cell>
          <cell r="AG3638">
            <v>1</v>
          </cell>
          <cell r="AH3638">
            <v>1</v>
          </cell>
          <cell r="AI3638">
            <v>1</v>
          </cell>
          <cell r="AJ3638">
            <v>0</v>
          </cell>
          <cell r="AL3638">
            <v>55</v>
          </cell>
          <cell r="AM3638">
            <v>222</v>
          </cell>
          <cell r="AO3638" t="str">
            <v>C-PUE-2009-00011 (Rider S)</v>
          </cell>
          <cell r="AP3638">
            <v>692</v>
          </cell>
          <cell r="AQ3638" t="str">
            <v>VA</v>
          </cell>
          <cell r="AR3638" t="str">
            <v>Virginia Electric and Power Company</v>
          </cell>
          <cell r="AS3638" t="str">
            <v>D</v>
          </cell>
          <cell r="AT3638" t="str">
            <v>Electric</v>
          </cell>
          <cell r="AU3638">
            <v>39903</v>
          </cell>
          <cell r="AV3638">
            <v>99200</v>
          </cell>
          <cell r="AW3638">
            <v>10.41</v>
          </cell>
          <cell r="AX3638">
            <v>14.5</v>
          </cell>
          <cell r="AY3638">
            <v>52.06</v>
          </cell>
          <cell r="AZ3638">
            <v>1154123</v>
          </cell>
          <cell r="BA3638">
            <v>40248</v>
          </cell>
          <cell r="BB3638">
            <v>71000</v>
          </cell>
          <cell r="BC3638">
            <v>7.81</v>
          </cell>
          <cell r="BD3638">
            <v>12.3</v>
          </cell>
          <cell r="BE3638">
            <v>47.71</v>
          </cell>
          <cell r="BF3638">
            <v>40633</v>
          </cell>
          <cell r="BG3638">
            <v>1153292</v>
          </cell>
          <cell r="BH3638" t="str">
            <v>Average</v>
          </cell>
          <cell r="BI3638" t="str">
            <v>Limited-Issue Rider</v>
          </cell>
          <cell r="BJ3638" t="str">
            <v>Fully Litigated</v>
          </cell>
          <cell r="BK3638" t="str">
            <v>No</v>
          </cell>
          <cell r="BL3638" t="str">
            <v>Yes</v>
          </cell>
        </row>
        <row r="3639">
          <cell r="AE3639">
            <v>344</v>
          </cell>
          <cell r="AF3639">
            <v>0</v>
          </cell>
          <cell r="AG3639">
            <v>1</v>
          </cell>
          <cell r="AH3639">
            <v>1</v>
          </cell>
          <cell r="AI3639">
            <v>1</v>
          </cell>
          <cell r="AJ3639">
            <v>0</v>
          </cell>
          <cell r="AL3639">
            <v>55</v>
          </cell>
          <cell r="AM3639">
            <v>222</v>
          </cell>
          <cell r="AO3639" t="str">
            <v>C-PUE-2007-00066 (Rider S)</v>
          </cell>
          <cell r="AP3639">
            <v>693</v>
          </cell>
          <cell r="AQ3639" t="str">
            <v>VA</v>
          </cell>
          <cell r="AR3639" t="str">
            <v>Virginia Electric and Power Company</v>
          </cell>
          <cell r="AS3639" t="str">
            <v>D</v>
          </cell>
          <cell r="AT3639" t="str">
            <v>Electric</v>
          </cell>
          <cell r="AU3639">
            <v>39276</v>
          </cell>
          <cell r="AV3639">
            <v>83300</v>
          </cell>
          <cell r="AW3639">
            <v>9.69</v>
          </cell>
          <cell r="AX3639">
            <v>13.75</v>
          </cell>
          <cell r="AY3639">
            <v>48.88</v>
          </cell>
          <cell r="AZ3639">
            <v>532300</v>
          </cell>
          <cell r="BA3639">
            <v>39538</v>
          </cell>
          <cell r="BB3639">
            <v>83100</v>
          </cell>
          <cell r="BC3639">
            <v>7.81</v>
          </cell>
          <cell r="BD3639">
            <v>12.12</v>
          </cell>
          <cell r="BE3639">
            <v>48.88</v>
          </cell>
          <cell r="BF3639">
            <v>39903</v>
          </cell>
          <cell r="BG3639">
            <v>532300</v>
          </cell>
          <cell r="BH3639" t="str">
            <v>Average</v>
          </cell>
          <cell r="BI3639" t="str">
            <v>Limited-Issue Rider</v>
          </cell>
          <cell r="BJ3639" t="str">
            <v>Settled</v>
          </cell>
          <cell r="BK3639" t="str">
            <v>No</v>
          </cell>
          <cell r="BL3639" t="str">
            <v>No</v>
          </cell>
        </row>
        <row r="3640">
          <cell r="AE3640">
            <v>344</v>
          </cell>
          <cell r="AF3640">
            <v>0</v>
          </cell>
          <cell r="AG3640">
            <v>1</v>
          </cell>
          <cell r="AH3640">
            <v>1</v>
          </cell>
          <cell r="AI3640">
            <v>1</v>
          </cell>
          <cell r="AJ3640">
            <v>0</v>
          </cell>
          <cell r="AL3640">
            <v>55</v>
          </cell>
          <cell r="AM3640">
            <v>222</v>
          </cell>
          <cell r="AO3640" t="str">
            <v>C-PUE-2010-00055(Rider R)</v>
          </cell>
          <cell r="AP3640">
            <v>694</v>
          </cell>
          <cell r="AQ3640" t="str">
            <v>VA</v>
          </cell>
          <cell r="AR3640" t="str">
            <v>Virginia Electric and Power Company</v>
          </cell>
          <cell r="AS3640" t="str">
            <v>D</v>
          </cell>
          <cell r="AT3640" t="str">
            <v>Electric</v>
          </cell>
          <cell r="AU3640">
            <v>40354</v>
          </cell>
          <cell r="AV3640">
            <v>13900</v>
          </cell>
          <cell r="AW3640">
            <v>8.7799999999999994</v>
          </cell>
          <cell r="AX3640">
            <v>12.3</v>
          </cell>
          <cell r="AY3640">
            <v>49.37</v>
          </cell>
          <cell r="AZ3640">
            <v>449183</v>
          </cell>
          <cell r="BA3640">
            <v>40624</v>
          </cell>
          <cell r="BB3640">
            <v>13800</v>
          </cell>
          <cell r="BC3640">
            <v>8.76</v>
          </cell>
          <cell r="BD3640">
            <v>12.3</v>
          </cell>
          <cell r="BE3640">
            <v>49.37</v>
          </cell>
          <cell r="BF3640">
            <v>40999</v>
          </cell>
          <cell r="BG3640">
            <v>449183</v>
          </cell>
          <cell r="BH3640" t="str">
            <v>Average</v>
          </cell>
          <cell r="BI3640" t="str">
            <v>Limited-Issue Rider</v>
          </cell>
          <cell r="BJ3640" t="str">
            <v>Fully Litigated</v>
          </cell>
          <cell r="BK3640" t="str">
            <v>No</v>
          </cell>
          <cell r="BL3640" t="str">
            <v>No</v>
          </cell>
        </row>
        <row r="3641">
          <cell r="AE3641">
            <v>344</v>
          </cell>
          <cell r="AF3641">
            <v>0</v>
          </cell>
          <cell r="AG3641">
            <v>1</v>
          </cell>
          <cell r="AH3641">
            <v>1</v>
          </cell>
          <cell r="AI3641">
            <v>1</v>
          </cell>
          <cell r="AJ3641">
            <v>0</v>
          </cell>
          <cell r="AL3641">
            <v>55</v>
          </cell>
          <cell r="AM3641">
            <v>222</v>
          </cell>
          <cell r="AO3641" t="str">
            <v>C-PUE-2009-00017(Rider R)</v>
          </cell>
          <cell r="AP3641">
            <v>695</v>
          </cell>
          <cell r="AQ3641" t="str">
            <v>VA</v>
          </cell>
          <cell r="AR3641" t="str">
            <v>Virginia Electric and Power Company</v>
          </cell>
          <cell r="AS3641" t="str">
            <v>D</v>
          </cell>
          <cell r="AT3641" t="str">
            <v>Electric</v>
          </cell>
          <cell r="AU3641">
            <v>39903</v>
          </cell>
          <cell r="AV3641">
            <v>77300</v>
          </cell>
          <cell r="AW3641">
            <v>10.41</v>
          </cell>
          <cell r="AX3641">
            <v>14.5</v>
          </cell>
          <cell r="AY3641">
            <v>52.06</v>
          </cell>
          <cell r="AZ3641">
            <v>418700</v>
          </cell>
          <cell r="BA3641">
            <v>40248</v>
          </cell>
          <cell r="BB3641">
            <v>64400</v>
          </cell>
          <cell r="BC3641">
            <v>7.81</v>
          </cell>
          <cell r="BD3641">
            <v>12.3</v>
          </cell>
          <cell r="BE3641">
            <v>47.41</v>
          </cell>
          <cell r="BF3641">
            <v>40633</v>
          </cell>
          <cell r="BG3641">
            <v>418700</v>
          </cell>
          <cell r="BH3641" t="str">
            <v>Average</v>
          </cell>
          <cell r="BI3641" t="str">
            <v>Limited-Issue Rider</v>
          </cell>
          <cell r="BJ3641" t="str">
            <v>Fully Litigated</v>
          </cell>
          <cell r="BK3641" t="str">
            <v>No</v>
          </cell>
          <cell r="BL3641" t="str">
            <v>Yes</v>
          </cell>
        </row>
        <row r="3642">
          <cell r="AE3642">
            <v>344</v>
          </cell>
          <cell r="AF3642">
            <v>0</v>
          </cell>
          <cell r="AG3642">
            <v>1</v>
          </cell>
          <cell r="AH3642">
            <v>1</v>
          </cell>
          <cell r="AI3642">
            <v>1</v>
          </cell>
          <cell r="AJ3642">
            <v>0</v>
          </cell>
          <cell r="AL3642">
            <v>55</v>
          </cell>
          <cell r="AM3642">
            <v>222</v>
          </cell>
          <cell r="AO3642" t="str">
            <v>C-PUE-2005-00056 (Rider)</v>
          </cell>
          <cell r="AP3642">
            <v>696</v>
          </cell>
          <cell r="AQ3642" t="str">
            <v>VA</v>
          </cell>
          <cell r="AR3642" t="str">
            <v>Appalachian Power Company</v>
          </cell>
          <cell r="AS3642" t="str">
            <v>AEP</v>
          </cell>
          <cell r="AT3642" t="str">
            <v>Electric</v>
          </cell>
          <cell r="AU3642">
            <v>38534</v>
          </cell>
          <cell r="AV3642">
            <v>62100</v>
          </cell>
          <cell r="AW3642">
            <v>7.81</v>
          </cell>
          <cell r="AX3642">
            <v>10.85</v>
          </cell>
          <cell r="AY3642">
            <v>42.65</v>
          </cell>
          <cell r="AZ3642" t="str">
            <v>NA</v>
          </cell>
          <cell r="BA3642">
            <v>39041</v>
          </cell>
          <cell r="BB3642">
            <v>21300</v>
          </cell>
          <cell r="BC3642">
            <v>9.8000000000000007</v>
          </cell>
          <cell r="BD3642">
            <v>9.8000000000000007</v>
          </cell>
          <cell r="BE3642">
            <v>45.16</v>
          </cell>
          <cell r="BF3642">
            <v>38625</v>
          </cell>
          <cell r="BG3642" t="str">
            <v>NA</v>
          </cell>
          <cell r="BH3642" t="str">
            <v>Year-end</v>
          </cell>
          <cell r="BI3642" t="str">
            <v>Limited-Issue Rider</v>
          </cell>
          <cell r="BJ3642" t="str">
            <v>Fully Litigated</v>
          </cell>
          <cell r="BK3642" t="str">
            <v>No</v>
          </cell>
          <cell r="BL3642" t="str">
            <v>No</v>
          </cell>
        </row>
        <row r="3643">
          <cell r="AE3643">
            <v>344</v>
          </cell>
          <cell r="AF3643">
            <v>0</v>
          </cell>
          <cell r="AG3643">
            <v>1</v>
          </cell>
          <cell r="AH3643">
            <v>1</v>
          </cell>
          <cell r="AI3643">
            <v>1</v>
          </cell>
          <cell r="AJ3643">
            <v>0</v>
          </cell>
          <cell r="AL3643">
            <v>55</v>
          </cell>
          <cell r="AM3643">
            <v>222</v>
          </cell>
          <cell r="AO3643" t="str">
            <v>C-PUE-2007-00069 (Rider)</v>
          </cell>
          <cell r="AP3643">
            <v>697</v>
          </cell>
          <cell r="AQ3643" t="str">
            <v>VA</v>
          </cell>
          <cell r="AR3643" t="str">
            <v>Appalachian Power Company</v>
          </cell>
          <cell r="AS3643" t="str">
            <v>AEP</v>
          </cell>
          <cell r="AT3643" t="str">
            <v>Electric</v>
          </cell>
          <cell r="AU3643">
            <v>39279</v>
          </cell>
          <cell r="AV3643">
            <v>38200</v>
          </cell>
          <cell r="AW3643">
            <v>8.51</v>
          </cell>
          <cell r="AX3643">
            <v>12</v>
          </cell>
          <cell r="AY3643">
            <v>44.28</v>
          </cell>
          <cell r="AZ3643" t="str">
            <v>NA</v>
          </cell>
          <cell r="BA3643">
            <v>39429</v>
          </cell>
          <cell r="BB3643">
            <v>27600</v>
          </cell>
          <cell r="BC3643">
            <v>7.58</v>
          </cell>
          <cell r="BD3643">
            <v>9.9</v>
          </cell>
          <cell r="BE3643">
            <v>44.28</v>
          </cell>
          <cell r="BF3643">
            <v>38990</v>
          </cell>
          <cell r="BG3643" t="str">
            <v>NA</v>
          </cell>
          <cell r="BH3643" t="str">
            <v>Year-end</v>
          </cell>
          <cell r="BI3643" t="str">
            <v>Limited-Issue Rider</v>
          </cell>
          <cell r="BJ3643" t="str">
            <v>Fully Litigated</v>
          </cell>
          <cell r="BK3643" t="str">
            <v>No</v>
          </cell>
          <cell r="BL3643" t="str">
            <v>No</v>
          </cell>
        </row>
        <row r="3644">
          <cell r="AE3644">
            <v>344</v>
          </cell>
          <cell r="AF3644">
            <v>0</v>
          </cell>
          <cell r="AG3644">
            <v>1</v>
          </cell>
          <cell r="AH3644">
            <v>1</v>
          </cell>
          <cell r="AI3644">
            <v>1</v>
          </cell>
          <cell r="AJ3644">
            <v>0</v>
          </cell>
          <cell r="AL3644">
            <v>55</v>
          </cell>
          <cell r="AM3644">
            <v>222</v>
          </cell>
          <cell r="AO3644" t="str">
            <v>PUE-2008-00045 (Rider)</v>
          </cell>
          <cell r="AP3644">
            <v>698</v>
          </cell>
          <cell r="AQ3644" t="str">
            <v>VA</v>
          </cell>
          <cell r="AR3644" t="str">
            <v>Appalachian Power Company</v>
          </cell>
          <cell r="AS3644" t="str">
            <v>AEP</v>
          </cell>
          <cell r="AT3644" t="str">
            <v>Electric</v>
          </cell>
          <cell r="AU3644">
            <v>39598</v>
          </cell>
          <cell r="AV3644">
            <v>17600</v>
          </cell>
          <cell r="AW3644">
            <v>8.33</v>
          </cell>
          <cell r="AX3644">
            <v>11.75</v>
          </cell>
          <cell r="AY3644">
            <v>41.29</v>
          </cell>
          <cell r="AZ3644">
            <v>648800</v>
          </cell>
          <cell r="BA3644">
            <v>39736</v>
          </cell>
          <cell r="BB3644">
            <v>11700</v>
          </cell>
          <cell r="BC3644">
            <v>7.64</v>
          </cell>
          <cell r="BD3644">
            <v>10.1</v>
          </cell>
          <cell r="BE3644">
            <v>41.29</v>
          </cell>
          <cell r="BF3644">
            <v>39447</v>
          </cell>
          <cell r="BG3644">
            <v>633400</v>
          </cell>
          <cell r="BH3644" t="str">
            <v>Average</v>
          </cell>
          <cell r="BI3644" t="str">
            <v>Limited-Issue Rider</v>
          </cell>
          <cell r="BJ3644" t="str">
            <v>Settled</v>
          </cell>
          <cell r="BK3644" t="str">
            <v>No</v>
          </cell>
          <cell r="BL3644" t="str">
            <v>No</v>
          </cell>
        </row>
        <row r="3645">
          <cell r="AE3645">
            <v>344</v>
          </cell>
          <cell r="AF3645">
            <v>0</v>
          </cell>
          <cell r="AG3645">
            <v>1</v>
          </cell>
          <cell r="AH3645">
            <v>1</v>
          </cell>
          <cell r="AI3645">
            <v>1</v>
          </cell>
          <cell r="AJ3645">
            <v>0</v>
          </cell>
          <cell r="AL3645">
            <v>55</v>
          </cell>
          <cell r="AM3645">
            <v>222</v>
          </cell>
          <cell r="AO3645" t="str">
            <v>C-PUE-2009-00039 (Rider)</v>
          </cell>
          <cell r="AP3645">
            <v>699</v>
          </cell>
          <cell r="AQ3645" t="str">
            <v>VA</v>
          </cell>
          <cell r="AR3645" t="str">
            <v>Appalachian Power Company</v>
          </cell>
          <cell r="AS3645" t="str">
            <v>AEP</v>
          </cell>
          <cell r="AT3645" t="str">
            <v>Electric</v>
          </cell>
          <cell r="AU3645">
            <v>39583</v>
          </cell>
          <cell r="AV3645">
            <v>41600</v>
          </cell>
          <cell r="AW3645">
            <v>8.51</v>
          </cell>
          <cell r="AX3645">
            <v>12.5</v>
          </cell>
          <cell r="AY3645">
            <v>41.61</v>
          </cell>
          <cell r="AZ3645">
            <v>870700</v>
          </cell>
          <cell r="BA3645">
            <v>39827</v>
          </cell>
          <cell r="BB3645">
            <v>28900</v>
          </cell>
          <cell r="BC3645">
            <v>7.88</v>
          </cell>
          <cell r="BD3645">
            <v>10.6</v>
          </cell>
          <cell r="BE3645">
            <v>41.53</v>
          </cell>
          <cell r="BF3645">
            <v>39813</v>
          </cell>
          <cell r="BG3645" t="str">
            <v>NA</v>
          </cell>
          <cell r="BH3645" t="str">
            <v>Year-end</v>
          </cell>
          <cell r="BI3645" t="str">
            <v>Limited-Issue Rider</v>
          </cell>
          <cell r="BJ3645" t="str">
            <v>Settled</v>
          </cell>
          <cell r="BK3645" t="str">
            <v>No</v>
          </cell>
          <cell r="BL3645" t="str">
            <v>No</v>
          </cell>
        </row>
        <row r="3646">
          <cell r="AE3646">
            <v>344</v>
          </cell>
          <cell r="AF3646">
            <v>0</v>
          </cell>
          <cell r="AG3646">
            <v>1</v>
          </cell>
          <cell r="AH3646">
            <v>1</v>
          </cell>
          <cell r="AI3646">
            <v>1</v>
          </cell>
          <cell r="AJ3646">
            <v>0</v>
          </cell>
          <cell r="AL3646">
            <v>55</v>
          </cell>
          <cell r="AM3646">
            <v>222</v>
          </cell>
          <cell r="AO3646" t="str">
            <v>C-PUE-790015</v>
          </cell>
          <cell r="AP3646">
            <v>1751</v>
          </cell>
          <cell r="AQ3646" t="str">
            <v>VA</v>
          </cell>
          <cell r="AR3646" t="str">
            <v>Appalachian Power Company</v>
          </cell>
          <cell r="AS3646" t="str">
            <v>AEP</v>
          </cell>
          <cell r="AT3646" t="str">
            <v>Electric</v>
          </cell>
          <cell r="AU3646">
            <v>29168</v>
          </cell>
          <cell r="AV3646">
            <v>16200</v>
          </cell>
          <cell r="AW3646" t="str">
            <v>NA</v>
          </cell>
          <cell r="AX3646">
            <v>13.93</v>
          </cell>
          <cell r="AY3646">
            <v>36.6</v>
          </cell>
          <cell r="AZ3646" t="str">
            <v>NA</v>
          </cell>
          <cell r="BA3646">
            <v>29237</v>
          </cell>
          <cell r="BB3646">
            <v>11100</v>
          </cell>
          <cell r="BC3646">
            <v>9.98</v>
          </cell>
          <cell r="BD3646">
            <v>13.93</v>
          </cell>
          <cell r="BE3646" t="str">
            <v>NA</v>
          </cell>
          <cell r="BF3646">
            <v>29098</v>
          </cell>
          <cell r="BG3646" t="str">
            <v>NA</v>
          </cell>
          <cell r="BH3646" t="str">
            <v>Year-end</v>
          </cell>
          <cell r="BI3646" t="str">
            <v>Vertically Integrated</v>
          </cell>
          <cell r="BJ3646" t="str">
            <v>Fully Litigated</v>
          </cell>
          <cell r="BK3646" t="str">
            <v>No</v>
          </cell>
          <cell r="BL3646" t="str">
            <v>Yes</v>
          </cell>
        </row>
        <row r="3647">
          <cell r="AE3647">
            <v>344</v>
          </cell>
          <cell r="AF3647">
            <v>0</v>
          </cell>
          <cell r="AG3647">
            <v>1</v>
          </cell>
          <cell r="AH3647">
            <v>1</v>
          </cell>
          <cell r="AI3647">
            <v>1</v>
          </cell>
          <cell r="AJ3647">
            <v>0</v>
          </cell>
          <cell r="AL3647">
            <v>55</v>
          </cell>
          <cell r="AM3647">
            <v>222</v>
          </cell>
          <cell r="AO3647" t="str">
            <v>C-PUE 800089</v>
          </cell>
          <cell r="AP3647">
            <v>1754</v>
          </cell>
          <cell r="AQ3647" t="str">
            <v>VA</v>
          </cell>
          <cell r="AR3647" t="str">
            <v>Appalachian Power Company</v>
          </cell>
          <cell r="AS3647" t="str">
            <v>AEP</v>
          </cell>
          <cell r="AT3647" t="str">
            <v>Electric</v>
          </cell>
          <cell r="AU3647">
            <v>29416</v>
          </cell>
          <cell r="AV3647">
            <v>23600</v>
          </cell>
          <cell r="AW3647">
            <v>10.31</v>
          </cell>
          <cell r="AX3647">
            <v>13.93</v>
          </cell>
          <cell r="AY3647">
            <v>31.5</v>
          </cell>
          <cell r="AZ3647" t="str">
            <v>NA</v>
          </cell>
          <cell r="BA3647">
            <v>29479</v>
          </cell>
          <cell r="BB3647">
            <v>22300</v>
          </cell>
          <cell r="BC3647">
            <v>10.27</v>
          </cell>
          <cell r="BD3647">
            <v>13.93</v>
          </cell>
          <cell r="BE3647">
            <v>32.299999999999997</v>
          </cell>
          <cell r="BF3647">
            <v>29220</v>
          </cell>
          <cell r="BG3647" t="str">
            <v>NA</v>
          </cell>
          <cell r="BH3647" t="str">
            <v>Year-end</v>
          </cell>
          <cell r="BI3647" t="str">
            <v>Vertically Integrated</v>
          </cell>
          <cell r="BJ3647" t="str">
            <v>Fully Litigated</v>
          </cell>
          <cell r="BK3647" t="str">
            <v>No</v>
          </cell>
          <cell r="BL3647" t="str">
            <v>Yes</v>
          </cell>
        </row>
        <row r="3648">
          <cell r="AE3648">
            <v>344</v>
          </cell>
          <cell r="AF3648">
            <v>0</v>
          </cell>
          <cell r="AG3648">
            <v>1</v>
          </cell>
          <cell r="AH3648">
            <v>1</v>
          </cell>
          <cell r="AI3648">
            <v>1</v>
          </cell>
          <cell r="AJ3648">
            <v>0</v>
          </cell>
          <cell r="AL3648">
            <v>55</v>
          </cell>
          <cell r="AM3648">
            <v>222</v>
          </cell>
          <cell r="AO3648" t="str">
            <v>C-PUE 810033</v>
          </cell>
          <cell r="AP3648">
            <v>1758</v>
          </cell>
          <cell r="AQ3648" t="str">
            <v>VA</v>
          </cell>
          <cell r="AR3648" t="str">
            <v>Appalachian Power Company</v>
          </cell>
          <cell r="AS3648" t="str">
            <v>AEP</v>
          </cell>
          <cell r="AT3648" t="str">
            <v>Electric</v>
          </cell>
          <cell r="AU3648">
            <v>29721</v>
          </cell>
          <cell r="AV3648">
            <v>28800</v>
          </cell>
          <cell r="AW3648">
            <v>11.66</v>
          </cell>
          <cell r="AX3648">
            <v>16.5</v>
          </cell>
          <cell r="AY3648">
            <v>32.6</v>
          </cell>
          <cell r="AZ3648" t="str">
            <v>NA</v>
          </cell>
          <cell r="BA3648">
            <v>29868</v>
          </cell>
          <cell r="BB3648">
            <v>20600</v>
          </cell>
          <cell r="BC3648">
            <v>11.4</v>
          </cell>
          <cell r="BD3648">
            <v>15.75</v>
          </cell>
          <cell r="BE3648">
            <v>32.6</v>
          </cell>
          <cell r="BF3648">
            <v>29586</v>
          </cell>
          <cell r="BG3648" t="str">
            <v>NA</v>
          </cell>
          <cell r="BH3648" t="str">
            <v>Year-end</v>
          </cell>
          <cell r="BI3648" t="str">
            <v>Vertically Integrated</v>
          </cell>
          <cell r="BJ3648" t="str">
            <v>Fully Litigated</v>
          </cell>
          <cell r="BK3648" t="str">
            <v>No</v>
          </cell>
          <cell r="BL3648" t="str">
            <v>No</v>
          </cell>
        </row>
        <row r="3649">
          <cell r="AE3649">
            <v>344</v>
          </cell>
          <cell r="AF3649">
            <v>0</v>
          </cell>
          <cell r="AG3649">
            <v>1</v>
          </cell>
          <cell r="AH3649">
            <v>1</v>
          </cell>
          <cell r="AI3649">
            <v>1</v>
          </cell>
          <cell r="AJ3649">
            <v>0</v>
          </cell>
          <cell r="AL3649">
            <v>55</v>
          </cell>
          <cell r="AM3649">
            <v>222</v>
          </cell>
          <cell r="AO3649" t="str">
            <v>C-PUE-820030</v>
          </cell>
          <cell r="AP3649">
            <v>1760</v>
          </cell>
          <cell r="AQ3649" t="str">
            <v>VA</v>
          </cell>
          <cell r="AR3649" t="str">
            <v>Appalachian Power Company</v>
          </cell>
          <cell r="AS3649" t="str">
            <v>AEP</v>
          </cell>
          <cell r="AT3649" t="str">
            <v>Electric</v>
          </cell>
          <cell r="AU3649">
            <v>30071</v>
          </cell>
          <cell r="AV3649">
            <v>14400</v>
          </cell>
          <cell r="AW3649">
            <v>11.68</v>
          </cell>
          <cell r="AX3649">
            <v>16</v>
          </cell>
          <cell r="AY3649">
            <v>33.58</v>
          </cell>
          <cell r="AZ3649" t="str">
            <v>NA</v>
          </cell>
          <cell r="BA3649">
            <v>30370</v>
          </cell>
          <cell r="BB3649">
            <v>9400</v>
          </cell>
          <cell r="BC3649">
            <v>11.67</v>
          </cell>
          <cell r="BD3649">
            <v>16</v>
          </cell>
          <cell r="BE3649">
            <v>33.380000000000003</v>
          </cell>
          <cell r="BF3649">
            <v>29951</v>
          </cell>
          <cell r="BG3649" t="str">
            <v>NA</v>
          </cell>
          <cell r="BH3649" t="str">
            <v>Year-end</v>
          </cell>
          <cell r="BI3649" t="str">
            <v>Vertically Integrated</v>
          </cell>
          <cell r="BJ3649" t="str">
            <v>Fully Litigated</v>
          </cell>
          <cell r="BK3649" t="str">
            <v>No</v>
          </cell>
          <cell r="BL3649" t="str">
            <v>Yes</v>
          </cell>
        </row>
        <row r="3650">
          <cell r="AE3650">
            <v>344</v>
          </cell>
          <cell r="AF3650">
            <v>0</v>
          </cell>
          <cell r="AG3650">
            <v>1</v>
          </cell>
          <cell r="AH3650">
            <v>1</v>
          </cell>
          <cell r="AI3650">
            <v>1</v>
          </cell>
          <cell r="AJ3650">
            <v>0</v>
          </cell>
          <cell r="AL3650">
            <v>55</v>
          </cell>
          <cell r="AM3650">
            <v>222</v>
          </cell>
          <cell r="AO3650" t="str">
            <v>C-PUE-830037</v>
          </cell>
          <cell r="AP3650">
            <v>1763</v>
          </cell>
          <cell r="AQ3650" t="str">
            <v>VA</v>
          </cell>
          <cell r="AR3650" t="str">
            <v>Appalachian Power Company</v>
          </cell>
          <cell r="AS3650" t="str">
            <v>AEP</v>
          </cell>
          <cell r="AT3650" t="str">
            <v>Electric</v>
          </cell>
          <cell r="AU3650">
            <v>30446</v>
          </cell>
          <cell r="AV3650">
            <v>42200</v>
          </cell>
          <cell r="AW3650">
            <v>11.66</v>
          </cell>
          <cell r="AX3650">
            <v>16</v>
          </cell>
          <cell r="AY3650">
            <v>32.479999999999997</v>
          </cell>
          <cell r="AZ3650">
            <v>983000</v>
          </cell>
          <cell r="BA3650">
            <v>30596</v>
          </cell>
          <cell r="BB3650">
            <v>29900</v>
          </cell>
          <cell r="BC3650">
            <v>11.67</v>
          </cell>
          <cell r="BD3650">
            <v>16</v>
          </cell>
          <cell r="BE3650">
            <v>32.549999999999997</v>
          </cell>
          <cell r="BF3650">
            <v>30316</v>
          </cell>
          <cell r="BG3650">
            <v>980100</v>
          </cell>
          <cell r="BH3650" t="str">
            <v>Year-end</v>
          </cell>
          <cell r="BI3650" t="str">
            <v>Vertically Integrated</v>
          </cell>
          <cell r="BJ3650" t="str">
            <v>Fully Litigated</v>
          </cell>
          <cell r="BK3650" t="str">
            <v>No</v>
          </cell>
          <cell r="BL3650" t="str">
            <v>No</v>
          </cell>
        </row>
        <row r="3651">
          <cell r="AE3651">
            <v>344</v>
          </cell>
          <cell r="AF3651">
            <v>0</v>
          </cell>
          <cell r="AG3651">
            <v>1</v>
          </cell>
          <cell r="AH3651">
            <v>1</v>
          </cell>
          <cell r="AI3651">
            <v>1</v>
          </cell>
          <cell r="AJ3651">
            <v>0</v>
          </cell>
          <cell r="AL3651">
            <v>55</v>
          </cell>
          <cell r="AM3651">
            <v>222</v>
          </cell>
          <cell r="AO3651" t="str">
            <v>C-PUE-860015</v>
          </cell>
          <cell r="AP3651">
            <v>1766</v>
          </cell>
          <cell r="AQ3651" t="str">
            <v>VA</v>
          </cell>
          <cell r="AR3651" t="str">
            <v>Appalachian Power Company</v>
          </cell>
          <cell r="AS3651" t="str">
            <v>AEP</v>
          </cell>
          <cell r="AT3651" t="str">
            <v>Electric</v>
          </cell>
          <cell r="AU3651">
            <v>31485</v>
          </cell>
          <cell r="AV3651">
            <v>32800</v>
          </cell>
          <cell r="AW3651">
            <v>11.4</v>
          </cell>
          <cell r="AX3651">
            <v>16</v>
          </cell>
          <cell r="AY3651">
            <v>36.020000000000003</v>
          </cell>
          <cell r="AZ3651">
            <v>995000</v>
          </cell>
          <cell r="BA3651">
            <v>31883</v>
          </cell>
          <cell r="BB3651">
            <v>8100</v>
          </cell>
          <cell r="BC3651">
            <v>10.87</v>
          </cell>
          <cell r="BD3651">
            <v>14.5</v>
          </cell>
          <cell r="BE3651">
            <v>35.92</v>
          </cell>
          <cell r="BF3651">
            <v>31412</v>
          </cell>
          <cell r="BG3651">
            <v>995000</v>
          </cell>
          <cell r="BH3651" t="str">
            <v>Year-end</v>
          </cell>
          <cell r="BI3651" t="str">
            <v>Vertically Integrated</v>
          </cell>
          <cell r="BJ3651" t="str">
            <v>Fully Litigated</v>
          </cell>
          <cell r="BK3651" t="str">
            <v>No</v>
          </cell>
          <cell r="BL3651" t="str">
            <v>Yes</v>
          </cell>
        </row>
        <row r="3652">
          <cell r="AE3652">
            <v>344</v>
          </cell>
          <cell r="AF3652">
            <v>0</v>
          </cell>
          <cell r="AG3652">
            <v>1</v>
          </cell>
          <cell r="AH3652">
            <v>1</v>
          </cell>
          <cell r="AI3652">
            <v>1</v>
          </cell>
          <cell r="AJ3652">
            <v>0</v>
          </cell>
          <cell r="AL3652">
            <v>55</v>
          </cell>
          <cell r="AM3652">
            <v>222</v>
          </cell>
          <cell r="AO3652" t="str">
            <v>C-800060</v>
          </cell>
          <cell r="AP3652">
            <v>1769</v>
          </cell>
          <cell r="AQ3652" t="str">
            <v>VA</v>
          </cell>
          <cell r="AR3652" t="str">
            <v>The Potomac Edison Company</v>
          </cell>
          <cell r="AS3652" t="str">
            <v>FE</v>
          </cell>
          <cell r="AT3652" t="str">
            <v>Electric</v>
          </cell>
          <cell r="AU3652">
            <v>29301</v>
          </cell>
          <cell r="AV3652">
            <v>4200</v>
          </cell>
          <cell r="AW3652">
            <v>9.57</v>
          </cell>
          <cell r="AX3652">
            <v>13.48</v>
          </cell>
          <cell r="AY3652">
            <v>30.5</v>
          </cell>
          <cell r="AZ3652" t="str">
            <v>NA</v>
          </cell>
          <cell r="BA3652">
            <v>29427</v>
          </cell>
          <cell r="BB3652">
            <v>4200</v>
          </cell>
          <cell r="BC3652">
            <v>9.57</v>
          </cell>
          <cell r="BD3652">
            <v>13.48</v>
          </cell>
          <cell r="BE3652">
            <v>30.5</v>
          </cell>
          <cell r="BF3652">
            <v>29220</v>
          </cell>
          <cell r="BG3652" t="str">
            <v>NA</v>
          </cell>
          <cell r="BH3652" t="str">
            <v>Year-end</v>
          </cell>
          <cell r="BI3652" t="str">
            <v>Vertically Integrated</v>
          </cell>
          <cell r="BJ3652" t="str">
            <v>Fully Litigated</v>
          </cell>
          <cell r="BK3652" t="str">
            <v>No</v>
          </cell>
          <cell r="BL3652" t="str">
            <v>No</v>
          </cell>
        </row>
        <row r="3653">
          <cell r="AE3653">
            <v>344</v>
          </cell>
          <cell r="AF3653">
            <v>0</v>
          </cell>
          <cell r="AG3653">
            <v>1</v>
          </cell>
          <cell r="AH3653">
            <v>1</v>
          </cell>
          <cell r="AI3653">
            <v>1</v>
          </cell>
          <cell r="AJ3653">
            <v>0</v>
          </cell>
          <cell r="AL3653">
            <v>55</v>
          </cell>
          <cell r="AM3653">
            <v>222</v>
          </cell>
          <cell r="AO3653" t="str">
            <v>C-810016</v>
          </cell>
          <cell r="AP3653">
            <v>1771</v>
          </cell>
          <cell r="AQ3653" t="str">
            <v>VA</v>
          </cell>
          <cell r="AR3653" t="str">
            <v>The Potomac Edison Company</v>
          </cell>
          <cell r="AS3653" t="str">
            <v>FE</v>
          </cell>
          <cell r="AT3653" t="str">
            <v>Electric</v>
          </cell>
          <cell r="AU3653">
            <v>29689</v>
          </cell>
          <cell r="AV3653">
            <v>3700</v>
          </cell>
          <cell r="AW3653">
            <v>9.8000000000000007</v>
          </cell>
          <cell r="AX3653">
            <v>13.48</v>
          </cell>
          <cell r="AY3653">
            <v>32.299999999999997</v>
          </cell>
          <cell r="AZ3653" t="str">
            <v>NA</v>
          </cell>
          <cell r="BA3653">
            <v>29795</v>
          </cell>
          <cell r="BB3653">
            <v>3700</v>
          </cell>
          <cell r="BC3653">
            <v>9.8000000000000007</v>
          </cell>
          <cell r="BD3653">
            <v>13.48</v>
          </cell>
          <cell r="BE3653">
            <v>32.299999999999997</v>
          </cell>
          <cell r="BF3653">
            <v>29586</v>
          </cell>
          <cell r="BG3653" t="str">
            <v>NA</v>
          </cell>
          <cell r="BH3653" t="str">
            <v>Year-end</v>
          </cell>
          <cell r="BI3653" t="str">
            <v>Vertically Integrated</v>
          </cell>
          <cell r="BJ3653" t="str">
            <v>Fully Litigated</v>
          </cell>
          <cell r="BK3653" t="str">
            <v>No</v>
          </cell>
          <cell r="BL3653" t="str">
            <v>No</v>
          </cell>
        </row>
        <row r="3654">
          <cell r="AE3654">
            <v>344</v>
          </cell>
          <cell r="AF3654">
            <v>0</v>
          </cell>
          <cell r="AG3654">
            <v>1</v>
          </cell>
          <cell r="AH3654">
            <v>1</v>
          </cell>
          <cell r="AI3654">
            <v>1</v>
          </cell>
          <cell r="AJ3654">
            <v>0</v>
          </cell>
          <cell r="AL3654">
            <v>55</v>
          </cell>
          <cell r="AM3654">
            <v>222</v>
          </cell>
          <cell r="AO3654" t="str">
            <v>C-PUE-810080</v>
          </cell>
          <cell r="AP3654">
            <v>1773</v>
          </cell>
          <cell r="AQ3654" t="str">
            <v>VA</v>
          </cell>
          <cell r="AR3654" t="str">
            <v>The Potomac Edison Company</v>
          </cell>
          <cell r="AS3654" t="str">
            <v>FE</v>
          </cell>
          <cell r="AT3654" t="str">
            <v>Electric</v>
          </cell>
          <cell r="AU3654">
            <v>29941</v>
          </cell>
          <cell r="AV3654">
            <v>6700</v>
          </cell>
          <cell r="AW3654">
            <v>12.05</v>
          </cell>
          <cell r="AX3654">
            <v>19</v>
          </cell>
          <cell r="AY3654">
            <v>35.86</v>
          </cell>
          <cell r="AZ3654" t="str">
            <v>NA</v>
          </cell>
          <cell r="BA3654">
            <v>30085</v>
          </cell>
          <cell r="BB3654">
            <v>3600</v>
          </cell>
          <cell r="BC3654">
            <v>10.7</v>
          </cell>
          <cell r="BD3654">
            <v>15.5</v>
          </cell>
          <cell r="BE3654">
            <v>38.56</v>
          </cell>
          <cell r="BF3654">
            <v>29859</v>
          </cell>
          <cell r="BG3654" t="str">
            <v>NA</v>
          </cell>
          <cell r="BH3654" t="str">
            <v>Year-end</v>
          </cell>
          <cell r="BI3654" t="str">
            <v>Vertically Integrated</v>
          </cell>
          <cell r="BJ3654" t="str">
            <v>Fully Litigated</v>
          </cell>
          <cell r="BK3654" t="str">
            <v>No</v>
          </cell>
          <cell r="BL3654" t="str">
            <v>No</v>
          </cell>
        </row>
        <row r="3655">
          <cell r="AE3655">
            <v>344</v>
          </cell>
          <cell r="AF3655">
            <v>0</v>
          </cell>
          <cell r="AG3655">
            <v>1</v>
          </cell>
          <cell r="AH3655">
            <v>1</v>
          </cell>
          <cell r="AI3655">
            <v>1</v>
          </cell>
          <cell r="AJ3655">
            <v>0</v>
          </cell>
          <cell r="AL3655">
            <v>55</v>
          </cell>
          <cell r="AM3655">
            <v>222</v>
          </cell>
          <cell r="AO3655" t="str">
            <v>C-PUE-850029</v>
          </cell>
          <cell r="AP3655">
            <v>1777</v>
          </cell>
          <cell r="AQ3655" t="str">
            <v>VA</v>
          </cell>
          <cell r="AR3655" t="str">
            <v>The Potomac Edison Company</v>
          </cell>
          <cell r="AS3655" t="str">
            <v>FE</v>
          </cell>
          <cell r="AT3655" t="str">
            <v>Electric</v>
          </cell>
          <cell r="AU3655">
            <v>31229</v>
          </cell>
          <cell r="AV3655">
            <v>9600</v>
          </cell>
          <cell r="AW3655">
            <v>10.49</v>
          </cell>
          <cell r="AX3655">
            <v>16</v>
          </cell>
          <cell r="AY3655">
            <v>34.6</v>
          </cell>
          <cell r="AZ3655" t="str">
            <v>NA</v>
          </cell>
          <cell r="BA3655">
            <v>31504</v>
          </cell>
          <cell r="BB3655">
            <v>9600</v>
          </cell>
          <cell r="BC3655">
            <v>10.33</v>
          </cell>
          <cell r="BD3655">
            <v>15.5</v>
          </cell>
          <cell r="BE3655">
            <v>34.81</v>
          </cell>
          <cell r="BF3655">
            <v>31047</v>
          </cell>
          <cell r="BG3655" t="str">
            <v>NA</v>
          </cell>
          <cell r="BH3655" t="str">
            <v>Year-end</v>
          </cell>
          <cell r="BI3655" t="str">
            <v>Vertically Integrated</v>
          </cell>
          <cell r="BJ3655" t="str">
            <v>Fully Litigated</v>
          </cell>
          <cell r="BK3655" t="str">
            <v>No</v>
          </cell>
          <cell r="BL3655" t="str">
            <v>Yes</v>
          </cell>
        </row>
        <row r="3656">
          <cell r="AE3656">
            <v>344</v>
          </cell>
          <cell r="AF3656">
            <v>0</v>
          </cell>
          <cell r="AG3656">
            <v>1</v>
          </cell>
          <cell r="AH3656">
            <v>1</v>
          </cell>
          <cell r="AI3656">
            <v>1</v>
          </cell>
          <cell r="AJ3656">
            <v>0</v>
          </cell>
          <cell r="AL3656">
            <v>55</v>
          </cell>
          <cell r="AM3656">
            <v>222</v>
          </cell>
          <cell r="AO3656" t="str">
            <v>C-PUE 800056</v>
          </cell>
          <cell r="AP3656">
            <v>1778</v>
          </cell>
          <cell r="AQ3656" t="str">
            <v>VA</v>
          </cell>
          <cell r="AR3656" t="str">
            <v>Virginia Electric and Power Company</v>
          </cell>
          <cell r="AS3656" t="str">
            <v>D</v>
          </cell>
          <cell r="AT3656" t="str">
            <v>Electric</v>
          </cell>
          <cell r="AU3656">
            <v>29311</v>
          </cell>
          <cell r="AV3656">
            <v>72600</v>
          </cell>
          <cell r="AW3656">
            <v>9.86</v>
          </cell>
          <cell r="AX3656">
            <v>13.5</v>
          </cell>
          <cell r="AY3656">
            <v>31.01</v>
          </cell>
          <cell r="AZ3656" t="str">
            <v>NA</v>
          </cell>
          <cell r="BA3656">
            <v>29479</v>
          </cell>
          <cell r="BB3656">
            <v>60000</v>
          </cell>
          <cell r="BC3656">
            <v>9.7899999999999991</v>
          </cell>
          <cell r="BD3656">
            <v>13.5</v>
          </cell>
          <cell r="BE3656">
            <v>31.01</v>
          </cell>
          <cell r="BF3656">
            <v>29220</v>
          </cell>
          <cell r="BG3656" t="str">
            <v>NA</v>
          </cell>
          <cell r="BH3656" t="str">
            <v>Year-end</v>
          </cell>
          <cell r="BI3656" t="str">
            <v>Vertically Integrated</v>
          </cell>
          <cell r="BJ3656" t="str">
            <v>Fully Litigated</v>
          </cell>
          <cell r="BK3656" t="str">
            <v>No</v>
          </cell>
          <cell r="BL3656" t="str">
            <v>No</v>
          </cell>
        </row>
        <row r="3657">
          <cell r="AE3657">
            <v>344</v>
          </cell>
          <cell r="AF3657">
            <v>0</v>
          </cell>
          <cell r="AG3657">
            <v>1</v>
          </cell>
          <cell r="AH3657">
            <v>1</v>
          </cell>
          <cell r="AI3657">
            <v>1</v>
          </cell>
          <cell r="AJ3657">
            <v>0</v>
          </cell>
          <cell r="AL3657">
            <v>55</v>
          </cell>
          <cell r="AM3657">
            <v>222</v>
          </cell>
          <cell r="AO3657" t="str">
            <v>C-PUE 810025</v>
          </cell>
          <cell r="AP3657">
            <v>1780</v>
          </cell>
          <cell r="AQ3657" t="str">
            <v>VA</v>
          </cell>
          <cell r="AR3657" t="str">
            <v>Virginia Electric and Power Company</v>
          </cell>
          <cell r="AS3657" t="str">
            <v>D</v>
          </cell>
          <cell r="AT3657" t="str">
            <v>Electric</v>
          </cell>
          <cell r="AU3657">
            <v>29676</v>
          </cell>
          <cell r="AV3657">
            <v>189600</v>
          </cell>
          <cell r="AW3657">
            <v>11.15</v>
          </cell>
          <cell r="AX3657">
            <v>16.5</v>
          </cell>
          <cell r="AY3657">
            <v>31.18</v>
          </cell>
          <cell r="AZ3657" t="str">
            <v>NA</v>
          </cell>
          <cell r="BA3657">
            <v>29822</v>
          </cell>
          <cell r="BB3657">
            <v>131800</v>
          </cell>
          <cell r="BC3657">
            <v>10.68</v>
          </cell>
          <cell r="BD3657">
            <v>15</v>
          </cell>
          <cell r="BE3657">
            <v>30.79</v>
          </cell>
          <cell r="BF3657">
            <v>29586</v>
          </cell>
          <cell r="BG3657" t="str">
            <v>NA</v>
          </cell>
          <cell r="BH3657" t="str">
            <v>Year-end</v>
          </cell>
          <cell r="BI3657" t="str">
            <v>Vertically Integrated</v>
          </cell>
          <cell r="BJ3657" t="str">
            <v>Fully Litigated</v>
          </cell>
          <cell r="BK3657" t="str">
            <v>No</v>
          </cell>
          <cell r="BL3657" t="str">
            <v>No</v>
          </cell>
        </row>
        <row r="3658">
          <cell r="AE3658">
            <v>344</v>
          </cell>
          <cell r="AF3658">
            <v>0</v>
          </cell>
          <cell r="AG3658">
            <v>1</v>
          </cell>
          <cell r="AH3658">
            <v>1</v>
          </cell>
          <cell r="AI3658">
            <v>1</v>
          </cell>
          <cell r="AJ3658">
            <v>0</v>
          </cell>
          <cell r="AL3658">
            <v>55</v>
          </cell>
          <cell r="AM3658">
            <v>222</v>
          </cell>
          <cell r="AO3658" t="str">
            <v>C-PUE 820018</v>
          </cell>
          <cell r="AP3658">
            <v>1781</v>
          </cell>
          <cell r="AQ3658" t="str">
            <v>VA</v>
          </cell>
          <cell r="AR3658" t="str">
            <v>Virginia Electric and Power Company</v>
          </cell>
          <cell r="AS3658" t="str">
            <v>D</v>
          </cell>
          <cell r="AT3658" t="str">
            <v>Electric</v>
          </cell>
          <cell r="AU3658">
            <v>30041</v>
          </cell>
          <cell r="AV3658">
            <v>96000</v>
          </cell>
          <cell r="AW3658">
            <v>11.03</v>
          </cell>
          <cell r="AX3658">
            <v>15.5</v>
          </cell>
          <cell r="AY3658">
            <v>31.82</v>
          </cell>
          <cell r="AZ3658" t="str">
            <v>NA</v>
          </cell>
          <cell r="BA3658">
            <v>30193</v>
          </cell>
          <cell r="BB3658">
            <v>80500</v>
          </cell>
          <cell r="BC3658">
            <v>10.88</v>
          </cell>
          <cell r="BD3658">
            <v>15</v>
          </cell>
          <cell r="BE3658">
            <v>29.75</v>
          </cell>
          <cell r="BF3658">
            <v>29951</v>
          </cell>
          <cell r="BG3658">
            <v>4519100</v>
          </cell>
          <cell r="BH3658" t="str">
            <v>Year-end</v>
          </cell>
          <cell r="BI3658" t="str">
            <v>Vertically Integrated</v>
          </cell>
          <cell r="BJ3658" t="str">
            <v>Fully Litigated</v>
          </cell>
          <cell r="BK3658" t="str">
            <v>No</v>
          </cell>
          <cell r="BL3658" t="str">
            <v>Yes</v>
          </cell>
        </row>
        <row r="3659">
          <cell r="AE3659">
            <v>344</v>
          </cell>
          <cell r="AF3659">
            <v>0</v>
          </cell>
          <cell r="AG3659">
            <v>1</v>
          </cell>
          <cell r="AH3659">
            <v>1</v>
          </cell>
          <cell r="AI3659">
            <v>1</v>
          </cell>
          <cell r="AJ3659">
            <v>0</v>
          </cell>
          <cell r="AL3659">
            <v>55</v>
          </cell>
          <cell r="AM3659">
            <v>222</v>
          </cell>
          <cell r="AO3659" t="str">
            <v>C-PUE 830029</v>
          </cell>
          <cell r="AP3659">
            <v>1783</v>
          </cell>
          <cell r="AQ3659" t="str">
            <v>VA</v>
          </cell>
          <cell r="AR3659" t="str">
            <v>Virginia Electric and Power Company</v>
          </cell>
          <cell r="AS3659" t="str">
            <v>D</v>
          </cell>
          <cell r="AT3659" t="str">
            <v>Electric</v>
          </cell>
          <cell r="AU3659">
            <v>30557</v>
          </cell>
          <cell r="AV3659">
            <v>81100</v>
          </cell>
          <cell r="AW3659">
            <v>10.52</v>
          </cell>
          <cell r="AX3659">
            <v>15</v>
          </cell>
          <cell r="AY3659">
            <v>33.76</v>
          </cell>
          <cell r="AZ3659">
            <v>4249400</v>
          </cell>
          <cell r="BA3659">
            <v>30650</v>
          </cell>
          <cell r="BB3659">
            <v>20600</v>
          </cell>
          <cell r="BC3659">
            <v>10.49</v>
          </cell>
          <cell r="BD3659">
            <v>15</v>
          </cell>
          <cell r="BE3659">
            <v>32.700000000000003</v>
          </cell>
          <cell r="BF3659">
            <v>30316</v>
          </cell>
          <cell r="BG3659">
            <v>4217200</v>
          </cell>
          <cell r="BH3659" t="str">
            <v>Year-end</v>
          </cell>
          <cell r="BI3659" t="str">
            <v>Vertically Integrated</v>
          </cell>
          <cell r="BJ3659" t="str">
            <v>Fully Litigated</v>
          </cell>
          <cell r="BK3659" t="str">
            <v>No</v>
          </cell>
          <cell r="BL3659" t="str">
            <v>No</v>
          </cell>
        </row>
        <row r="3660">
          <cell r="AE3660">
            <v>344</v>
          </cell>
          <cell r="AF3660">
            <v>0</v>
          </cell>
          <cell r="AG3660">
            <v>1</v>
          </cell>
          <cell r="AH3660">
            <v>1</v>
          </cell>
          <cell r="AI3660">
            <v>1</v>
          </cell>
          <cell r="AJ3660">
            <v>0</v>
          </cell>
          <cell r="AL3660">
            <v>55</v>
          </cell>
          <cell r="AM3660">
            <v>222</v>
          </cell>
          <cell r="AO3660" t="str">
            <v>C-PUE 840021</v>
          </cell>
          <cell r="AP3660">
            <v>1788</v>
          </cell>
          <cell r="AQ3660" t="str">
            <v>VA</v>
          </cell>
          <cell r="AR3660" t="str">
            <v>Virginia Electric and Power Company</v>
          </cell>
          <cell r="AS3660" t="str">
            <v>D</v>
          </cell>
          <cell r="AT3660" t="str">
            <v>Electric</v>
          </cell>
          <cell r="AU3660">
            <v>30771</v>
          </cell>
          <cell r="AV3660">
            <v>23800</v>
          </cell>
          <cell r="AW3660">
            <v>10.41</v>
          </cell>
          <cell r="AX3660">
            <v>15</v>
          </cell>
          <cell r="AY3660">
            <v>34.380000000000003</v>
          </cell>
          <cell r="AZ3660" t="str">
            <v>NA</v>
          </cell>
          <cell r="BA3660">
            <v>31035</v>
          </cell>
          <cell r="BB3660">
            <v>22900</v>
          </cell>
          <cell r="BC3660">
            <v>10.41</v>
          </cell>
          <cell r="BD3660">
            <v>15</v>
          </cell>
          <cell r="BE3660">
            <v>34.04</v>
          </cell>
          <cell r="BF3660">
            <v>30681</v>
          </cell>
          <cell r="BG3660">
            <v>4217200</v>
          </cell>
          <cell r="BH3660" t="str">
            <v>Year-end</v>
          </cell>
          <cell r="BI3660" t="str">
            <v>Vertically Integrated</v>
          </cell>
          <cell r="BJ3660" t="str">
            <v>Fully Litigated</v>
          </cell>
          <cell r="BK3660" t="str">
            <v>No</v>
          </cell>
          <cell r="BL3660" t="str">
            <v>Yes</v>
          </cell>
        </row>
        <row r="3661">
          <cell r="AE3661">
            <v>344</v>
          </cell>
          <cell r="AF3661">
            <v>0</v>
          </cell>
          <cell r="AG3661">
            <v>1</v>
          </cell>
          <cell r="AH3661">
            <v>1</v>
          </cell>
          <cell r="AI3661">
            <v>1</v>
          </cell>
          <cell r="AJ3661">
            <v>0</v>
          </cell>
          <cell r="AL3661">
            <v>55</v>
          </cell>
          <cell r="AM3661">
            <v>222</v>
          </cell>
          <cell r="AO3661" t="str">
            <v>C-PUE 840071</v>
          </cell>
          <cell r="AP3661">
            <v>1791</v>
          </cell>
          <cell r="AQ3661" t="str">
            <v>VA</v>
          </cell>
          <cell r="AR3661" t="str">
            <v>Virginia Electric and Power Company</v>
          </cell>
          <cell r="AS3661" t="str">
            <v>D</v>
          </cell>
          <cell r="AT3661" t="str">
            <v>Electric</v>
          </cell>
          <cell r="AU3661">
            <v>31103</v>
          </cell>
          <cell r="AV3661">
            <v>137500</v>
          </cell>
          <cell r="AW3661">
            <v>10.49</v>
          </cell>
          <cell r="AX3661">
            <v>15</v>
          </cell>
          <cell r="AY3661">
            <v>33.700000000000003</v>
          </cell>
          <cell r="AZ3661">
            <v>4747000</v>
          </cell>
          <cell r="BA3661">
            <v>31548</v>
          </cell>
          <cell r="BB3661">
            <v>106900</v>
          </cell>
          <cell r="BC3661">
            <v>10.1</v>
          </cell>
          <cell r="BD3661">
            <v>14.5</v>
          </cell>
          <cell r="BE3661">
            <v>33.700000000000003</v>
          </cell>
          <cell r="BF3661">
            <v>30863</v>
          </cell>
          <cell r="BG3661">
            <v>4742400</v>
          </cell>
          <cell r="BH3661" t="str">
            <v>Year-end</v>
          </cell>
          <cell r="BI3661" t="str">
            <v>Vertically Integrated</v>
          </cell>
          <cell r="BJ3661" t="str">
            <v>Fully Litigated</v>
          </cell>
          <cell r="BK3661" t="str">
            <v>Yes</v>
          </cell>
          <cell r="BL3661" t="str">
            <v>Yes</v>
          </cell>
        </row>
        <row r="3662">
          <cell r="AE3662">
            <v>344</v>
          </cell>
          <cell r="AF3662">
            <v>0</v>
          </cell>
          <cell r="AG3662">
            <v>1</v>
          </cell>
          <cell r="AH3662">
            <v>1</v>
          </cell>
          <cell r="AI3662">
            <v>1</v>
          </cell>
          <cell r="AJ3662">
            <v>1</v>
          </cell>
          <cell r="AL3662">
            <v>55</v>
          </cell>
          <cell r="AM3662">
            <v>222</v>
          </cell>
          <cell r="AO3662" t="str">
            <v>C-PUE-820047</v>
          </cell>
          <cell r="AP3662">
            <v>1795</v>
          </cell>
          <cell r="AQ3662" t="str">
            <v>VA</v>
          </cell>
          <cell r="AR3662" t="str">
            <v>Virginia Natural Gas, Inc.</v>
          </cell>
          <cell r="AS3662" t="str">
            <v>SO</v>
          </cell>
          <cell r="AT3662" t="str">
            <v>Natural Gas</v>
          </cell>
          <cell r="AU3662">
            <v>30154</v>
          </cell>
          <cell r="AV3662">
            <v>4900</v>
          </cell>
          <cell r="AW3662">
            <v>11.38</v>
          </cell>
          <cell r="AX3662">
            <v>16.5</v>
          </cell>
          <cell r="AY3662">
            <v>32.11</v>
          </cell>
          <cell r="AZ3662" t="str">
            <v>NA</v>
          </cell>
          <cell r="BA3662">
            <v>30305</v>
          </cell>
          <cell r="BB3662">
            <v>3700</v>
          </cell>
          <cell r="BC3662">
            <v>11.45</v>
          </cell>
          <cell r="BD3662">
            <v>15</v>
          </cell>
          <cell r="BE3662">
            <v>35.6</v>
          </cell>
          <cell r="BF3662">
            <v>29676</v>
          </cell>
          <cell r="BG3662" t="str">
            <v>NA</v>
          </cell>
          <cell r="BH3662" t="str">
            <v>Year-end</v>
          </cell>
          <cell r="BI3662" t="str">
            <v>Distribution</v>
          </cell>
          <cell r="BJ3662" t="str">
            <v>Fully Litigated</v>
          </cell>
          <cell r="BK3662" t="str">
            <v>No</v>
          </cell>
          <cell r="BL3662" t="str">
            <v>No</v>
          </cell>
        </row>
        <row r="3663">
          <cell r="AE3663">
            <v>344</v>
          </cell>
          <cell r="AF3663">
            <v>0</v>
          </cell>
          <cell r="AG3663">
            <v>1</v>
          </cell>
          <cell r="AH3663">
            <v>1</v>
          </cell>
          <cell r="AI3663">
            <v>1</v>
          </cell>
          <cell r="AJ3663">
            <v>1</v>
          </cell>
          <cell r="AL3663">
            <v>55</v>
          </cell>
          <cell r="AM3663">
            <v>222</v>
          </cell>
          <cell r="AO3663" t="str">
            <v>C-PUE-840032</v>
          </cell>
          <cell r="AP3663">
            <v>1800</v>
          </cell>
          <cell r="AQ3663" t="str">
            <v>VA</v>
          </cell>
          <cell r="AR3663" t="str">
            <v>Virginia Natural Gas, Inc.</v>
          </cell>
          <cell r="AS3663" t="str">
            <v>SO</v>
          </cell>
          <cell r="AT3663" t="str">
            <v>Natural Gas</v>
          </cell>
          <cell r="AU3663">
            <v>30834</v>
          </cell>
          <cell r="AV3663">
            <v>8000</v>
          </cell>
          <cell r="AW3663">
            <v>11.44</v>
          </cell>
          <cell r="AX3663">
            <v>15</v>
          </cell>
          <cell r="AY3663">
            <v>36.25</v>
          </cell>
          <cell r="AZ3663" t="str">
            <v>NA</v>
          </cell>
          <cell r="BA3663">
            <v>31034</v>
          </cell>
          <cell r="BB3663">
            <v>7300</v>
          </cell>
          <cell r="BC3663">
            <v>11.25</v>
          </cell>
          <cell r="BD3663">
            <v>15</v>
          </cell>
          <cell r="BE3663">
            <v>35.89</v>
          </cell>
          <cell r="BF3663">
            <v>30772</v>
          </cell>
          <cell r="BG3663" t="str">
            <v>NA</v>
          </cell>
          <cell r="BH3663" t="str">
            <v>Year-end</v>
          </cell>
          <cell r="BI3663" t="str">
            <v>Distribution</v>
          </cell>
          <cell r="BJ3663" t="str">
            <v>Fully Litigated</v>
          </cell>
          <cell r="BK3663" t="str">
            <v>No</v>
          </cell>
          <cell r="BL3663" t="str">
            <v>Yes</v>
          </cell>
        </row>
        <row r="3664">
          <cell r="AE3664">
            <v>344</v>
          </cell>
          <cell r="AF3664">
            <v>0</v>
          </cell>
          <cell r="AG3664">
            <v>1</v>
          </cell>
          <cell r="AH3664">
            <v>1</v>
          </cell>
          <cell r="AI3664">
            <v>1</v>
          </cell>
          <cell r="AJ3664">
            <v>1</v>
          </cell>
          <cell r="AL3664">
            <v>55</v>
          </cell>
          <cell r="AM3664">
            <v>222</v>
          </cell>
          <cell r="AO3664" t="str">
            <v>C-PUE-820029</v>
          </cell>
          <cell r="AP3664">
            <v>1802</v>
          </cell>
          <cell r="AQ3664" t="str">
            <v>VA</v>
          </cell>
          <cell r="AR3664" t="str">
            <v>Washington Gas Light Company</v>
          </cell>
          <cell r="AS3664" t="str">
            <v>ALA</v>
          </cell>
          <cell r="AT3664" t="str">
            <v>Natural Gas</v>
          </cell>
          <cell r="AU3664">
            <v>30068</v>
          </cell>
          <cell r="AV3664">
            <v>19800</v>
          </cell>
          <cell r="AW3664">
            <v>13.69</v>
          </cell>
          <cell r="AX3664">
            <v>19.5</v>
          </cell>
          <cell r="AY3664">
            <v>36.299999999999997</v>
          </cell>
          <cell r="AZ3664" t="str">
            <v>NA</v>
          </cell>
          <cell r="BA3664">
            <v>30279</v>
          </cell>
          <cell r="BB3664">
            <v>10100</v>
          </cell>
          <cell r="BC3664">
            <v>11.5</v>
          </cell>
          <cell r="BD3664">
            <v>14.5</v>
          </cell>
          <cell r="BE3664">
            <v>36.82</v>
          </cell>
          <cell r="BF3664">
            <v>29951</v>
          </cell>
          <cell r="BG3664" t="str">
            <v>NA</v>
          </cell>
          <cell r="BH3664" t="str">
            <v>Year-end</v>
          </cell>
          <cell r="BI3664" t="str">
            <v>Distribution</v>
          </cell>
          <cell r="BJ3664" t="str">
            <v>Fully Litigated</v>
          </cell>
          <cell r="BK3664" t="str">
            <v>No</v>
          </cell>
          <cell r="BL3664" t="str">
            <v>Yes</v>
          </cell>
        </row>
        <row r="3665">
          <cell r="AE3665">
            <v>344</v>
          </cell>
          <cell r="AF3665">
            <v>0</v>
          </cell>
          <cell r="AG3665">
            <v>1</v>
          </cell>
          <cell r="AH3665">
            <v>1</v>
          </cell>
          <cell r="AI3665">
            <v>1</v>
          </cell>
          <cell r="AJ3665">
            <v>1</v>
          </cell>
          <cell r="AL3665">
            <v>55</v>
          </cell>
          <cell r="AM3665">
            <v>222</v>
          </cell>
          <cell r="AO3665" t="str">
            <v>C-PUE-840046</v>
          </cell>
          <cell r="AP3665">
            <v>1804</v>
          </cell>
          <cell r="AQ3665" t="str">
            <v>VA</v>
          </cell>
          <cell r="AR3665" t="str">
            <v>Washington Gas Light Company</v>
          </cell>
          <cell r="AS3665" t="str">
            <v>ALA</v>
          </cell>
          <cell r="AT3665" t="str">
            <v>Natural Gas</v>
          </cell>
          <cell r="AU3665">
            <v>30872</v>
          </cell>
          <cell r="AV3665">
            <v>6200</v>
          </cell>
          <cell r="AW3665">
            <v>11.08</v>
          </cell>
          <cell r="AX3665">
            <v>14.5</v>
          </cell>
          <cell r="AY3665">
            <v>43.91</v>
          </cell>
          <cell r="AZ3665" t="str">
            <v>NA</v>
          </cell>
          <cell r="BA3665">
            <v>31098</v>
          </cell>
          <cell r="BB3665">
            <v>4900</v>
          </cell>
          <cell r="BC3665">
            <v>10.96</v>
          </cell>
          <cell r="BD3665">
            <v>14.5</v>
          </cell>
          <cell r="BE3665">
            <v>43.91</v>
          </cell>
          <cell r="BF3665">
            <v>30772</v>
          </cell>
          <cell r="BG3665" t="str">
            <v>NA</v>
          </cell>
          <cell r="BH3665" t="str">
            <v>Year-end</v>
          </cell>
          <cell r="BI3665" t="str">
            <v>Distribution</v>
          </cell>
          <cell r="BJ3665" t="str">
            <v>Fully Litigated</v>
          </cell>
          <cell r="BK3665" t="str">
            <v>No</v>
          </cell>
          <cell r="BL3665" t="str">
            <v>Yes</v>
          </cell>
        </row>
        <row r="3666">
          <cell r="AE3666">
            <v>344</v>
          </cell>
          <cell r="AF3666">
            <v>0</v>
          </cell>
          <cell r="AG3666">
            <v>1</v>
          </cell>
          <cell r="AH3666">
            <v>1</v>
          </cell>
          <cell r="AI3666">
            <v>1</v>
          </cell>
          <cell r="AJ3666">
            <v>1</v>
          </cell>
          <cell r="AL3666">
            <v>55</v>
          </cell>
          <cell r="AM3666">
            <v>222</v>
          </cell>
          <cell r="AO3666" t="str">
            <v>C-PUE-850045</v>
          </cell>
          <cell r="AP3666">
            <v>1806</v>
          </cell>
          <cell r="AQ3666" t="str">
            <v>VA</v>
          </cell>
          <cell r="AR3666" t="str">
            <v>Washington Gas Light Company</v>
          </cell>
          <cell r="AS3666" t="str">
            <v>ALA</v>
          </cell>
          <cell r="AT3666" t="str">
            <v>Natural Gas</v>
          </cell>
          <cell r="AU3666">
            <v>31246</v>
          </cell>
          <cell r="AV3666">
            <v>4000</v>
          </cell>
          <cell r="AW3666">
            <v>11.17</v>
          </cell>
          <cell r="AX3666">
            <v>14.5</v>
          </cell>
          <cell r="AY3666">
            <v>48.96</v>
          </cell>
          <cell r="AZ3666" t="str">
            <v>NA</v>
          </cell>
          <cell r="BA3666">
            <v>31412</v>
          </cell>
          <cell r="BB3666">
            <v>4000</v>
          </cell>
          <cell r="BC3666">
            <v>11.17</v>
          </cell>
          <cell r="BD3666">
            <v>14.5</v>
          </cell>
          <cell r="BE3666">
            <v>48.96</v>
          </cell>
          <cell r="BF3666">
            <v>31137</v>
          </cell>
          <cell r="BG3666" t="str">
            <v>NA</v>
          </cell>
          <cell r="BI3666" t="str">
            <v>Distribution</v>
          </cell>
          <cell r="BJ3666" t="str">
            <v>Fully Litigated</v>
          </cell>
          <cell r="BK3666" t="str">
            <v>No</v>
          </cell>
          <cell r="BL3666" t="str">
            <v>Yes</v>
          </cell>
        </row>
        <row r="3667">
          <cell r="AE3667">
            <v>344</v>
          </cell>
          <cell r="AF3667">
            <v>0</v>
          </cell>
          <cell r="AG3667">
            <v>1</v>
          </cell>
          <cell r="AH3667">
            <v>1</v>
          </cell>
          <cell r="AI3667">
            <v>1</v>
          </cell>
          <cell r="AJ3667">
            <v>1</v>
          </cell>
          <cell r="AL3667">
            <v>55</v>
          </cell>
          <cell r="AM3667">
            <v>222</v>
          </cell>
          <cell r="AO3667" t="str">
            <v>C-PUE-880024</v>
          </cell>
          <cell r="AP3667">
            <v>1808</v>
          </cell>
          <cell r="AQ3667" t="str">
            <v>VA</v>
          </cell>
          <cell r="AR3667" t="str">
            <v>Washington Gas Light Company</v>
          </cell>
          <cell r="AS3667" t="str">
            <v>ALA</v>
          </cell>
          <cell r="AT3667" t="str">
            <v>Natural Gas</v>
          </cell>
          <cell r="AU3667">
            <v>32219</v>
          </cell>
          <cell r="AV3667">
            <v>15100</v>
          </cell>
          <cell r="AW3667">
            <v>11.4</v>
          </cell>
          <cell r="AX3667">
            <v>15.25</v>
          </cell>
          <cell r="AY3667">
            <v>48.01</v>
          </cell>
          <cell r="AZ3667" t="str">
            <v>NA</v>
          </cell>
          <cell r="BA3667">
            <v>32444</v>
          </cell>
          <cell r="BB3667">
            <v>4900</v>
          </cell>
          <cell r="BC3667">
            <v>10.6</v>
          </cell>
          <cell r="BD3667">
            <v>13</v>
          </cell>
          <cell r="BE3667">
            <v>49.83</v>
          </cell>
          <cell r="BF3667">
            <v>31777</v>
          </cell>
          <cell r="BG3667" t="str">
            <v>NA</v>
          </cell>
          <cell r="BH3667" t="str">
            <v>Year-end</v>
          </cell>
          <cell r="BI3667" t="str">
            <v>Distribution</v>
          </cell>
          <cell r="BJ3667" t="str">
            <v>Fully Litigated</v>
          </cell>
          <cell r="BK3667" t="str">
            <v>No</v>
          </cell>
          <cell r="BL3667" t="str">
            <v>No</v>
          </cell>
        </row>
        <row r="3668">
          <cell r="AE3668">
            <v>344</v>
          </cell>
          <cell r="AF3668">
            <v>0</v>
          </cell>
          <cell r="AG3668">
            <v>1</v>
          </cell>
          <cell r="AH3668">
            <v>1</v>
          </cell>
          <cell r="AI3668">
            <v>1</v>
          </cell>
          <cell r="AJ3668">
            <v>0</v>
          </cell>
          <cell r="AL3668">
            <v>55</v>
          </cell>
          <cell r="AM3668">
            <v>222</v>
          </cell>
          <cell r="AO3668" t="str">
            <v>C-PUE-810074</v>
          </cell>
          <cell r="AP3668">
            <v>2084</v>
          </cell>
          <cell r="AQ3668" t="str">
            <v>VA</v>
          </cell>
          <cell r="AR3668" t="str">
            <v>Kentucky Utilities Company</v>
          </cell>
          <cell r="AS3668" t="str">
            <v>PPL</v>
          </cell>
          <cell r="AT3668" t="str">
            <v>Electric</v>
          </cell>
          <cell r="AU3668">
            <v>29894</v>
          </cell>
          <cell r="AV3668">
            <v>5400</v>
          </cell>
          <cell r="AW3668">
            <v>11.14</v>
          </cell>
          <cell r="AX3668">
            <v>17</v>
          </cell>
          <cell r="AY3668" t="str">
            <v>NA</v>
          </cell>
          <cell r="AZ3668" t="str">
            <v>NA</v>
          </cell>
          <cell r="BA3668">
            <v>30046</v>
          </cell>
          <cell r="BB3668">
            <v>5400</v>
          </cell>
          <cell r="BC3668">
            <v>9.85</v>
          </cell>
          <cell r="BD3668">
            <v>15.5</v>
          </cell>
          <cell r="BE3668" t="str">
            <v>NA</v>
          </cell>
          <cell r="BF3668">
            <v>29798</v>
          </cell>
          <cell r="BG3668" t="str">
            <v>NA</v>
          </cell>
          <cell r="BH3668" t="str">
            <v>Year-end</v>
          </cell>
          <cell r="BI3668" t="str">
            <v>Vertically Integrated</v>
          </cell>
          <cell r="BJ3668" t="str">
            <v>Fully Litigated</v>
          </cell>
          <cell r="BK3668" t="str">
            <v>No</v>
          </cell>
          <cell r="BL3668" t="str">
            <v>No</v>
          </cell>
        </row>
        <row r="3669">
          <cell r="AE3669">
            <v>344</v>
          </cell>
          <cell r="AF3669">
            <v>0</v>
          </cell>
          <cell r="AG3669">
            <v>1</v>
          </cell>
          <cell r="AH3669">
            <v>1</v>
          </cell>
          <cell r="AI3669">
            <v>1</v>
          </cell>
          <cell r="AJ3669">
            <v>0</v>
          </cell>
          <cell r="AL3669">
            <v>55</v>
          </cell>
          <cell r="AM3669">
            <v>222</v>
          </cell>
          <cell r="AO3669" t="str">
            <v>C-PUE 870014</v>
          </cell>
          <cell r="AP3669">
            <v>2085</v>
          </cell>
          <cell r="AQ3669" t="str">
            <v>VA</v>
          </cell>
          <cell r="AR3669" t="str">
            <v>Virginia Electric and Power Company</v>
          </cell>
          <cell r="AS3669" t="str">
            <v>D</v>
          </cell>
          <cell r="AT3669" t="str">
            <v>Electric</v>
          </cell>
          <cell r="AU3669">
            <v>31874</v>
          </cell>
          <cell r="AV3669">
            <v>1600</v>
          </cell>
          <cell r="AW3669">
            <v>9.74</v>
          </cell>
          <cell r="AX3669">
            <v>14</v>
          </cell>
          <cell r="AY3669">
            <v>34.61</v>
          </cell>
          <cell r="AZ3669">
            <v>5905000</v>
          </cell>
          <cell r="BA3669">
            <v>32240</v>
          </cell>
          <cell r="BB3669">
            <v>-44300</v>
          </cell>
          <cell r="BC3669">
            <v>10.11</v>
          </cell>
          <cell r="BD3669">
            <v>13.25</v>
          </cell>
          <cell r="BE3669">
            <v>36.130000000000003</v>
          </cell>
          <cell r="BF3669">
            <v>31777</v>
          </cell>
          <cell r="BG3669">
            <v>5432800</v>
          </cell>
          <cell r="BH3669" t="str">
            <v>Year-end</v>
          </cell>
          <cell r="BI3669" t="str">
            <v>Vertically Integrated</v>
          </cell>
          <cell r="BJ3669" t="str">
            <v>Fully Litigated</v>
          </cell>
          <cell r="BK3669" t="str">
            <v>Yes</v>
          </cell>
          <cell r="BL3669" t="str">
            <v>Yes</v>
          </cell>
        </row>
        <row r="3670">
          <cell r="AE3670">
            <v>344</v>
          </cell>
          <cell r="AF3670">
            <v>0</v>
          </cell>
          <cell r="AG3670">
            <v>1</v>
          </cell>
          <cell r="AH3670">
            <v>1</v>
          </cell>
          <cell r="AI3670">
            <v>1</v>
          </cell>
          <cell r="AJ3670">
            <v>0</v>
          </cell>
          <cell r="AL3670">
            <v>55</v>
          </cell>
          <cell r="AM3670">
            <v>222</v>
          </cell>
          <cell r="AO3670" t="str">
            <v>C-PUE-870016</v>
          </cell>
          <cell r="AP3670">
            <v>2098</v>
          </cell>
          <cell r="AQ3670" t="str">
            <v>VA</v>
          </cell>
          <cell r="AR3670" t="str">
            <v>Appalachian Power Company</v>
          </cell>
          <cell r="AS3670" t="str">
            <v>AEP</v>
          </cell>
          <cell r="AT3670" t="str">
            <v>Electric</v>
          </cell>
          <cell r="AU3670">
            <v>31842</v>
          </cell>
          <cell r="AV3670">
            <v>0</v>
          </cell>
          <cell r="AW3670" t="str">
            <v>NA</v>
          </cell>
          <cell r="AX3670" t="str">
            <v>NA</v>
          </cell>
          <cell r="AY3670" t="str">
            <v>NA</v>
          </cell>
          <cell r="AZ3670" t="str">
            <v>NA</v>
          </cell>
          <cell r="BA3670">
            <v>32129</v>
          </cell>
          <cell r="BB3670">
            <v>-15800</v>
          </cell>
          <cell r="BC3670" t="str">
            <v>NA</v>
          </cell>
          <cell r="BD3670">
            <v>13.5</v>
          </cell>
          <cell r="BE3670" t="str">
            <v>NA</v>
          </cell>
          <cell r="BG3670" t="str">
            <v>NA</v>
          </cell>
          <cell r="BI3670" t="str">
            <v>Vertically Integrated</v>
          </cell>
          <cell r="BJ3670" t="str">
            <v>Settled</v>
          </cell>
          <cell r="BK3670" t="str">
            <v>No</v>
          </cell>
          <cell r="BL3670" t="str">
            <v>No</v>
          </cell>
        </row>
        <row r="3671">
          <cell r="AE3671">
            <v>344</v>
          </cell>
          <cell r="AF3671">
            <v>0</v>
          </cell>
          <cell r="AG3671">
            <v>1</v>
          </cell>
          <cell r="AH3671">
            <v>1</v>
          </cell>
          <cell r="AI3671">
            <v>1</v>
          </cell>
          <cell r="AJ3671">
            <v>0</v>
          </cell>
          <cell r="AL3671">
            <v>55</v>
          </cell>
          <cell r="AM3671">
            <v>222</v>
          </cell>
          <cell r="AO3671" t="str">
            <v>C-PUE-870018</v>
          </cell>
          <cell r="AP3671">
            <v>2100</v>
          </cell>
          <cell r="AQ3671" t="str">
            <v>VA</v>
          </cell>
          <cell r="AR3671" t="str">
            <v>Kentucky Utilities Company</v>
          </cell>
          <cell r="AS3671" t="str">
            <v>PPL</v>
          </cell>
          <cell r="AT3671" t="str">
            <v>Electric</v>
          </cell>
          <cell r="AU3671">
            <v>31842</v>
          </cell>
          <cell r="AV3671">
            <v>0</v>
          </cell>
          <cell r="AW3671" t="str">
            <v>NA</v>
          </cell>
          <cell r="AX3671" t="str">
            <v>NA</v>
          </cell>
          <cell r="AY3671" t="str">
            <v>NA</v>
          </cell>
          <cell r="AZ3671" t="str">
            <v>NA</v>
          </cell>
          <cell r="BA3671">
            <v>32065</v>
          </cell>
          <cell r="BB3671">
            <v>-1500</v>
          </cell>
          <cell r="BC3671" t="str">
            <v>NA</v>
          </cell>
          <cell r="BD3671">
            <v>13</v>
          </cell>
          <cell r="BE3671" t="str">
            <v>NA</v>
          </cell>
          <cell r="BG3671" t="str">
            <v>NA</v>
          </cell>
          <cell r="BI3671" t="str">
            <v>Vertically Integrated</v>
          </cell>
          <cell r="BJ3671" t="str">
            <v>Settled</v>
          </cell>
          <cell r="BK3671" t="str">
            <v>No</v>
          </cell>
          <cell r="BL3671" t="str">
            <v>No</v>
          </cell>
        </row>
        <row r="3672">
          <cell r="AE3672">
            <v>344</v>
          </cell>
          <cell r="AF3672">
            <v>0</v>
          </cell>
          <cell r="AG3672">
            <v>1</v>
          </cell>
          <cell r="AH3672">
            <v>1</v>
          </cell>
          <cell r="AI3672">
            <v>1</v>
          </cell>
          <cell r="AJ3672">
            <v>0</v>
          </cell>
          <cell r="AL3672">
            <v>55</v>
          </cell>
          <cell r="AM3672">
            <v>222</v>
          </cell>
          <cell r="AO3672" t="str">
            <v>C-PUE-870015</v>
          </cell>
          <cell r="AP3672">
            <v>2101</v>
          </cell>
          <cell r="AQ3672" t="str">
            <v>VA</v>
          </cell>
          <cell r="AR3672" t="str">
            <v>The Potomac Edison Company</v>
          </cell>
          <cell r="AS3672" t="str">
            <v>FE</v>
          </cell>
          <cell r="AT3672" t="str">
            <v>Electric</v>
          </cell>
          <cell r="AU3672">
            <v>31842</v>
          </cell>
          <cell r="AV3672">
            <v>0</v>
          </cell>
          <cell r="AW3672" t="str">
            <v>NA</v>
          </cell>
          <cell r="AX3672" t="str">
            <v>NA</v>
          </cell>
          <cell r="AY3672" t="str">
            <v>NA</v>
          </cell>
          <cell r="AZ3672" t="str">
            <v>NA</v>
          </cell>
          <cell r="BA3672">
            <v>32016</v>
          </cell>
          <cell r="BB3672">
            <v>-2600</v>
          </cell>
          <cell r="BC3672" t="str">
            <v>NA</v>
          </cell>
          <cell r="BD3672">
            <v>13.25</v>
          </cell>
          <cell r="BE3672" t="str">
            <v>NA</v>
          </cell>
          <cell r="BG3672" t="str">
            <v>NA</v>
          </cell>
          <cell r="BI3672" t="str">
            <v>Vertically Integrated</v>
          </cell>
          <cell r="BJ3672" t="str">
            <v>Settled</v>
          </cell>
          <cell r="BK3672" t="str">
            <v>No</v>
          </cell>
          <cell r="BL3672" t="str">
            <v>No</v>
          </cell>
        </row>
        <row r="3673">
          <cell r="AE3673">
            <v>344</v>
          </cell>
          <cell r="AF3673">
            <v>0</v>
          </cell>
          <cell r="AG3673">
            <v>1</v>
          </cell>
          <cell r="AH3673">
            <v>1</v>
          </cell>
          <cell r="AI3673">
            <v>1</v>
          </cell>
          <cell r="AJ3673">
            <v>1</v>
          </cell>
          <cell r="AL3673">
            <v>55</v>
          </cell>
          <cell r="AM3673">
            <v>222</v>
          </cell>
          <cell r="AO3673" t="str">
            <v>C-PUE-2010-00139</v>
          </cell>
          <cell r="AP3673">
            <v>2130</v>
          </cell>
          <cell r="AQ3673" t="str">
            <v>VA</v>
          </cell>
          <cell r="AR3673" t="str">
            <v>Washington Gas Light Company</v>
          </cell>
          <cell r="AS3673" t="str">
            <v>ALA</v>
          </cell>
          <cell r="AT3673" t="str">
            <v>Natural Gas</v>
          </cell>
          <cell r="AU3673">
            <v>40574</v>
          </cell>
          <cell r="AV3673">
            <v>28460.944</v>
          </cell>
          <cell r="AW3673">
            <v>8.58</v>
          </cell>
          <cell r="AX3673">
            <v>10.5</v>
          </cell>
          <cell r="AY3673">
            <v>57.86</v>
          </cell>
          <cell r="AZ3673">
            <v>720441.72700000007</v>
          </cell>
          <cell r="BA3673">
            <v>41092</v>
          </cell>
          <cell r="BB3673">
            <v>20000</v>
          </cell>
          <cell r="BC3673">
            <v>8.26</v>
          </cell>
          <cell r="BD3673">
            <v>9.75</v>
          </cell>
          <cell r="BE3673">
            <v>59.63</v>
          </cell>
          <cell r="BF3673">
            <v>40451</v>
          </cell>
          <cell r="BG3673" t="str">
            <v>NA</v>
          </cell>
          <cell r="BI3673" t="str">
            <v>Distribution</v>
          </cell>
          <cell r="BJ3673" t="str">
            <v>Settled</v>
          </cell>
          <cell r="BK3673" t="str">
            <v>No</v>
          </cell>
          <cell r="BL3673" t="str">
            <v>Yes</v>
          </cell>
        </row>
        <row r="3674">
          <cell r="AE3674">
            <v>344</v>
          </cell>
          <cell r="AF3674">
            <v>0</v>
          </cell>
          <cell r="AG3674">
            <v>1</v>
          </cell>
          <cell r="AH3674">
            <v>1</v>
          </cell>
          <cell r="AI3674">
            <v>1</v>
          </cell>
          <cell r="AJ3674">
            <v>1</v>
          </cell>
          <cell r="AL3674">
            <v>55</v>
          </cell>
          <cell r="AM3674">
            <v>222</v>
          </cell>
          <cell r="AO3674" t="str">
            <v>C-PUE-2010-00142</v>
          </cell>
          <cell r="AP3674">
            <v>2133</v>
          </cell>
          <cell r="AQ3674" t="str">
            <v>VA</v>
          </cell>
          <cell r="AR3674" t="str">
            <v>Virginia Natural Gas, Inc.</v>
          </cell>
          <cell r="AS3674" t="str">
            <v>SO</v>
          </cell>
          <cell r="AT3674" t="str">
            <v>Natural Gas</v>
          </cell>
          <cell r="AU3674">
            <v>40582</v>
          </cell>
          <cell r="AV3674">
            <v>28400</v>
          </cell>
          <cell r="AW3674">
            <v>8.1999999999999993</v>
          </cell>
          <cell r="AX3674">
            <v>10.95</v>
          </cell>
          <cell r="AY3674">
            <v>51</v>
          </cell>
          <cell r="AZ3674">
            <v>548200</v>
          </cell>
          <cell r="BA3674">
            <v>40897</v>
          </cell>
          <cell r="BB3674">
            <v>15395.585000000001</v>
          </cell>
          <cell r="BC3674">
            <v>7.38</v>
          </cell>
          <cell r="BD3674">
            <v>10</v>
          </cell>
          <cell r="BE3674">
            <v>45.36</v>
          </cell>
          <cell r="BF3674">
            <v>40451</v>
          </cell>
          <cell r="BG3674" t="str">
            <v>NA</v>
          </cell>
          <cell r="BI3674" t="str">
            <v>Distribution</v>
          </cell>
          <cell r="BJ3674" t="str">
            <v>Settled</v>
          </cell>
          <cell r="BK3674" t="str">
            <v>No</v>
          </cell>
          <cell r="BL3674" t="str">
            <v>Yes</v>
          </cell>
        </row>
        <row r="3675">
          <cell r="AE3675">
            <v>344</v>
          </cell>
          <cell r="AF3675">
            <v>0</v>
          </cell>
          <cell r="AG3675">
            <v>1</v>
          </cell>
          <cell r="AH3675">
            <v>1</v>
          </cell>
          <cell r="AI3675">
            <v>1</v>
          </cell>
          <cell r="AJ3675">
            <v>0</v>
          </cell>
          <cell r="AL3675">
            <v>55</v>
          </cell>
          <cell r="AM3675">
            <v>222</v>
          </cell>
          <cell r="AO3675" t="str">
            <v>C-PUE-2011-00037</v>
          </cell>
          <cell r="AP3675">
            <v>2158</v>
          </cell>
          <cell r="AQ3675" t="str">
            <v>VA</v>
          </cell>
          <cell r="AR3675" t="str">
            <v>Appalachian Power Company</v>
          </cell>
          <cell r="AS3675" t="str">
            <v>AEP</v>
          </cell>
          <cell r="AT3675" t="str">
            <v>Electric</v>
          </cell>
          <cell r="AU3675">
            <v>40633</v>
          </cell>
          <cell r="AV3675">
            <v>126364.31</v>
          </cell>
          <cell r="AW3675">
            <v>8.14</v>
          </cell>
          <cell r="AX3675">
            <v>11.65</v>
          </cell>
          <cell r="AY3675">
            <v>42.69</v>
          </cell>
          <cell r="AZ3675">
            <v>2202000</v>
          </cell>
          <cell r="BA3675">
            <v>40877</v>
          </cell>
          <cell r="BB3675">
            <v>55071.025000000001</v>
          </cell>
          <cell r="BC3675">
            <v>7.82</v>
          </cell>
          <cell r="BD3675">
            <v>10.9</v>
          </cell>
          <cell r="BE3675">
            <v>42.69</v>
          </cell>
          <cell r="BF3675">
            <v>40543</v>
          </cell>
          <cell r="BG3675">
            <v>2172000</v>
          </cell>
          <cell r="BH3675" t="str">
            <v>Year-end</v>
          </cell>
          <cell r="BI3675" t="str">
            <v>Vertically Integrated</v>
          </cell>
          <cell r="BJ3675" t="str">
            <v>Fully Litigated</v>
          </cell>
          <cell r="BK3675" t="str">
            <v>No</v>
          </cell>
          <cell r="BL3675" t="str">
            <v>No</v>
          </cell>
        </row>
        <row r="3676">
          <cell r="AE3676">
            <v>344</v>
          </cell>
          <cell r="AF3676">
            <v>0</v>
          </cell>
          <cell r="AG3676">
            <v>1</v>
          </cell>
          <cell r="AH3676">
            <v>1</v>
          </cell>
          <cell r="AI3676">
            <v>1</v>
          </cell>
          <cell r="AJ3676">
            <v>0</v>
          </cell>
          <cell r="AL3676">
            <v>55</v>
          </cell>
          <cell r="AM3676">
            <v>222</v>
          </cell>
          <cell r="AO3676" t="str">
            <v>PUE-2011-00013</v>
          </cell>
          <cell r="AP3676">
            <v>2165</v>
          </cell>
          <cell r="AQ3676" t="str">
            <v>VA</v>
          </cell>
          <cell r="AR3676" t="str">
            <v>Kentucky Utilities Company</v>
          </cell>
          <cell r="AS3676" t="str">
            <v>PPL</v>
          </cell>
          <cell r="AT3676" t="str">
            <v>Electric</v>
          </cell>
          <cell r="AU3676">
            <v>40634</v>
          </cell>
          <cell r="AV3676">
            <v>9291.58</v>
          </cell>
          <cell r="AW3676">
            <v>7.6</v>
          </cell>
          <cell r="AX3676">
            <v>11</v>
          </cell>
          <cell r="AY3676">
            <v>52</v>
          </cell>
          <cell r="AZ3676">
            <v>190813.984</v>
          </cell>
          <cell r="BA3676">
            <v>40828</v>
          </cell>
          <cell r="BB3676">
            <v>6649.4359999999997</v>
          </cell>
          <cell r="BC3676">
            <v>7.24</v>
          </cell>
          <cell r="BD3676">
            <v>10.3</v>
          </cell>
          <cell r="BE3676">
            <v>53.37</v>
          </cell>
          <cell r="BF3676">
            <v>40543</v>
          </cell>
          <cell r="BG3676">
            <v>188647.73</v>
          </cell>
          <cell r="BH3676" t="str">
            <v>Average</v>
          </cell>
          <cell r="BI3676" t="str">
            <v>Vertically Integrated</v>
          </cell>
          <cell r="BJ3676" t="str">
            <v>Settled</v>
          </cell>
          <cell r="BK3676" t="str">
            <v>No</v>
          </cell>
          <cell r="BL3676" t="str">
            <v>No</v>
          </cell>
        </row>
        <row r="3677">
          <cell r="AE3677">
            <v>344</v>
          </cell>
          <cell r="AF3677">
            <v>0</v>
          </cell>
          <cell r="AG3677">
            <v>1</v>
          </cell>
          <cell r="AH3677">
            <v>1</v>
          </cell>
          <cell r="AI3677">
            <v>1</v>
          </cell>
          <cell r="AJ3677">
            <v>0</v>
          </cell>
          <cell r="AL3677">
            <v>55</v>
          </cell>
          <cell r="AM3677">
            <v>222</v>
          </cell>
          <cell r="AO3677" t="str">
            <v>C-PUE-2011-00036(G-RAC)</v>
          </cell>
          <cell r="AP3677">
            <v>2167</v>
          </cell>
          <cell r="AQ3677" t="str">
            <v>VA</v>
          </cell>
          <cell r="AR3677" t="str">
            <v>Appalachian Power Company</v>
          </cell>
          <cell r="AS3677" t="str">
            <v>AEP</v>
          </cell>
          <cell r="AT3677" t="str">
            <v>Electric</v>
          </cell>
          <cell r="AU3677">
            <v>40633</v>
          </cell>
          <cell r="AV3677">
            <v>26863.778000000002</v>
          </cell>
          <cell r="AW3677">
            <v>8.36</v>
          </cell>
          <cell r="AX3677">
            <v>12.15</v>
          </cell>
          <cell r="AY3677">
            <v>42.69</v>
          </cell>
          <cell r="AZ3677">
            <v>158272.31299999999</v>
          </cell>
          <cell r="BA3677">
            <v>40911</v>
          </cell>
          <cell r="BB3677">
            <v>26098.451000000001</v>
          </cell>
          <cell r="BC3677" t="str">
            <v>NA</v>
          </cell>
          <cell r="BD3677">
            <v>11.4</v>
          </cell>
          <cell r="BE3677" t="str">
            <v>NA</v>
          </cell>
          <cell r="BF3677">
            <v>41333</v>
          </cell>
          <cell r="BG3677" t="str">
            <v>NA</v>
          </cell>
          <cell r="BI3677" t="str">
            <v>Limited-Issue Rider</v>
          </cell>
          <cell r="BJ3677" t="str">
            <v>Settled</v>
          </cell>
          <cell r="BK3677" t="str">
            <v>No</v>
          </cell>
          <cell r="BL3677" t="str">
            <v>No</v>
          </cell>
        </row>
        <row r="3678">
          <cell r="AE3678">
            <v>344</v>
          </cell>
          <cell r="AF3678">
            <v>0</v>
          </cell>
          <cell r="AG3678">
            <v>1</v>
          </cell>
          <cell r="AH3678">
            <v>1</v>
          </cell>
          <cell r="AI3678">
            <v>1</v>
          </cell>
          <cell r="AJ3678">
            <v>0</v>
          </cell>
          <cell r="AL3678">
            <v>55</v>
          </cell>
          <cell r="AM3678">
            <v>222</v>
          </cell>
          <cell r="AO3678" t="str">
            <v>C-PUE-2011-00042(Rider W)</v>
          </cell>
          <cell r="AP3678">
            <v>2171</v>
          </cell>
          <cell r="AQ3678" t="str">
            <v>VA</v>
          </cell>
          <cell r="AR3678" t="str">
            <v>Virginia Electric and Power Company</v>
          </cell>
          <cell r="AS3678" t="str">
            <v>D</v>
          </cell>
          <cell r="AT3678" t="str">
            <v>Electric</v>
          </cell>
          <cell r="AU3678">
            <v>40665</v>
          </cell>
          <cell r="AV3678">
            <v>35286</v>
          </cell>
          <cell r="AW3678">
            <v>8.77</v>
          </cell>
          <cell r="AX3678">
            <v>11.4</v>
          </cell>
          <cell r="AY3678">
            <v>53.25</v>
          </cell>
          <cell r="AZ3678">
            <v>261023</v>
          </cell>
          <cell r="BA3678">
            <v>40941</v>
          </cell>
          <cell r="BB3678">
            <v>34068</v>
          </cell>
          <cell r="BC3678">
            <v>8.77</v>
          </cell>
          <cell r="BD3678">
            <v>11.4</v>
          </cell>
          <cell r="BE3678">
            <v>53.25</v>
          </cell>
          <cell r="BF3678">
            <v>41364</v>
          </cell>
          <cell r="BG3678">
            <v>260923</v>
          </cell>
          <cell r="BH3678" t="str">
            <v>Average</v>
          </cell>
          <cell r="BI3678" t="str">
            <v>Limited-Issue Rider</v>
          </cell>
          <cell r="BJ3678" t="str">
            <v>Fully Litigated</v>
          </cell>
          <cell r="BK3678" t="str">
            <v>No</v>
          </cell>
          <cell r="BL3678" t="str">
            <v>No</v>
          </cell>
        </row>
        <row r="3679">
          <cell r="AE3679">
            <v>344</v>
          </cell>
          <cell r="AF3679">
            <v>0</v>
          </cell>
          <cell r="AG3679">
            <v>1</v>
          </cell>
          <cell r="AH3679">
            <v>1</v>
          </cell>
          <cell r="AI3679">
            <v>1</v>
          </cell>
          <cell r="AJ3679">
            <v>1</v>
          </cell>
          <cell r="AL3679">
            <v>55</v>
          </cell>
          <cell r="AM3679">
            <v>222</v>
          </cell>
          <cell r="AO3679" t="str">
            <v>C-PUE-2011-00049</v>
          </cell>
          <cell r="AP3679">
            <v>2250</v>
          </cell>
          <cell r="AQ3679" t="str">
            <v>VA</v>
          </cell>
          <cell r="AR3679" t="str">
            <v>Columbia Gas of Virginia, Incorporated</v>
          </cell>
          <cell r="AS3679" t="str">
            <v>NI</v>
          </cell>
          <cell r="AT3679" t="str">
            <v>Natural Gas</v>
          </cell>
          <cell r="AU3679">
            <v>40695</v>
          </cell>
          <cell r="AV3679">
            <v>11108.41</v>
          </cell>
          <cell r="AW3679" t="str">
            <v>NA</v>
          </cell>
          <cell r="AX3679" t="str">
            <v>NA</v>
          </cell>
          <cell r="AY3679" t="str">
            <v>NA</v>
          </cell>
          <cell r="AZ3679">
            <v>81991.091</v>
          </cell>
          <cell r="BA3679">
            <v>40875</v>
          </cell>
          <cell r="BB3679">
            <v>11100</v>
          </cell>
          <cell r="BC3679" t="str">
            <v>NA</v>
          </cell>
          <cell r="BD3679" t="str">
            <v>NA</v>
          </cell>
          <cell r="BE3679" t="str">
            <v>NA</v>
          </cell>
          <cell r="BF3679">
            <v>42735</v>
          </cell>
          <cell r="BG3679">
            <v>81991.091</v>
          </cell>
          <cell r="BH3679" t="str">
            <v>Average</v>
          </cell>
          <cell r="BI3679" t="str">
            <v>Limited-Issue Rider</v>
          </cell>
          <cell r="BJ3679" t="str">
            <v>Fully Litigated</v>
          </cell>
          <cell r="BK3679" t="str">
            <v>Yes</v>
          </cell>
          <cell r="BL3679" t="str">
            <v>No</v>
          </cell>
        </row>
        <row r="3680">
          <cell r="AE3680">
            <v>344</v>
          </cell>
          <cell r="AF3680">
            <v>0</v>
          </cell>
          <cell r="AG3680">
            <v>1</v>
          </cell>
          <cell r="AH3680">
            <v>1</v>
          </cell>
          <cell r="AI3680">
            <v>1</v>
          </cell>
          <cell r="AJ3680">
            <v>1</v>
          </cell>
          <cell r="AL3680">
            <v>55</v>
          </cell>
          <cell r="AM3680">
            <v>222</v>
          </cell>
          <cell r="AO3680" t="str">
            <v>C-PUE-2010-00087 (SAVE)</v>
          </cell>
          <cell r="AP3680">
            <v>2251</v>
          </cell>
          <cell r="AQ3680" t="str">
            <v>VA</v>
          </cell>
          <cell r="AR3680" t="str">
            <v>Washington Gas Light Company</v>
          </cell>
          <cell r="AS3680" t="str">
            <v>ALA</v>
          </cell>
          <cell r="AT3680" t="str">
            <v>Natural Gas</v>
          </cell>
          <cell r="AU3680">
            <v>40394</v>
          </cell>
          <cell r="AV3680">
            <v>15630.836000000001</v>
          </cell>
          <cell r="AW3680">
            <v>8.4</v>
          </cell>
          <cell r="AX3680">
            <v>10</v>
          </cell>
          <cell r="AY3680">
            <v>55.7</v>
          </cell>
          <cell r="AZ3680">
            <v>59151.034</v>
          </cell>
          <cell r="BA3680">
            <v>40654</v>
          </cell>
          <cell r="BB3680">
            <v>15630.836000000001</v>
          </cell>
          <cell r="BC3680">
            <v>8.4</v>
          </cell>
          <cell r="BD3680">
            <v>10</v>
          </cell>
          <cell r="BE3680">
            <v>55.7</v>
          </cell>
          <cell r="BF3680">
            <v>42004</v>
          </cell>
          <cell r="BG3680">
            <v>59151.034</v>
          </cell>
          <cell r="BH3680" t="str">
            <v>Average</v>
          </cell>
          <cell r="BI3680" t="str">
            <v>Limited-Issue Rider</v>
          </cell>
          <cell r="BJ3680" t="str">
            <v>Fully Litigated</v>
          </cell>
          <cell r="BK3680" t="str">
            <v>Yes</v>
          </cell>
          <cell r="BL3680" t="str">
            <v>No</v>
          </cell>
        </row>
        <row r="3681">
          <cell r="AE3681">
            <v>344</v>
          </cell>
          <cell r="AF3681">
            <v>0</v>
          </cell>
          <cell r="AG3681">
            <v>1</v>
          </cell>
          <cell r="AH3681">
            <v>1</v>
          </cell>
          <cell r="AI3681">
            <v>1</v>
          </cell>
          <cell r="AJ3681">
            <v>0</v>
          </cell>
          <cell r="AL3681">
            <v>55</v>
          </cell>
          <cell r="AM3681">
            <v>222</v>
          </cell>
          <cell r="AO3681" t="str">
            <v>C-PUE-2011-00066(Rider R)</v>
          </cell>
          <cell r="AP3681">
            <v>2303</v>
          </cell>
          <cell r="AQ3681" t="str">
            <v>VA</v>
          </cell>
          <cell r="AR3681" t="str">
            <v>Virginia Electric and Power Company</v>
          </cell>
          <cell r="AS3681" t="str">
            <v>D</v>
          </cell>
          <cell r="AT3681" t="str">
            <v>Electric</v>
          </cell>
          <cell r="AU3681">
            <v>40721</v>
          </cell>
          <cell r="AV3681">
            <v>2755</v>
          </cell>
          <cell r="AW3681">
            <v>9.6</v>
          </cell>
          <cell r="AX3681">
            <v>13.5</v>
          </cell>
          <cell r="AY3681">
            <v>53.25</v>
          </cell>
          <cell r="AZ3681">
            <v>395274</v>
          </cell>
          <cell r="BA3681">
            <v>40988</v>
          </cell>
          <cell r="BB3681">
            <v>-4280</v>
          </cell>
          <cell r="BC3681">
            <v>8.48</v>
          </cell>
          <cell r="BD3681">
            <v>11.4</v>
          </cell>
          <cell r="BE3681">
            <v>53.25</v>
          </cell>
          <cell r="BF3681">
            <v>41364</v>
          </cell>
          <cell r="BG3681">
            <v>395274</v>
          </cell>
          <cell r="BH3681" t="str">
            <v>Average</v>
          </cell>
          <cell r="BI3681" t="str">
            <v>Limited-Issue Rider</v>
          </cell>
          <cell r="BJ3681" t="str">
            <v>Fully Litigated</v>
          </cell>
          <cell r="BK3681" t="str">
            <v>No</v>
          </cell>
          <cell r="BL3681" t="str">
            <v>No</v>
          </cell>
        </row>
        <row r="3682">
          <cell r="AE3682">
            <v>344</v>
          </cell>
          <cell r="AF3682">
            <v>0</v>
          </cell>
          <cell r="AG3682">
            <v>1</v>
          </cell>
          <cell r="AH3682">
            <v>1</v>
          </cell>
          <cell r="AI3682">
            <v>1</v>
          </cell>
          <cell r="AJ3682">
            <v>0</v>
          </cell>
          <cell r="AL3682">
            <v>55</v>
          </cell>
          <cell r="AM3682">
            <v>222</v>
          </cell>
          <cell r="AO3682" t="str">
            <v>C-PUE-2011-00067(Rider S)</v>
          </cell>
          <cell r="AP3682">
            <v>2304</v>
          </cell>
          <cell r="AQ3682" t="str">
            <v>VA</v>
          </cell>
          <cell r="AR3682" t="str">
            <v>Virginia Electric and Power Company</v>
          </cell>
          <cell r="AS3682" t="str">
            <v>D</v>
          </cell>
          <cell r="AT3682" t="str">
            <v>Electric</v>
          </cell>
          <cell r="AU3682">
            <v>40721</v>
          </cell>
          <cell r="AV3682">
            <v>50103</v>
          </cell>
          <cell r="AW3682">
            <v>9.6</v>
          </cell>
          <cell r="AX3682">
            <v>13.5</v>
          </cell>
          <cell r="AY3682">
            <v>53.25</v>
          </cell>
          <cell r="AZ3682">
            <v>1328901</v>
          </cell>
          <cell r="BA3682">
            <v>40991</v>
          </cell>
          <cell r="BB3682">
            <v>46820</v>
          </cell>
          <cell r="BC3682">
            <v>8.48</v>
          </cell>
          <cell r="BD3682">
            <v>11.4</v>
          </cell>
          <cell r="BE3682">
            <v>53.25</v>
          </cell>
          <cell r="BF3682">
            <v>41364</v>
          </cell>
          <cell r="BG3682">
            <v>1308250</v>
          </cell>
          <cell r="BH3682" t="str">
            <v>Average</v>
          </cell>
          <cell r="BI3682" t="str">
            <v>Limited-Issue Rider</v>
          </cell>
          <cell r="BJ3682" t="str">
            <v>Fully Litigated</v>
          </cell>
          <cell r="BK3682" t="str">
            <v>Yes</v>
          </cell>
          <cell r="BL3682" t="str">
            <v>No</v>
          </cell>
        </row>
        <row r="3683">
          <cell r="AE3683">
            <v>344</v>
          </cell>
          <cell r="AF3683">
            <v>0</v>
          </cell>
          <cell r="AG3683">
            <v>1</v>
          </cell>
          <cell r="AH3683">
            <v>1</v>
          </cell>
          <cell r="AI3683">
            <v>1</v>
          </cell>
          <cell r="AJ3683">
            <v>0</v>
          </cell>
          <cell r="AL3683">
            <v>55</v>
          </cell>
          <cell r="AM3683">
            <v>222</v>
          </cell>
          <cell r="AO3683" t="str">
            <v>C-PUE-2011-00073 (Rider B)</v>
          </cell>
          <cell r="AP3683">
            <v>2306</v>
          </cell>
          <cell r="AQ3683" t="str">
            <v>VA</v>
          </cell>
          <cell r="AR3683" t="str">
            <v>Virginia Electric and Power Company</v>
          </cell>
          <cell r="AS3683" t="str">
            <v>D</v>
          </cell>
          <cell r="AT3683" t="str">
            <v>Electric</v>
          </cell>
          <cell r="AU3683">
            <v>40721</v>
          </cell>
          <cell r="AV3683">
            <v>6444</v>
          </cell>
          <cell r="AW3683">
            <v>9.0299999999999994</v>
          </cell>
          <cell r="AX3683">
            <v>12.4</v>
          </cell>
          <cell r="AY3683">
            <v>53.25</v>
          </cell>
          <cell r="AZ3683">
            <v>42941</v>
          </cell>
          <cell r="BA3683">
            <v>40984</v>
          </cell>
          <cell r="BB3683">
            <v>6433</v>
          </cell>
          <cell r="BC3683">
            <v>9.0299999999999994</v>
          </cell>
          <cell r="BD3683">
            <v>12.4</v>
          </cell>
          <cell r="BE3683">
            <v>53.25</v>
          </cell>
          <cell r="BF3683">
            <v>41364</v>
          </cell>
          <cell r="BG3683">
            <v>42941</v>
          </cell>
          <cell r="BH3683" t="str">
            <v>Average</v>
          </cell>
          <cell r="BI3683" t="str">
            <v>Limited-Issue Rider</v>
          </cell>
          <cell r="BJ3683" t="str">
            <v>Fully Litigated</v>
          </cell>
          <cell r="BK3683" t="str">
            <v>No</v>
          </cell>
          <cell r="BL3683" t="str">
            <v>No</v>
          </cell>
        </row>
        <row r="3684">
          <cell r="AE3684">
            <v>344</v>
          </cell>
          <cell r="AF3684">
            <v>0</v>
          </cell>
          <cell r="AG3684">
            <v>1</v>
          </cell>
          <cell r="AH3684">
            <v>1</v>
          </cell>
          <cell r="AI3684">
            <v>1</v>
          </cell>
          <cell r="AJ3684">
            <v>0</v>
          </cell>
          <cell r="AL3684">
            <v>55</v>
          </cell>
          <cell r="AM3684">
            <v>222</v>
          </cell>
          <cell r="AO3684" t="str">
            <v>C-PUE-2012-00068 (Rider R)</v>
          </cell>
          <cell r="AP3684">
            <v>2372</v>
          </cell>
          <cell r="AQ3684" t="str">
            <v>VA</v>
          </cell>
          <cell r="AR3684" t="str">
            <v>Virginia Electric and Power Company</v>
          </cell>
          <cell r="AS3684" t="str">
            <v>D</v>
          </cell>
          <cell r="AT3684" t="str">
            <v>Electric</v>
          </cell>
          <cell r="AU3684">
            <v>41061</v>
          </cell>
          <cell r="AV3684">
            <v>6603</v>
          </cell>
          <cell r="AW3684">
            <v>8.36</v>
          </cell>
          <cell r="AX3684">
            <v>11.4</v>
          </cell>
          <cell r="AY3684">
            <v>52.81</v>
          </cell>
          <cell r="AZ3684">
            <v>379703</v>
          </cell>
          <cell r="BA3684">
            <v>41324</v>
          </cell>
          <cell r="BB3684">
            <v>4177</v>
          </cell>
          <cell r="BC3684">
            <v>8.36</v>
          </cell>
          <cell r="BD3684">
            <v>11.4</v>
          </cell>
          <cell r="BE3684">
            <v>52.81</v>
          </cell>
          <cell r="BF3684">
            <v>41729</v>
          </cell>
          <cell r="BG3684" t="str">
            <v>NA</v>
          </cell>
          <cell r="BH3684" t="str">
            <v>Average</v>
          </cell>
          <cell r="BI3684" t="str">
            <v>Limited-Issue Rider</v>
          </cell>
          <cell r="BJ3684" t="str">
            <v>Fully Litigated</v>
          </cell>
          <cell r="BK3684" t="str">
            <v>No</v>
          </cell>
          <cell r="BL3684" t="str">
            <v>No</v>
          </cell>
        </row>
        <row r="3685">
          <cell r="AE3685">
            <v>344</v>
          </cell>
          <cell r="AF3685">
            <v>0</v>
          </cell>
          <cell r="AG3685">
            <v>1</v>
          </cell>
          <cell r="AH3685">
            <v>1</v>
          </cell>
          <cell r="AI3685">
            <v>1</v>
          </cell>
          <cell r="AJ3685">
            <v>0</v>
          </cell>
          <cell r="AL3685">
            <v>55</v>
          </cell>
          <cell r="AM3685">
            <v>222</v>
          </cell>
          <cell r="AO3685" t="str">
            <v>C-PUE-2012-00067(Rider W)</v>
          </cell>
          <cell r="AP3685">
            <v>2373</v>
          </cell>
          <cell r="AQ3685" t="str">
            <v>VA</v>
          </cell>
          <cell r="AR3685" t="str">
            <v>Virginia Electric and Power Company</v>
          </cell>
          <cell r="AS3685" t="str">
            <v>D</v>
          </cell>
          <cell r="AT3685" t="str">
            <v>Electric</v>
          </cell>
          <cell r="AU3685">
            <v>41061</v>
          </cell>
          <cell r="AV3685">
            <v>52004</v>
          </cell>
          <cell r="AW3685">
            <v>8.36</v>
          </cell>
          <cell r="AX3685">
            <v>11.4</v>
          </cell>
          <cell r="AY3685">
            <v>52.81</v>
          </cell>
          <cell r="AZ3685">
            <v>684750</v>
          </cell>
          <cell r="BA3685">
            <v>41324</v>
          </cell>
          <cell r="BB3685">
            <v>48916</v>
          </cell>
          <cell r="BC3685">
            <v>8.36</v>
          </cell>
          <cell r="BD3685">
            <v>11.4</v>
          </cell>
          <cell r="BE3685">
            <v>52.81</v>
          </cell>
          <cell r="BF3685">
            <v>41729</v>
          </cell>
          <cell r="BG3685" t="str">
            <v>NA</v>
          </cell>
          <cell r="BI3685" t="str">
            <v>Limited-Issue Rider</v>
          </cell>
          <cell r="BJ3685" t="str">
            <v>Settled</v>
          </cell>
          <cell r="BK3685" t="str">
            <v>No</v>
          </cell>
          <cell r="BL3685" t="str">
            <v>No</v>
          </cell>
        </row>
        <row r="3686">
          <cell r="AE3686">
            <v>344</v>
          </cell>
          <cell r="AF3686">
            <v>0</v>
          </cell>
          <cell r="AG3686">
            <v>1</v>
          </cell>
          <cell r="AH3686">
            <v>1</v>
          </cell>
          <cell r="AI3686">
            <v>1</v>
          </cell>
          <cell r="AJ3686">
            <v>0</v>
          </cell>
          <cell r="AL3686">
            <v>55</v>
          </cell>
          <cell r="AM3686">
            <v>222</v>
          </cell>
          <cell r="AO3686" t="str">
            <v>C-PUE-2012-00071(Rider S)</v>
          </cell>
          <cell r="AP3686">
            <v>2374</v>
          </cell>
          <cell r="AQ3686" t="str">
            <v>VA</v>
          </cell>
          <cell r="AR3686" t="str">
            <v>Virginia Electric and Power Company</v>
          </cell>
          <cell r="AS3686" t="str">
            <v>D</v>
          </cell>
          <cell r="AT3686" t="str">
            <v>Electric</v>
          </cell>
          <cell r="AU3686">
            <v>41089</v>
          </cell>
          <cell r="AV3686">
            <v>2653</v>
          </cell>
          <cell r="AW3686">
            <v>8.36</v>
          </cell>
          <cell r="AX3686">
            <v>11.4</v>
          </cell>
          <cell r="AY3686">
            <v>52.81</v>
          </cell>
          <cell r="AZ3686">
            <v>1221890</v>
          </cell>
          <cell r="BA3686">
            <v>41345</v>
          </cell>
          <cell r="BB3686">
            <v>1653</v>
          </cell>
          <cell r="BC3686">
            <v>8.36</v>
          </cell>
          <cell r="BD3686">
            <v>11.4</v>
          </cell>
          <cell r="BE3686">
            <v>52.81</v>
          </cell>
          <cell r="BF3686">
            <v>41729</v>
          </cell>
          <cell r="BG3686">
            <v>1221890</v>
          </cell>
          <cell r="BH3686" t="str">
            <v>Average</v>
          </cell>
          <cell r="BI3686" t="str">
            <v>Limited-Issue Rider</v>
          </cell>
          <cell r="BJ3686" t="str">
            <v>Settled</v>
          </cell>
          <cell r="BK3686" t="str">
            <v>No</v>
          </cell>
          <cell r="BL3686" t="str">
            <v>No</v>
          </cell>
        </row>
        <row r="3687">
          <cell r="AE3687">
            <v>344</v>
          </cell>
          <cell r="AF3687">
            <v>0</v>
          </cell>
          <cell r="AG3687">
            <v>1</v>
          </cell>
          <cell r="AH3687">
            <v>1</v>
          </cell>
          <cell r="AI3687">
            <v>1</v>
          </cell>
          <cell r="AJ3687">
            <v>0</v>
          </cell>
          <cell r="AL3687">
            <v>55</v>
          </cell>
          <cell r="AM3687">
            <v>222</v>
          </cell>
          <cell r="AO3687" t="str">
            <v>C-PUE-2012-00072 (Rider B)</v>
          </cell>
          <cell r="AP3687">
            <v>2375</v>
          </cell>
          <cell r="AQ3687" t="str">
            <v>VA</v>
          </cell>
          <cell r="AR3687" t="str">
            <v>Virginia Electric and Power Company</v>
          </cell>
          <cell r="AS3687" t="str">
            <v>D</v>
          </cell>
          <cell r="AT3687" t="str">
            <v>Electric</v>
          </cell>
          <cell r="AU3687">
            <v>41089</v>
          </cell>
          <cell r="AV3687">
            <v>5838</v>
          </cell>
          <cell r="AW3687">
            <v>8.89</v>
          </cell>
          <cell r="AX3687">
            <v>12.4</v>
          </cell>
          <cell r="AY3687">
            <v>52.81</v>
          </cell>
          <cell r="AZ3687">
            <v>104178</v>
          </cell>
          <cell r="BA3687">
            <v>41355</v>
          </cell>
          <cell r="BB3687">
            <v>5496</v>
          </cell>
          <cell r="BC3687">
            <v>8.89</v>
          </cell>
          <cell r="BD3687">
            <v>12.4</v>
          </cell>
          <cell r="BE3687">
            <v>52.81</v>
          </cell>
          <cell r="BF3687">
            <v>41729</v>
          </cell>
          <cell r="BG3687" t="str">
            <v>NA</v>
          </cell>
          <cell r="BI3687" t="str">
            <v>Limited-Issue Rider</v>
          </cell>
          <cell r="BJ3687" t="str">
            <v>Settled</v>
          </cell>
          <cell r="BK3687" t="str">
            <v>No</v>
          </cell>
          <cell r="BL3687" t="str">
            <v>No</v>
          </cell>
        </row>
        <row r="3688">
          <cell r="AE3688">
            <v>344</v>
          </cell>
          <cell r="AF3688">
            <v>0</v>
          </cell>
          <cell r="AG3688">
            <v>1</v>
          </cell>
          <cell r="AH3688">
            <v>1</v>
          </cell>
          <cell r="AI3688">
            <v>1</v>
          </cell>
          <cell r="AJ3688">
            <v>0</v>
          </cell>
          <cell r="AL3688">
            <v>55</v>
          </cell>
          <cell r="AM3688">
            <v>222</v>
          </cell>
          <cell r="AO3688" t="str">
            <v>C-PUE-2011-00027</v>
          </cell>
          <cell r="AP3688">
            <v>2447</v>
          </cell>
          <cell r="AQ3688" t="str">
            <v>VA</v>
          </cell>
          <cell r="AR3688" t="str">
            <v>Virginia Electric and Power Company</v>
          </cell>
          <cell r="AS3688" t="str">
            <v>D</v>
          </cell>
          <cell r="AT3688" t="str">
            <v>Electric</v>
          </cell>
          <cell r="AU3688">
            <v>40633</v>
          </cell>
          <cell r="AV3688" t="str">
            <v>NA</v>
          </cell>
          <cell r="AW3688" t="str">
            <v>NA</v>
          </cell>
          <cell r="AX3688">
            <v>12.5</v>
          </cell>
          <cell r="AY3688" t="str">
            <v>NA</v>
          </cell>
          <cell r="AZ3688" t="str">
            <v>NA</v>
          </cell>
          <cell r="BA3688">
            <v>40877</v>
          </cell>
          <cell r="BB3688">
            <v>0</v>
          </cell>
          <cell r="BC3688" t="str">
            <v>NA</v>
          </cell>
          <cell r="BD3688">
            <v>10.9</v>
          </cell>
          <cell r="BE3688" t="str">
            <v>NA</v>
          </cell>
          <cell r="BF3688">
            <v>40543</v>
          </cell>
          <cell r="BG3688" t="str">
            <v>NA</v>
          </cell>
          <cell r="BI3688" t="str">
            <v>Vertically Integrated</v>
          </cell>
          <cell r="BJ3688" t="str">
            <v>Fully Litigated</v>
          </cell>
          <cell r="BK3688" t="str">
            <v>No</v>
          </cell>
          <cell r="BL3688" t="str">
            <v>No</v>
          </cell>
        </row>
        <row r="3689">
          <cell r="AE3689">
            <v>344</v>
          </cell>
          <cell r="AF3689">
            <v>0</v>
          </cell>
          <cell r="AG3689">
            <v>1</v>
          </cell>
          <cell r="AH3689">
            <v>1</v>
          </cell>
          <cell r="AI3689">
            <v>1</v>
          </cell>
          <cell r="AJ3689">
            <v>0</v>
          </cell>
          <cell r="AL3689">
            <v>55</v>
          </cell>
          <cell r="AM3689">
            <v>222</v>
          </cell>
          <cell r="AO3689" t="str">
            <v>C-PUE-2012-00128 (Rider BW)</v>
          </cell>
          <cell r="AP3689">
            <v>2473</v>
          </cell>
          <cell r="AQ3689" t="str">
            <v>VA</v>
          </cell>
          <cell r="AR3689" t="str">
            <v>Virginia Electric and Power Company</v>
          </cell>
          <cell r="AS3689" t="str">
            <v>D</v>
          </cell>
          <cell r="AT3689" t="str">
            <v>Electric</v>
          </cell>
          <cell r="AU3689">
            <v>41215</v>
          </cell>
          <cell r="AV3689">
            <v>43485</v>
          </cell>
          <cell r="AW3689">
            <v>8.36</v>
          </cell>
          <cell r="AX3689">
            <v>11.4</v>
          </cell>
          <cell r="AY3689">
            <v>52.81</v>
          </cell>
          <cell r="AZ3689">
            <v>351040</v>
          </cell>
          <cell r="BA3689">
            <v>41488</v>
          </cell>
          <cell r="BB3689">
            <v>43485</v>
          </cell>
          <cell r="BC3689">
            <v>8.36</v>
          </cell>
          <cell r="BD3689">
            <v>11.4</v>
          </cell>
          <cell r="BE3689">
            <v>52.81</v>
          </cell>
          <cell r="BF3689">
            <v>41882</v>
          </cell>
          <cell r="BG3689">
            <v>351040</v>
          </cell>
          <cell r="BH3689" t="str">
            <v>Average</v>
          </cell>
          <cell r="BI3689" t="str">
            <v>Limited-Issue Rider</v>
          </cell>
          <cell r="BJ3689" t="str">
            <v>Fully Litigated</v>
          </cell>
          <cell r="BK3689" t="str">
            <v>No</v>
          </cell>
          <cell r="BL3689" t="str">
            <v>No</v>
          </cell>
        </row>
        <row r="3690">
          <cell r="AE3690">
            <v>344</v>
          </cell>
          <cell r="AF3690">
            <v>0</v>
          </cell>
          <cell r="AG3690">
            <v>1</v>
          </cell>
          <cell r="AH3690">
            <v>1</v>
          </cell>
          <cell r="AI3690">
            <v>1</v>
          </cell>
          <cell r="AJ3690">
            <v>0</v>
          </cell>
          <cell r="AL3690">
            <v>55</v>
          </cell>
          <cell r="AM3690">
            <v>222</v>
          </cell>
          <cell r="AO3690" t="str">
            <v>C-PUE-2013-00020</v>
          </cell>
          <cell r="AP3690">
            <v>2489</v>
          </cell>
          <cell r="AQ3690" t="str">
            <v>VA</v>
          </cell>
          <cell r="AR3690" t="str">
            <v>Virginia Electric and Power Company</v>
          </cell>
          <cell r="AS3690" t="str">
            <v>D</v>
          </cell>
          <cell r="AT3690" t="str">
            <v>Electric</v>
          </cell>
          <cell r="AU3690">
            <v>41361</v>
          </cell>
          <cell r="AV3690">
            <v>0</v>
          </cell>
          <cell r="AW3690" t="str">
            <v>NA</v>
          </cell>
          <cell r="AX3690">
            <v>11.5</v>
          </cell>
          <cell r="AY3690" t="str">
            <v>NA</v>
          </cell>
          <cell r="AZ3690" t="str">
            <v>NA</v>
          </cell>
          <cell r="BA3690">
            <v>41604</v>
          </cell>
          <cell r="BB3690">
            <v>-7900</v>
          </cell>
          <cell r="BC3690" t="str">
            <v>NA</v>
          </cell>
          <cell r="BD3690">
            <v>10</v>
          </cell>
          <cell r="BE3690" t="str">
            <v>NA</v>
          </cell>
          <cell r="BF3690">
            <v>41274</v>
          </cell>
          <cell r="BG3690" t="str">
            <v>NA</v>
          </cell>
          <cell r="BI3690" t="str">
            <v>Vertically Integrated</v>
          </cell>
          <cell r="BJ3690" t="str">
            <v>Fully Litigated</v>
          </cell>
          <cell r="BK3690" t="str">
            <v>No</v>
          </cell>
          <cell r="BL3690" t="str">
            <v>No</v>
          </cell>
        </row>
        <row r="3691">
          <cell r="AE3691">
            <v>344</v>
          </cell>
          <cell r="AF3691">
            <v>0</v>
          </cell>
          <cell r="AG3691">
            <v>1</v>
          </cell>
          <cell r="AH3691">
            <v>1</v>
          </cell>
          <cell r="AI3691">
            <v>1</v>
          </cell>
          <cell r="AJ3691">
            <v>0</v>
          </cell>
          <cell r="AL3691">
            <v>55</v>
          </cell>
          <cell r="AM3691">
            <v>222</v>
          </cell>
          <cell r="AO3691" t="str">
            <v>PUE-2013-00013</v>
          </cell>
          <cell r="AP3691">
            <v>2490</v>
          </cell>
          <cell r="AQ3691" t="str">
            <v>VA</v>
          </cell>
          <cell r="AR3691" t="str">
            <v>Kentucky Utilities Company</v>
          </cell>
          <cell r="AS3691" t="str">
            <v>PPL</v>
          </cell>
          <cell r="AT3691" t="str">
            <v>Electric</v>
          </cell>
          <cell r="AU3691">
            <v>41365</v>
          </cell>
          <cell r="AV3691">
            <v>6533.2210000000005</v>
          </cell>
          <cell r="AW3691">
            <v>7.59</v>
          </cell>
          <cell r="AX3691">
            <v>10.8</v>
          </cell>
          <cell r="AY3691">
            <v>54.52</v>
          </cell>
          <cell r="AZ3691">
            <v>192996.13099999999</v>
          </cell>
          <cell r="BA3691">
            <v>41603</v>
          </cell>
          <cell r="BB3691">
            <v>4655.54</v>
          </cell>
          <cell r="BC3691" t="str">
            <v>NA</v>
          </cell>
          <cell r="BD3691" t="str">
            <v>NA</v>
          </cell>
          <cell r="BE3691" t="str">
            <v>NA</v>
          </cell>
          <cell r="BF3691">
            <v>41274</v>
          </cell>
          <cell r="BG3691" t="str">
            <v>NA</v>
          </cell>
          <cell r="BI3691" t="str">
            <v>Vertically Integrated</v>
          </cell>
          <cell r="BJ3691" t="str">
            <v>Settled</v>
          </cell>
          <cell r="BK3691" t="str">
            <v>No</v>
          </cell>
          <cell r="BL3691" t="str">
            <v>No</v>
          </cell>
        </row>
        <row r="3692">
          <cell r="AE3692">
            <v>344</v>
          </cell>
          <cell r="AF3692">
            <v>0</v>
          </cell>
          <cell r="AG3692">
            <v>1</v>
          </cell>
          <cell r="AH3692">
            <v>1</v>
          </cell>
          <cell r="AI3692">
            <v>1</v>
          </cell>
          <cell r="AJ3692">
            <v>0</v>
          </cell>
          <cell r="AL3692">
            <v>55</v>
          </cell>
          <cell r="AM3692">
            <v>222</v>
          </cell>
          <cell r="AO3692" t="str">
            <v>PUE-2012-00036 (G-RAC)</v>
          </cell>
          <cell r="AP3692">
            <v>2494</v>
          </cell>
          <cell r="AQ3692" t="str">
            <v>VA</v>
          </cell>
          <cell r="AR3692" t="str">
            <v>Appalachian Power Company</v>
          </cell>
          <cell r="AS3692" t="str">
            <v>AEP</v>
          </cell>
          <cell r="AT3692" t="str">
            <v>Electric</v>
          </cell>
          <cell r="AU3692">
            <v>40998</v>
          </cell>
          <cell r="AV3692">
            <v>1924.3679999999999</v>
          </cell>
          <cell r="AW3692">
            <v>8.18</v>
          </cell>
          <cell r="AX3692">
            <v>11.4</v>
          </cell>
          <cell r="AY3692">
            <v>44.28</v>
          </cell>
          <cell r="AZ3692">
            <v>167390.557</v>
          </cell>
          <cell r="BA3692">
            <v>41263</v>
          </cell>
          <cell r="BB3692">
            <v>0</v>
          </cell>
          <cell r="BC3692" t="str">
            <v>NA</v>
          </cell>
          <cell r="BD3692">
            <v>11.4</v>
          </cell>
          <cell r="BE3692" t="str">
            <v>NA</v>
          </cell>
          <cell r="BG3692" t="str">
            <v>NA</v>
          </cell>
          <cell r="BI3692" t="str">
            <v>Limited-Issue Rider</v>
          </cell>
          <cell r="BJ3692" t="str">
            <v>Fully Litigated</v>
          </cell>
          <cell r="BK3692" t="str">
            <v>No</v>
          </cell>
          <cell r="BL3692" t="str">
            <v>No</v>
          </cell>
        </row>
        <row r="3693">
          <cell r="AE3693">
            <v>344</v>
          </cell>
          <cell r="AF3693">
            <v>0</v>
          </cell>
          <cell r="AG3693">
            <v>1</v>
          </cell>
          <cell r="AH3693">
            <v>1</v>
          </cell>
          <cell r="AI3693">
            <v>1</v>
          </cell>
          <cell r="AJ3693">
            <v>0</v>
          </cell>
          <cell r="AL3693">
            <v>55</v>
          </cell>
          <cell r="AM3693">
            <v>222</v>
          </cell>
          <cell r="AO3693" t="str">
            <v>PUE-2013-00009 (G-RAC)</v>
          </cell>
          <cell r="AP3693">
            <v>2495</v>
          </cell>
          <cell r="AQ3693" t="str">
            <v>VA</v>
          </cell>
          <cell r="AR3693" t="str">
            <v>Appalachian Power Company</v>
          </cell>
          <cell r="AS3693" t="str">
            <v>AEP</v>
          </cell>
          <cell r="AT3693" t="str">
            <v>Electric</v>
          </cell>
          <cell r="AU3693">
            <v>41362</v>
          </cell>
          <cell r="AV3693">
            <v>11865.629000000001</v>
          </cell>
          <cell r="AW3693">
            <v>7.88</v>
          </cell>
          <cell r="AX3693">
            <v>11.4</v>
          </cell>
          <cell r="AY3693">
            <v>44.28</v>
          </cell>
          <cell r="AZ3693">
            <v>159075.641</v>
          </cell>
          <cell r="BA3693">
            <v>41625</v>
          </cell>
          <cell r="BB3693">
            <v>13317.632</v>
          </cell>
          <cell r="BC3693">
            <v>7.88</v>
          </cell>
          <cell r="BD3693">
            <v>11.4</v>
          </cell>
          <cell r="BE3693">
            <v>44.28</v>
          </cell>
          <cell r="BF3693">
            <v>42004</v>
          </cell>
          <cell r="BG3693">
            <v>159075.641</v>
          </cell>
          <cell r="BH3693" t="str">
            <v>Average</v>
          </cell>
          <cell r="BI3693" t="str">
            <v>Limited-Issue Rider</v>
          </cell>
          <cell r="BJ3693" t="str">
            <v>Settled</v>
          </cell>
          <cell r="BK3693" t="str">
            <v>No</v>
          </cell>
          <cell r="BL3693" t="str">
            <v>No</v>
          </cell>
        </row>
        <row r="3694">
          <cell r="AE3694">
            <v>344</v>
          </cell>
          <cell r="AF3694">
            <v>0</v>
          </cell>
          <cell r="AG3694">
            <v>1</v>
          </cell>
          <cell r="AH3694">
            <v>1</v>
          </cell>
          <cell r="AI3694">
            <v>1</v>
          </cell>
          <cell r="AJ3694">
            <v>0</v>
          </cell>
          <cell r="AL3694">
            <v>55</v>
          </cell>
          <cell r="AM3694">
            <v>222</v>
          </cell>
          <cell r="AO3694" t="str">
            <v>PUE-2011-00035 (E-RAC)</v>
          </cell>
          <cell r="AP3694">
            <v>2496</v>
          </cell>
          <cell r="AQ3694" t="str">
            <v>VA</v>
          </cell>
          <cell r="AR3694" t="str">
            <v>Appalachian Power Company</v>
          </cell>
          <cell r="AS3694" t="str">
            <v>AEP</v>
          </cell>
          <cell r="AT3694" t="str">
            <v>Electric</v>
          </cell>
          <cell r="AU3694">
            <v>40633</v>
          </cell>
          <cell r="AV3694">
            <v>38500</v>
          </cell>
          <cell r="AW3694" t="str">
            <v>NA</v>
          </cell>
          <cell r="AX3694" t="str">
            <v>NA</v>
          </cell>
          <cell r="AY3694" t="str">
            <v>NA</v>
          </cell>
          <cell r="AZ3694">
            <v>633652.223</v>
          </cell>
          <cell r="BA3694">
            <v>40877</v>
          </cell>
          <cell r="BB3694">
            <v>30000</v>
          </cell>
          <cell r="BC3694" t="str">
            <v>NA</v>
          </cell>
          <cell r="BD3694" t="str">
            <v>NA</v>
          </cell>
          <cell r="BE3694" t="str">
            <v>NA</v>
          </cell>
          <cell r="BF3694">
            <v>40543</v>
          </cell>
          <cell r="BG3694">
            <v>633652.223</v>
          </cell>
          <cell r="BH3694" t="str">
            <v>Average</v>
          </cell>
          <cell r="BI3694" t="str">
            <v>Limited-Issue Rider</v>
          </cell>
          <cell r="BJ3694" t="str">
            <v>Fully Litigated</v>
          </cell>
          <cell r="BK3694" t="str">
            <v>No</v>
          </cell>
          <cell r="BL3694" t="str">
            <v>No</v>
          </cell>
        </row>
        <row r="3695">
          <cell r="AE3695">
            <v>344</v>
          </cell>
          <cell r="AF3695">
            <v>0</v>
          </cell>
          <cell r="AG3695">
            <v>1</v>
          </cell>
          <cell r="AH3695">
            <v>1</v>
          </cell>
          <cell r="AI3695">
            <v>1</v>
          </cell>
          <cell r="AJ3695">
            <v>0</v>
          </cell>
          <cell r="AL3695">
            <v>55</v>
          </cell>
          <cell r="AM3695">
            <v>222</v>
          </cell>
          <cell r="AO3695" t="str">
            <v>PUE-2013-00010 (E-RAC)</v>
          </cell>
          <cell r="AP3695">
            <v>2497</v>
          </cell>
          <cell r="AQ3695" t="str">
            <v>VA</v>
          </cell>
          <cell r="AR3695" t="str">
            <v>Appalachian Power Company</v>
          </cell>
          <cell r="AS3695" t="str">
            <v>AEP</v>
          </cell>
          <cell r="AT3695" t="str">
            <v>Electric</v>
          </cell>
          <cell r="AU3695">
            <v>41362</v>
          </cell>
          <cell r="AV3695">
            <v>38523.006000000001</v>
          </cell>
          <cell r="AW3695" t="str">
            <v>NA</v>
          </cell>
          <cell r="AX3695" t="str">
            <v>NA</v>
          </cell>
          <cell r="AY3695" t="str">
            <v>NA</v>
          </cell>
          <cell r="AZ3695">
            <v>845776.20700000005</v>
          </cell>
          <cell r="BA3695">
            <v>41603</v>
          </cell>
          <cell r="BB3695">
            <v>37656.771999999997</v>
          </cell>
          <cell r="BC3695" t="str">
            <v>NA</v>
          </cell>
          <cell r="BD3695" t="str">
            <v>NA</v>
          </cell>
          <cell r="BE3695" t="str">
            <v>NA</v>
          </cell>
          <cell r="BF3695">
            <v>41274</v>
          </cell>
          <cell r="BG3695">
            <v>849039.07299999997</v>
          </cell>
          <cell r="BH3695" t="str">
            <v>Average</v>
          </cell>
          <cell r="BI3695" t="str">
            <v>Limited-Issue Rider</v>
          </cell>
          <cell r="BJ3695" t="str">
            <v>Settled</v>
          </cell>
          <cell r="BK3695" t="str">
            <v>No</v>
          </cell>
          <cell r="BL3695" t="str">
            <v>No</v>
          </cell>
        </row>
        <row r="3696">
          <cell r="AE3696">
            <v>344</v>
          </cell>
          <cell r="AF3696">
            <v>0</v>
          </cell>
          <cell r="AG3696">
            <v>1</v>
          </cell>
          <cell r="AH3696">
            <v>1</v>
          </cell>
          <cell r="AI3696">
            <v>1</v>
          </cell>
          <cell r="AJ3696">
            <v>0</v>
          </cell>
          <cell r="AL3696">
            <v>55</v>
          </cell>
          <cell r="AM3696">
            <v>222</v>
          </cell>
          <cell r="AO3696" t="str">
            <v>C-PUE-2013-00065 (Rider W)</v>
          </cell>
          <cell r="AP3696">
            <v>2608</v>
          </cell>
          <cell r="AQ3696" t="str">
            <v>VA</v>
          </cell>
          <cell r="AR3696" t="str">
            <v>Virginia Electric and Power Company</v>
          </cell>
          <cell r="AS3696" t="str">
            <v>D</v>
          </cell>
          <cell r="AT3696" t="str">
            <v>Electric</v>
          </cell>
          <cell r="AU3696">
            <v>41425</v>
          </cell>
          <cell r="AV3696">
            <v>39600</v>
          </cell>
          <cell r="AW3696">
            <v>9.16</v>
          </cell>
          <cell r="AX3696">
            <v>12.5</v>
          </cell>
          <cell r="AY3696">
            <v>55.62</v>
          </cell>
          <cell r="AZ3696">
            <v>791653</v>
          </cell>
          <cell r="BA3696">
            <v>41698</v>
          </cell>
          <cell r="BB3696">
            <v>14820</v>
          </cell>
          <cell r="BC3696">
            <v>7.95</v>
          </cell>
          <cell r="BD3696">
            <v>11</v>
          </cell>
          <cell r="BE3696">
            <v>50</v>
          </cell>
          <cell r="BF3696">
            <v>42094</v>
          </cell>
          <cell r="BG3696" t="str">
            <v>NA</v>
          </cell>
          <cell r="BI3696" t="str">
            <v>Limited-Issue Rider</v>
          </cell>
          <cell r="BJ3696" t="str">
            <v>Fully Litigated</v>
          </cell>
          <cell r="BK3696" t="str">
            <v>No</v>
          </cell>
          <cell r="BL3696" t="str">
            <v>No</v>
          </cell>
        </row>
        <row r="3697">
          <cell r="AE3697">
            <v>344</v>
          </cell>
          <cell r="AF3697">
            <v>0</v>
          </cell>
          <cell r="AG3697">
            <v>1</v>
          </cell>
          <cell r="AH3697">
            <v>1</v>
          </cell>
          <cell r="AI3697">
            <v>1</v>
          </cell>
          <cell r="AJ3697">
            <v>0</v>
          </cell>
          <cell r="AL3697">
            <v>55</v>
          </cell>
          <cell r="AM3697">
            <v>222</v>
          </cell>
          <cell r="AO3697" t="str">
            <v>C-PUE-2013-00061 (Rider S)</v>
          </cell>
          <cell r="AP3697">
            <v>2610</v>
          </cell>
          <cell r="AQ3697" t="str">
            <v>VA</v>
          </cell>
          <cell r="AR3697" t="str">
            <v>Virginia Electric and Power Company</v>
          </cell>
          <cell r="AS3697" t="str">
            <v>D</v>
          </cell>
          <cell r="AT3697" t="str">
            <v>Electric</v>
          </cell>
          <cell r="AU3697">
            <v>41439</v>
          </cell>
          <cell r="AV3697">
            <v>39200</v>
          </cell>
          <cell r="AW3697">
            <v>9.16</v>
          </cell>
          <cell r="AX3697">
            <v>12.5</v>
          </cell>
          <cell r="AY3697">
            <v>55.62</v>
          </cell>
          <cell r="AZ3697">
            <v>1266294</v>
          </cell>
          <cell r="BA3697">
            <v>41712</v>
          </cell>
          <cell r="BB3697">
            <v>-9000</v>
          </cell>
          <cell r="BC3697" t="str">
            <v>NA</v>
          </cell>
          <cell r="BD3697">
            <v>11</v>
          </cell>
          <cell r="BE3697">
            <v>50</v>
          </cell>
          <cell r="BF3697">
            <v>42094</v>
          </cell>
          <cell r="BG3697" t="str">
            <v>NA</v>
          </cell>
          <cell r="BI3697" t="str">
            <v>Limited-Issue Rider</v>
          </cell>
          <cell r="BJ3697" t="str">
            <v>Fully Litigated</v>
          </cell>
          <cell r="BK3697" t="str">
            <v>No</v>
          </cell>
          <cell r="BL3697" t="str">
            <v>No</v>
          </cell>
        </row>
        <row r="3698">
          <cell r="AE3698">
            <v>344</v>
          </cell>
          <cell r="AF3698">
            <v>0</v>
          </cell>
          <cell r="AG3698">
            <v>1</v>
          </cell>
          <cell r="AH3698">
            <v>1</v>
          </cell>
          <cell r="AI3698">
            <v>1</v>
          </cell>
          <cell r="AJ3698">
            <v>0</v>
          </cell>
          <cell r="AL3698">
            <v>55</v>
          </cell>
          <cell r="AM3698">
            <v>222</v>
          </cell>
          <cell r="AO3698" t="str">
            <v>C-PUE-2013-00060 (Rider B)</v>
          </cell>
          <cell r="AP3698">
            <v>2611</v>
          </cell>
          <cell r="AQ3698" t="str">
            <v>VA</v>
          </cell>
          <cell r="AR3698" t="str">
            <v>Virginia Electric and Power Company</v>
          </cell>
          <cell r="AS3698" t="str">
            <v>D</v>
          </cell>
          <cell r="AT3698" t="str">
            <v>Electric</v>
          </cell>
          <cell r="AU3698">
            <v>41439</v>
          </cell>
          <cell r="AV3698">
            <v>10117</v>
          </cell>
          <cell r="AW3698">
            <v>9.7200000000000006</v>
          </cell>
          <cell r="AX3698">
            <v>13.5</v>
          </cell>
          <cell r="AY3698">
            <v>55.62</v>
          </cell>
          <cell r="AZ3698">
            <v>100370</v>
          </cell>
          <cell r="BA3698">
            <v>41712</v>
          </cell>
          <cell r="BB3698">
            <v>3280</v>
          </cell>
          <cell r="BC3698" t="str">
            <v>NA</v>
          </cell>
          <cell r="BD3698">
            <v>12</v>
          </cell>
          <cell r="BE3698">
            <v>50</v>
          </cell>
          <cell r="BF3698">
            <v>42094</v>
          </cell>
          <cell r="BG3698">
            <v>100370</v>
          </cell>
          <cell r="BH3698" t="str">
            <v>Average</v>
          </cell>
          <cell r="BI3698" t="str">
            <v>Limited-Issue Rider</v>
          </cell>
          <cell r="BJ3698" t="str">
            <v>Fully Litigated</v>
          </cell>
          <cell r="BK3698" t="str">
            <v>No</v>
          </cell>
          <cell r="BL3698" t="str">
            <v>No</v>
          </cell>
        </row>
        <row r="3699">
          <cell r="AE3699">
            <v>344</v>
          </cell>
          <cell r="AF3699">
            <v>0</v>
          </cell>
          <cell r="AG3699">
            <v>1</v>
          </cell>
          <cell r="AH3699">
            <v>1</v>
          </cell>
          <cell r="AI3699">
            <v>1</v>
          </cell>
          <cell r="AJ3699">
            <v>0</v>
          </cell>
          <cell r="AL3699">
            <v>55</v>
          </cell>
          <cell r="AM3699">
            <v>222</v>
          </cell>
          <cell r="AO3699" t="str">
            <v>C-PUE-2013-00122 (Rider BW)</v>
          </cell>
          <cell r="AP3699">
            <v>2612</v>
          </cell>
          <cell r="AQ3699" t="str">
            <v>VA</v>
          </cell>
          <cell r="AR3699" t="str">
            <v>Virginia Electric and Power Company</v>
          </cell>
          <cell r="AS3699" t="str">
            <v>D</v>
          </cell>
          <cell r="AT3699" t="str">
            <v>Electric</v>
          </cell>
          <cell r="AU3699">
            <v>41579</v>
          </cell>
          <cell r="AV3699">
            <v>57200</v>
          </cell>
          <cell r="AW3699">
            <v>9.07</v>
          </cell>
          <cell r="AX3699">
            <v>12.5</v>
          </cell>
          <cell r="AY3699">
            <v>55.02</v>
          </cell>
          <cell r="AZ3699">
            <v>733621</v>
          </cell>
          <cell r="BA3699">
            <v>41828</v>
          </cell>
          <cell r="BB3699">
            <v>41125</v>
          </cell>
          <cell r="BC3699">
            <v>7.95</v>
          </cell>
          <cell r="BD3699">
            <v>11</v>
          </cell>
          <cell r="BE3699">
            <v>50</v>
          </cell>
          <cell r="BF3699">
            <v>42247</v>
          </cell>
          <cell r="BG3699">
            <v>721913</v>
          </cell>
          <cell r="BH3699" t="str">
            <v>Average</v>
          </cell>
          <cell r="BI3699" t="str">
            <v>Limited-Issue Rider</v>
          </cell>
          <cell r="BJ3699" t="str">
            <v>Fully Litigated</v>
          </cell>
          <cell r="BK3699" t="str">
            <v>No</v>
          </cell>
          <cell r="BL3699" t="str">
            <v>No</v>
          </cell>
        </row>
        <row r="3700">
          <cell r="AE3700">
            <v>344</v>
          </cell>
          <cell r="AF3700">
            <v>0</v>
          </cell>
          <cell r="AG3700">
            <v>1</v>
          </cell>
          <cell r="AH3700">
            <v>1</v>
          </cell>
          <cell r="AI3700">
            <v>1</v>
          </cell>
          <cell r="AJ3700">
            <v>0</v>
          </cell>
          <cell r="AL3700">
            <v>55</v>
          </cell>
          <cell r="AM3700">
            <v>222</v>
          </cell>
          <cell r="AO3700" t="str">
            <v>C-PUE-2014-00026</v>
          </cell>
          <cell r="AP3700">
            <v>2628</v>
          </cell>
          <cell r="AQ3700" t="str">
            <v>VA</v>
          </cell>
          <cell r="AR3700" t="str">
            <v>Appalachian Power Company</v>
          </cell>
          <cell r="AS3700" t="str">
            <v>AEP</v>
          </cell>
          <cell r="AT3700" t="str">
            <v>Electric</v>
          </cell>
          <cell r="AU3700">
            <v>41729</v>
          </cell>
          <cell r="AV3700">
            <v>0</v>
          </cell>
          <cell r="AW3700">
            <v>7.47</v>
          </cell>
          <cell r="AX3700">
            <v>10.52</v>
          </cell>
          <cell r="AY3700">
            <v>45.14</v>
          </cell>
          <cell r="AZ3700">
            <v>2372984.4909999999</v>
          </cell>
          <cell r="BA3700">
            <v>41969</v>
          </cell>
          <cell r="BB3700">
            <v>0</v>
          </cell>
          <cell r="BC3700">
            <v>6.88</v>
          </cell>
          <cell r="BD3700">
            <v>9.6999999999999993</v>
          </cell>
          <cell r="BE3700">
            <v>42.89</v>
          </cell>
          <cell r="BF3700">
            <v>41639</v>
          </cell>
          <cell r="BG3700" t="str">
            <v>NA</v>
          </cell>
          <cell r="BI3700" t="str">
            <v>Vertically Integrated</v>
          </cell>
          <cell r="BJ3700" t="str">
            <v>Fully Litigated</v>
          </cell>
          <cell r="BK3700" t="str">
            <v>No</v>
          </cell>
          <cell r="BL3700" t="str">
            <v>No</v>
          </cell>
        </row>
        <row r="3701">
          <cell r="AE3701">
            <v>344</v>
          </cell>
          <cell r="AF3701">
            <v>0</v>
          </cell>
          <cell r="AG3701">
            <v>1</v>
          </cell>
          <cell r="AH3701">
            <v>1</v>
          </cell>
          <cell r="AI3701">
            <v>1</v>
          </cell>
          <cell r="AJ3701">
            <v>1</v>
          </cell>
          <cell r="AL3701">
            <v>55</v>
          </cell>
          <cell r="AM3701">
            <v>222</v>
          </cell>
          <cell r="AO3701" t="str">
            <v>C-PUE-2014-00020</v>
          </cell>
          <cell r="AP3701">
            <v>2661</v>
          </cell>
          <cell r="AQ3701" t="str">
            <v>VA</v>
          </cell>
          <cell r="AR3701" t="str">
            <v>Columbia Gas of Virginia, Incorporated</v>
          </cell>
          <cell r="AS3701" t="str">
            <v>NI</v>
          </cell>
          <cell r="AT3701" t="str">
            <v>Natural Gas</v>
          </cell>
          <cell r="AU3701">
            <v>41759</v>
          </cell>
          <cell r="AV3701">
            <v>31780.196</v>
          </cell>
          <cell r="AW3701">
            <v>7.9</v>
          </cell>
          <cell r="AX3701">
            <v>10.9</v>
          </cell>
          <cell r="AY3701">
            <v>43.31</v>
          </cell>
          <cell r="AZ3701">
            <v>428635.891</v>
          </cell>
          <cell r="BA3701">
            <v>42237</v>
          </cell>
          <cell r="BB3701">
            <v>25200</v>
          </cell>
          <cell r="BC3701">
            <v>7.35</v>
          </cell>
          <cell r="BD3701">
            <v>9.75</v>
          </cell>
          <cell r="BE3701">
            <v>42.01</v>
          </cell>
          <cell r="BF3701">
            <v>41639</v>
          </cell>
          <cell r="BG3701" t="str">
            <v>NA</v>
          </cell>
          <cell r="BI3701" t="str">
            <v>Distribution</v>
          </cell>
          <cell r="BJ3701" t="str">
            <v>Settled</v>
          </cell>
          <cell r="BK3701" t="str">
            <v>No</v>
          </cell>
          <cell r="BL3701" t="str">
            <v>Yes</v>
          </cell>
        </row>
        <row r="3702">
          <cell r="AE3702">
            <v>344</v>
          </cell>
          <cell r="AF3702">
            <v>0</v>
          </cell>
          <cell r="AG3702">
            <v>1</v>
          </cell>
          <cell r="AH3702">
            <v>1</v>
          </cell>
          <cell r="AI3702">
            <v>1</v>
          </cell>
          <cell r="AJ3702">
            <v>0</v>
          </cell>
          <cell r="AL3702">
            <v>55</v>
          </cell>
          <cell r="AM3702">
            <v>222</v>
          </cell>
          <cell r="AO3702" t="str">
            <v>C-PUE-2014-00042 (Rider W)</v>
          </cell>
          <cell r="AP3702">
            <v>2680</v>
          </cell>
          <cell r="AQ3702" t="str">
            <v>VA</v>
          </cell>
          <cell r="AR3702" t="str">
            <v>Virginia Electric and Power Company</v>
          </cell>
          <cell r="AS3702" t="str">
            <v>D</v>
          </cell>
          <cell r="AT3702" t="str">
            <v>Electric</v>
          </cell>
          <cell r="AU3702">
            <v>41789</v>
          </cell>
          <cell r="AV3702">
            <v>36935</v>
          </cell>
          <cell r="AW3702">
            <v>7.88</v>
          </cell>
          <cell r="AX3702">
            <v>11</v>
          </cell>
          <cell r="AY3702">
            <v>52.03</v>
          </cell>
          <cell r="AZ3702" t="str">
            <v>NA</v>
          </cell>
          <cell r="BA3702">
            <v>42053</v>
          </cell>
          <cell r="BB3702">
            <v>36868</v>
          </cell>
          <cell r="BC3702">
            <v>7.88</v>
          </cell>
          <cell r="BD3702">
            <v>11</v>
          </cell>
          <cell r="BE3702">
            <v>52.03</v>
          </cell>
          <cell r="BF3702">
            <v>42460</v>
          </cell>
          <cell r="BG3702">
            <v>703578</v>
          </cell>
          <cell r="BH3702" t="str">
            <v>Average</v>
          </cell>
          <cell r="BI3702" t="str">
            <v>Limited-Issue Rider</v>
          </cell>
          <cell r="BJ3702" t="str">
            <v>Settled</v>
          </cell>
          <cell r="BK3702" t="str">
            <v>No</v>
          </cell>
          <cell r="BL3702" t="str">
            <v>No</v>
          </cell>
        </row>
        <row r="3703">
          <cell r="AE3703">
            <v>344</v>
          </cell>
          <cell r="AF3703">
            <v>0</v>
          </cell>
          <cell r="AG3703">
            <v>1</v>
          </cell>
          <cell r="AH3703">
            <v>1</v>
          </cell>
          <cell r="AI3703">
            <v>1</v>
          </cell>
          <cell r="AJ3703">
            <v>0</v>
          </cell>
          <cell r="AL3703">
            <v>55</v>
          </cell>
          <cell r="AM3703">
            <v>222</v>
          </cell>
          <cell r="AO3703" t="str">
            <v>C-PUE-2014-00050 (Rider B)</v>
          </cell>
          <cell r="AP3703">
            <v>2697</v>
          </cell>
          <cell r="AQ3703" t="str">
            <v>VA</v>
          </cell>
          <cell r="AR3703" t="str">
            <v>Virginia Electric and Power Company</v>
          </cell>
          <cell r="AS3703" t="str">
            <v>D</v>
          </cell>
          <cell r="AT3703" t="str">
            <v>Electric</v>
          </cell>
          <cell r="AU3703">
            <v>41806</v>
          </cell>
          <cell r="AV3703">
            <v>-2226</v>
          </cell>
          <cell r="AW3703" t="str">
            <v>NA</v>
          </cell>
          <cell r="AX3703">
            <v>12</v>
          </cell>
          <cell r="AY3703">
            <v>52.03</v>
          </cell>
          <cell r="AZ3703">
            <v>102557</v>
          </cell>
          <cell r="BA3703">
            <v>42075</v>
          </cell>
          <cell r="BB3703">
            <v>-6400</v>
          </cell>
          <cell r="BC3703">
            <v>8.4</v>
          </cell>
          <cell r="BD3703">
            <v>12</v>
          </cell>
          <cell r="BE3703">
            <v>52.03</v>
          </cell>
          <cell r="BF3703">
            <v>42460</v>
          </cell>
          <cell r="BG3703">
            <v>102557</v>
          </cell>
          <cell r="BH3703" t="str">
            <v>Average</v>
          </cell>
          <cell r="BI3703" t="str">
            <v>Limited-Issue Rider</v>
          </cell>
          <cell r="BJ3703" t="str">
            <v>Settled</v>
          </cell>
          <cell r="BK3703" t="str">
            <v>No</v>
          </cell>
          <cell r="BL3703" t="str">
            <v>No</v>
          </cell>
        </row>
        <row r="3704">
          <cell r="AE3704">
            <v>344</v>
          </cell>
          <cell r="AF3704">
            <v>0</v>
          </cell>
          <cell r="AG3704">
            <v>1</v>
          </cell>
          <cell r="AH3704">
            <v>1</v>
          </cell>
          <cell r="AI3704">
            <v>1</v>
          </cell>
          <cell r="AJ3704">
            <v>0</v>
          </cell>
          <cell r="AL3704">
            <v>55</v>
          </cell>
          <cell r="AM3704">
            <v>222</v>
          </cell>
          <cell r="AO3704" t="str">
            <v>C-PUE-2014-00052 (Rider R)</v>
          </cell>
          <cell r="AP3704">
            <v>2698</v>
          </cell>
          <cell r="AQ3704" t="str">
            <v>VA</v>
          </cell>
          <cell r="AR3704" t="str">
            <v>Virginia Electric and Power Company</v>
          </cell>
          <cell r="AS3704" t="str">
            <v>D</v>
          </cell>
          <cell r="AT3704" t="str">
            <v>Electric</v>
          </cell>
          <cell r="AU3704">
            <v>41806</v>
          </cell>
          <cell r="AV3704">
            <v>13500</v>
          </cell>
          <cell r="AW3704">
            <v>7.88</v>
          </cell>
          <cell r="AX3704">
            <v>11</v>
          </cell>
          <cell r="AY3704">
            <v>52.03</v>
          </cell>
          <cell r="AZ3704">
            <v>372414</v>
          </cell>
          <cell r="BA3704">
            <v>42075</v>
          </cell>
          <cell r="BB3704">
            <v>11400</v>
          </cell>
          <cell r="BC3704">
            <v>7.88</v>
          </cell>
          <cell r="BD3704">
            <v>11</v>
          </cell>
          <cell r="BE3704">
            <v>52.03</v>
          </cell>
          <cell r="BF3704">
            <v>42460</v>
          </cell>
          <cell r="BG3704">
            <v>373082</v>
          </cell>
          <cell r="BH3704" t="str">
            <v>Average</v>
          </cell>
          <cell r="BI3704" t="str">
            <v>Limited-Issue Rider</v>
          </cell>
          <cell r="BJ3704" t="str">
            <v>Settled</v>
          </cell>
          <cell r="BK3704" t="str">
            <v>No</v>
          </cell>
          <cell r="BL3704" t="str">
            <v>No</v>
          </cell>
        </row>
        <row r="3705">
          <cell r="AE3705">
            <v>344</v>
          </cell>
          <cell r="AF3705">
            <v>0</v>
          </cell>
          <cell r="AG3705">
            <v>1</v>
          </cell>
          <cell r="AH3705">
            <v>1</v>
          </cell>
          <cell r="AI3705">
            <v>1</v>
          </cell>
          <cell r="AJ3705">
            <v>0</v>
          </cell>
          <cell r="AL3705">
            <v>55</v>
          </cell>
          <cell r="AM3705">
            <v>222</v>
          </cell>
          <cell r="AO3705" t="str">
            <v>C-PUE-2014-00051 (Rider S)</v>
          </cell>
          <cell r="AP3705">
            <v>2699</v>
          </cell>
          <cell r="AQ3705" t="str">
            <v>VA</v>
          </cell>
          <cell r="AR3705" t="str">
            <v>Virginia Electric and Power Company</v>
          </cell>
          <cell r="AS3705" t="str">
            <v>D</v>
          </cell>
          <cell r="AT3705" t="str">
            <v>Electric</v>
          </cell>
          <cell r="AU3705">
            <v>41806</v>
          </cell>
          <cell r="AV3705">
            <v>5800</v>
          </cell>
          <cell r="AW3705">
            <v>7.88</v>
          </cell>
          <cell r="AX3705">
            <v>11</v>
          </cell>
          <cell r="AY3705">
            <v>52.03</v>
          </cell>
          <cell r="AZ3705">
            <v>1215592</v>
          </cell>
          <cell r="BA3705">
            <v>42075</v>
          </cell>
          <cell r="BB3705">
            <v>5800</v>
          </cell>
          <cell r="BC3705">
            <v>7.88</v>
          </cell>
          <cell r="BD3705">
            <v>11</v>
          </cell>
          <cell r="BE3705">
            <v>52.03</v>
          </cell>
          <cell r="BF3705">
            <v>42460</v>
          </cell>
          <cell r="BG3705">
            <v>1215592</v>
          </cell>
          <cell r="BH3705" t="str">
            <v>Average</v>
          </cell>
          <cell r="BI3705" t="str">
            <v>Limited-Issue Rider</v>
          </cell>
          <cell r="BJ3705" t="str">
            <v>Settled</v>
          </cell>
          <cell r="BK3705" t="str">
            <v>No</v>
          </cell>
          <cell r="BL3705" t="str">
            <v>No</v>
          </cell>
        </row>
        <row r="3706">
          <cell r="AE3706">
            <v>344</v>
          </cell>
          <cell r="AF3706">
            <v>0</v>
          </cell>
          <cell r="AG3706">
            <v>1</v>
          </cell>
          <cell r="AH3706">
            <v>1</v>
          </cell>
          <cell r="AI3706">
            <v>1</v>
          </cell>
          <cell r="AJ3706">
            <v>0</v>
          </cell>
          <cell r="AL3706">
            <v>55</v>
          </cell>
          <cell r="AM3706">
            <v>222</v>
          </cell>
          <cell r="AO3706" t="str">
            <v>C-PUE-2015-00027</v>
          </cell>
          <cell r="AP3706">
            <v>2781</v>
          </cell>
          <cell r="AQ3706" t="str">
            <v>VA</v>
          </cell>
          <cell r="AR3706" t="str">
            <v>Virginia Electric and Power Company</v>
          </cell>
          <cell r="AS3706" t="str">
            <v>D</v>
          </cell>
          <cell r="AT3706" t="str">
            <v>Electric</v>
          </cell>
          <cell r="AU3706">
            <v>42094</v>
          </cell>
          <cell r="AV3706">
            <v>0</v>
          </cell>
          <cell r="AW3706" t="str">
            <v>NA</v>
          </cell>
          <cell r="AX3706" t="str">
            <v>NA</v>
          </cell>
          <cell r="AY3706" t="str">
            <v>NA</v>
          </cell>
          <cell r="AZ3706">
            <v>8921000</v>
          </cell>
          <cell r="BA3706">
            <v>42331</v>
          </cell>
          <cell r="BB3706">
            <v>0</v>
          </cell>
          <cell r="BC3706" t="str">
            <v>NA</v>
          </cell>
          <cell r="BD3706" t="str">
            <v>NA</v>
          </cell>
          <cell r="BE3706" t="str">
            <v>NA</v>
          </cell>
          <cell r="BF3706">
            <v>42004</v>
          </cell>
          <cell r="BG3706" t="str">
            <v>NA</v>
          </cell>
          <cell r="BI3706" t="str">
            <v>Vertically Integrated</v>
          </cell>
          <cell r="BJ3706" t="str">
            <v>Fully Litigated</v>
          </cell>
          <cell r="BK3706" t="str">
            <v>No</v>
          </cell>
          <cell r="BL3706" t="str">
            <v>No</v>
          </cell>
        </row>
        <row r="3707">
          <cell r="AE3707">
            <v>344</v>
          </cell>
          <cell r="AF3707">
            <v>0</v>
          </cell>
          <cell r="AG3707">
            <v>1</v>
          </cell>
          <cell r="AH3707">
            <v>1</v>
          </cell>
          <cell r="AI3707">
            <v>1</v>
          </cell>
          <cell r="AJ3707">
            <v>0</v>
          </cell>
          <cell r="AL3707">
            <v>55</v>
          </cell>
          <cell r="AM3707">
            <v>222</v>
          </cell>
          <cell r="AO3707" t="str">
            <v>C-PUE-2014-00103 (Rider BW)</v>
          </cell>
          <cell r="AP3707">
            <v>2825</v>
          </cell>
          <cell r="AQ3707" t="str">
            <v>VA</v>
          </cell>
          <cell r="AR3707" t="str">
            <v>Virginia Electric and Power Company</v>
          </cell>
          <cell r="AS3707" t="str">
            <v>D</v>
          </cell>
          <cell r="AT3707" t="str">
            <v>Electric</v>
          </cell>
          <cell r="AU3707">
            <v>41943</v>
          </cell>
          <cell r="AV3707">
            <v>60532</v>
          </cell>
          <cell r="AW3707">
            <v>7.88</v>
          </cell>
          <cell r="AX3707">
            <v>11</v>
          </cell>
          <cell r="AY3707">
            <v>52.03</v>
          </cell>
          <cell r="AZ3707">
            <v>939676</v>
          </cell>
          <cell r="BA3707">
            <v>42115</v>
          </cell>
          <cell r="BB3707">
            <v>60532</v>
          </cell>
          <cell r="BC3707">
            <v>7.88</v>
          </cell>
          <cell r="BD3707">
            <v>11</v>
          </cell>
          <cell r="BE3707">
            <v>52.03</v>
          </cell>
          <cell r="BF3707">
            <v>42613</v>
          </cell>
          <cell r="BG3707">
            <v>939676</v>
          </cell>
          <cell r="BH3707" t="str">
            <v>Average</v>
          </cell>
          <cell r="BI3707" t="str">
            <v>Limited-Issue Rider</v>
          </cell>
          <cell r="BJ3707" t="str">
            <v>Settled</v>
          </cell>
          <cell r="BK3707" t="str">
            <v>No</v>
          </cell>
          <cell r="BL3707" t="str">
            <v>No</v>
          </cell>
        </row>
        <row r="3708">
          <cell r="AE3708">
            <v>344</v>
          </cell>
          <cell r="AF3708">
            <v>0</v>
          </cell>
          <cell r="AG3708">
            <v>1</v>
          </cell>
          <cell r="AH3708">
            <v>1</v>
          </cell>
          <cell r="AI3708">
            <v>1</v>
          </cell>
          <cell r="AJ3708">
            <v>0</v>
          </cell>
          <cell r="AL3708">
            <v>55</v>
          </cell>
          <cell r="AM3708">
            <v>222</v>
          </cell>
          <cell r="AO3708" t="str">
            <v>C-PUE-2015-00058 (Rider B)</v>
          </cell>
          <cell r="AP3708">
            <v>2827</v>
          </cell>
          <cell r="AQ3708" t="str">
            <v>VA</v>
          </cell>
          <cell r="AR3708" t="str">
            <v>Virginia Electric and Power Company</v>
          </cell>
          <cell r="AS3708" t="str">
            <v>D</v>
          </cell>
          <cell r="AT3708" t="str">
            <v>Electric</v>
          </cell>
          <cell r="AU3708">
            <v>42156</v>
          </cell>
          <cell r="AV3708">
            <v>21347</v>
          </cell>
          <cell r="AW3708">
            <v>8.1</v>
          </cell>
          <cell r="AX3708">
            <v>12</v>
          </cell>
          <cell r="AY3708">
            <v>49.99</v>
          </cell>
          <cell r="AZ3708">
            <v>126622</v>
          </cell>
          <cell r="BA3708">
            <v>42429</v>
          </cell>
          <cell r="BB3708">
            <v>21000</v>
          </cell>
          <cell r="BC3708">
            <v>7.9</v>
          </cell>
          <cell r="BD3708">
            <v>11.6</v>
          </cell>
          <cell r="BE3708">
            <v>49.99</v>
          </cell>
          <cell r="BF3708">
            <v>42825</v>
          </cell>
          <cell r="BG3708">
            <v>131701</v>
          </cell>
          <cell r="BH3708" t="str">
            <v>Average</v>
          </cell>
          <cell r="BI3708" t="str">
            <v>Limited-Issue Rider</v>
          </cell>
          <cell r="BJ3708" t="str">
            <v>Fully Litigated</v>
          </cell>
          <cell r="BK3708" t="str">
            <v>No</v>
          </cell>
          <cell r="BL3708" t="str">
            <v>No</v>
          </cell>
        </row>
        <row r="3709">
          <cell r="AE3709">
            <v>344</v>
          </cell>
          <cell r="AF3709">
            <v>0</v>
          </cell>
          <cell r="AG3709">
            <v>1</v>
          </cell>
          <cell r="AH3709">
            <v>1</v>
          </cell>
          <cell r="AI3709">
            <v>1</v>
          </cell>
          <cell r="AJ3709">
            <v>0</v>
          </cell>
          <cell r="AL3709">
            <v>55</v>
          </cell>
          <cell r="AM3709">
            <v>222</v>
          </cell>
          <cell r="AO3709" t="str">
            <v>C-PUE-2015-00059 (Rider R)</v>
          </cell>
          <cell r="AP3709">
            <v>2828</v>
          </cell>
          <cell r="AQ3709" t="str">
            <v>VA</v>
          </cell>
          <cell r="AR3709" t="str">
            <v>Virginia Electric and Power Company</v>
          </cell>
          <cell r="AS3709" t="str">
            <v>D</v>
          </cell>
          <cell r="AT3709" t="str">
            <v>Electric</v>
          </cell>
          <cell r="AU3709">
            <v>42156</v>
          </cell>
          <cell r="AV3709">
            <v>-7800</v>
          </cell>
          <cell r="AW3709">
            <v>7.6</v>
          </cell>
          <cell r="AX3709">
            <v>11</v>
          </cell>
          <cell r="AY3709">
            <v>49.99</v>
          </cell>
          <cell r="AZ3709">
            <v>353900</v>
          </cell>
          <cell r="BA3709">
            <v>42429</v>
          </cell>
          <cell r="BB3709">
            <v>-9266</v>
          </cell>
          <cell r="BC3709">
            <v>7.4</v>
          </cell>
          <cell r="BD3709">
            <v>10.6</v>
          </cell>
          <cell r="BE3709">
            <v>49.99</v>
          </cell>
          <cell r="BF3709">
            <v>42825</v>
          </cell>
          <cell r="BG3709">
            <v>355696</v>
          </cell>
          <cell r="BH3709" t="str">
            <v>Average</v>
          </cell>
          <cell r="BI3709" t="str">
            <v>Limited-Issue Rider</v>
          </cell>
          <cell r="BJ3709" t="str">
            <v>Fully Litigated</v>
          </cell>
          <cell r="BK3709" t="str">
            <v>No</v>
          </cell>
          <cell r="BL3709" t="str">
            <v>No</v>
          </cell>
        </row>
        <row r="3710">
          <cell r="AE3710">
            <v>344</v>
          </cell>
          <cell r="AF3710">
            <v>0</v>
          </cell>
          <cell r="AG3710">
            <v>1</v>
          </cell>
          <cell r="AH3710">
            <v>1</v>
          </cell>
          <cell r="AI3710">
            <v>1</v>
          </cell>
          <cell r="AJ3710">
            <v>0</v>
          </cell>
          <cell r="AL3710">
            <v>55</v>
          </cell>
          <cell r="AM3710">
            <v>222</v>
          </cell>
          <cell r="AO3710" t="str">
            <v>C-PUE-2015-00060 (Rider S)</v>
          </cell>
          <cell r="AP3710">
            <v>2829</v>
          </cell>
          <cell r="AQ3710" t="str">
            <v>VA</v>
          </cell>
          <cell r="AR3710" t="str">
            <v>Virginia Electric and Power Company</v>
          </cell>
          <cell r="AS3710" t="str">
            <v>D</v>
          </cell>
          <cell r="AT3710" t="str">
            <v>Electric</v>
          </cell>
          <cell r="AU3710">
            <v>42156</v>
          </cell>
          <cell r="AV3710">
            <v>11500</v>
          </cell>
          <cell r="AW3710">
            <v>7.6</v>
          </cell>
          <cell r="AX3710">
            <v>11</v>
          </cell>
          <cell r="AY3710">
            <v>49.99</v>
          </cell>
          <cell r="AZ3710">
            <v>1211590</v>
          </cell>
          <cell r="BA3710">
            <v>42429</v>
          </cell>
          <cell r="BB3710">
            <v>6640</v>
          </cell>
          <cell r="BC3710">
            <v>7.4</v>
          </cell>
          <cell r="BD3710">
            <v>10.6</v>
          </cell>
          <cell r="BE3710">
            <v>49.99</v>
          </cell>
          <cell r="BF3710">
            <v>42825</v>
          </cell>
          <cell r="BG3710">
            <v>1219406</v>
          </cell>
          <cell r="BH3710" t="str">
            <v>Average</v>
          </cell>
          <cell r="BI3710" t="str">
            <v>Limited-Issue Rider</v>
          </cell>
          <cell r="BJ3710" t="str">
            <v>Fully Litigated</v>
          </cell>
          <cell r="BK3710" t="str">
            <v>No</v>
          </cell>
          <cell r="BL3710" t="str">
            <v>No</v>
          </cell>
        </row>
        <row r="3711">
          <cell r="AE3711">
            <v>344</v>
          </cell>
          <cell r="AF3711">
            <v>0</v>
          </cell>
          <cell r="AG3711">
            <v>1</v>
          </cell>
          <cell r="AH3711">
            <v>1</v>
          </cell>
          <cell r="AI3711">
            <v>1</v>
          </cell>
          <cell r="AJ3711">
            <v>0</v>
          </cell>
          <cell r="AL3711">
            <v>55</v>
          </cell>
          <cell r="AM3711">
            <v>222</v>
          </cell>
          <cell r="AO3711" t="str">
            <v>C-PUE-2015-00061 (Rider W)</v>
          </cell>
          <cell r="AP3711">
            <v>2830</v>
          </cell>
          <cell r="AQ3711" t="str">
            <v>VA</v>
          </cell>
          <cell r="AR3711" t="str">
            <v>Virginia Electric and Power Company</v>
          </cell>
          <cell r="AS3711" t="str">
            <v>D</v>
          </cell>
          <cell r="AT3711" t="str">
            <v>Electric</v>
          </cell>
          <cell r="AU3711">
            <v>42156</v>
          </cell>
          <cell r="AV3711">
            <v>-15485</v>
          </cell>
          <cell r="AW3711">
            <v>7.6</v>
          </cell>
          <cell r="AX3711">
            <v>11</v>
          </cell>
          <cell r="AY3711">
            <v>49.99</v>
          </cell>
          <cell r="AZ3711">
            <v>645405</v>
          </cell>
          <cell r="BA3711">
            <v>42429</v>
          </cell>
          <cell r="BB3711">
            <v>-16772</v>
          </cell>
          <cell r="BC3711">
            <v>7.4</v>
          </cell>
          <cell r="BD3711">
            <v>10.6</v>
          </cell>
          <cell r="BE3711">
            <v>49.99</v>
          </cell>
          <cell r="BF3711">
            <v>42825</v>
          </cell>
          <cell r="BG3711">
            <v>655745</v>
          </cell>
          <cell r="BH3711" t="str">
            <v>Average</v>
          </cell>
          <cell r="BI3711" t="str">
            <v>Limited-Issue Rider</v>
          </cell>
          <cell r="BJ3711" t="str">
            <v>Fully Litigated</v>
          </cell>
          <cell r="BK3711" t="str">
            <v>No</v>
          </cell>
          <cell r="BL3711" t="str">
            <v>No</v>
          </cell>
        </row>
        <row r="3712">
          <cell r="AE3712">
            <v>344</v>
          </cell>
          <cell r="AF3712">
            <v>0</v>
          </cell>
          <cell r="AG3712">
            <v>1</v>
          </cell>
          <cell r="AH3712">
            <v>1</v>
          </cell>
          <cell r="AI3712">
            <v>1</v>
          </cell>
          <cell r="AJ3712">
            <v>0</v>
          </cell>
          <cell r="AL3712">
            <v>55</v>
          </cell>
          <cell r="AM3712">
            <v>222</v>
          </cell>
          <cell r="AO3712" t="str">
            <v>C-PUE-2015-00063</v>
          </cell>
          <cell r="AP3712">
            <v>2831</v>
          </cell>
          <cell r="AQ3712" t="str">
            <v>VA</v>
          </cell>
          <cell r="AR3712" t="str">
            <v>Kentucky Utilities Company</v>
          </cell>
          <cell r="AS3712" t="str">
            <v>PPL</v>
          </cell>
          <cell r="AT3712" t="str">
            <v>Electric</v>
          </cell>
          <cell r="AU3712">
            <v>42185</v>
          </cell>
          <cell r="AV3712">
            <v>7155.9359999999997</v>
          </cell>
          <cell r="AW3712">
            <v>7.51</v>
          </cell>
          <cell r="AX3712">
            <v>10.5</v>
          </cell>
          <cell r="AY3712">
            <v>54.07</v>
          </cell>
          <cell r="AZ3712">
            <v>222177.304</v>
          </cell>
          <cell r="BA3712">
            <v>42402</v>
          </cell>
          <cell r="BB3712">
            <v>5499.9870000000001</v>
          </cell>
          <cell r="BC3712" t="str">
            <v>NA</v>
          </cell>
          <cell r="BD3712" t="str">
            <v>NA</v>
          </cell>
          <cell r="BE3712" t="str">
            <v>NA</v>
          </cell>
          <cell r="BF3712">
            <v>42004</v>
          </cell>
          <cell r="BG3712" t="str">
            <v>NA</v>
          </cell>
          <cell r="BI3712" t="str">
            <v>Vertically Integrated</v>
          </cell>
          <cell r="BJ3712" t="str">
            <v>Settled</v>
          </cell>
          <cell r="BK3712" t="str">
            <v>No</v>
          </cell>
          <cell r="BL3712" t="str">
            <v>No</v>
          </cell>
        </row>
        <row r="3713">
          <cell r="AE3713">
            <v>344</v>
          </cell>
          <cell r="AF3713">
            <v>0</v>
          </cell>
          <cell r="AG3713">
            <v>1</v>
          </cell>
          <cell r="AH3713">
            <v>1</v>
          </cell>
          <cell r="AI3713">
            <v>1</v>
          </cell>
          <cell r="AJ3713">
            <v>0</v>
          </cell>
          <cell r="AL3713">
            <v>55</v>
          </cell>
          <cell r="AM3713">
            <v>222</v>
          </cell>
          <cell r="AO3713" t="str">
            <v>C-PUE-2015-00075 (Rider GV)</v>
          </cell>
          <cell r="AP3713">
            <v>2844</v>
          </cell>
          <cell r="AQ3713" t="str">
            <v>VA</v>
          </cell>
          <cell r="AR3713" t="str">
            <v>Virginia Electric and Power Company</v>
          </cell>
          <cell r="AS3713" t="str">
            <v>D</v>
          </cell>
          <cell r="AT3713" t="str">
            <v>Electric</v>
          </cell>
          <cell r="AU3713">
            <v>42186</v>
          </cell>
          <cell r="AV3713">
            <v>41643</v>
          </cell>
          <cell r="AW3713">
            <v>7.1</v>
          </cell>
          <cell r="AX3713">
            <v>10</v>
          </cell>
          <cell r="AY3713">
            <v>49.99</v>
          </cell>
          <cell r="AZ3713">
            <v>389204</v>
          </cell>
          <cell r="BA3713">
            <v>42458</v>
          </cell>
          <cell r="BB3713">
            <v>40361</v>
          </cell>
          <cell r="BC3713">
            <v>6.9</v>
          </cell>
          <cell r="BD3713">
            <v>9.6</v>
          </cell>
          <cell r="BE3713">
            <v>49.99</v>
          </cell>
          <cell r="BF3713">
            <v>42825</v>
          </cell>
          <cell r="BG3713">
            <v>389088</v>
          </cell>
          <cell r="BH3713" t="str">
            <v>Average</v>
          </cell>
          <cell r="BI3713" t="str">
            <v>Limited-Issue Rider</v>
          </cell>
          <cell r="BJ3713" t="str">
            <v>Fully Litigated</v>
          </cell>
          <cell r="BK3713" t="str">
            <v>No</v>
          </cell>
          <cell r="BL3713" t="str">
            <v>No</v>
          </cell>
        </row>
        <row r="3714">
          <cell r="AE3714">
            <v>344</v>
          </cell>
          <cell r="AF3714">
            <v>0</v>
          </cell>
          <cell r="AG3714">
            <v>1</v>
          </cell>
          <cell r="AH3714">
            <v>1</v>
          </cell>
          <cell r="AI3714">
            <v>1</v>
          </cell>
          <cell r="AJ3714">
            <v>0</v>
          </cell>
          <cell r="AL3714">
            <v>55</v>
          </cell>
          <cell r="AM3714">
            <v>222</v>
          </cell>
          <cell r="AO3714" t="str">
            <v>C-PUE-2015-00102 (Rider BW)</v>
          </cell>
          <cell r="AP3714">
            <v>2860</v>
          </cell>
          <cell r="AQ3714" t="str">
            <v>VA</v>
          </cell>
          <cell r="AR3714" t="str">
            <v>Virginia Electric and Power Company</v>
          </cell>
          <cell r="AS3714" t="str">
            <v>D</v>
          </cell>
          <cell r="AT3714" t="str">
            <v>Electric</v>
          </cell>
          <cell r="AU3714">
            <v>42278</v>
          </cell>
          <cell r="AV3714">
            <v>-23000</v>
          </cell>
          <cell r="AW3714">
            <v>7.4</v>
          </cell>
          <cell r="AX3714">
            <v>10.6</v>
          </cell>
          <cell r="AY3714">
            <v>49.99</v>
          </cell>
          <cell r="AZ3714">
            <v>825004</v>
          </cell>
          <cell r="BA3714">
            <v>42551</v>
          </cell>
          <cell r="BB3714">
            <v>-25700</v>
          </cell>
          <cell r="BC3714">
            <v>7.4</v>
          </cell>
          <cell r="BD3714">
            <v>10.6</v>
          </cell>
          <cell r="BE3714">
            <v>49.99</v>
          </cell>
          <cell r="BF3714">
            <v>42978</v>
          </cell>
          <cell r="BG3714">
            <v>825004</v>
          </cell>
          <cell r="BH3714" t="str">
            <v>Average</v>
          </cell>
          <cell r="BI3714" t="str">
            <v>Limited-Issue Rider</v>
          </cell>
          <cell r="BJ3714" t="str">
            <v>Fully Litigated</v>
          </cell>
          <cell r="BK3714" t="str">
            <v>No</v>
          </cell>
          <cell r="BL3714" t="str">
            <v>No</v>
          </cell>
        </row>
        <row r="3715">
          <cell r="AE3715">
            <v>344</v>
          </cell>
          <cell r="AF3715">
            <v>0</v>
          </cell>
          <cell r="AG3715">
            <v>1</v>
          </cell>
          <cell r="AH3715">
            <v>1</v>
          </cell>
          <cell r="AI3715">
            <v>1</v>
          </cell>
          <cell r="AJ3715">
            <v>0</v>
          </cell>
          <cell r="AL3715">
            <v>55</v>
          </cell>
          <cell r="AM3715">
            <v>222</v>
          </cell>
          <cell r="AO3715" t="str">
            <v>C-PUE-2015-00114 (Rider U)</v>
          </cell>
          <cell r="AP3715">
            <v>2900</v>
          </cell>
          <cell r="AQ3715" t="str">
            <v>VA</v>
          </cell>
          <cell r="AR3715" t="str">
            <v>Virginia Electric and Power Company</v>
          </cell>
          <cell r="AS3715" t="str">
            <v>D</v>
          </cell>
          <cell r="AT3715" t="str">
            <v>Electric</v>
          </cell>
          <cell r="AU3715">
            <v>42339</v>
          </cell>
          <cell r="AV3715">
            <v>24329</v>
          </cell>
          <cell r="AW3715">
            <v>7.1</v>
          </cell>
          <cell r="AX3715">
            <v>10</v>
          </cell>
          <cell r="AY3715">
            <v>49.99</v>
          </cell>
          <cell r="AZ3715">
            <v>120935</v>
          </cell>
          <cell r="BA3715">
            <v>42604</v>
          </cell>
          <cell r="BB3715">
            <v>21300</v>
          </cell>
          <cell r="BC3715" t="str">
            <v>NA</v>
          </cell>
          <cell r="BD3715" t="str">
            <v>NA</v>
          </cell>
          <cell r="BE3715" t="str">
            <v>NA</v>
          </cell>
          <cell r="BF3715">
            <v>42978</v>
          </cell>
          <cell r="BG3715" t="str">
            <v>NA</v>
          </cell>
          <cell r="BI3715" t="str">
            <v>Limited-Issue Rider</v>
          </cell>
          <cell r="BJ3715" t="str">
            <v>Settled</v>
          </cell>
          <cell r="BK3715" t="str">
            <v>No</v>
          </cell>
          <cell r="BL3715" t="str">
            <v>No</v>
          </cell>
        </row>
        <row r="3716">
          <cell r="AE3716">
            <v>344</v>
          </cell>
          <cell r="AF3716">
            <v>0</v>
          </cell>
          <cell r="AG3716">
            <v>1</v>
          </cell>
          <cell r="AH3716">
            <v>1</v>
          </cell>
          <cell r="AI3716">
            <v>1</v>
          </cell>
          <cell r="AJ3716">
            <v>0</v>
          </cell>
          <cell r="AL3716">
            <v>55</v>
          </cell>
          <cell r="AM3716">
            <v>222</v>
          </cell>
          <cell r="AO3716" t="str">
            <v>C-PUE-2016-00024 (G-RAC)</v>
          </cell>
          <cell r="AP3716">
            <v>2925</v>
          </cell>
          <cell r="AQ3716" t="str">
            <v>VA</v>
          </cell>
          <cell r="AR3716" t="str">
            <v>Appalachian Power Company</v>
          </cell>
          <cell r="AS3716" t="str">
            <v>AEP</v>
          </cell>
          <cell r="AT3716" t="str">
            <v>Electric</v>
          </cell>
          <cell r="AU3716">
            <v>42460</v>
          </cell>
          <cell r="AV3716">
            <v>3400</v>
          </cell>
          <cell r="AW3716">
            <v>7.62</v>
          </cell>
          <cell r="AX3716">
            <v>10.7</v>
          </cell>
          <cell r="AY3716">
            <v>47.2</v>
          </cell>
          <cell r="AZ3716">
            <v>163129.79200000002</v>
          </cell>
          <cell r="BA3716">
            <v>42734</v>
          </cell>
          <cell r="BB3716">
            <v>3300</v>
          </cell>
          <cell r="BC3716">
            <v>7.3</v>
          </cell>
          <cell r="BD3716">
            <v>10</v>
          </cell>
          <cell r="BE3716">
            <v>47.22</v>
          </cell>
          <cell r="BF3716">
            <v>43100</v>
          </cell>
          <cell r="BG3716">
            <v>164006.84</v>
          </cell>
          <cell r="BH3716" t="str">
            <v>Average</v>
          </cell>
          <cell r="BI3716" t="str">
            <v>Limited-Issue Rider</v>
          </cell>
          <cell r="BJ3716" t="str">
            <v>Settled</v>
          </cell>
          <cell r="BK3716" t="str">
            <v>No</v>
          </cell>
          <cell r="BL3716" t="str">
            <v>No</v>
          </cell>
        </row>
        <row r="3717">
          <cell r="AE3717">
            <v>344</v>
          </cell>
          <cell r="AF3717">
            <v>0</v>
          </cell>
          <cell r="AG3717">
            <v>1</v>
          </cell>
          <cell r="AH3717">
            <v>1</v>
          </cell>
          <cell r="AI3717">
            <v>1</v>
          </cell>
          <cell r="AJ3717">
            <v>1</v>
          </cell>
          <cell r="AL3717">
            <v>55</v>
          </cell>
          <cell r="AM3717">
            <v>222</v>
          </cell>
          <cell r="AO3717" t="str">
            <v>C-PUE-2016-00033</v>
          </cell>
          <cell r="AP3717">
            <v>2945</v>
          </cell>
          <cell r="AQ3717" t="str">
            <v>VA</v>
          </cell>
          <cell r="AR3717" t="str">
            <v>Columbia Gas of Virginia, Incorporated</v>
          </cell>
          <cell r="AS3717" t="str">
            <v>NI</v>
          </cell>
          <cell r="AT3717" t="str">
            <v>Natural Gas</v>
          </cell>
          <cell r="AU3717">
            <v>42489</v>
          </cell>
          <cell r="AV3717">
            <v>37042.462</v>
          </cell>
          <cell r="AW3717">
            <v>8.14</v>
          </cell>
          <cell r="AX3717">
            <v>11.25</v>
          </cell>
          <cell r="AY3717">
            <v>38.28</v>
          </cell>
          <cell r="AZ3717">
            <v>525042.473</v>
          </cell>
          <cell r="BA3717">
            <v>42811</v>
          </cell>
          <cell r="BB3717">
            <v>28500</v>
          </cell>
          <cell r="BC3717" t="str">
            <v>NA</v>
          </cell>
          <cell r="BD3717" t="str">
            <v>NA</v>
          </cell>
          <cell r="BE3717" t="str">
            <v>NA</v>
          </cell>
          <cell r="BF3717">
            <v>42369</v>
          </cell>
          <cell r="BG3717" t="str">
            <v>NA</v>
          </cell>
          <cell r="BI3717" t="str">
            <v>Distribution</v>
          </cell>
          <cell r="BJ3717" t="str">
            <v>Settled</v>
          </cell>
          <cell r="BK3717" t="str">
            <v>No</v>
          </cell>
          <cell r="BL3717" t="str">
            <v>Yes</v>
          </cell>
        </row>
        <row r="3718">
          <cell r="AE3718">
            <v>344</v>
          </cell>
          <cell r="AF3718">
            <v>0</v>
          </cell>
          <cell r="AG3718">
            <v>1</v>
          </cell>
          <cell r="AH3718">
            <v>1</v>
          </cell>
          <cell r="AI3718">
            <v>1</v>
          </cell>
          <cell r="AJ3718">
            <v>0</v>
          </cell>
          <cell r="AL3718">
            <v>55</v>
          </cell>
          <cell r="AM3718">
            <v>222</v>
          </cell>
          <cell r="AO3718" t="str">
            <v>C-PUE-2016-00059 (Rider B)</v>
          </cell>
          <cell r="AP3718">
            <v>2976</v>
          </cell>
          <cell r="AQ3718" t="str">
            <v>VA</v>
          </cell>
          <cell r="AR3718" t="str">
            <v>Virginia Electric and Power Company</v>
          </cell>
          <cell r="AS3718" t="str">
            <v>D</v>
          </cell>
          <cell r="AT3718" t="str">
            <v>Electric</v>
          </cell>
          <cell r="AU3718">
            <v>42522</v>
          </cell>
          <cell r="AV3718">
            <v>-1112</v>
          </cell>
          <cell r="AW3718">
            <v>8.27</v>
          </cell>
          <cell r="AX3718">
            <v>12.5</v>
          </cell>
          <cell r="AY3718">
            <v>49.49</v>
          </cell>
          <cell r="AZ3718">
            <v>139668</v>
          </cell>
          <cell r="BA3718">
            <v>42793</v>
          </cell>
          <cell r="BB3718">
            <v>-2361</v>
          </cell>
          <cell r="BC3718">
            <v>7.73</v>
          </cell>
          <cell r="BD3718">
            <v>11.4</v>
          </cell>
          <cell r="BE3718">
            <v>49.49</v>
          </cell>
          <cell r="BF3718">
            <v>43190</v>
          </cell>
          <cell r="BG3718">
            <v>139668</v>
          </cell>
          <cell r="BH3718" t="str">
            <v>Average</v>
          </cell>
          <cell r="BI3718" t="str">
            <v>Limited-Issue Rider</v>
          </cell>
          <cell r="BJ3718" t="str">
            <v>Fully Litigated</v>
          </cell>
          <cell r="BK3718" t="str">
            <v>No</v>
          </cell>
          <cell r="BL3718" t="str">
            <v>No</v>
          </cell>
        </row>
        <row r="3719">
          <cell r="AE3719">
            <v>344</v>
          </cell>
          <cell r="AF3719">
            <v>0</v>
          </cell>
          <cell r="AG3719">
            <v>1</v>
          </cell>
          <cell r="AH3719">
            <v>1</v>
          </cell>
          <cell r="AI3719">
            <v>1</v>
          </cell>
          <cell r="AJ3719">
            <v>0</v>
          </cell>
          <cell r="AL3719">
            <v>55</v>
          </cell>
          <cell r="AM3719">
            <v>222</v>
          </cell>
          <cell r="AO3719" t="str">
            <v>C-PUE-2016-00060 (Rider GV)</v>
          </cell>
          <cell r="AP3719">
            <v>2977</v>
          </cell>
          <cell r="AQ3719" t="str">
            <v>VA</v>
          </cell>
          <cell r="AR3719" t="str">
            <v>Virginia Electric and Power Company</v>
          </cell>
          <cell r="AS3719" t="str">
            <v>D</v>
          </cell>
          <cell r="AT3719" t="str">
            <v>Electric</v>
          </cell>
          <cell r="AU3719">
            <v>42522</v>
          </cell>
          <cell r="AV3719">
            <v>48800</v>
          </cell>
          <cell r="AW3719">
            <v>7.28</v>
          </cell>
          <cell r="AX3719">
            <v>10.5</v>
          </cell>
          <cell r="AY3719">
            <v>45.49</v>
          </cell>
          <cell r="AZ3719">
            <v>826931</v>
          </cell>
          <cell r="BA3719">
            <v>42793</v>
          </cell>
          <cell r="BB3719">
            <v>41437</v>
          </cell>
          <cell r="BC3719">
            <v>6.74</v>
          </cell>
          <cell r="BD3719">
            <v>9.4</v>
          </cell>
          <cell r="BE3719">
            <v>49.49</v>
          </cell>
          <cell r="BF3719">
            <v>43190</v>
          </cell>
          <cell r="BG3719">
            <v>826931</v>
          </cell>
          <cell r="BH3719" t="str">
            <v>Average</v>
          </cell>
          <cell r="BI3719" t="str">
            <v>Limited-Issue Rider</v>
          </cell>
          <cell r="BJ3719" t="str">
            <v>Fully Litigated</v>
          </cell>
          <cell r="BK3719" t="str">
            <v>No</v>
          </cell>
          <cell r="BL3719" t="str">
            <v>No</v>
          </cell>
        </row>
        <row r="3720">
          <cell r="AE3720">
            <v>344</v>
          </cell>
          <cell r="AF3720">
            <v>0</v>
          </cell>
          <cell r="AG3720">
            <v>1</v>
          </cell>
          <cell r="AH3720">
            <v>1</v>
          </cell>
          <cell r="AI3720">
            <v>1</v>
          </cell>
          <cell r="AJ3720">
            <v>0</v>
          </cell>
          <cell r="AL3720">
            <v>55</v>
          </cell>
          <cell r="AM3720">
            <v>222</v>
          </cell>
          <cell r="AO3720" t="str">
            <v>C-PUE-2016-00061 (Rider R)</v>
          </cell>
          <cell r="AP3720">
            <v>2978</v>
          </cell>
          <cell r="AQ3720" t="str">
            <v>VA</v>
          </cell>
          <cell r="AR3720" t="str">
            <v>Virginia Electric and Power Company</v>
          </cell>
          <cell r="AS3720" t="str">
            <v>D</v>
          </cell>
          <cell r="AT3720" t="str">
            <v>Electric</v>
          </cell>
          <cell r="AU3720">
            <v>42522</v>
          </cell>
          <cell r="AV3720">
            <v>920</v>
          </cell>
          <cell r="AW3720">
            <v>7.78</v>
          </cell>
          <cell r="AX3720">
            <v>11.5</v>
          </cell>
          <cell r="AY3720">
            <v>49.49</v>
          </cell>
          <cell r="AZ3720">
            <v>354981</v>
          </cell>
          <cell r="BA3720">
            <v>42793</v>
          </cell>
          <cell r="BB3720">
            <v>-2242</v>
          </cell>
          <cell r="BC3720">
            <v>7.24</v>
          </cell>
          <cell r="BD3720">
            <v>10.4</v>
          </cell>
          <cell r="BE3720">
            <v>49.49</v>
          </cell>
          <cell r="BF3720">
            <v>43190</v>
          </cell>
          <cell r="BG3720">
            <v>354981</v>
          </cell>
          <cell r="BH3720" t="str">
            <v>Average</v>
          </cell>
          <cell r="BI3720" t="str">
            <v>Limited-Issue Rider</v>
          </cell>
          <cell r="BJ3720" t="str">
            <v>Fully Litigated</v>
          </cell>
          <cell r="BK3720" t="str">
            <v>No</v>
          </cell>
          <cell r="BL3720" t="str">
            <v>No</v>
          </cell>
        </row>
        <row r="3721">
          <cell r="AE3721">
            <v>344</v>
          </cell>
          <cell r="AF3721">
            <v>0</v>
          </cell>
          <cell r="AG3721">
            <v>1</v>
          </cell>
          <cell r="AH3721">
            <v>1</v>
          </cell>
          <cell r="AI3721">
            <v>1</v>
          </cell>
          <cell r="AJ3721">
            <v>0</v>
          </cell>
          <cell r="AL3721">
            <v>55</v>
          </cell>
          <cell r="AM3721">
            <v>222</v>
          </cell>
          <cell r="AO3721" t="str">
            <v>C-PUE-2016-00062 (Rider S)</v>
          </cell>
          <cell r="AP3721">
            <v>2979</v>
          </cell>
          <cell r="AQ3721" t="str">
            <v>VA</v>
          </cell>
          <cell r="AR3721" t="str">
            <v>Virginia Electric and Power Company</v>
          </cell>
          <cell r="AS3721" t="str">
            <v>D</v>
          </cell>
          <cell r="AT3721" t="str">
            <v>Electric</v>
          </cell>
          <cell r="AU3721">
            <v>42522</v>
          </cell>
          <cell r="AV3721">
            <v>2521</v>
          </cell>
          <cell r="AW3721">
            <v>7.78</v>
          </cell>
          <cell r="AX3721">
            <v>11.5</v>
          </cell>
          <cell r="AY3721">
            <v>49.49</v>
          </cell>
          <cell r="AZ3721">
            <v>1214755</v>
          </cell>
          <cell r="BA3721">
            <v>42793</v>
          </cell>
          <cell r="BB3721">
            <v>-8504</v>
          </cell>
          <cell r="BC3721">
            <v>7.24</v>
          </cell>
          <cell r="BD3721">
            <v>10.4</v>
          </cell>
          <cell r="BE3721">
            <v>49.49</v>
          </cell>
          <cell r="BF3721">
            <v>43190</v>
          </cell>
          <cell r="BG3721">
            <v>1213707</v>
          </cell>
          <cell r="BH3721" t="str">
            <v>Average</v>
          </cell>
          <cell r="BI3721" t="str">
            <v>Limited-Issue Rider</v>
          </cell>
          <cell r="BJ3721" t="str">
            <v>Fully Litigated</v>
          </cell>
          <cell r="BK3721" t="str">
            <v>No</v>
          </cell>
          <cell r="BL3721" t="str">
            <v>No</v>
          </cell>
        </row>
        <row r="3722">
          <cell r="AE3722">
            <v>344</v>
          </cell>
          <cell r="AF3722">
            <v>0</v>
          </cell>
          <cell r="AG3722">
            <v>1</v>
          </cell>
          <cell r="AH3722">
            <v>1</v>
          </cell>
          <cell r="AI3722">
            <v>1</v>
          </cell>
          <cell r="AJ3722">
            <v>0</v>
          </cell>
          <cell r="AL3722">
            <v>55</v>
          </cell>
          <cell r="AM3722">
            <v>222</v>
          </cell>
          <cell r="AO3722" t="str">
            <v>C-PUE-2016-00063 (Rider W)</v>
          </cell>
          <cell r="AP3722">
            <v>2980</v>
          </cell>
          <cell r="AQ3722" t="str">
            <v>VA</v>
          </cell>
          <cell r="AR3722" t="str">
            <v>Virginia Electric and Power Company</v>
          </cell>
          <cell r="AS3722" t="str">
            <v>D</v>
          </cell>
          <cell r="AT3722" t="str">
            <v>Electric</v>
          </cell>
          <cell r="AU3722">
            <v>42522</v>
          </cell>
          <cell r="AV3722">
            <v>6250</v>
          </cell>
          <cell r="AW3722">
            <v>7.78</v>
          </cell>
          <cell r="AX3722">
            <v>11.5</v>
          </cell>
          <cell r="AY3722">
            <v>49.49</v>
          </cell>
          <cell r="AZ3722">
            <v>649068</v>
          </cell>
          <cell r="BA3722">
            <v>42793</v>
          </cell>
          <cell r="BB3722">
            <v>469</v>
          </cell>
          <cell r="BC3722">
            <v>7.24</v>
          </cell>
          <cell r="BD3722">
            <v>10.4</v>
          </cell>
          <cell r="BE3722">
            <v>49.49</v>
          </cell>
          <cell r="BF3722">
            <v>43190</v>
          </cell>
          <cell r="BG3722">
            <v>649068</v>
          </cell>
          <cell r="BH3722" t="str">
            <v>Average</v>
          </cell>
          <cell r="BI3722" t="str">
            <v>Limited-Issue Rider</v>
          </cell>
          <cell r="BJ3722" t="str">
            <v>Fully Litigated</v>
          </cell>
          <cell r="BK3722" t="str">
            <v>No</v>
          </cell>
          <cell r="BL3722" t="str">
            <v>No</v>
          </cell>
        </row>
        <row r="3723">
          <cell r="AE3723">
            <v>344</v>
          </cell>
          <cell r="AF3723">
            <v>0</v>
          </cell>
          <cell r="AG3723">
            <v>1</v>
          </cell>
          <cell r="AH3723">
            <v>1</v>
          </cell>
          <cell r="AI3723">
            <v>1</v>
          </cell>
          <cell r="AJ3723">
            <v>0</v>
          </cell>
          <cell r="AL3723">
            <v>55</v>
          </cell>
          <cell r="AM3723">
            <v>222</v>
          </cell>
          <cell r="AO3723" t="str">
            <v>C-PUE-2016-00038</v>
          </cell>
          <cell r="AP3723">
            <v>2982</v>
          </cell>
          <cell r="AQ3723" t="str">
            <v>VA</v>
          </cell>
          <cell r="AR3723" t="str">
            <v>Appalachian Power Company</v>
          </cell>
          <cell r="AS3723" t="str">
            <v>AEP</v>
          </cell>
          <cell r="AT3723" t="str">
            <v>Electric</v>
          </cell>
          <cell r="AU3723">
            <v>42460</v>
          </cell>
          <cell r="AV3723" t="str">
            <v>NA</v>
          </cell>
          <cell r="AW3723" t="str">
            <v>NA</v>
          </cell>
          <cell r="AX3723">
            <v>10.43</v>
          </cell>
          <cell r="AY3723" t="str">
            <v>NA</v>
          </cell>
          <cell r="AZ3723" t="str">
            <v>NA</v>
          </cell>
          <cell r="BA3723">
            <v>42649</v>
          </cell>
          <cell r="BB3723" t="str">
            <v>NA</v>
          </cell>
          <cell r="BC3723" t="str">
            <v>NA</v>
          </cell>
          <cell r="BD3723">
            <v>9.4</v>
          </cell>
          <cell r="BE3723" t="str">
            <v>NA</v>
          </cell>
          <cell r="BG3723" t="str">
            <v>NA</v>
          </cell>
          <cell r="BI3723" t="str">
            <v>Limited-Issue Rider</v>
          </cell>
          <cell r="BJ3723" t="str">
            <v>Fully Litigated</v>
          </cell>
          <cell r="BK3723" t="str">
            <v>No</v>
          </cell>
          <cell r="BL3723" t="str">
            <v>No</v>
          </cell>
        </row>
        <row r="3724">
          <cell r="AE3724">
            <v>344</v>
          </cell>
          <cell r="AF3724">
            <v>0</v>
          </cell>
          <cell r="AG3724">
            <v>1</v>
          </cell>
          <cell r="AH3724">
            <v>1</v>
          </cell>
          <cell r="AI3724">
            <v>1</v>
          </cell>
          <cell r="AJ3724">
            <v>1</v>
          </cell>
          <cell r="AL3724">
            <v>55</v>
          </cell>
          <cell r="AM3724">
            <v>222</v>
          </cell>
          <cell r="AO3724" t="str">
            <v>C-PUE-2016-00001</v>
          </cell>
          <cell r="AP3724">
            <v>2991</v>
          </cell>
          <cell r="AQ3724" t="str">
            <v>VA</v>
          </cell>
          <cell r="AR3724" t="str">
            <v>Washington Gas Light Company</v>
          </cell>
          <cell r="AS3724" t="str">
            <v>ALA</v>
          </cell>
          <cell r="AT3724" t="str">
            <v>Natural Gas</v>
          </cell>
          <cell r="AU3724">
            <v>42551</v>
          </cell>
          <cell r="AV3724">
            <v>45638.294999999998</v>
          </cell>
          <cell r="AW3724">
            <v>8.2100000000000009</v>
          </cell>
          <cell r="AX3724">
            <v>10.25</v>
          </cell>
          <cell r="AY3724">
            <v>57.55</v>
          </cell>
          <cell r="AZ3724">
            <v>925382.85700000008</v>
          </cell>
          <cell r="BA3724">
            <v>42986</v>
          </cell>
          <cell r="BB3724">
            <v>34000</v>
          </cell>
          <cell r="BC3724" t="str">
            <v>NA</v>
          </cell>
          <cell r="BD3724" t="str">
            <v>NA</v>
          </cell>
          <cell r="BE3724" t="str">
            <v>NA</v>
          </cell>
          <cell r="BF3724">
            <v>43069</v>
          </cell>
          <cell r="BG3724" t="str">
            <v>NA</v>
          </cell>
          <cell r="BI3724" t="str">
            <v>Distribution</v>
          </cell>
          <cell r="BJ3724" t="str">
            <v>Settled</v>
          </cell>
          <cell r="BK3724" t="str">
            <v>No</v>
          </cell>
          <cell r="BL3724" t="str">
            <v>Yes</v>
          </cell>
        </row>
        <row r="3725">
          <cell r="AE3725">
            <v>344</v>
          </cell>
          <cell r="AF3725">
            <v>0</v>
          </cell>
          <cell r="AG3725">
            <v>1</v>
          </cell>
          <cell r="AH3725">
            <v>1</v>
          </cell>
          <cell r="AI3725">
            <v>1</v>
          </cell>
          <cell r="AJ3725">
            <v>0</v>
          </cell>
          <cell r="AL3725">
            <v>55</v>
          </cell>
          <cell r="AM3725">
            <v>222</v>
          </cell>
          <cell r="AO3725" t="str">
            <v>C-PUE-2015-00104 (Rider US-2)</v>
          </cell>
          <cell r="AP3725">
            <v>2996</v>
          </cell>
          <cell r="AQ3725" t="str">
            <v>VA</v>
          </cell>
          <cell r="AR3725" t="str">
            <v>Virginia Electric and Power Company</v>
          </cell>
          <cell r="AS3725" t="str">
            <v>D</v>
          </cell>
          <cell r="AT3725" t="str">
            <v>Electric</v>
          </cell>
          <cell r="AU3725">
            <v>42278</v>
          </cell>
          <cell r="AV3725">
            <v>11970.300000000001</v>
          </cell>
          <cell r="AW3725">
            <v>7.1</v>
          </cell>
          <cell r="AX3725">
            <v>10</v>
          </cell>
          <cell r="AY3725">
            <v>49.99</v>
          </cell>
          <cell r="AZ3725">
            <v>86160.6</v>
          </cell>
          <cell r="BA3725">
            <v>42551</v>
          </cell>
          <cell r="BB3725">
            <v>5394.5</v>
          </cell>
          <cell r="BC3725">
            <v>6.9</v>
          </cell>
          <cell r="BD3725">
            <v>9.6</v>
          </cell>
          <cell r="BE3725">
            <v>49.99</v>
          </cell>
          <cell r="BF3725">
            <v>42978</v>
          </cell>
          <cell r="BG3725">
            <v>51764.800000000003</v>
          </cell>
          <cell r="BH3725" t="str">
            <v>Average</v>
          </cell>
          <cell r="BI3725" t="str">
            <v>Limited-Issue Rider</v>
          </cell>
          <cell r="BJ3725" t="str">
            <v>Fully Litigated</v>
          </cell>
          <cell r="BK3725" t="str">
            <v>No</v>
          </cell>
          <cell r="BL3725" t="str">
            <v>No</v>
          </cell>
        </row>
        <row r="3726">
          <cell r="AE3726">
            <v>344</v>
          </cell>
          <cell r="AF3726">
            <v>0</v>
          </cell>
          <cell r="AG3726">
            <v>1</v>
          </cell>
          <cell r="AH3726">
            <v>1</v>
          </cell>
          <cell r="AI3726">
            <v>1</v>
          </cell>
          <cell r="AJ3726">
            <v>0</v>
          </cell>
          <cell r="AL3726">
            <v>55</v>
          </cell>
          <cell r="AM3726">
            <v>222</v>
          </cell>
          <cell r="AO3726" t="str">
            <v>C-PUE-2016-00090 (VM-RAC)</v>
          </cell>
          <cell r="AP3726">
            <v>3047</v>
          </cell>
          <cell r="AQ3726" t="str">
            <v>VA</v>
          </cell>
          <cell r="AR3726" t="str">
            <v>Appalachian Power Company</v>
          </cell>
          <cell r="AS3726" t="str">
            <v>AEP</v>
          </cell>
          <cell r="AT3726" t="str">
            <v>Electric</v>
          </cell>
          <cell r="AU3726">
            <v>42691</v>
          </cell>
          <cell r="AV3726">
            <v>13801.710000000001</v>
          </cell>
          <cell r="AW3726">
            <v>6.97</v>
          </cell>
          <cell r="AX3726" t="str">
            <v>NA</v>
          </cell>
          <cell r="AY3726">
            <v>46.27</v>
          </cell>
          <cell r="AZ3726">
            <v>7880.2240000000002</v>
          </cell>
          <cell r="BA3726">
            <v>42933</v>
          </cell>
          <cell r="BB3726">
            <v>0</v>
          </cell>
          <cell r="BC3726" t="str">
            <v>NA</v>
          </cell>
          <cell r="BD3726" t="str">
            <v>NA</v>
          </cell>
          <cell r="BE3726" t="str">
            <v>NA</v>
          </cell>
          <cell r="BG3726" t="str">
            <v>NA</v>
          </cell>
          <cell r="BI3726" t="str">
            <v>Limited-Issue Rider</v>
          </cell>
          <cell r="BJ3726" t="str">
            <v>Fully Litigated</v>
          </cell>
          <cell r="BK3726" t="str">
            <v>No</v>
          </cell>
          <cell r="BL3726" t="str">
            <v>No</v>
          </cell>
        </row>
        <row r="3727">
          <cell r="AE3727">
            <v>344</v>
          </cell>
          <cell r="AF3727">
            <v>0</v>
          </cell>
          <cell r="AG3727">
            <v>1</v>
          </cell>
          <cell r="AH3727">
            <v>1</v>
          </cell>
          <cell r="AI3727">
            <v>1</v>
          </cell>
          <cell r="AJ3727">
            <v>1</v>
          </cell>
          <cell r="AL3727">
            <v>55</v>
          </cell>
          <cell r="AM3727">
            <v>222</v>
          </cell>
          <cell r="AO3727" t="str">
            <v>C-PUE-2016-00087 (SAVE)</v>
          </cell>
          <cell r="AP3727">
            <v>3054</v>
          </cell>
          <cell r="AQ3727" t="str">
            <v>VA</v>
          </cell>
          <cell r="AR3727" t="str">
            <v>Columbia Gas of Virginia, Incorporated</v>
          </cell>
          <cell r="AS3727" t="str">
            <v>NI</v>
          </cell>
          <cell r="AT3727" t="str">
            <v>Natural Gas</v>
          </cell>
          <cell r="AU3727">
            <v>42522</v>
          </cell>
          <cell r="AV3727">
            <v>1318.1780000000001</v>
          </cell>
          <cell r="AW3727" t="str">
            <v>NA</v>
          </cell>
          <cell r="AX3727" t="str">
            <v>NA</v>
          </cell>
          <cell r="AY3727" t="str">
            <v>NA</v>
          </cell>
          <cell r="AZ3727">
            <v>20499.335999999999</v>
          </cell>
          <cell r="BA3727">
            <v>42724</v>
          </cell>
          <cell r="BB3727">
            <v>1318.1780000000001</v>
          </cell>
          <cell r="BC3727" t="str">
            <v>NA</v>
          </cell>
          <cell r="BD3727" t="str">
            <v>NA</v>
          </cell>
          <cell r="BE3727" t="str">
            <v>NA</v>
          </cell>
          <cell r="BF3727">
            <v>43100</v>
          </cell>
          <cell r="BG3727">
            <v>20499.335999999999</v>
          </cell>
          <cell r="BH3727" t="str">
            <v>Average</v>
          </cell>
          <cell r="BI3727" t="str">
            <v>Limited-Issue Rider</v>
          </cell>
          <cell r="BJ3727" t="str">
            <v>Fully Litigated</v>
          </cell>
          <cell r="BK3727" t="str">
            <v>No</v>
          </cell>
          <cell r="BL3727" t="str">
            <v>No</v>
          </cell>
        </row>
        <row r="3728">
          <cell r="AE3728">
            <v>344</v>
          </cell>
          <cell r="AF3728">
            <v>0</v>
          </cell>
          <cell r="AG3728">
            <v>1</v>
          </cell>
          <cell r="AH3728">
            <v>1</v>
          </cell>
          <cell r="AI3728">
            <v>1</v>
          </cell>
          <cell r="AJ3728">
            <v>0</v>
          </cell>
          <cell r="AL3728">
            <v>55</v>
          </cell>
          <cell r="AM3728">
            <v>222</v>
          </cell>
          <cell r="AO3728" t="str">
            <v>C-PUE-2016-00111 (Rider DSM)</v>
          </cell>
          <cell r="AP3728">
            <v>3056</v>
          </cell>
          <cell r="AQ3728" t="str">
            <v>VA</v>
          </cell>
          <cell r="AR3728" t="str">
            <v>Virginia Electric and Power Company</v>
          </cell>
          <cell r="AS3728" t="str">
            <v>D</v>
          </cell>
          <cell r="AT3728" t="str">
            <v>Electric</v>
          </cell>
          <cell r="AU3728">
            <v>42646</v>
          </cell>
          <cell r="AV3728">
            <v>-2216.6260000000002</v>
          </cell>
          <cell r="AW3728">
            <v>7.28</v>
          </cell>
          <cell r="AX3728">
            <v>10.5</v>
          </cell>
          <cell r="AY3728">
            <v>49.49</v>
          </cell>
          <cell r="AZ3728">
            <v>50466.28</v>
          </cell>
          <cell r="BA3728">
            <v>42887</v>
          </cell>
          <cell r="BB3728">
            <v>-12840</v>
          </cell>
          <cell r="BC3728">
            <v>6.74</v>
          </cell>
          <cell r="BD3728">
            <v>9.4</v>
          </cell>
          <cell r="BE3728">
            <v>49.49</v>
          </cell>
          <cell r="BF3728">
            <v>43343</v>
          </cell>
          <cell r="BG3728" t="str">
            <v>NA</v>
          </cell>
          <cell r="BI3728" t="str">
            <v>Limited-Issue Rider</v>
          </cell>
          <cell r="BJ3728" t="str">
            <v>Fully Litigated</v>
          </cell>
          <cell r="BK3728" t="str">
            <v>No</v>
          </cell>
          <cell r="BL3728" t="str">
            <v>No</v>
          </cell>
        </row>
        <row r="3729">
          <cell r="AE3729">
            <v>344</v>
          </cell>
          <cell r="AF3729">
            <v>0</v>
          </cell>
          <cell r="AG3729">
            <v>1</v>
          </cell>
          <cell r="AH3729">
            <v>1</v>
          </cell>
          <cell r="AI3729">
            <v>1</v>
          </cell>
          <cell r="AJ3729">
            <v>0</v>
          </cell>
          <cell r="AL3729">
            <v>55</v>
          </cell>
          <cell r="AM3729">
            <v>222</v>
          </cell>
          <cell r="AO3729" t="str">
            <v>PUE-2016-00112 (Rider BW)</v>
          </cell>
          <cell r="AP3729">
            <v>3057</v>
          </cell>
          <cell r="AQ3729" t="str">
            <v>VA</v>
          </cell>
          <cell r="AR3729" t="str">
            <v>Virginia Electric and Power Company</v>
          </cell>
          <cell r="AS3729" t="str">
            <v>D</v>
          </cell>
          <cell r="AT3729" t="str">
            <v>Electric</v>
          </cell>
          <cell r="AU3729">
            <v>42646</v>
          </cell>
          <cell r="AV3729">
            <v>-11309</v>
          </cell>
          <cell r="AW3729">
            <v>7.78</v>
          </cell>
          <cell r="AX3729">
            <v>11.5</v>
          </cell>
          <cell r="AY3729">
            <v>49.49</v>
          </cell>
          <cell r="AZ3729">
            <v>745487</v>
          </cell>
          <cell r="BA3729">
            <v>42916</v>
          </cell>
          <cell r="BB3729">
            <v>-18000</v>
          </cell>
          <cell r="BC3729">
            <v>7.24</v>
          </cell>
          <cell r="BD3729">
            <v>10.4</v>
          </cell>
          <cell r="BE3729">
            <v>49.49</v>
          </cell>
          <cell r="BF3729">
            <v>43343</v>
          </cell>
          <cell r="BG3729">
            <v>745487</v>
          </cell>
          <cell r="BH3729" t="str">
            <v>Average</v>
          </cell>
          <cell r="BI3729" t="str">
            <v>Limited-Issue Rider</v>
          </cell>
          <cell r="BJ3729" t="str">
            <v>Fully Litigated</v>
          </cell>
          <cell r="BK3729" t="str">
            <v>No</v>
          </cell>
          <cell r="BL3729" t="str">
            <v>No</v>
          </cell>
        </row>
        <row r="3730">
          <cell r="AE3730">
            <v>344</v>
          </cell>
          <cell r="AF3730">
            <v>0</v>
          </cell>
          <cell r="AG3730">
            <v>1</v>
          </cell>
          <cell r="AH3730">
            <v>1</v>
          </cell>
          <cell r="AI3730">
            <v>1</v>
          </cell>
          <cell r="AJ3730">
            <v>0</v>
          </cell>
          <cell r="AL3730">
            <v>55</v>
          </cell>
          <cell r="AM3730">
            <v>222</v>
          </cell>
          <cell r="AO3730" t="str">
            <v>C-PUE-2016-00113 (Rider US-2)</v>
          </cell>
          <cell r="AP3730">
            <v>3058</v>
          </cell>
          <cell r="AQ3730" t="str">
            <v>VA</v>
          </cell>
          <cell r="AR3730" t="str">
            <v>Virginia Electric and Power Company</v>
          </cell>
          <cell r="AS3730" t="str">
            <v>D</v>
          </cell>
          <cell r="AT3730" t="str">
            <v>Electric</v>
          </cell>
          <cell r="AU3730">
            <v>42646</v>
          </cell>
          <cell r="AV3730">
            <v>4881.5</v>
          </cell>
          <cell r="AW3730">
            <v>7.28</v>
          </cell>
          <cell r="AX3730">
            <v>10.5</v>
          </cell>
          <cell r="AY3730">
            <v>49.49</v>
          </cell>
          <cell r="AZ3730">
            <v>77745</v>
          </cell>
          <cell r="BA3730">
            <v>42916</v>
          </cell>
          <cell r="BB3730">
            <v>4186.3460000000005</v>
          </cell>
          <cell r="BC3730">
            <v>6.74</v>
          </cell>
          <cell r="BD3730">
            <v>9.4</v>
          </cell>
          <cell r="BE3730">
            <v>49.49</v>
          </cell>
          <cell r="BF3730">
            <v>43343</v>
          </cell>
          <cell r="BG3730">
            <v>77745</v>
          </cell>
          <cell r="BH3730" t="str">
            <v>Average</v>
          </cell>
          <cell r="BI3730" t="str">
            <v>Limited-Issue Rider</v>
          </cell>
          <cell r="BJ3730" t="str">
            <v>Fully Litigated</v>
          </cell>
          <cell r="BK3730" t="str">
            <v>No</v>
          </cell>
          <cell r="BL3730" t="str">
            <v>No</v>
          </cell>
        </row>
        <row r="3731">
          <cell r="AE3731">
            <v>344</v>
          </cell>
          <cell r="AF3731">
            <v>0</v>
          </cell>
          <cell r="AG3731">
            <v>1</v>
          </cell>
          <cell r="AH3731">
            <v>1</v>
          </cell>
          <cell r="AI3731">
            <v>1</v>
          </cell>
          <cell r="AJ3731">
            <v>0</v>
          </cell>
          <cell r="AL3731">
            <v>55</v>
          </cell>
          <cell r="AM3731">
            <v>222</v>
          </cell>
          <cell r="AO3731" t="str">
            <v>C-PUE-2016-00089 (RAC-EE)</v>
          </cell>
          <cell r="AP3731">
            <v>3067</v>
          </cell>
          <cell r="AQ3731" t="str">
            <v>VA</v>
          </cell>
          <cell r="AR3731" t="str">
            <v>Appalachian Power Company</v>
          </cell>
          <cell r="AS3731" t="str">
            <v>AEP</v>
          </cell>
          <cell r="AT3731" t="str">
            <v>Electric</v>
          </cell>
          <cell r="AU3731">
            <v>42613</v>
          </cell>
          <cell r="AV3731">
            <v>5094.924</v>
          </cell>
          <cell r="AW3731" t="str">
            <v>NA</v>
          </cell>
          <cell r="AX3731" t="str">
            <v>NA</v>
          </cell>
          <cell r="AY3731" t="str">
            <v>NA</v>
          </cell>
          <cell r="AZ3731">
            <v>16300</v>
          </cell>
          <cell r="BA3731">
            <v>42866</v>
          </cell>
          <cell r="BB3731">
            <v>4685.5950000000003</v>
          </cell>
          <cell r="BC3731" t="str">
            <v>NA</v>
          </cell>
          <cell r="BD3731" t="str">
            <v>NA</v>
          </cell>
          <cell r="BE3731" t="str">
            <v>NA</v>
          </cell>
          <cell r="BF3731">
            <v>43281</v>
          </cell>
          <cell r="BG3731">
            <v>16300</v>
          </cell>
          <cell r="BH3731" t="str">
            <v>Average</v>
          </cell>
          <cell r="BI3731" t="str">
            <v>Limited-Issue Rider</v>
          </cell>
          <cell r="BJ3731" t="str">
            <v>Settled</v>
          </cell>
          <cell r="BK3731" t="str">
            <v>No</v>
          </cell>
          <cell r="BL3731" t="str">
            <v>No</v>
          </cell>
        </row>
        <row r="3732">
          <cell r="AE3732">
            <v>344</v>
          </cell>
          <cell r="AF3732">
            <v>0</v>
          </cell>
          <cell r="AG3732">
            <v>1</v>
          </cell>
          <cell r="AH3732">
            <v>1</v>
          </cell>
          <cell r="AI3732">
            <v>1</v>
          </cell>
          <cell r="AJ3732">
            <v>0</v>
          </cell>
          <cell r="AL3732">
            <v>55</v>
          </cell>
          <cell r="AM3732">
            <v>222</v>
          </cell>
          <cell r="AO3732" t="str">
            <v>C-PUE-2016-00136 (Rider U)</v>
          </cell>
          <cell r="AP3732">
            <v>3076</v>
          </cell>
          <cell r="AQ3732" t="str">
            <v>VA</v>
          </cell>
          <cell r="AR3732" t="str">
            <v>Virginia Electric and Power Company</v>
          </cell>
          <cell r="AS3732" t="str">
            <v>D</v>
          </cell>
          <cell r="AT3732" t="str">
            <v>Electric</v>
          </cell>
          <cell r="AU3732">
            <v>42705</v>
          </cell>
          <cell r="AV3732">
            <v>9681</v>
          </cell>
          <cell r="AW3732">
            <v>7.28</v>
          </cell>
          <cell r="AX3732">
            <v>10.5</v>
          </cell>
          <cell r="AY3732">
            <v>49.49</v>
          </cell>
          <cell r="AZ3732">
            <v>157748</v>
          </cell>
          <cell r="BA3732">
            <v>42979</v>
          </cell>
          <cell r="BB3732">
            <v>1042.4690000000001</v>
          </cell>
          <cell r="BC3732">
            <v>6.81</v>
          </cell>
          <cell r="BD3732">
            <v>9.4</v>
          </cell>
          <cell r="BE3732">
            <v>50.23</v>
          </cell>
          <cell r="BF3732">
            <v>43343</v>
          </cell>
          <cell r="BG3732">
            <v>82902</v>
          </cell>
          <cell r="BH3732" t="str">
            <v>Average</v>
          </cell>
          <cell r="BI3732" t="str">
            <v>Limited-Issue Rider</v>
          </cell>
          <cell r="BJ3732" t="str">
            <v>Fully Litigated</v>
          </cell>
          <cell r="BK3732" t="str">
            <v>No</v>
          </cell>
          <cell r="BL3732" t="str">
            <v>No</v>
          </cell>
        </row>
        <row r="3733">
          <cell r="AE3733">
            <v>344</v>
          </cell>
          <cell r="AF3733">
            <v>0</v>
          </cell>
          <cell r="AG3733">
            <v>1</v>
          </cell>
          <cell r="AH3733">
            <v>1</v>
          </cell>
          <cell r="AI3733">
            <v>1</v>
          </cell>
          <cell r="AJ3733">
            <v>1</v>
          </cell>
          <cell r="AL3733">
            <v>55</v>
          </cell>
          <cell r="AM3733">
            <v>222</v>
          </cell>
          <cell r="AO3733" t="str">
            <v>C-PUE-2016-00143</v>
          </cell>
          <cell r="AP3733">
            <v>3121</v>
          </cell>
          <cell r="AQ3733" t="str">
            <v>VA</v>
          </cell>
          <cell r="AR3733" t="str">
            <v>Virginia Natural Gas, Inc.</v>
          </cell>
          <cell r="AS3733" t="str">
            <v>SO</v>
          </cell>
          <cell r="AT3733" t="str">
            <v>Natural Gas</v>
          </cell>
          <cell r="AU3733">
            <v>42825</v>
          </cell>
          <cell r="AV3733">
            <v>44241.325000000004</v>
          </cell>
          <cell r="AW3733">
            <v>7.23</v>
          </cell>
          <cell r="AX3733">
            <v>10.25</v>
          </cell>
          <cell r="AY3733">
            <v>48.77</v>
          </cell>
          <cell r="AZ3733">
            <v>750933.33799999999</v>
          </cell>
          <cell r="BA3733">
            <v>43090</v>
          </cell>
          <cell r="BB3733">
            <v>34100</v>
          </cell>
          <cell r="BC3733" t="str">
            <v>NA</v>
          </cell>
          <cell r="BD3733" t="str">
            <v>NA</v>
          </cell>
          <cell r="BE3733" t="str">
            <v>NA</v>
          </cell>
          <cell r="BF3733">
            <v>42643</v>
          </cell>
          <cell r="BG3733" t="str">
            <v>NA</v>
          </cell>
          <cell r="BI3733" t="str">
            <v>Distribution</v>
          </cell>
          <cell r="BJ3733" t="str">
            <v>Settled</v>
          </cell>
          <cell r="BK3733" t="str">
            <v>No</v>
          </cell>
          <cell r="BL3733" t="str">
            <v>Yes</v>
          </cell>
        </row>
        <row r="3734">
          <cell r="AE3734">
            <v>344</v>
          </cell>
          <cell r="AF3734">
            <v>0</v>
          </cell>
          <cell r="AG3734">
            <v>1</v>
          </cell>
          <cell r="AH3734">
            <v>1</v>
          </cell>
          <cell r="AI3734">
            <v>1</v>
          </cell>
          <cell r="AJ3734">
            <v>1</v>
          </cell>
          <cell r="AL3734">
            <v>55</v>
          </cell>
          <cell r="AM3734">
            <v>222</v>
          </cell>
          <cell r="AO3734" t="str">
            <v>C-PUR-2017-00052 (SAVE)</v>
          </cell>
          <cell r="AP3734">
            <v>3142</v>
          </cell>
          <cell r="AQ3734" t="str">
            <v>VA</v>
          </cell>
          <cell r="AR3734" t="str">
            <v>Virginia Natural Gas, Inc.</v>
          </cell>
          <cell r="AS3734" t="str">
            <v>SO</v>
          </cell>
          <cell r="AT3734" t="str">
            <v>Natural Gas</v>
          </cell>
          <cell r="AU3734">
            <v>42856</v>
          </cell>
          <cell r="AV3734">
            <v>2904.482</v>
          </cell>
          <cell r="AW3734" t="str">
            <v>NA</v>
          </cell>
          <cell r="AX3734" t="str">
            <v>NA</v>
          </cell>
          <cell r="AY3734" t="str">
            <v>NA</v>
          </cell>
          <cell r="AZ3734">
            <v>15130.209000000001</v>
          </cell>
          <cell r="BA3734">
            <v>42968</v>
          </cell>
          <cell r="BB3734">
            <v>2904.2780000000002</v>
          </cell>
          <cell r="BC3734" t="str">
            <v>NA</v>
          </cell>
          <cell r="BD3734" t="str">
            <v>NA</v>
          </cell>
          <cell r="BE3734" t="str">
            <v>NA</v>
          </cell>
          <cell r="BF3734">
            <v>43343</v>
          </cell>
          <cell r="BG3734">
            <v>15130.209000000001</v>
          </cell>
          <cell r="BH3734" t="str">
            <v>Average</v>
          </cell>
          <cell r="BI3734" t="str">
            <v>Limited-Issue Rider</v>
          </cell>
          <cell r="BJ3734" t="str">
            <v>Fully Litigated</v>
          </cell>
          <cell r="BK3734" t="str">
            <v>No</v>
          </cell>
          <cell r="BL3734" t="str">
            <v>No</v>
          </cell>
        </row>
        <row r="3735">
          <cell r="AE3735">
            <v>344</v>
          </cell>
          <cell r="AF3735">
            <v>0</v>
          </cell>
          <cell r="AG3735">
            <v>1</v>
          </cell>
          <cell r="AH3735">
            <v>1</v>
          </cell>
          <cell r="AI3735">
            <v>1</v>
          </cell>
          <cell r="AJ3735">
            <v>0</v>
          </cell>
          <cell r="AL3735">
            <v>55</v>
          </cell>
          <cell r="AM3735">
            <v>222</v>
          </cell>
          <cell r="AO3735" t="str">
            <v>C-PUR-2017-00070 (Rider B)</v>
          </cell>
          <cell r="AP3735">
            <v>3143</v>
          </cell>
          <cell r="AQ3735" t="str">
            <v>VA</v>
          </cell>
          <cell r="AR3735" t="str">
            <v>Virginia Electric and Power Company</v>
          </cell>
          <cell r="AS3735" t="str">
            <v>D</v>
          </cell>
          <cell r="AT3735" t="str">
            <v>Electric</v>
          </cell>
          <cell r="AU3735">
            <v>42887</v>
          </cell>
          <cell r="AV3735">
            <v>14947</v>
          </cell>
          <cell r="AW3735">
            <v>8.3699999999999992</v>
          </cell>
          <cell r="AX3735">
            <v>12.5</v>
          </cell>
          <cell r="AY3735">
            <v>50.23</v>
          </cell>
          <cell r="AZ3735">
            <v>145742</v>
          </cell>
          <cell r="BA3735">
            <v>43158</v>
          </cell>
          <cell r="BB3735">
            <v>14949</v>
          </cell>
          <cell r="BC3735">
            <v>7.2</v>
          </cell>
          <cell r="BD3735">
            <v>11.2</v>
          </cell>
          <cell r="BE3735">
            <v>50.23</v>
          </cell>
          <cell r="BF3735">
            <v>43555</v>
          </cell>
          <cell r="BG3735">
            <v>145742</v>
          </cell>
          <cell r="BH3735" t="str">
            <v>Average</v>
          </cell>
          <cell r="BI3735" t="str">
            <v>Limited-Issue Rider</v>
          </cell>
          <cell r="BJ3735" t="str">
            <v>Fully Litigated</v>
          </cell>
          <cell r="BK3735" t="str">
            <v>No</v>
          </cell>
          <cell r="BL3735" t="str">
            <v>No</v>
          </cell>
        </row>
        <row r="3736">
          <cell r="AE3736">
            <v>344</v>
          </cell>
          <cell r="AF3736">
            <v>0</v>
          </cell>
          <cell r="AG3736">
            <v>1</v>
          </cell>
          <cell r="AH3736">
            <v>1</v>
          </cell>
          <cell r="AI3736">
            <v>1</v>
          </cell>
          <cell r="AJ3736">
            <v>0</v>
          </cell>
          <cell r="AL3736">
            <v>55</v>
          </cell>
          <cell r="AM3736">
            <v>222</v>
          </cell>
          <cell r="AO3736" t="str">
            <v>C-PUR-2017-00071 (Rider GV)</v>
          </cell>
          <cell r="AP3736">
            <v>3144</v>
          </cell>
          <cell r="AQ3736" t="str">
            <v>VA</v>
          </cell>
          <cell r="AR3736" t="str">
            <v>Virginia Electric and Power Company</v>
          </cell>
          <cell r="AS3736" t="str">
            <v>D</v>
          </cell>
          <cell r="AT3736" t="str">
            <v>Electric</v>
          </cell>
          <cell r="AU3736">
            <v>42887</v>
          </cell>
          <cell r="AV3736">
            <v>12306</v>
          </cell>
          <cell r="AW3736">
            <v>6.71</v>
          </cell>
          <cell r="AX3736">
            <v>9.1999999999999993</v>
          </cell>
          <cell r="AY3736">
            <v>50.23</v>
          </cell>
          <cell r="AZ3736">
            <v>926505</v>
          </cell>
          <cell r="BA3736">
            <v>43152</v>
          </cell>
          <cell r="BB3736">
            <v>222</v>
          </cell>
          <cell r="BC3736">
            <v>6.71</v>
          </cell>
          <cell r="BD3736">
            <v>9.1999999999999993</v>
          </cell>
          <cell r="BE3736">
            <v>50.23</v>
          </cell>
          <cell r="BF3736">
            <v>43555</v>
          </cell>
          <cell r="BG3736">
            <v>926505</v>
          </cell>
          <cell r="BH3736" t="str">
            <v>Average</v>
          </cell>
          <cell r="BI3736" t="str">
            <v>Limited-Issue Rider</v>
          </cell>
          <cell r="BJ3736" t="str">
            <v>Fully Litigated</v>
          </cell>
          <cell r="BK3736" t="str">
            <v>No</v>
          </cell>
          <cell r="BL3736" t="str">
            <v>No</v>
          </cell>
        </row>
        <row r="3737">
          <cell r="AE3737">
            <v>344</v>
          </cell>
          <cell r="AF3737">
            <v>0</v>
          </cell>
          <cell r="AG3737">
            <v>1</v>
          </cell>
          <cell r="AH3737">
            <v>1</v>
          </cell>
          <cell r="AI3737">
            <v>1</v>
          </cell>
          <cell r="AJ3737">
            <v>0</v>
          </cell>
          <cell r="AL3737">
            <v>55</v>
          </cell>
          <cell r="AM3737">
            <v>222</v>
          </cell>
          <cell r="AO3737" t="str">
            <v>C-PUR-2017-00072 (Rider R)</v>
          </cell>
          <cell r="AP3737">
            <v>3145</v>
          </cell>
          <cell r="AQ3737" t="str">
            <v>VA</v>
          </cell>
          <cell r="AR3737" t="str">
            <v>Virginia Electric and Power Company</v>
          </cell>
          <cell r="AS3737" t="str">
            <v>D</v>
          </cell>
          <cell r="AT3737" t="str">
            <v>Electric</v>
          </cell>
          <cell r="AU3737">
            <v>42887</v>
          </cell>
          <cell r="AV3737">
            <v>1684</v>
          </cell>
          <cell r="AW3737">
            <v>7.87</v>
          </cell>
          <cell r="AX3737">
            <v>11.5</v>
          </cell>
          <cell r="AY3737">
            <v>50.23</v>
          </cell>
          <cell r="AZ3737">
            <v>348624</v>
          </cell>
          <cell r="BA3737">
            <v>43140</v>
          </cell>
          <cell r="BB3737">
            <v>-6011</v>
          </cell>
          <cell r="BC3737">
            <v>7.21</v>
          </cell>
          <cell r="BD3737">
            <v>10.199999999999999</v>
          </cell>
          <cell r="BE3737">
            <v>50.23</v>
          </cell>
          <cell r="BF3737">
            <v>43555</v>
          </cell>
          <cell r="BG3737">
            <v>348724</v>
          </cell>
          <cell r="BH3737" t="str">
            <v>Average</v>
          </cell>
          <cell r="BI3737" t="str">
            <v>Limited-Issue Rider</v>
          </cell>
          <cell r="BJ3737" t="str">
            <v>Fully Litigated</v>
          </cell>
          <cell r="BK3737" t="str">
            <v>No</v>
          </cell>
          <cell r="BL3737" t="str">
            <v>No</v>
          </cell>
        </row>
        <row r="3738">
          <cell r="AE3738">
            <v>344</v>
          </cell>
          <cell r="AF3738">
            <v>0</v>
          </cell>
          <cell r="AG3738">
            <v>1</v>
          </cell>
          <cell r="AH3738">
            <v>1</v>
          </cell>
          <cell r="AI3738">
            <v>1</v>
          </cell>
          <cell r="AJ3738">
            <v>0</v>
          </cell>
          <cell r="AL3738">
            <v>55</v>
          </cell>
          <cell r="AM3738">
            <v>222</v>
          </cell>
          <cell r="AO3738" t="str">
            <v>C-PUR-2017-00073 (Rider S)</v>
          </cell>
          <cell r="AP3738">
            <v>3146</v>
          </cell>
          <cell r="AQ3738" t="str">
            <v>VA</v>
          </cell>
          <cell r="AR3738" t="str">
            <v>Virginia Electric and Power Company</v>
          </cell>
          <cell r="AS3738" t="str">
            <v>D</v>
          </cell>
          <cell r="AT3738" t="str">
            <v>Electric</v>
          </cell>
          <cell r="AU3738">
            <v>42887</v>
          </cell>
          <cell r="AV3738">
            <v>2085</v>
          </cell>
          <cell r="AW3738">
            <v>7.87</v>
          </cell>
          <cell r="AX3738">
            <v>11.5</v>
          </cell>
          <cell r="AY3738">
            <v>50.23</v>
          </cell>
          <cell r="AZ3738">
            <v>1168907</v>
          </cell>
          <cell r="BA3738">
            <v>43151</v>
          </cell>
          <cell r="BB3738">
            <v>-24551</v>
          </cell>
          <cell r="BC3738">
            <v>7.21</v>
          </cell>
          <cell r="BD3738">
            <v>10.199999999999999</v>
          </cell>
          <cell r="BE3738">
            <v>50.23</v>
          </cell>
          <cell r="BF3738">
            <v>43555</v>
          </cell>
          <cell r="BG3738">
            <v>1168913</v>
          </cell>
          <cell r="BH3738" t="str">
            <v>Average</v>
          </cell>
          <cell r="BI3738" t="str">
            <v>Limited-Issue Rider</v>
          </cell>
          <cell r="BJ3738" t="str">
            <v>Fully Litigated</v>
          </cell>
          <cell r="BK3738" t="str">
            <v>No</v>
          </cell>
          <cell r="BL3738" t="str">
            <v>No</v>
          </cell>
        </row>
        <row r="3739">
          <cell r="AE3739">
            <v>344</v>
          </cell>
          <cell r="AF3739">
            <v>0</v>
          </cell>
          <cell r="AG3739">
            <v>1</v>
          </cell>
          <cell r="AH3739">
            <v>1</v>
          </cell>
          <cell r="AI3739">
            <v>1</v>
          </cell>
          <cell r="AJ3739">
            <v>0</v>
          </cell>
          <cell r="AL3739">
            <v>55</v>
          </cell>
          <cell r="AM3739">
            <v>222</v>
          </cell>
          <cell r="AO3739" t="str">
            <v>C-PUR-2017-00074 (Rider W)</v>
          </cell>
          <cell r="AP3739">
            <v>3147</v>
          </cell>
          <cell r="AQ3739" t="str">
            <v>VA</v>
          </cell>
          <cell r="AR3739" t="str">
            <v>Virginia Electric and Power Company</v>
          </cell>
          <cell r="AS3739" t="str">
            <v>D</v>
          </cell>
          <cell r="AT3739" t="str">
            <v>Electric</v>
          </cell>
          <cell r="AU3739">
            <v>42887</v>
          </cell>
          <cell r="AV3739">
            <v>-11476</v>
          </cell>
          <cell r="AW3739">
            <v>7.21</v>
          </cell>
          <cell r="AX3739">
            <v>10.199999999999999</v>
          </cell>
          <cell r="AY3739">
            <v>50.23</v>
          </cell>
          <cell r="AZ3739">
            <v>612630</v>
          </cell>
          <cell r="BA3739">
            <v>43145</v>
          </cell>
          <cell r="BB3739">
            <v>-11476</v>
          </cell>
          <cell r="BC3739">
            <v>7.21</v>
          </cell>
          <cell r="BD3739">
            <v>10.199999999999999</v>
          </cell>
          <cell r="BE3739">
            <v>50.23</v>
          </cell>
          <cell r="BF3739">
            <v>43555</v>
          </cell>
          <cell r="BG3739">
            <v>612630</v>
          </cell>
          <cell r="BH3739" t="str">
            <v>Average</v>
          </cell>
          <cell r="BI3739" t="str">
            <v>Limited-Issue Rider</v>
          </cell>
          <cell r="BJ3739" t="str">
            <v>Fully Litigated</v>
          </cell>
          <cell r="BK3739" t="str">
            <v>No</v>
          </cell>
          <cell r="BL3739" t="str">
            <v>No</v>
          </cell>
        </row>
        <row r="3740">
          <cell r="AE3740">
            <v>344</v>
          </cell>
          <cell r="AF3740">
            <v>0</v>
          </cell>
          <cell r="AG3740">
            <v>1</v>
          </cell>
          <cell r="AH3740">
            <v>1</v>
          </cell>
          <cell r="AI3740">
            <v>1</v>
          </cell>
          <cell r="AJ3740">
            <v>0</v>
          </cell>
          <cell r="AL3740">
            <v>55</v>
          </cell>
          <cell r="AM3740">
            <v>222</v>
          </cell>
          <cell r="AO3740" t="str">
            <v>C-PUR-2017-00031 (Rider G)</v>
          </cell>
          <cell r="AP3740">
            <v>3165</v>
          </cell>
          <cell r="AQ3740" t="str">
            <v>VA</v>
          </cell>
          <cell r="AR3740" t="str">
            <v>Appalachian Power Company</v>
          </cell>
          <cell r="AS3740" t="str">
            <v>AEP</v>
          </cell>
          <cell r="AT3740" t="str">
            <v>Electric</v>
          </cell>
          <cell r="AU3740">
            <v>42921</v>
          </cell>
          <cell r="AV3740" t="str">
            <v>NA</v>
          </cell>
          <cell r="AW3740">
            <v>7.02</v>
          </cell>
          <cell r="AX3740">
            <v>9.4</v>
          </cell>
          <cell r="AY3740">
            <v>46.68</v>
          </cell>
          <cell r="AZ3740" t="str">
            <v>NA</v>
          </cell>
          <cell r="BA3740">
            <v>43192</v>
          </cell>
          <cell r="BB3740" t="str">
            <v>NA</v>
          </cell>
          <cell r="BC3740" t="str">
            <v>NA</v>
          </cell>
          <cell r="BD3740" t="str">
            <v>NA</v>
          </cell>
          <cell r="BE3740" t="str">
            <v>NA</v>
          </cell>
          <cell r="BG3740" t="str">
            <v>NA</v>
          </cell>
          <cell r="BI3740" t="str">
            <v>Limited-Issue Rider</v>
          </cell>
          <cell r="BJ3740" t="str">
            <v>Fully Litigated</v>
          </cell>
          <cell r="BK3740" t="str">
            <v>No</v>
          </cell>
          <cell r="BL3740" t="str">
            <v>No</v>
          </cell>
        </row>
        <row r="3741">
          <cell r="AE3741">
            <v>344</v>
          </cell>
          <cell r="AF3741">
            <v>0</v>
          </cell>
          <cell r="AG3741">
            <v>1</v>
          </cell>
          <cell r="AH3741">
            <v>1</v>
          </cell>
          <cell r="AI3741">
            <v>1</v>
          </cell>
          <cell r="AJ3741">
            <v>1</v>
          </cell>
          <cell r="AL3741">
            <v>55</v>
          </cell>
          <cell r="AM3741">
            <v>222</v>
          </cell>
          <cell r="AO3741" t="str">
            <v>C-PUE-2016-00083 (SAVE)</v>
          </cell>
          <cell r="AP3741">
            <v>3178</v>
          </cell>
          <cell r="AQ3741" t="str">
            <v>VA</v>
          </cell>
          <cell r="AR3741" t="str">
            <v>Washington Gas Light Company</v>
          </cell>
          <cell r="AS3741" t="str">
            <v>ALA</v>
          </cell>
          <cell r="AT3741" t="str">
            <v>Natural Gas</v>
          </cell>
          <cell r="AU3741">
            <v>42583</v>
          </cell>
          <cell r="AV3741">
            <v>1531.4480000000001</v>
          </cell>
          <cell r="AW3741" t="str">
            <v>NA</v>
          </cell>
          <cell r="AX3741" t="str">
            <v>NA</v>
          </cell>
          <cell r="AY3741" t="str">
            <v>NA</v>
          </cell>
          <cell r="AZ3741">
            <v>24870.600000000002</v>
          </cell>
          <cell r="BA3741">
            <v>42725</v>
          </cell>
          <cell r="BB3741">
            <v>1531.4480000000001</v>
          </cell>
          <cell r="BC3741" t="str">
            <v>NA</v>
          </cell>
          <cell r="BD3741" t="str">
            <v>NA</v>
          </cell>
          <cell r="BE3741" t="str">
            <v>NA</v>
          </cell>
          <cell r="BF3741">
            <v>43100</v>
          </cell>
          <cell r="BG3741">
            <v>24870.600000000002</v>
          </cell>
          <cell r="BH3741" t="str">
            <v>Average</v>
          </cell>
          <cell r="BI3741" t="str">
            <v>Limited-Issue Rider</v>
          </cell>
          <cell r="BJ3741" t="str">
            <v>Fully Litigated</v>
          </cell>
          <cell r="BK3741" t="str">
            <v>No</v>
          </cell>
          <cell r="BL3741" t="str">
            <v>No</v>
          </cell>
        </row>
        <row r="3742">
          <cell r="AE3742">
            <v>344</v>
          </cell>
          <cell r="AF3742">
            <v>0</v>
          </cell>
          <cell r="AG3742">
            <v>1</v>
          </cell>
          <cell r="AH3742">
            <v>1</v>
          </cell>
          <cell r="AI3742">
            <v>1</v>
          </cell>
          <cell r="AJ3742">
            <v>1</v>
          </cell>
          <cell r="AL3742">
            <v>55</v>
          </cell>
          <cell r="AM3742">
            <v>222</v>
          </cell>
          <cell r="AO3742" t="str">
            <v>C-PUR-2017-00102 (SAVE)</v>
          </cell>
          <cell r="AP3742">
            <v>3179</v>
          </cell>
          <cell r="AQ3742" t="str">
            <v>VA</v>
          </cell>
          <cell r="AR3742" t="str">
            <v>Washington Gas Light Company</v>
          </cell>
          <cell r="AS3742" t="str">
            <v>ALA</v>
          </cell>
          <cell r="AT3742" t="str">
            <v>Natural Gas</v>
          </cell>
          <cell r="AU3742">
            <v>42942</v>
          </cell>
          <cell r="AV3742">
            <v>18170.643</v>
          </cell>
          <cell r="AW3742">
            <v>7.35</v>
          </cell>
          <cell r="AX3742">
            <v>9.5</v>
          </cell>
          <cell r="AY3742">
            <v>59.63</v>
          </cell>
          <cell r="AZ3742">
            <v>93336.112999999998</v>
          </cell>
          <cell r="BA3742">
            <v>43060</v>
          </cell>
          <cell r="BB3742">
            <v>16368.678</v>
          </cell>
          <cell r="BC3742">
            <v>7.35</v>
          </cell>
          <cell r="BD3742">
            <v>9.5</v>
          </cell>
          <cell r="BE3742">
            <v>59.63</v>
          </cell>
          <cell r="BF3742">
            <v>43465</v>
          </cell>
          <cell r="BG3742">
            <v>93336.112999999998</v>
          </cell>
          <cell r="BH3742" t="str">
            <v>Average</v>
          </cell>
          <cell r="BI3742" t="str">
            <v>Limited-Issue Rider</v>
          </cell>
          <cell r="BJ3742" t="str">
            <v>Fully Litigated</v>
          </cell>
          <cell r="BK3742" t="str">
            <v>No</v>
          </cell>
          <cell r="BL3742" t="str">
            <v>No</v>
          </cell>
        </row>
        <row r="3743">
          <cell r="AE3743">
            <v>344</v>
          </cell>
          <cell r="AF3743">
            <v>0</v>
          </cell>
          <cell r="AG3743">
            <v>1</v>
          </cell>
          <cell r="AH3743">
            <v>1</v>
          </cell>
          <cell r="AI3743">
            <v>1</v>
          </cell>
          <cell r="AJ3743">
            <v>1</v>
          </cell>
          <cell r="AL3743">
            <v>55</v>
          </cell>
          <cell r="AM3743">
            <v>222</v>
          </cell>
          <cell r="AO3743" t="str">
            <v>C-PUR-2017-00095 (SAVE)</v>
          </cell>
          <cell r="AP3743">
            <v>3187</v>
          </cell>
          <cell r="AQ3743" t="str">
            <v>VA</v>
          </cell>
          <cell r="AR3743" t="str">
            <v>Columbia Gas of Virginia, Incorporated</v>
          </cell>
          <cell r="AS3743" t="str">
            <v>NI</v>
          </cell>
          <cell r="AT3743" t="str">
            <v>Natural Gas</v>
          </cell>
          <cell r="AU3743">
            <v>42962</v>
          </cell>
          <cell r="AV3743">
            <v>3158.3960000000002</v>
          </cell>
          <cell r="AW3743">
            <v>7.47</v>
          </cell>
          <cell r="AX3743" t="str">
            <v>NA</v>
          </cell>
          <cell r="AY3743" t="str">
            <v>NA</v>
          </cell>
          <cell r="AZ3743">
            <v>44106.806000000004</v>
          </cell>
          <cell r="BA3743">
            <v>43082</v>
          </cell>
          <cell r="BB3743">
            <v>3158.3960000000002</v>
          </cell>
          <cell r="BC3743" t="str">
            <v>NA</v>
          </cell>
          <cell r="BD3743" t="str">
            <v>NA</v>
          </cell>
          <cell r="BE3743" t="str">
            <v>NA</v>
          </cell>
          <cell r="BF3743">
            <v>43465</v>
          </cell>
          <cell r="BG3743" t="str">
            <v>NA</v>
          </cell>
          <cell r="BI3743" t="str">
            <v>Limited-Issue Rider</v>
          </cell>
          <cell r="BJ3743" t="str">
            <v>Settled</v>
          </cell>
          <cell r="BK3743" t="str">
            <v>No</v>
          </cell>
          <cell r="BL3743" t="str">
            <v>No</v>
          </cell>
        </row>
        <row r="3744">
          <cell r="AE3744">
            <v>344</v>
          </cell>
          <cell r="AF3744">
            <v>0</v>
          </cell>
          <cell r="AG3744">
            <v>1</v>
          </cell>
          <cell r="AH3744">
            <v>1</v>
          </cell>
          <cell r="AI3744">
            <v>1</v>
          </cell>
          <cell r="AJ3744">
            <v>0</v>
          </cell>
          <cell r="AL3744">
            <v>55</v>
          </cell>
          <cell r="AM3744">
            <v>222</v>
          </cell>
          <cell r="AO3744" t="str">
            <v>C-PUR-2017-00106</v>
          </cell>
          <cell r="AP3744">
            <v>3188</v>
          </cell>
          <cell r="AQ3744" t="str">
            <v>VA</v>
          </cell>
          <cell r="AR3744" t="str">
            <v>Kentucky Utilities Company</v>
          </cell>
          <cell r="AS3744" t="str">
            <v>PPL</v>
          </cell>
          <cell r="AT3744" t="str">
            <v>Electric</v>
          </cell>
          <cell r="AU3744">
            <v>43007</v>
          </cell>
          <cell r="AV3744">
            <v>6656.058</v>
          </cell>
          <cell r="AW3744">
            <v>7.47</v>
          </cell>
          <cell r="AX3744">
            <v>10.42</v>
          </cell>
          <cell r="AY3744">
            <v>53.85</v>
          </cell>
          <cell r="AZ3744">
            <v>214080.78700000001</v>
          </cell>
          <cell r="BA3744">
            <v>43228</v>
          </cell>
          <cell r="BB3744">
            <v>1750</v>
          </cell>
          <cell r="BC3744" t="str">
            <v>NA</v>
          </cell>
          <cell r="BD3744" t="str">
            <v>NA</v>
          </cell>
          <cell r="BE3744" t="str">
            <v>NA</v>
          </cell>
          <cell r="BF3744">
            <v>42735</v>
          </cell>
          <cell r="BG3744" t="str">
            <v>NA</v>
          </cell>
          <cell r="BI3744" t="str">
            <v>Vertically Integrated</v>
          </cell>
          <cell r="BJ3744" t="str">
            <v>Settled</v>
          </cell>
          <cell r="BK3744" t="str">
            <v>No</v>
          </cell>
          <cell r="BL3744" t="str">
            <v>No</v>
          </cell>
        </row>
        <row r="3745">
          <cell r="AE3745">
            <v>344</v>
          </cell>
          <cell r="AF3745">
            <v>0</v>
          </cell>
          <cell r="AG3745">
            <v>1</v>
          </cell>
          <cell r="AH3745">
            <v>1</v>
          </cell>
          <cell r="AI3745">
            <v>1</v>
          </cell>
          <cell r="AJ3745">
            <v>0</v>
          </cell>
          <cell r="AL3745">
            <v>55</v>
          </cell>
          <cell r="AM3745">
            <v>222</v>
          </cell>
          <cell r="AO3745" t="str">
            <v>C-PUR-2017-00128 (Rider BW)</v>
          </cell>
          <cell r="AP3745">
            <v>3201</v>
          </cell>
          <cell r="AQ3745" t="str">
            <v>VA</v>
          </cell>
          <cell r="AR3745" t="str">
            <v>Virginia Electric and Power Company</v>
          </cell>
          <cell r="AS3745" t="str">
            <v>D</v>
          </cell>
          <cell r="AT3745" t="str">
            <v>Electric</v>
          </cell>
          <cell r="AU3745">
            <v>43013</v>
          </cell>
          <cell r="AV3745">
            <v>5271</v>
          </cell>
          <cell r="AW3745">
            <v>7.87</v>
          </cell>
          <cell r="AX3745">
            <v>11.5</v>
          </cell>
          <cell r="AY3745">
            <v>50.23</v>
          </cell>
          <cell r="AZ3745">
            <v>699929</v>
          </cell>
          <cell r="BA3745">
            <v>43284</v>
          </cell>
          <cell r="BB3745">
            <v>-11119</v>
          </cell>
          <cell r="BC3745">
            <v>7.21</v>
          </cell>
          <cell r="BD3745">
            <v>10.199999999999999</v>
          </cell>
          <cell r="BE3745">
            <v>50.23</v>
          </cell>
          <cell r="BF3745">
            <v>43708</v>
          </cell>
          <cell r="BG3745">
            <v>699954</v>
          </cell>
          <cell r="BH3745" t="str">
            <v>Average</v>
          </cell>
          <cell r="BI3745" t="str">
            <v>Limited-Issue Rider</v>
          </cell>
          <cell r="BJ3745" t="str">
            <v>Fully Litigated</v>
          </cell>
          <cell r="BK3745" t="str">
            <v>No</v>
          </cell>
          <cell r="BL3745" t="str">
            <v>No</v>
          </cell>
        </row>
        <row r="3746">
          <cell r="AE3746">
            <v>344</v>
          </cell>
          <cell r="AF3746">
            <v>0</v>
          </cell>
          <cell r="AG3746">
            <v>1</v>
          </cell>
          <cell r="AH3746">
            <v>1</v>
          </cell>
          <cell r="AI3746">
            <v>1</v>
          </cell>
          <cell r="AJ3746">
            <v>0</v>
          </cell>
          <cell r="AL3746">
            <v>55</v>
          </cell>
          <cell r="AM3746">
            <v>222</v>
          </cell>
          <cell r="AO3746" t="str">
            <v>C-PUR-2017-00127 (Rider US-2)</v>
          </cell>
          <cell r="AP3746">
            <v>3202</v>
          </cell>
          <cell r="AQ3746" t="str">
            <v>VA</v>
          </cell>
          <cell r="AR3746" t="str">
            <v>Virginia Electric and Power Company</v>
          </cell>
          <cell r="AS3746" t="str">
            <v>D</v>
          </cell>
          <cell r="AT3746" t="str">
            <v>Electric</v>
          </cell>
          <cell r="AU3746">
            <v>43011</v>
          </cell>
          <cell r="AV3746">
            <v>5072.1540000000005</v>
          </cell>
          <cell r="AW3746">
            <v>7.36</v>
          </cell>
          <cell r="AX3746">
            <v>10.5</v>
          </cell>
          <cell r="AY3746">
            <v>50.23</v>
          </cell>
          <cell r="AZ3746">
            <v>70570</v>
          </cell>
          <cell r="BA3746">
            <v>43284</v>
          </cell>
          <cell r="BB3746">
            <v>3335.154</v>
          </cell>
          <cell r="BC3746">
            <v>6.71</v>
          </cell>
          <cell r="BD3746">
            <v>9.1999999999999993</v>
          </cell>
          <cell r="BE3746">
            <v>50.23</v>
          </cell>
          <cell r="BF3746">
            <v>43708</v>
          </cell>
          <cell r="BG3746">
            <v>70426</v>
          </cell>
          <cell r="BH3746" t="str">
            <v>Average</v>
          </cell>
          <cell r="BI3746" t="str">
            <v>Limited-Issue Rider</v>
          </cell>
          <cell r="BJ3746" t="str">
            <v>Fully Litigated</v>
          </cell>
          <cell r="BK3746" t="str">
            <v>No</v>
          </cell>
          <cell r="BL3746" t="str">
            <v>No</v>
          </cell>
        </row>
        <row r="3747">
          <cell r="AE3747">
            <v>344</v>
          </cell>
          <cell r="AF3747">
            <v>0</v>
          </cell>
          <cell r="AG3747">
            <v>1</v>
          </cell>
          <cell r="AH3747">
            <v>1</v>
          </cell>
          <cell r="AI3747">
            <v>1</v>
          </cell>
          <cell r="AJ3747">
            <v>0</v>
          </cell>
          <cell r="AL3747">
            <v>55</v>
          </cell>
          <cell r="AM3747">
            <v>222</v>
          </cell>
          <cell r="AO3747" t="str">
            <v>C-PUR-2017-00126 (RAC-EE)</v>
          </cell>
          <cell r="AP3747">
            <v>3223</v>
          </cell>
          <cell r="AQ3747" t="str">
            <v>VA</v>
          </cell>
          <cell r="AR3747" t="str">
            <v>Appalachian Power Company</v>
          </cell>
          <cell r="AS3747" t="str">
            <v>AEP</v>
          </cell>
          <cell r="AT3747" t="str">
            <v>Electric</v>
          </cell>
          <cell r="AU3747">
            <v>43007</v>
          </cell>
          <cell r="AV3747">
            <v>2235.7379999999998</v>
          </cell>
          <cell r="AW3747" t="str">
            <v>NA</v>
          </cell>
          <cell r="AX3747" t="str">
            <v>NA</v>
          </cell>
          <cell r="AY3747" t="str">
            <v>NA</v>
          </cell>
          <cell r="AZ3747">
            <v>27309.042000000001</v>
          </cell>
          <cell r="BA3747">
            <v>43236</v>
          </cell>
          <cell r="BB3747">
            <v>1039.92</v>
          </cell>
          <cell r="BC3747" t="str">
            <v>NA</v>
          </cell>
          <cell r="BD3747" t="str">
            <v>NA</v>
          </cell>
          <cell r="BE3747" t="str">
            <v>NA</v>
          </cell>
          <cell r="BF3747">
            <v>43646</v>
          </cell>
          <cell r="BG3747" t="str">
            <v>NA</v>
          </cell>
          <cell r="BI3747" t="str">
            <v>Limited-Issue Rider</v>
          </cell>
          <cell r="BJ3747" t="str">
            <v>Fully Litigated</v>
          </cell>
          <cell r="BK3747" t="str">
            <v>No</v>
          </cell>
          <cell r="BL3747" t="str">
            <v>No</v>
          </cell>
        </row>
        <row r="3748">
          <cell r="AE3748">
            <v>344</v>
          </cell>
          <cell r="AF3748">
            <v>0</v>
          </cell>
          <cell r="AG3748">
            <v>1</v>
          </cell>
          <cell r="AH3748">
            <v>1</v>
          </cell>
          <cell r="AI3748">
            <v>1</v>
          </cell>
          <cell r="AJ3748">
            <v>0</v>
          </cell>
          <cell r="AL3748">
            <v>55</v>
          </cell>
          <cell r="AM3748">
            <v>222</v>
          </cell>
          <cell r="AO3748" t="str">
            <v>C-PUR-2018-00042 (Rider U)</v>
          </cell>
          <cell r="AP3748">
            <v>3280</v>
          </cell>
          <cell r="AQ3748" t="str">
            <v>VA</v>
          </cell>
          <cell r="AR3748" t="str">
            <v>Virginia Electric and Power Company</v>
          </cell>
          <cell r="AS3748" t="str">
            <v>D</v>
          </cell>
          <cell r="AT3748" t="str">
            <v>Electric</v>
          </cell>
          <cell r="AU3748">
            <v>43178</v>
          </cell>
          <cell r="AV3748">
            <v>50705</v>
          </cell>
          <cell r="AW3748">
            <v>6.87</v>
          </cell>
          <cell r="AX3748">
            <v>9.1999999999999993</v>
          </cell>
          <cell r="AY3748">
            <v>51.37</v>
          </cell>
          <cell r="AZ3748">
            <v>309300</v>
          </cell>
          <cell r="BA3748">
            <v>43453</v>
          </cell>
          <cell r="BB3748">
            <v>47258</v>
          </cell>
          <cell r="BC3748">
            <v>6.86</v>
          </cell>
          <cell r="BD3748">
            <v>9.1999999999999993</v>
          </cell>
          <cell r="BE3748">
            <v>51.37</v>
          </cell>
          <cell r="BF3748">
            <v>43861</v>
          </cell>
          <cell r="BG3748">
            <v>288739</v>
          </cell>
          <cell r="BH3748" t="str">
            <v>Average</v>
          </cell>
          <cell r="BI3748" t="str">
            <v>Limited-Issue Rider</v>
          </cell>
          <cell r="BJ3748" t="str">
            <v>Fully Litigated</v>
          </cell>
          <cell r="BK3748" t="str">
            <v>No</v>
          </cell>
          <cell r="BL3748" t="str">
            <v>No</v>
          </cell>
        </row>
        <row r="3749">
          <cell r="AE3749">
            <v>344</v>
          </cell>
          <cell r="AF3749">
            <v>1</v>
          </cell>
          <cell r="AG3749">
            <v>1</v>
          </cell>
          <cell r="AH3749">
            <v>1</v>
          </cell>
          <cell r="AI3749">
            <v>1</v>
          </cell>
          <cell r="AJ3749">
            <v>0</v>
          </cell>
          <cell r="AL3749">
            <v>55</v>
          </cell>
          <cell r="AM3749">
            <v>222</v>
          </cell>
          <cell r="AO3749" t="str">
            <v>C-PUR-2018-00018 (G-RAC)</v>
          </cell>
          <cell r="AP3749">
            <v>3292</v>
          </cell>
          <cell r="AQ3749" t="str">
            <v>VA</v>
          </cell>
          <cell r="AR3749" t="str">
            <v>Appalachian Power Company</v>
          </cell>
          <cell r="AS3749" t="str">
            <v>AEP</v>
          </cell>
          <cell r="AT3749" t="str">
            <v>Electric</v>
          </cell>
          <cell r="AU3749">
            <v>43188</v>
          </cell>
          <cell r="AV3749">
            <v>7242.5349999999999</v>
          </cell>
          <cell r="AW3749">
            <v>7.76</v>
          </cell>
          <cell r="AX3749">
            <v>10.4</v>
          </cell>
          <cell r="AY3749">
            <v>50.46</v>
          </cell>
          <cell r="AZ3749">
            <v>181895.424</v>
          </cell>
          <cell r="BA3749">
            <v>43467</v>
          </cell>
          <cell r="BB3749">
            <v>7242.5349999999999</v>
          </cell>
          <cell r="BC3749">
            <v>7.76</v>
          </cell>
          <cell r="BD3749">
            <v>10.4</v>
          </cell>
          <cell r="BE3749" t="str">
            <v>NA</v>
          </cell>
          <cell r="BF3749">
            <v>43889</v>
          </cell>
          <cell r="BG3749">
            <v>181888.67199999999</v>
          </cell>
          <cell r="BH3749" t="str">
            <v>Average</v>
          </cell>
          <cell r="BI3749" t="str">
            <v>Limited-Issue Rider</v>
          </cell>
          <cell r="BJ3749" t="str">
            <v>Settled</v>
          </cell>
          <cell r="BK3749" t="str">
            <v>No</v>
          </cell>
          <cell r="BL3749" t="str">
            <v>No</v>
          </cell>
        </row>
        <row r="3750">
          <cell r="AE3750">
            <v>344</v>
          </cell>
          <cell r="AF3750">
            <v>0</v>
          </cell>
          <cell r="AG3750">
            <v>1</v>
          </cell>
          <cell r="AH3750">
            <v>1</v>
          </cell>
          <cell r="AI3750">
            <v>1</v>
          </cell>
          <cell r="AJ3750">
            <v>1</v>
          </cell>
          <cell r="AL3750">
            <v>55</v>
          </cell>
          <cell r="AM3750">
            <v>222</v>
          </cell>
          <cell r="AO3750" t="str">
            <v>C-PUR-2018-00079 (SAVE)</v>
          </cell>
          <cell r="AP3750">
            <v>3326</v>
          </cell>
          <cell r="AQ3750" t="str">
            <v>VA</v>
          </cell>
          <cell r="AR3750" t="str">
            <v>Virginia Natural Gas, Inc.</v>
          </cell>
          <cell r="AS3750" t="str">
            <v>SO</v>
          </cell>
          <cell r="AT3750" t="str">
            <v>Natural Gas</v>
          </cell>
          <cell r="AU3750">
            <v>43251</v>
          </cell>
          <cell r="AV3750">
            <v>3249.0630000000001</v>
          </cell>
          <cell r="AW3750">
            <v>6.86</v>
          </cell>
          <cell r="AX3750">
            <v>9.5</v>
          </cell>
          <cell r="AY3750">
            <v>48.74</v>
          </cell>
          <cell r="AZ3750">
            <v>51813.061999999998</v>
          </cell>
          <cell r="BA3750">
            <v>43327</v>
          </cell>
          <cell r="BB3750">
            <v>3249.0630000000001</v>
          </cell>
          <cell r="BC3750">
            <v>6.86</v>
          </cell>
          <cell r="BD3750">
            <v>9.5</v>
          </cell>
          <cell r="BE3750">
            <v>48.74</v>
          </cell>
          <cell r="BF3750">
            <v>43708</v>
          </cell>
          <cell r="BG3750">
            <v>51813.061999999998</v>
          </cell>
          <cell r="BH3750" t="str">
            <v>Average</v>
          </cell>
          <cell r="BI3750" t="str">
            <v>Limited-Issue Rider</v>
          </cell>
          <cell r="BJ3750" t="str">
            <v>Fully Litigated</v>
          </cell>
          <cell r="BK3750" t="str">
            <v>No</v>
          </cell>
          <cell r="BL3750" t="str">
            <v>No</v>
          </cell>
        </row>
        <row r="3751">
          <cell r="AE3751">
            <v>344</v>
          </cell>
          <cell r="AF3751">
            <v>1</v>
          </cell>
          <cell r="AG3751">
            <v>1</v>
          </cell>
          <cell r="AH3751">
            <v>1</v>
          </cell>
          <cell r="AI3751">
            <v>1</v>
          </cell>
          <cell r="AJ3751">
            <v>0</v>
          </cell>
          <cell r="AL3751">
            <v>55</v>
          </cell>
          <cell r="AM3751">
            <v>222</v>
          </cell>
          <cell r="AO3751" t="str">
            <v>C-PUR-2018-00083 (Rider B)</v>
          </cell>
          <cell r="AP3751">
            <v>3327</v>
          </cell>
          <cell r="AQ3751" t="str">
            <v>VA</v>
          </cell>
          <cell r="AR3751" t="str">
            <v>Virginia Electric and Power Company</v>
          </cell>
          <cell r="AS3751" t="str">
            <v>D</v>
          </cell>
          <cell r="AT3751" t="str">
            <v>Electric</v>
          </cell>
          <cell r="AU3751">
            <v>43252</v>
          </cell>
          <cell r="AV3751">
            <v>794</v>
          </cell>
          <cell r="AW3751">
            <v>6.87</v>
          </cell>
          <cell r="AX3751">
            <v>9.1999999999999993</v>
          </cell>
          <cell r="AY3751">
            <v>51.37</v>
          </cell>
          <cell r="AZ3751">
            <v>148786</v>
          </cell>
          <cell r="BA3751">
            <v>43523</v>
          </cell>
          <cell r="BB3751">
            <v>-3952</v>
          </cell>
          <cell r="BC3751">
            <v>6.87</v>
          </cell>
          <cell r="BD3751">
            <v>9.1999999999999993</v>
          </cell>
          <cell r="BE3751">
            <v>51.37</v>
          </cell>
          <cell r="BF3751">
            <v>43921</v>
          </cell>
          <cell r="BG3751">
            <v>148782</v>
          </cell>
          <cell r="BI3751" t="str">
            <v>Limited-Issue Rider</v>
          </cell>
          <cell r="BJ3751" t="str">
            <v>Fully Litigated</v>
          </cell>
          <cell r="BK3751" t="str">
            <v>No</v>
          </cell>
          <cell r="BL3751" t="str">
            <v>No</v>
          </cell>
        </row>
        <row r="3752">
          <cell r="AE3752">
            <v>344</v>
          </cell>
          <cell r="AF3752">
            <v>1</v>
          </cell>
          <cell r="AG3752">
            <v>1</v>
          </cell>
          <cell r="AH3752">
            <v>1</v>
          </cell>
          <cell r="AI3752">
            <v>1</v>
          </cell>
          <cell r="AJ3752">
            <v>0</v>
          </cell>
          <cell r="AL3752">
            <v>55</v>
          </cell>
          <cell r="AM3752">
            <v>222</v>
          </cell>
          <cell r="AO3752" t="str">
            <v>C-PUR-2018-00084 (Rider GV)</v>
          </cell>
          <cell r="AP3752">
            <v>3328</v>
          </cell>
          <cell r="AQ3752" t="str">
            <v>VA</v>
          </cell>
          <cell r="AR3752" t="str">
            <v>Virginia Electric and Power Company</v>
          </cell>
          <cell r="AS3752" t="str">
            <v>D</v>
          </cell>
          <cell r="AT3752" t="str">
            <v>Electric</v>
          </cell>
          <cell r="AU3752">
            <v>43252</v>
          </cell>
          <cell r="AV3752">
            <v>39742</v>
          </cell>
          <cell r="AW3752">
            <v>6.87</v>
          </cell>
          <cell r="AX3752">
            <v>9.1999999999999993</v>
          </cell>
          <cell r="AY3752">
            <v>51.37</v>
          </cell>
          <cell r="AZ3752">
            <v>963480</v>
          </cell>
          <cell r="BA3752">
            <v>43523</v>
          </cell>
          <cell r="BB3752">
            <v>38425</v>
          </cell>
          <cell r="BC3752">
            <v>6.87</v>
          </cell>
          <cell r="BD3752">
            <v>9.1999999999999993</v>
          </cell>
          <cell r="BE3752">
            <v>51.37</v>
          </cell>
          <cell r="BF3752">
            <v>43921</v>
          </cell>
          <cell r="BG3752">
            <v>962350</v>
          </cell>
          <cell r="BH3752" t="str">
            <v>Average</v>
          </cell>
          <cell r="BI3752" t="str">
            <v>Limited-Issue Rider</v>
          </cell>
          <cell r="BJ3752" t="str">
            <v>Fully Litigated</v>
          </cell>
          <cell r="BK3752" t="str">
            <v>No</v>
          </cell>
          <cell r="BL3752" t="str">
            <v>No</v>
          </cell>
        </row>
        <row r="3753">
          <cell r="AE3753">
            <v>344</v>
          </cell>
          <cell r="AF3753">
            <v>1</v>
          </cell>
          <cell r="AG3753">
            <v>1</v>
          </cell>
          <cell r="AH3753">
            <v>1</v>
          </cell>
          <cell r="AI3753">
            <v>1</v>
          </cell>
          <cell r="AJ3753">
            <v>0</v>
          </cell>
          <cell r="AL3753">
            <v>55</v>
          </cell>
          <cell r="AM3753">
            <v>222</v>
          </cell>
          <cell r="AO3753" t="str">
            <v>C-PUR-2018-00085 (Rider R)</v>
          </cell>
          <cell r="AP3753">
            <v>3329</v>
          </cell>
          <cell r="AQ3753" t="str">
            <v>VA</v>
          </cell>
          <cell r="AR3753" t="str">
            <v>Virginia Electric and Power Company</v>
          </cell>
          <cell r="AS3753" t="str">
            <v>D</v>
          </cell>
          <cell r="AT3753" t="str">
            <v>Electric</v>
          </cell>
          <cell r="AU3753">
            <v>43252</v>
          </cell>
          <cell r="AV3753">
            <v>-7365</v>
          </cell>
          <cell r="AW3753">
            <v>7.38</v>
          </cell>
          <cell r="AX3753">
            <v>10.199999999999999</v>
          </cell>
          <cell r="AY3753">
            <v>51.37</v>
          </cell>
          <cell r="AZ3753">
            <v>327917</v>
          </cell>
          <cell r="BA3753">
            <v>43523</v>
          </cell>
          <cell r="BB3753">
            <v>-8559</v>
          </cell>
          <cell r="BC3753">
            <v>7.38</v>
          </cell>
          <cell r="BD3753">
            <v>10.199999999999999</v>
          </cell>
          <cell r="BE3753">
            <v>51.37</v>
          </cell>
          <cell r="BF3753">
            <v>43921</v>
          </cell>
          <cell r="BG3753">
            <v>327356</v>
          </cell>
          <cell r="BH3753" t="str">
            <v>Average</v>
          </cell>
          <cell r="BI3753" t="str">
            <v>Limited-Issue Rider</v>
          </cell>
          <cell r="BJ3753" t="str">
            <v>Fully Litigated</v>
          </cell>
          <cell r="BK3753" t="str">
            <v>No</v>
          </cell>
          <cell r="BL3753" t="str">
            <v>No</v>
          </cell>
        </row>
        <row r="3754">
          <cell r="AE3754">
            <v>344</v>
          </cell>
          <cell r="AF3754">
            <v>1</v>
          </cell>
          <cell r="AG3754">
            <v>1</v>
          </cell>
          <cell r="AH3754">
            <v>1</v>
          </cell>
          <cell r="AI3754">
            <v>1</v>
          </cell>
          <cell r="AJ3754">
            <v>0</v>
          </cell>
          <cell r="AL3754">
            <v>55</v>
          </cell>
          <cell r="AM3754">
            <v>222</v>
          </cell>
          <cell r="AO3754" t="str">
            <v>C-PUR-2018-00086 (Rider S)</v>
          </cell>
          <cell r="AP3754">
            <v>3330</v>
          </cell>
          <cell r="AQ3754" t="str">
            <v>VA</v>
          </cell>
          <cell r="AR3754" t="str">
            <v>Virginia Electric and Power Company</v>
          </cell>
          <cell r="AS3754" t="str">
            <v>D</v>
          </cell>
          <cell r="AT3754" t="str">
            <v>Electric</v>
          </cell>
          <cell r="AU3754">
            <v>43252</v>
          </cell>
          <cell r="AV3754">
            <v>1723</v>
          </cell>
          <cell r="AW3754">
            <v>7.39</v>
          </cell>
          <cell r="AX3754">
            <v>10.199999999999999</v>
          </cell>
          <cell r="AY3754">
            <v>51.37</v>
          </cell>
          <cell r="AZ3754">
            <v>1137079</v>
          </cell>
          <cell r="BA3754">
            <v>43523</v>
          </cell>
          <cell r="BB3754">
            <v>-3475</v>
          </cell>
          <cell r="BC3754">
            <v>7.38</v>
          </cell>
          <cell r="BD3754">
            <v>10.199999999999999</v>
          </cell>
          <cell r="BE3754">
            <v>51.37</v>
          </cell>
          <cell r="BF3754">
            <v>43921</v>
          </cell>
          <cell r="BG3754">
            <v>1134866</v>
          </cell>
          <cell r="BH3754" t="str">
            <v>Average</v>
          </cell>
          <cell r="BI3754" t="str">
            <v>Limited-Issue Rider</v>
          </cell>
          <cell r="BJ3754" t="str">
            <v>Fully Litigated</v>
          </cell>
          <cell r="BK3754" t="str">
            <v>No</v>
          </cell>
          <cell r="BL3754" t="str">
            <v>No</v>
          </cell>
        </row>
        <row r="3755">
          <cell r="AE3755">
            <v>344</v>
          </cell>
          <cell r="AF3755">
            <v>1</v>
          </cell>
          <cell r="AG3755">
            <v>1</v>
          </cell>
          <cell r="AH3755">
            <v>1</v>
          </cell>
          <cell r="AI3755">
            <v>1</v>
          </cell>
          <cell r="AJ3755">
            <v>0</v>
          </cell>
          <cell r="AL3755">
            <v>55</v>
          </cell>
          <cell r="AM3755">
            <v>222</v>
          </cell>
          <cell r="AO3755" t="str">
            <v>C-PUR-2018-00087 (Rider W)</v>
          </cell>
          <cell r="AP3755">
            <v>3331</v>
          </cell>
          <cell r="AQ3755" t="str">
            <v>VA</v>
          </cell>
          <cell r="AR3755" t="str">
            <v>Virginia Electric and Power Company</v>
          </cell>
          <cell r="AS3755" t="str">
            <v>D</v>
          </cell>
          <cell r="AT3755" t="str">
            <v>Electric</v>
          </cell>
          <cell r="AU3755">
            <v>43252</v>
          </cell>
          <cell r="AV3755">
            <v>-2040</v>
          </cell>
          <cell r="AW3755">
            <v>7.39</v>
          </cell>
          <cell r="AX3755">
            <v>10.199999999999999</v>
          </cell>
          <cell r="AY3755">
            <v>51.37</v>
          </cell>
          <cell r="AZ3755">
            <v>634638</v>
          </cell>
          <cell r="BA3755">
            <v>43523</v>
          </cell>
          <cell r="BB3755">
            <v>-4323</v>
          </cell>
          <cell r="BC3755">
            <v>7.38</v>
          </cell>
          <cell r="BD3755">
            <v>10.199999999999999</v>
          </cell>
          <cell r="BE3755">
            <v>51.37</v>
          </cell>
          <cell r="BF3755">
            <v>43921</v>
          </cell>
          <cell r="BG3755">
            <v>633602</v>
          </cell>
          <cell r="BH3755" t="str">
            <v>Average</v>
          </cell>
          <cell r="BI3755" t="str">
            <v>Limited-Issue Rider</v>
          </cell>
          <cell r="BJ3755" t="str">
            <v>Fully Litigated</v>
          </cell>
          <cell r="BK3755" t="str">
            <v>No</v>
          </cell>
          <cell r="BL3755" t="str">
            <v>No</v>
          </cell>
        </row>
        <row r="3756">
          <cell r="AE3756">
            <v>344</v>
          </cell>
          <cell r="AF3756">
            <v>0</v>
          </cell>
          <cell r="AG3756">
            <v>1</v>
          </cell>
          <cell r="AH3756">
            <v>1</v>
          </cell>
          <cell r="AI3756">
            <v>1</v>
          </cell>
          <cell r="AJ3756">
            <v>0</v>
          </cell>
          <cell r="AL3756">
            <v>55</v>
          </cell>
          <cell r="AM3756">
            <v>222</v>
          </cell>
          <cell r="AO3756" t="str">
            <v>C-PUR-2017-00129 (Rider DSM)</v>
          </cell>
          <cell r="AP3756">
            <v>3344</v>
          </cell>
          <cell r="AQ3756" t="str">
            <v>VA</v>
          </cell>
          <cell r="AR3756" t="str">
            <v>Virginia Electric and Power Company</v>
          </cell>
          <cell r="AS3756" t="str">
            <v>D</v>
          </cell>
          <cell r="AT3756" t="str">
            <v>Electric</v>
          </cell>
          <cell r="AU3756">
            <v>43011</v>
          </cell>
          <cell r="AV3756">
            <v>3102.134</v>
          </cell>
          <cell r="AW3756">
            <v>7.36</v>
          </cell>
          <cell r="AX3756">
            <v>10.5</v>
          </cell>
          <cell r="AY3756">
            <v>50.23</v>
          </cell>
          <cell r="AZ3756" t="str">
            <v>NA</v>
          </cell>
          <cell r="BA3756">
            <v>43230</v>
          </cell>
          <cell r="BB3756">
            <v>2765.9949999999999</v>
          </cell>
          <cell r="BC3756">
            <v>6.71</v>
          </cell>
          <cell r="BD3756">
            <v>9.1999999999999993</v>
          </cell>
          <cell r="BE3756">
            <v>50.23</v>
          </cell>
          <cell r="BF3756">
            <v>43646</v>
          </cell>
          <cell r="BG3756" t="str">
            <v>NA</v>
          </cell>
          <cell r="BI3756" t="str">
            <v>Limited-Issue Rider</v>
          </cell>
          <cell r="BJ3756" t="str">
            <v>Fully Litigated</v>
          </cell>
          <cell r="BK3756" t="str">
            <v>No</v>
          </cell>
          <cell r="BL3756" t="str">
            <v>No</v>
          </cell>
        </row>
        <row r="3757">
          <cell r="AE3757">
            <v>344</v>
          </cell>
          <cell r="AF3757">
            <v>1</v>
          </cell>
          <cell r="AG3757">
            <v>1</v>
          </cell>
          <cell r="AH3757">
            <v>1</v>
          </cell>
          <cell r="AI3757">
            <v>1</v>
          </cell>
          <cell r="AJ3757">
            <v>0</v>
          </cell>
          <cell r="AL3757">
            <v>55</v>
          </cell>
          <cell r="AM3757">
            <v>222</v>
          </cell>
          <cell r="AO3757" t="str">
            <v>C-PUR-2018-00101 (Rider US-3)</v>
          </cell>
          <cell r="AP3757">
            <v>3350</v>
          </cell>
          <cell r="AQ3757" t="str">
            <v>VA</v>
          </cell>
          <cell r="AR3757" t="str">
            <v>Virginia Electric and Power Company</v>
          </cell>
          <cell r="AS3757" t="str">
            <v>D</v>
          </cell>
          <cell r="AT3757" t="str">
            <v>Electric</v>
          </cell>
          <cell r="AU3757">
            <v>43305</v>
          </cell>
          <cell r="AV3757">
            <v>10570</v>
          </cell>
          <cell r="AW3757">
            <v>6.87</v>
          </cell>
          <cell r="AX3757">
            <v>9.1999999999999993</v>
          </cell>
          <cell r="AY3757">
            <v>51.37</v>
          </cell>
          <cell r="AZ3757">
            <v>102064</v>
          </cell>
          <cell r="BA3757">
            <v>43570</v>
          </cell>
          <cell r="BB3757">
            <v>10365</v>
          </cell>
          <cell r="BC3757">
            <v>6.87</v>
          </cell>
          <cell r="BD3757">
            <v>9.1999999999999993</v>
          </cell>
          <cell r="BE3757">
            <v>51.37</v>
          </cell>
          <cell r="BF3757">
            <v>43890</v>
          </cell>
          <cell r="BG3757">
            <v>102064</v>
          </cell>
          <cell r="BH3757" t="str">
            <v>Average</v>
          </cell>
          <cell r="BI3757" t="str">
            <v>Limited-Issue Rider</v>
          </cell>
          <cell r="BJ3757" t="str">
            <v>Fully Litigated</v>
          </cell>
          <cell r="BK3757" t="str">
            <v>No</v>
          </cell>
          <cell r="BL3757" t="str">
            <v>No</v>
          </cell>
        </row>
        <row r="3758">
          <cell r="AE3758">
            <v>345</v>
          </cell>
          <cell r="AF3758">
            <v>1</v>
          </cell>
          <cell r="AG3758">
            <v>1</v>
          </cell>
          <cell r="AH3758">
            <v>1</v>
          </cell>
          <cell r="AI3758">
            <v>1</v>
          </cell>
          <cell r="AJ3758">
            <v>1</v>
          </cell>
          <cell r="AL3758">
            <v>55</v>
          </cell>
          <cell r="AM3758">
            <v>222</v>
          </cell>
          <cell r="AO3758" t="str">
            <v>C-PUR-2018-00080</v>
          </cell>
          <cell r="AP3758">
            <v>3353</v>
          </cell>
          <cell r="AQ3758" t="str">
            <v>VA</v>
          </cell>
          <cell r="AR3758" t="str">
            <v>Washington Gas Light Company</v>
          </cell>
          <cell r="AS3758" t="str">
            <v>ALA</v>
          </cell>
          <cell r="AT3758" t="str">
            <v>Natural Gas</v>
          </cell>
          <cell r="AU3758">
            <v>43312</v>
          </cell>
          <cell r="AV3758">
            <v>33317.095000000001</v>
          </cell>
          <cell r="AW3758">
            <v>7.81</v>
          </cell>
          <cell r="AX3758">
            <v>10.3</v>
          </cell>
          <cell r="AY3758">
            <v>53.48</v>
          </cell>
          <cell r="AZ3758">
            <v>1228226.368</v>
          </cell>
          <cell r="BA3758">
            <v>43819</v>
          </cell>
          <cell r="BB3758">
            <v>13200</v>
          </cell>
          <cell r="BC3758">
            <v>7.22</v>
          </cell>
          <cell r="BD3758">
            <v>9.1999999999999993</v>
          </cell>
          <cell r="BE3758">
            <v>53.48</v>
          </cell>
          <cell r="BF3758">
            <v>43830</v>
          </cell>
          <cell r="BG3758">
            <v>1231224.7420000001</v>
          </cell>
          <cell r="BH3758" t="str">
            <v>Average</v>
          </cell>
          <cell r="BI3758" t="str">
            <v>Distribution</v>
          </cell>
          <cell r="BJ3758" t="str">
            <v>Fully Litigated</v>
          </cell>
          <cell r="BK3758" t="str">
            <v>No</v>
          </cell>
          <cell r="BL3758" t="str">
            <v>Yes</v>
          </cell>
        </row>
        <row r="3759">
          <cell r="AE3759">
            <v>345</v>
          </cell>
          <cell r="AF3759">
            <v>0</v>
          </cell>
          <cell r="AG3759">
            <v>1</v>
          </cell>
          <cell r="AH3759">
            <v>1</v>
          </cell>
          <cell r="AI3759">
            <v>1</v>
          </cell>
          <cell r="AJ3759">
            <v>1</v>
          </cell>
          <cell r="AL3759">
            <v>55</v>
          </cell>
          <cell r="AM3759">
            <v>222</v>
          </cell>
          <cell r="AO3759" t="str">
            <v>C-PUR-2018-00132 (SAVE)</v>
          </cell>
          <cell r="AP3759">
            <v>3358</v>
          </cell>
          <cell r="AQ3759" t="str">
            <v>VA</v>
          </cell>
          <cell r="AR3759" t="str">
            <v>Columbia Gas of Virginia, Incorporated</v>
          </cell>
          <cell r="AS3759" t="str">
            <v>NI</v>
          </cell>
          <cell r="AT3759" t="str">
            <v>Natural Gas</v>
          </cell>
          <cell r="AU3759">
            <v>43327</v>
          </cell>
          <cell r="AV3759">
            <v>2143.654</v>
          </cell>
          <cell r="AW3759">
            <v>7.47</v>
          </cell>
          <cell r="AX3759" t="str">
            <v>NA</v>
          </cell>
          <cell r="AY3759" t="str">
            <v>NA</v>
          </cell>
          <cell r="AZ3759">
            <v>15790.671</v>
          </cell>
          <cell r="BA3759">
            <v>43399</v>
          </cell>
          <cell r="BB3759">
            <v>2143.654</v>
          </cell>
          <cell r="BC3759">
            <v>7.47</v>
          </cell>
          <cell r="BD3759" t="str">
            <v>NA</v>
          </cell>
          <cell r="BE3759" t="str">
            <v>NA</v>
          </cell>
          <cell r="BF3759">
            <v>43830</v>
          </cell>
          <cell r="BG3759">
            <v>21054.621999999999</v>
          </cell>
          <cell r="BH3759" t="str">
            <v>Average</v>
          </cell>
          <cell r="BI3759" t="str">
            <v>Limited-Issue Rider</v>
          </cell>
          <cell r="BJ3759" t="str">
            <v>Fully Litigated</v>
          </cell>
          <cell r="BK3759" t="str">
            <v>No</v>
          </cell>
          <cell r="BL3759" t="str">
            <v>No</v>
          </cell>
        </row>
        <row r="3760">
          <cell r="AE3760">
            <v>346</v>
          </cell>
          <cell r="AF3760">
            <v>1</v>
          </cell>
          <cell r="AG3760">
            <v>1</v>
          </cell>
          <cell r="AH3760">
            <v>1</v>
          </cell>
          <cell r="AI3760">
            <v>1</v>
          </cell>
          <cell r="AJ3760">
            <v>1</v>
          </cell>
          <cell r="AL3760">
            <v>55</v>
          </cell>
          <cell r="AM3760">
            <v>222</v>
          </cell>
          <cell r="AO3760" t="str">
            <v>C-PUR-2018-00131</v>
          </cell>
          <cell r="AP3760">
            <v>3369</v>
          </cell>
          <cell r="AQ3760" t="str">
            <v>VA</v>
          </cell>
          <cell r="AR3760" t="str">
            <v>Columbia Gas of Virginia, Incorporated</v>
          </cell>
          <cell r="AS3760" t="str">
            <v>NI</v>
          </cell>
          <cell r="AT3760" t="str">
            <v>Natural Gas</v>
          </cell>
          <cell r="AU3760">
            <v>43340</v>
          </cell>
          <cell r="AV3760">
            <v>22228.552</v>
          </cell>
          <cell r="AW3760">
            <v>7.04</v>
          </cell>
          <cell r="AX3760">
            <v>10.95</v>
          </cell>
          <cell r="AY3760">
            <v>35.22</v>
          </cell>
          <cell r="AZ3760">
            <v>685525.14600000007</v>
          </cell>
          <cell r="BA3760">
            <v>43628</v>
          </cell>
          <cell r="BB3760">
            <v>9500</v>
          </cell>
          <cell r="BC3760" t="str">
            <v>NA</v>
          </cell>
          <cell r="BD3760" t="str">
            <v>NA</v>
          </cell>
          <cell r="BE3760" t="str">
            <v>NA</v>
          </cell>
          <cell r="BF3760">
            <v>43100</v>
          </cell>
          <cell r="BG3760" t="str">
            <v>NA</v>
          </cell>
          <cell r="BI3760" t="str">
            <v>Distribution</v>
          </cell>
          <cell r="BJ3760" t="str">
            <v>Settled</v>
          </cell>
          <cell r="BK3760" t="str">
            <v>No</v>
          </cell>
          <cell r="BL3760" t="str">
            <v>Yes</v>
          </cell>
        </row>
        <row r="3761">
          <cell r="AE3761">
            <v>346</v>
          </cell>
          <cell r="AF3761">
            <v>0</v>
          </cell>
          <cell r="AG3761">
            <v>1</v>
          </cell>
          <cell r="AH3761">
            <v>1</v>
          </cell>
          <cell r="AI3761">
            <v>1</v>
          </cell>
          <cell r="AJ3761">
            <v>1</v>
          </cell>
          <cell r="AL3761">
            <v>55</v>
          </cell>
          <cell r="AM3761">
            <v>222</v>
          </cell>
          <cell r="AO3761" t="str">
            <v>C-PUR-2018-00145 (SAVE)</v>
          </cell>
          <cell r="AP3761">
            <v>3376</v>
          </cell>
          <cell r="AQ3761" t="str">
            <v>VA</v>
          </cell>
          <cell r="AR3761" t="str">
            <v>Washington Gas Light Company</v>
          </cell>
          <cell r="AS3761" t="str">
            <v>ALA</v>
          </cell>
          <cell r="AT3761" t="str">
            <v>Natural Gas</v>
          </cell>
          <cell r="AU3761">
            <v>43347</v>
          </cell>
          <cell r="AV3761">
            <v>-1673.7809999999999</v>
          </cell>
          <cell r="AW3761" t="str">
            <v>NA</v>
          </cell>
          <cell r="AX3761" t="str">
            <v>NA</v>
          </cell>
          <cell r="AY3761" t="str">
            <v>NA</v>
          </cell>
          <cell r="AZ3761">
            <v>36564.717000000004</v>
          </cell>
          <cell r="BA3761">
            <v>43437</v>
          </cell>
          <cell r="BB3761">
            <v>-1724.134</v>
          </cell>
          <cell r="BC3761" t="str">
            <v>NA</v>
          </cell>
          <cell r="BD3761" t="str">
            <v>NA</v>
          </cell>
          <cell r="BE3761" t="str">
            <v>NA</v>
          </cell>
          <cell r="BF3761">
            <v>43830</v>
          </cell>
          <cell r="BG3761">
            <v>34650.163</v>
          </cell>
          <cell r="BH3761" t="str">
            <v>Average</v>
          </cell>
          <cell r="BI3761" t="str">
            <v>Limited-Issue Rider</v>
          </cell>
          <cell r="BJ3761" t="str">
            <v>Fully Litigated</v>
          </cell>
          <cell r="BK3761" t="str">
            <v>No</v>
          </cell>
          <cell r="BL3761" t="str">
            <v>No</v>
          </cell>
        </row>
        <row r="3762">
          <cell r="AE3762">
            <v>346</v>
          </cell>
          <cell r="AF3762">
            <v>1</v>
          </cell>
          <cell r="AG3762">
            <v>1</v>
          </cell>
          <cell r="AH3762">
            <v>1</v>
          </cell>
          <cell r="AI3762">
            <v>1</v>
          </cell>
          <cell r="AJ3762">
            <v>0</v>
          </cell>
          <cell r="AL3762">
            <v>55</v>
          </cell>
          <cell r="AM3762">
            <v>222</v>
          </cell>
          <cell r="AO3762" t="str">
            <v>C-PUR-2018-00166 (Rider BW)</v>
          </cell>
          <cell r="AP3762">
            <v>3384</v>
          </cell>
          <cell r="AQ3762" t="str">
            <v>VA</v>
          </cell>
          <cell r="AR3762" t="str">
            <v>Virginia Electric and Power Company</v>
          </cell>
          <cell r="AS3762" t="str">
            <v>D</v>
          </cell>
          <cell r="AT3762" t="str">
            <v>Electric</v>
          </cell>
          <cell r="AU3762">
            <v>43376</v>
          </cell>
          <cell r="AV3762">
            <v>3095</v>
          </cell>
          <cell r="AW3762">
            <v>7.39</v>
          </cell>
          <cell r="AX3762">
            <v>10.199999999999999</v>
          </cell>
          <cell r="AY3762">
            <v>51.37</v>
          </cell>
          <cell r="AZ3762">
            <v>656560</v>
          </cell>
          <cell r="BA3762">
            <v>43649</v>
          </cell>
          <cell r="BB3762">
            <v>3095</v>
          </cell>
          <cell r="BC3762">
            <v>7.39</v>
          </cell>
          <cell r="BD3762">
            <v>10.199999999999999</v>
          </cell>
          <cell r="BE3762">
            <v>51.37</v>
          </cell>
          <cell r="BF3762">
            <v>44074</v>
          </cell>
          <cell r="BG3762">
            <v>656560</v>
          </cell>
          <cell r="BH3762" t="str">
            <v>Average</v>
          </cell>
          <cell r="BI3762" t="str">
            <v>Limited-Issue Rider</v>
          </cell>
          <cell r="BJ3762" t="str">
            <v>Fully Litigated</v>
          </cell>
          <cell r="BK3762" t="str">
            <v>No</v>
          </cell>
          <cell r="BL3762" t="str">
            <v>No</v>
          </cell>
        </row>
        <row r="3763">
          <cell r="AE3763">
            <v>346</v>
          </cell>
          <cell r="AF3763">
            <v>1</v>
          </cell>
          <cell r="AG3763">
            <v>1</v>
          </cell>
          <cell r="AH3763">
            <v>1</v>
          </cell>
          <cell r="AI3763">
            <v>1</v>
          </cell>
          <cell r="AJ3763">
            <v>0</v>
          </cell>
          <cell r="AL3763">
            <v>55</v>
          </cell>
          <cell r="AM3763">
            <v>222</v>
          </cell>
          <cell r="AO3763" t="str">
            <v>C-PUR-2018-00167 (Rider US-2)</v>
          </cell>
          <cell r="AP3763">
            <v>3385</v>
          </cell>
          <cell r="AQ3763" t="str">
            <v>VA</v>
          </cell>
          <cell r="AR3763" t="str">
            <v>Virginia Electric and Power Company</v>
          </cell>
          <cell r="AS3763" t="str">
            <v>D</v>
          </cell>
          <cell r="AT3763" t="str">
            <v>Electric</v>
          </cell>
          <cell r="AU3763">
            <v>43376</v>
          </cell>
          <cell r="AV3763">
            <v>1833</v>
          </cell>
          <cell r="AW3763">
            <v>6.87</v>
          </cell>
          <cell r="AX3763">
            <v>9.1999999999999993</v>
          </cell>
          <cell r="AY3763">
            <v>51.37</v>
          </cell>
          <cell r="AZ3763">
            <v>68657</v>
          </cell>
          <cell r="BA3763">
            <v>43649</v>
          </cell>
          <cell r="BB3763">
            <v>1833</v>
          </cell>
          <cell r="BC3763">
            <v>6.87</v>
          </cell>
          <cell r="BD3763">
            <v>9.1999999999999993</v>
          </cell>
          <cell r="BE3763">
            <v>51.37</v>
          </cell>
          <cell r="BF3763">
            <v>44074</v>
          </cell>
          <cell r="BG3763">
            <v>68657</v>
          </cell>
          <cell r="BH3763" t="str">
            <v>Average</v>
          </cell>
          <cell r="BI3763" t="str">
            <v>Limited-Issue Rider</v>
          </cell>
          <cell r="BJ3763" t="str">
            <v>Fully Litigated</v>
          </cell>
          <cell r="BK3763" t="str">
            <v>No</v>
          </cell>
          <cell r="BL3763" t="str">
            <v>No</v>
          </cell>
        </row>
        <row r="3764">
          <cell r="AE3764">
            <v>346</v>
          </cell>
          <cell r="AF3764">
            <v>1</v>
          </cell>
          <cell r="AG3764">
            <v>1</v>
          </cell>
          <cell r="AH3764">
            <v>1</v>
          </cell>
          <cell r="AI3764">
            <v>1</v>
          </cell>
          <cell r="AJ3764">
            <v>0</v>
          </cell>
          <cell r="AL3764">
            <v>55</v>
          </cell>
          <cell r="AM3764">
            <v>222</v>
          </cell>
          <cell r="AO3764" t="str">
            <v>C-PUR-2017-00168 (Rider DSM)</v>
          </cell>
          <cell r="AP3764">
            <v>3386</v>
          </cell>
          <cell r="AQ3764" t="str">
            <v>VA</v>
          </cell>
          <cell r="AR3764" t="str">
            <v>Virginia Electric and Power Company</v>
          </cell>
          <cell r="AS3764" t="str">
            <v>D</v>
          </cell>
          <cell r="AT3764" t="str">
            <v>Electric</v>
          </cell>
          <cell r="AU3764">
            <v>43376</v>
          </cell>
          <cell r="AV3764">
            <v>18389.706000000002</v>
          </cell>
          <cell r="AW3764">
            <v>6.87</v>
          </cell>
          <cell r="AX3764">
            <v>9.1999999999999993</v>
          </cell>
          <cell r="AY3764">
            <v>51.37</v>
          </cell>
          <cell r="AZ3764" t="str">
            <v>NA</v>
          </cell>
          <cell r="BA3764">
            <v>43587</v>
          </cell>
          <cell r="BB3764">
            <v>17878.358</v>
          </cell>
          <cell r="BC3764">
            <v>6.87</v>
          </cell>
          <cell r="BD3764">
            <v>9.1999999999999993</v>
          </cell>
          <cell r="BE3764">
            <v>51.37</v>
          </cell>
          <cell r="BF3764">
            <v>44012</v>
          </cell>
          <cell r="BG3764" t="str">
            <v>NA</v>
          </cell>
          <cell r="BI3764" t="str">
            <v>Limited-Issue Rider</v>
          </cell>
          <cell r="BJ3764" t="str">
            <v>Fully Litigated</v>
          </cell>
          <cell r="BK3764" t="str">
            <v>No</v>
          </cell>
          <cell r="BL3764" t="str">
            <v>No</v>
          </cell>
        </row>
        <row r="3765">
          <cell r="AE3765">
            <v>347</v>
          </cell>
          <cell r="AF3765">
            <v>1</v>
          </cell>
          <cell r="AG3765">
            <v>1</v>
          </cell>
          <cell r="AH3765">
            <v>1</v>
          </cell>
          <cell r="AI3765">
            <v>1</v>
          </cell>
          <cell r="AJ3765">
            <v>1</v>
          </cell>
          <cell r="AL3765">
            <v>56</v>
          </cell>
          <cell r="AM3765">
            <v>223</v>
          </cell>
          <cell r="AO3765" t="str">
            <v>C-PUR-2018-00013</v>
          </cell>
          <cell r="AP3765">
            <v>3400</v>
          </cell>
          <cell r="AQ3765" t="str">
            <v>VA</v>
          </cell>
          <cell r="AR3765" t="str">
            <v>Roanoke Gas Company</v>
          </cell>
          <cell r="AS3765" t="str">
            <v>RGCO</v>
          </cell>
          <cell r="AT3765" t="str">
            <v>Natural Gas</v>
          </cell>
          <cell r="AU3765">
            <v>43383</v>
          </cell>
          <cell r="AV3765">
            <v>9174.982</v>
          </cell>
          <cell r="AW3765">
            <v>7.99</v>
          </cell>
          <cell r="AX3765">
            <v>10.7</v>
          </cell>
          <cell r="AY3765">
            <v>59.92</v>
          </cell>
          <cell r="AZ3765">
            <v>126088.65000000001</v>
          </cell>
          <cell r="BA3765">
            <v>43854</v>
          </cell>
          <cell r="BB3765">
            <v>7250</v>
          </cell>
          <cell r="BC3765">
            <v>7.28</v>
          </cell>
          <cell r="BD3765">
            <v>9.44</v>
          </cell>
          <cell r="BE3765">
            <v>59.64</v>
          </cell>
          <cell r="BF3765">
            <v>43100</v>
          </cell>
          <cell r="BG3765">
            <v>125410.444</v>
          </cell>
          <cell r="BH3765" t="str">
            <v>Average</v>
          </cell>
          <cell r="BI3765" t="str">
            <v>Distribution</v>
          </cell>
          <cell r="BJ3765" t="str">
            <v>Fully Litigated</v>
          </cell>
          <cell r="BK3765" t="str">
            <v>No</v>
          </cell>
          <cell r="BL3765" t="str">
            <v>Yes</v>
          </cell>
        </row>
        <row r="3766">
          <cell r="AE3766">
            <v>347</v>
          </cell>
          <cell r="AF3766">
            <v>1</v>
          </cell>
          <cell r="AG3766">
            <v>1</v>
          </cell>
          <cell r="AH3766">
            <v>1</v>
          </cell>
          <cell r="AI3766">
            <v>1</v>
          </cell>
          <cell r="AJ3766">
            <v>0</v>
          </cell>
          <cell r="AL3766">
            <v>56</v>
          </cell>
          <cell r="AM3766">
            <v>223</v>
          </cell>
          <cell r="AO3766" t="str">
            <v>C-PUR-2018-00195 (Rider E)</v>
          </cell>
          <cell r="AP3766">
            <v>3419</v>
          </cell>
          <cell r="AQ3766" t="str">
            <v>VA</v>
          </cell>
          <cell r="AR3766" t="str">
            <v>Virginia Electric and Power Company</v>
          </cell>
          <cell r="AS3766" t="str">
            <v>D</v>
          </cell>
          <cell r="AT3766" t="str">
            <v>Electric</v>
          </cell>
          <cell r="AU3766">
            <v>43448</v>
          </cell>
          <cell r="AV3766">
            <v>113650</v>
          </cell>
          <cell r="AW3766">
            <v>6.87</v>
          </cell>
          <cell r="AX3766">
            <v>9.1999999999999993</v>
          </cell>
          <cell r="AY3766">
            <v>51.37</v>
          </cell>
          <cell r="AZ3766">
            <v>219304</v>
          </cell>
          <cell r="BA3766">
            <v>43682</v>
          </cell>
          <cell r="BB3766">
            <v>104303</v>
          </cell>
          <cell r="BC3766">
            <v>6.81</v>
          </cell>
          <cell r="BD3766">
            <v>9.1999999999999993</v>
          </cell>
          <cell r="BE3766">
            <v>51.17</v>
          </cell>
          <cell r="BF3766">
            <v>44135</v>
          </cell>
          <cell r="BG3766" t="str">
            <v>NA</v>
          </cell>
          <cell r="BI3766" t="str">
            <v>Limited-Issue Rider</v>
          </cell>
          <cell r="BJ3766" t="str">
            <v>Fully Litigated</v>
          </cell>
          <cell r="BK3766" t="str">
            <v>No</v>
          </cell>
          <cell r="BL3766" t="str">
            <v>No</v>
          </cell>
        </row>
        <row r="3767">
          <cell r="AE3767">
            <v>347</v>
          </cell>
          <cell r="AF3767">
            <v>1</v>
          </cell>
          <cell r="AG3767">
            <v>1</v>
          </cell>
          <cell r="AH3767">
            <v>1</v>
          </cell>
          <cell r="AI3767">
            <v>1</v>
          </cell>
          <cell r="AJ3767">
            <v>0</v>
          </cell>
          <cell r="AL3767">
            <v>56</v>
          </cell>
          <cell r="AM3767">
            <v>223</v>
          </cell>
          <cell r="AO3767" t="str">
            <v>C-PUR-2019-00046 (Rider U)</v>
          </cell>
          <cell r="AP3767">
            <v>3454</v>
          </cell>
          <cell r="AQ3767" t="str">
            <v>VA</v>
          </cell>
          <cell r="AR3767" t="str">
            <v>Virginia Electric and Power Company</v>
          </cell>
          <cell r="AS3767" t="str">
            <v>D</v>
          </cell>
          <cell r="AT3767" t="str">
            <v>Electric</v>
          </cell>
          <cell r="AU3767">
            <v>43549</v>
          </cell>
          <cell r="AV3767">
            <v>-14024</v>
          </cell>
          <cell r="AW3767">
            <v>7.62</v>
          </cell>
          <cell r="AX3767">
            <v>10.75</v>
          </cell>
          <cell r="AY3767">
            <v>51.17</v>
          </cell>
          <cell r="AZ3767">
            <v>375007</v>
          </cell>
          <cell r="BA3767">
            <v>43770</v>
          </cell>
          <cell r="BB3767">
            <v>-17983</v>
          </cell>
          <cell r="BC3767">
            <v>6.83</v>
          </cell>
          <cell r="BD3767">
            <v>9.1999999999999993</v>
          </cell>
          <cell r="BE3767">
            <v>51.17</v>
          </cell>
          <cell r="BF3767">
            <v>44227</v>
          </cell>
          <cell r="BG3767">
            <v>372774</v>
          </cell>
          <cell r="BH3767" t="str">
            <v>Average</v>
          </cell>
          <cell r="BI3767" t="str">
            <v>Limited-Issue Rider</v>
          </cell>
          <cell r="BJ3767" t="str">
            <v>Fully Litigated</v>
          </cell>
          <cell r="BK3767" t="str">
            <v>No</v>
          </cell>
          <cell r="BL3767" t="str">
            <v>No</v>
          </cell>
        </row>
        <row r="3768">
          <cell r="AE3768">
            <v>347</v>
          </cell>
          <cell r="AF3768">
            <v>1</v>
          </cell>
          <cell r="AG3768">
            <v>1</v>
          </cell>
          <cell r="AH3768">
            <v>1</v>
          </cell>
          <cell r="AI3768">
            <v>1</v>
          </cell>
          <cell r="AJ3768">
            <v>0</v>
          </cell>
          <cell r="AL3768">
            <v>56</v>
          </cell>
          <cell r="AM3768">
            <v>223</v>
          </cell>
          <cell r="AO3768" t="str">
            <v>C-PUR-2018-00118 (RAC-EE)</v>
          </cell>
          <cell r="AP3768">
            <v>3487</v>
          </cell>
          <cell r="AQ3768" t="str">
            <v>VA</v>
          </cell>
          <cell r="AR3768" t="str">
            <v>Appalachian Power Company</v>
          </cell>
          <cell r="AS3768" t="str">
            <v>AEP</v>
          </cell>
          <cell r="AT3768" t="str">
            <v>Electric</v>
          </cell>
          <cell r="AU3768">
            <v>43371</v>
          </cell>
          <cell r="AV3768">
            <v>-44.246000000000002</v>
          </cell>
          <cell r="AW3768" t="str">
            <v>NA</v>
          </cell>
          <cell r="AX3768">
            <v>9.42</v>
          </cell>
          <cell r="AY3768" t="str">
            <v>NA</v>
          </cell>
          <cell r="AZ3768" t="str">
            <v>NA</v>
          </cell>
          <cell r="BA3768">
            <v>43587</v>
          </cell>
          <cell r="BB3768">
            <v>-44.246000000000002</v>
          </cell>
          <cell r="BC3768" t="str">
            <v>NA</v>
          </cell>
          <cell r="BD3768">
            <v>9.42</v>
          </cell>
          <cell r="BE3768" t="str">
            <v>NA</v>
          </cell>
          <cell r="BF3768">
            <v>44012</v>
          </cell>
          <cell r="BG3768" t="str">
            <v>NA</v>
          </cell>
          <cell r="BI3768" t="str">
            <v>Limited-Issue Rider</v>
          </cell>
          <cell r="BJ3768" t="str">
            <v>Fully Litigated</v>
          </cell>
          <cell r="BK3768" t="str">
            <v>No</v>
          </cell>
          <cell r="BL3768" t="str">
            <v>No</v>
          </cell>
        </row>
        <row r="3769">
          <cell r="AE3769">
            <v>347</v>
          </cell>
          <cell r="AF3769">
            <v>1</v>
          </cell>
          <cell r="AG3769">
            <v>1</v>
          </cell>
          <cell r="AH3769">
            <v>1</v>
          </cell>
          <cell r="AI3769">
            <v>1</v>
          </cell>
          <cell r="AJ3769">
            <v>0</v>
          </cell>
          <cell r="AL3769">
            <v>56</v>
          </cell>
          <cell r="AM3769">
            <v>223</v>
          </cell>
          <cell r="AO3769" t="str">
            <v>C-PUR-2019-00038 (G-RAC)</v>
          </cell>
          <cell r="AP3769">
            <v>3506</v>
          </cell>
          <cell r="AQ3769" t="str">
            <v>VA</v>
          </cell>
          <cell r="AR3769" t="str">
            <v>Appalachian Power Company</v>
          </cell>
          <cell r="AS3769" t="str">
            <v>AEP</v>
          </cell>
          <cell r="AT3769" t="str">
            <v>Electric</v>
          </cell>
          <cell r="AU3769">
            <v>43616</v>
          </cell>
          <cell r="AV3769">
            <v>-6624.8519999999999</v>
          </cell>
          <cell r="AW3769">
            <v>7.79</v>
          </cell>
          <cell r="AX3769">
            <v>10.42</v>
          </cell>
          <cell r="AY3769">
            <v>50.78</v>
          </cell>
          <cell r="AZ3769">
            <v>174433.98699999999</v>
          </cell>
          <cell r="BA3769">
            <v>43886</v>
          </cell>
          <cell r="BB3769">
            <v>-6337.9170000000004</v>
          </cell>
          <cell r="BC3769">
            <v>7.74</v>
          </cell>
          <cell r="BD3769">
            <v>10.42</v>
          </cell>
          <cell r="BE3769">
            <v>50.78</v>
          </cell>
          <cell r="BF3769">
            <v>44316</v>
          </cell>
          <cell r="BG3769">
            <v>174433.98699999999</v>
          </cell>
          <cell r="BH3769" t="str">
            <v>Average</v>
          </cell>
          <cell r="BI3769" t="str">
            <v>Limited-Issue Rider</v>
          </cell>
          <cell r="BJ3769" t="str">
            <v>Fully Litigated</v>
          </cell>
          <cell r="BK3769" t="str">
            <v>No</v>
          </cell>
          <cell r="BL3769" t="str">
            <v>No</v>
          </cell>
        </row>
        <row r="3770">
          <cell r="AE3770">
            <v>347</v>
          </cell>
          <cell r="AF3770">
            <v>1</v>
          </cell>
          <cell r="AG3770">
            <v>1</v>
          </cell>
          <cell r="AH3770">
            <v>1</v>
          </cell>
          <cell r="AI3770">
            <v>1</v>
          </cell>
          <cell r="AJ3770">
            <v>0</v>
          </cell>
          <cell r="AL3770">
            <v>56</v>
          </cell>
          <cell r="AM3770">
            <v>223</v>
          </cell>
          <cell r="AO3770" t="str">
            <v>C-PUR-2019-00085 (Rider B)</v>
          </cell>
          <cell r="AP3770">
            <v>3513</v>
          </cell>
          <cell r="AQ3770" t="str">
            <v>VA</v>
          </cell>
          <cell r="AR3770" t="str">
            <v>Virginia Electric and Power Company</v>
          </cell>
          <cell r="AS3770" t="str">
            <v>D</v>
          </cell>
          <cell r="AT3770" t="str">
            <v>Electric</v>
          </cell>
          <cell r="AU3770">
            <v>43616</v>
          </cell>
          <cell r="AV3770">
            <v>-6319</v>
          </cell>
          <cell r="AW3770">
            <v>7.62</v>
          </cell>
          <cell r="AX3770">
            <v>10.75</v>
          </cell>
          <cell r="AY3770">
            <v>51.17</v>
          </cell>
          <cell r="AZ3770">
            <v>140828</v>
          </cell>
          <cell r="BA3770">
            <v>43864</v>
          </cell>
          <cell r="BB3770">
            <v>-6319</v>
          </cell>
          <cell r="BC3770">
            <v>6.84</v>
          </cell>
          <cell r="BD3770">
            <v>9.1999999999999993</v>
          </cell>
          <cell r="BE3770">
            <v>51.17</v>
          </cell>
          <cell r="BF3770">
            <v>44286</v>
          </cell>
          <cell r="BG3770">
            <v>141773</v>
          </cell>
          <cell r="BH3770" t="str">
            <v>Average</v>
          </cell>
          <cell r="BI3770" t="str">
            <v>Limited-Issue Rider</v>
          </cell>
          <cell r="BJ3770" t="str">
            <v>Fully Litigated</v>
          </cell>
          <cell r="BK3770" t="str">
            <v>No</v>
          </cell>
          <cell r="BL3770" t="str">
            <v>No</v>
          </cell>
        </row>
        <row r="3771">
          <cell r="AE3771">
            <v>347</v>
          </cell>
          <cell r="AF3771">
            <v>1</v>
          </cell>
          <cell r="AG3771">
            <v>1</v>
          </cell>
          <cell r="AH3771">
            <v>1</v>
          </cell>
          <cell r="AI3771">
            <v>1</v>
          </cell>
          <cell r="AJ3771">
            <v>0</v>
          </cell>
          <cell r="AL3771">
            <v>56</v>
          </cell>
          <cell r="AM3771">
            <v>223</v>
          </cell>
          <cell r="AO3771" t="str">
            <v>C-PUR-2019-00086 (Rider GV)</v>
          </cell>
          <cell r="AP3771">
            <v>3514</v>
          </cell>
          <cell r="AQ3771" t="str">
            <v>VA</v>
          </cell>
          <cell r="AR3771" t="str">
            <v>Virginia Electric and Power Company</v>
          </cell>
          <cell r="AS3771" t="str">
            <v>D</v>
          </cell>
          <cell r="AT3771" t="str">
            <v>Electric</v>
          </cell>
          <cell r="AU3771">
            <v>43616</v>
          </cell>
          <cell r="AV3771">
            <v>16410</v>
          </cell>
          <cell r="AW3771">
            <v>7.62</v>
          </cell>
          <cell r="AX3771">
            <v>10.75</v>
          </cell>
          <cell r="AY3771">
            <v>51.17</v>
          </cell>
          <cell r="AZ3771">
            <v>854651</v>
          </cell>
          <cell r="BA3771">
            <v>43864</v>
          </cell>
          <cell r="BB3771">
            <v>11407</v>
          </cell>
          <cell r="BC3771">
            <v>6.84</v>
          </cell>
          <cell r="BD3771">
            <v>9.1999999999999993</v>
          </cell>
          <cell r="BE3771">
            <v>51.17</v>
          </cell>
          <cell r="BF3771">
            <v>44286</v>
          </cell>
          <cell r="BG3771">
            <v>891185</v>
          </cell>
          <cell r="BH3771" t="str">
            <v>Average</v>
          </cell>
          <cell r="BI3771" t="str">
            <v>Limited-Issue Rider</v>
          </cell>
          <cell r="BJ3771" t="str">
            <v>Fully Litigated</v>
          </cell>
          <cell r="BK3771" t="str">
            <v>No</v>
          </cell>
          <cell r="BL3771" t="str">
            <v>No</v>
          </cell>
        </row>
        <row r="3772">
          <cell r="AE3772">
            <v>347</v>
          </cell>
          <cell r="AF3772">
            <v>1</v>
          </cell>
          <cell r="AG3772">
            <v>1</v>
          </cell>
          <cell r="AH3772">
            <v>1</v>
          </cell>
          <cell r="AI3772">
            <v>1</v>
          </cell>
          <cell r="AJ3772">
            <v>0</v>
          </cell>
          <cell r="AL3772">
            <v>56</v>
          </cell>
          <cell r="AM3772">
            <v>223</v>
          </cell>
          <cell r="AO3772" t="str">
            <v>C-PUR-2019-00087 (Rider R)</v>
          </cell>
          <cell r="AP3772">
            <v>3515</v>
          </cell>
          <cell r="AQ3772" t="str">
            <v>VA</v>
          </cell>
          <cell r="AR3772" t="str">
            <v>Virginia Electric and Power Company</v>
          </cell>
          <cell r="AS3772" t="str">
            <v>D</v>
          </cell>
          <cell r="AT3772" t="str">
            <v>Electric</v>
          </cell>
          <cell r="AU3772">
            <v>43616</v>
          </cell>
          <cell r="AV3772">
            <v>-8232</v>
          </cell>
          <cell r="AW3772">
            <v>8.1300000000000008</v>
          </cell>
          <cell r="AX3772">
            <v>11.75</v>
          </cell>
          <cell r="AY3772">
            <v>51.17</v>
          </cell>
          <cell r="AZ3772">
            <v>317819</v>
          </cell>
          <cell r="BA3772">
            <v>43879</v>
          </cell>
          <cell r="BB3772">
            <v>-13008</v>
          </cell>
          <cell r="BC3772">
            <v>7.35</v>
          </cell>
          <cell r="BD3772">
            <v>10.199999999999999</v>
          </cell>
          <cell r="BE3772">
            <v>51.17</v>
          </cell>
          <cell r="BF3772">
            <v>44286</v>
          </cell>
          <cell r="BG3772">
            <v>315689</v>
          </cell>
          <cell r="BH3772" t="str">
            <v>Average</v>
          </cell>
          <cell r="BI3772" t="str">
            <v>Limited-Issue Rider</v>
          </cell>
          <cell r="BJ3772" t="str">
            <v>Fully Litigated</v>
          </cell>
          <cell r="BK3772" t="str">
            <v>No</v>
          </cell>
          <cell r="BL3772" t="str">
            <v>No</v>
          </cell>
        </row>
        <row r="3773">
          <cell r="AE3773">
            <v>347</v>
          </cell>
          <cell r="AF3773">
            <v>1</v>
          </cell>
          <cell r="AG3773">
            <v>1</v>
          </cell>
          <cell r="AH3773">
            <v>1</v>
          </cell>
          <cell r="AI3773">
            <v>1</v>
          </cell>
          <cell r="AJ3773">
            <v>0</v>
          </cell>
          <cell r="AL3773">
            <v>56</v>
          </cell>
          <cell r="AM3773">
            <v>223</v>
          </cell>
          <cell r="AO3773" t="str">
            <v>C-PUR-2019-00088 (Rider S)</v>
          </cell>
          <cell r="AP3773">
            <v>3516</v>
          </cell>
          <cell r="AQ3773" t="str">
            <v>VA</v>
          </cell>
          <cell r="AR3773" t="str">
            <v>Virginia Electric and Power Company</v>
          </cell>
          <cell r="AS3773" t="str">
            <v>D</v>
          </cell>
          <cell r="AT3773" t="str">
            <v>Electric</v>
          </cell>
          <cell r="AU3773">
            <v>43616</v>
          </cell>
          <cell r="AV3773">
            <v>-9318</v>
          </cell>
          <cell r="AW3773">
            <v>8.1300000000000008</v>
          </cell>
          <cell r="AX3773">
            <v>11.75</v>
          </cell>
          <cell r="AY3773">
            <v>51.17</v>
          </cell>
          <cell r="AZ3773">
            <v>1108943</v>
          </cell>
          <cell r="BA3773">
            <v>43864</v>
          </cell>
          <cell r="BB3773">
            <v>-20307</v>
          </cell>
          <cell r="BC3773">
            <v>7.35</v>
          </cell>
          <cell r="BD3773">
            <v>10.199999999999999</v>
          </cell>
          <cell r="BE3773">
            <v>51.17</v>
          </cell>
          <cell r="BF3773">
            <v>44286</v>
          </cell>
          <cell r="BG3773">
            <v>1104567</v>
          </cell>
          <cell r="BH3773" t="str">
            <v>Average</v>
          </cell>
          <cell r="BI3773" t="str">
            <v>Limited-Issue Rider</v>
          </cell>
          <cell r="BJ3773" t="str">
            <v>Fully Litigated</v>
          </cell>
          <cell r="BK3773" t="str">
            <v>No</v>
          </cell>
          <cell r="BL3773" t="str">
            <v>No</v>
          </cell>
        </row>
        <row r="3774">
          <cell r="AE3774">
            <v>347</v>
          </cell>
          <cell r="AF3774">
            <v>1</v>
          </cell>
          <cell r="AG3774">
            <v>1</v>
          </cell>
          <cell r="AH3774">
            <v>1</v>
          </cell>
          <cell r="AI3774">
            <v>1</v>
          </cell>
          <cell r="AJ3774">
            <v>0</v>
          </cell>
          <cell r="AL3774">
            <v>56</v>
          </cell>
          <cell r="AM3774">
            <v>223</v>
          </cell>
          <cell r="AO3774" t="str">
            <v>C-PUR-2019-00089 (Rider W)</v>
          </cell>
          <cell r="AP3774">
            <v>3517</v>
          </cell>
          <cell r="AQ3774" t="str">
            <v>VA</v>
          </cell>
          <cell r="AR3774" t="str">
            <v>Virginia Electric and Power Company</v>
          </cell>
          <cell r="AS3774" t="str">
            <v>D</v>
          </cell>
          <cell r="AT3774" t="str">
            <v>Electric</v>
          </cell>
          <cell r="AU3774">
            <v>43616</v>
          </cell>
          <cell r="AV3774">
            <v>8116</v>
          </cell>
          <cell r="AW3774">
            <v>8.1300000000000008</v>
          </cell>
          <cell r="AX3774">
            <v>11.75</v>
          </cell>
          <cell r="AY3774">
            <v>51.17</v>
          </cell>
          <cell r="AZ3774">
            <v>614222</v>
          </cell>
          <cell r="BA3774">
            <v>43864</v>
          </cell>
          <cell r="BB3774">
            <v>733</v>
          </cell>
          <cell r="BC3774">
            <v>7.35</v>
          </cell>
          <cell r="BD3774">
            <v>10.199999999999999</v>
          </cell>
          <cell r="BE3774">
            <v>51.17</v>
          </cell>
          <cell r="BF3774">
            <v>44286</v>
          </cell>
          <cell r="BG3774">
            <v>612237</v>
          </cell>
          <cell r="BH3774" t="str">
            <v>Average</v>
          </cell>
          <cell r="BI3774" t="str">
            <v>Limited-Issue Rider</v>
          </cell>
          <cell r="BJ3774" t="str">
            <v>Fully Litigated</v>
          </cell>
          <cell r="BK3774" t="str">
            <v>No</v>
          </cell>
          <cell r="BL3774" t="str">
            <v>No</v>
          </cell>
        </row>
        <row r="3775">
          <cell r="AE3775">
            <v>348</v>
          </cell>
          <cell r="AF3775">
            <v>1</v>
          </cell>
          <cell r="AG3775">
            <v>1</v>
          </cell>
          <cell r="AH3775">
            <v>1</v>
          </cell>
          <cell r="AI3775">
            <v>1</v>
          </cell>
          <cell r="AJ3775">
            <v>1</v>
          </cell>
          <cell r="AL3775">
            <v>56</v>
          </cell>
          <cell r="AM3775">
            <v>223</v>
          </cell>
          <cell r="AO3775" t="str">
            <v>C-PUR-2019-00095 (SAVE)</v>
          </cell>
          <cell r="AP3775">
            <v>3519</v>
          </cell>
          <cell r="AQ3775" t="str">
            <v>VA</v>
          </cell>
          <cell r="AR3775" t="str">
            <v>Virginia Natural Gas, Inc.</v>
          </cell>
          <cell r="AS3775" t="str">
            <v>SO</v>
          </cell>
          <cell r="AT3775" t="str">
            <v>Natural Gas</v>
          </cell>
          <cell r="AU3775">
            <v>43619</v>
          </cell>
          <cell r="AV3775">
            <v>4911.2</v>
          </cell>
          <cell r="AW3775">
            <v>6.86</v>
          </cell>
          <cell r="AX3775">
            <v>9.5</v>
          </cell>
          <cell r="AY3775">
            <v>48.74</v>
          </cell>
          <cell r="AZ3775">
            <v>99598.014999999999</v>
          </cell>
          <cell r="BA3775">
            <v>43706</v>
          </cell>
          <cell r="BB3775">
            <v>4923.6329999999998</v>
          </cell>
          <cell r="BC3775">
            <v>6.86</v>
          </cell>
          <cell r="BD3775">
            <v>9.5</v>
          </cell>
          <cell r="BE3775">
            <v>48.74</v>
          </cell>
          <cell r="BF3775">
            <v>44074</v>
          </cell>
          <cell r="BG3775">
            <v>66919.740999999995</v>
          </cell>
          <cell r="BH3775" t="str">
            <v>Average</v>
          </cell>
          <cell r="BI3775" t="str">
            <v>Limited-Issue Rider</v>
          </cell>
          <cell r="BJ3775" t="str">
            <v>Fully Litigated</v>
          </cell>
          <cell r="BK3775" t="str">
            <v>No</v>
          </cell>
          <cell r="BL3775" t="str">
            <v>No</v>
          </cell>
        </row>
        <row r="3776">
          <cell r="AE3776">
            <v>348</v>
          </cell>
          <cell r="AF3776">
            <v>1</v>
          </cell>
          <cell r="AG3776">
            <v>1</v>
          </cell>
          <cell r="AH3776">
            <v>1</v>
          </cell>
          <cell r="AI3776">
            <v>1</v>
          </cell>
          <cell r="AJ3776">
            <v>0</v>
          </cell>
          <cell r="AL3776">
            <v>56</v>
          </cell>
          <cell r="AM3776">
            <v>223</v>
          </cell>
          <cell r="AO3776" t="str">
            <v>C-PUR-2019-00104 (Rider US-3)</v>
          </cell>
          <cell r="AP3776">
            <v>3530</v>
          </cell>
          <cell r="AQ3776" t="str">
            <v>VA</v>
          </cell>
          <cell r="AR3776" t="str">
            <v>Virginia Electric and Power Company</v>
          </cell>
          <cell r="AS3776" t="str">
            <v>D</v>
          </cell>
          <cell r="AT3776" t="str">
            <v>Electric</v>
          </cell>
          <cell r="AU3776">
            <v>43647</v>
          </cell>
          <cell r="AV3776">
            <v>18033</v>
          </cell>
          <cell r="AW3776">
            <v>6.84</v>
          </cell>
          <cell r="AX3776">
            <v>9.1999999999999993</v>
          </cell>
          <cell r="AY3776">
            <v>51.17</v>
          </cell>
          <cell r="AZ3776">
            <v>297663</v>
          </cell>
          <cell r="BA3776">
            <v>43910</v>
          </cell>
          <cell r="BB3776">
            <v>18033</v>
          </cell>
          <cell r="BC3776">
            <v>6.84</v>
          </cell>
          <cell r="BD3776">
            <v>9.1999999999999993</v>
          </cell>
          <cell r="BE3776">
            <v>51.17</v>
          </cell>
          <cell r="BF3776">
            <v>44347</v>
          </cell>
          <cell r="BG3776">
            <v>297663</v>
          </cell>
          <cell r="BH3776" t="str">
            <v>Average</v>
          </cell>
          <cell r="BI3776" t="str">
            <v>Limited-Issue Rider</v>
          </cell>
          <cell r="BJ3776" t="str">
            <v>Fully Litigated</v>
          </cell>
          <cell r="BK3776" t="str">
            <v>No</v>
          </cell>
          <cell r="BL3776" t="str">
            <v>No</v>
          </cell>
        </row>
        <row r="3777">
          <cell r="AE3777">
            <v>348</v>
          </cell>
          <cell r="AF3777">
            <v>1</v>
          </cell>
          <cell r="AG3777">
            <v>1</v>
          </cell>
          <cell r="AH3777">
            <v>1</v>
          </cell>
          <cell r="AI3777">
            <v>1</v>
          </cell>
          <cell r="AJ3777">
            <v>0</v>
          </cell>
          <cell r="AL3777">
            <v>56</v>
          </cell>
          <cell r="AM3777">
            <v>223</v>
          </cell>
          <cell r="AO3777" t="str">
            <v>C-PUR-2019-00060</v>
          </cell>
          <cell r="AP3777">
            <v>3536</v>
          </cell>
          <cell r="AQ3777" t="str">
            <v>VA</v>
          </cell>
          <cell r="AR3777" t="str">
            <v>Kentucky Utilities Company</v>
          </cell>
          <cell r="AS3777" t="str">
            <v>PPL</v>
          </cell>
          <cell r="AT3777" t="str">
            <v>Electric</v>
          </cell>
          <cell r="AU3777">
            <v>43658</v>
          </cell>
          <cell r="AV3777">
            <v>12721.323</v>
          </cell>
          <cell r="AW3777">
            <v>7.57</v>
          </cell>
          <cell r="AX3777">
            <v>10.5</v>
          </cell>
          <cell r="AY3777">
            <v>54.04</v>
          </cell>
          <cell r="AZ3777">
            <v>253869.71799999999</v>
          </cell>
          <cell r="BA3777">
            <v>43927</v>
          </cell>
          <cell r="BB3777">
            <v>9000</v>
          </cell>
          <cell r="BC3777" t="str">
            <v>NA</v>
          </cell>
          <cell r="BD3777" t="str">
            <v>NA</v>
          </cell>
          <cell r="BE3777" t="str">
            <v>NA</v>
          </cell>
          <cell r="BF3777">
            <v>43465</v>
          </cell>
          <cell r="BG3777" t="str">
            <v>NA</v>
          </cell>
          <cell r="BI3777" t="str">
            <v>Vertically Integrated</v>
          </cell>
          <cell r="BJ3777" t="str">
            <v>Settled</v>
          </cell>
          <cell r="BK3777" t="str">
            <v>No</v>
          </cell>
          <cell r="BL3777" t="str">
            <v>No</v>
          </cell>
        </row>
        <row r="3778">
          <cell r="AE3778">
            <v>348</v>
          </cell>
          <cell r="AF3778">
            <v>1</v>
          </cell>
          <cell r="AG3778">
            <v>1</v>
          </cell>
          <cell r="AH3778">
            <v>1</v>
          </cell>
          <cell r="AI3778">
            <v>1</v>
          </cell>
          <cell r="AJ3778">
            <v>0</v>
          </cell>
          <cell r="AL3778">
            <v>56</v>
          </cell>
          <cell r="AM3778">
            <v>223</v>
          </cell>
          <cell r="AO3778" t="str">
            <v>C-PUR-2019-00105 (Rider US-4)</v>
          </cell>
          <cell r="AP3778">
            <v>3537</v>
          </cell>
          <cell r="AQ3778" t="str">
            <v>VA</v>
          </cell>
          <cell r="AR3778" t="str">
            <v>Virginia Electric and Power Company</v>
          </cell>
          <cell r="AS3778" t="str">
            <v>D</v>
          </cell>
          <cell r="AT3778" t="str">
            <v>Electric</v>
          </cell>
          <cell r="AU3778">
            <v>43669</v>
          </cell>
          <cell r="AV3778">
            <v>7449</v>
          </cell>
          <cell r="AW3778">
            <v>6.84</v>
          </cell>
          <cell r="AX3778">
            <v>9.1999999999999993</v>
          </cell>
          <cell r="AY3778">
            <v>51.17</v>
          </cell>
          <cell r="AZ3778">
            <v>66346</v>
          </cell>
          <cell r="BA3778">
            <v>43934</v>
          </cell>
          <cell r="BB3778">
            <v>7400</v>
          </cell>
          <cell r="BC3778">
            <v>6.84</v>
          </cell>
          <cell r="BD3778">
            <v>9.1999999999999993</v>
          </cell>
          <cell r="BE3778">
            <v>51.17</v>
          </cell>
          <cell r="BF3778">
            <v>44347</v>
          </cell>
          <cell r="BG3778">
            <v>66346</v>
          </cell>
          <cell r="BH3778" t="str">
            <v>Average</v>
          </cell>
          <cell r="BI3778" t="str">
            <v>Limited-Issue Rider</v>
          </cell>
          <cell r="BJ3778" t="str">
            <v>Fully Litigated</v>
          </cell>
          <cell r="BK3778" t="str">
            <v>No</v>
          </cell>
          <cell r="BL3778" t="str">
            <v>No</v>
          </cell>
        </row>
        <row r="3779">
          <cell r="AE3779">
            <v>349</v>
          </cell>
          <cell r="AF3779">
            <v>1</v>
          </cell>
          <cell r="AG3779">
            <v>1</v>
          </cell>
          <cell r="AH3779">
            <v>1</v>
          </cell>
          <cell r="AI3779">
            <v>1</v>
          </cell>
          <cell r="AJ3779">
            <v>1</v>
          </cell>
          <cell r="AL3779">
            <v>56</v>
          </cell>
          <cell r="AM3779">
            <v>223</v>
          </cell>
          <cell r="AO3779" t="str">
            <v>C-PUR-2019-00132 (SAVE)</v>
          </cell>
          <cell r="AP3779">
            <v>3544</v>
          </cell>
          <cell r="AQ3779" t="str">
            <v>VA</v>
          </cell>
          <cell r="AR3779" t="str">
            <v>Columbia Gas of Virginia, Incorporated</v>
          </cell>
          <cell r="AS3779" t="str">
            <v>NI</v>
          </cell>
          <cell r="AT3779" t="str">
            <v>Natural Gas</v>
          </cell>
          <cell r="AU3779">
            <v>43692</v>
          </cell>
          <cell r="AV3779">
            <v>6111.7539999999999</v>
          </cell>
          <cell r="AW3779">
            <v>6.68</v>
          </cell>
          <cell r="AX3779">
            <v>9.6999999999999993</v>
          </cell>
          <cell r="AY3779" t="str">
            <v>NA</v>
          </cell>
          <cell r="AZ3779">
            <v>59419.751000000004</v>
          </cell>
          <cell r="BA3779">
            <v>43805</v>
          </cell>
          <cell r="BB3779">
            <v>6111.7539999999999</v>
          </cell>
          <cell r="BC3779">
            <v>6.68</v>
          </cell>
          <cell r="BD3779">
            <v>9.6999999999999993</v>
          </cell>
          <cell r="BE3779" t="str">
            <v>NA</v>
          </cell>
          <cell r="BF3779">
            <v>44196</v>
          </cell>
          <cell r="BG3779">
            <v>59419.751000000004</v>
          </cell>
          <cell r="BH3779" t="str">
            <v>Average</v>
          </cell>
          <cell r="BI3779" t="str">
            <v>Limited-Issue Rider</v>
          </cell>
          <cell r="BJ3779" t="str">
            <v>Fully Litigated</v>
          </cell>
          <cell r="BK3779" t="str">
            <v>No</v>
          </cell>
          <cell r="BL3779" t="str">
            <v>No</v>
          </cell>
        </row>
        <row r="3780">
          <cell r="AE3780">
            <v>350</v>
          </cell>
          <cell r="AF3780">
            <v>1</v>
          </cell>
          <cell r="AG3780">
            <v>1</v>
          </cell>
          <cell r="AH3780">
            <v>1</v>
          </cell>
          <cell r="AI3780">
            <v>1</v>
          </cell>
          <cell r="AJ3780">
            <v>1</v>
          </cell>
          <cell r="AL3780">
            <v>56</v>
          </cell>
          <cell r="AM3780">
            <v>223</v>
          </cell>
          <cell r="AO3780" t="str">
            <v>C-PUR-2019-00142 (SAVE)</v>
          </cell>
          <cell r="AP3780">
            <v>3550</v>
          </cell>
          <cell r="AQ3780" t="str">
            <v>VA</v>
          </cell>
          <cell r="AR3780" t="str">
            <v>Washington Gas Light Company</v>
          </cell>
          <cell r="AS3780" t="str">
            <v>ALA</v>
          </cell>
          <cell r="AT3780" t="str">
            <v>Natural Gas</v>
          </cell>
          <cell r="AU3780">
            <v>43711</v>
          </cell>
          <cell r="AV3780">
            <v>12587.960000000001</v>
          </cell>
          <cell r="AW3780" t="str">
            <v>NA</v>
          </cell>
          <cell r="AX3780" t="str">
            <v>NA</v>
          </cell>
          <cell r="AY3780" t="str">
            <v>NA</v>
          </cell>
          <cell r="AZ3780">
            <v>115659.363</v>
          </cell>
          <cell r="BA3780">
            <v>43795</v>
          </cell>
          <cell r="BB3780">
            <v>12354.952000000001</v>
          </cell>
          <cell r="BC3780" t="str">
            <v>NA</v>
          </cell>
          <cell r="BD3780" t="str">
            <v>NA</v>
          </cell>
          <cell r="BE3780" t="str">
            <v>NA</v>
          </cell>
          <cell r="BF3780">
            <v>44196</v>
          </cell>
          <cell r="BG3780">
            <v>115660.482</v>
          </cell>
          <cell r="BH3780" t="str">
            <v>Average</v>
          </cell>
          <cell r="BI3780" t="str">
            <v>Limited-Issue Rider</v>
          </cell>
          <cell r="BJ3780" t="str">
            <v>Fully Litigated</v>
          </cell>
          <cell r="BK3780" t="str">
            <v>No</v>
          </cell>
          <cell r="BL3780" t="str">
            <v>No</v>
          </cell>
        </row>
        <row r="3781">
          <cell r="AE3781">
            <v>350</v>
          </cell>
          <cell r="AF3781">
            <v>1</v>
          </cell>
          <cell r="AG3781">
            <v>1</v>
          </cell>
          <cell r="AH3781">
            <v>1</v>
          </cell>
          <cell r="AI3781">
            <v>1</v>
          </cell>
          <cell r="AJ3781">
            <v>0</v>
          </cell>
          <cell r="AL3781">
            <v>56</v>
          </cell>
          <cell r="AM3781">
            <v>223</v>
          </cell>
          <cell r="AO3781" t="str">
            <v>C-PUR-2019-00122 (RAC-EE)</v>
          </cell>
          <cell r="AP3781">
            <v>3562</v>
          </cell>
          <cell r="AQ3781" t="str">
            <v>VA</v>
          </cell>
          <cell r="AR3781" t="str">
            <v>Appalachian Power Company</v>
          </cell>
          <cell r="AS3781" t="str">
            <v>AEP</v>
          </cell>
          <cell r="AT3781" t="str">
            <v>Electric</v>
          </cell>
          <cell r="AU3781">
            <v>43738</v>
          </cell>
          <cell r="AV3781">
            <v>4014.346</v>
          </cell>
          <cell r="AW3781" t="str">
            <v>NA</v>
          </cell>
          <cell r="AX3781">
            <v>9.42</v>
          </cell>
          <cell r="AY3781" t="str">
            <v>NA</v>
          </cell>
          <cell r="AZ3781">
            <v>9673.5400000000009</v>
          </cell>
          <cell r="BA3781">
            <v>43972</v>
          </cell>
          <cell r="BB3781">
            <v>4014.6460000000002</v>
          </cell>
          <cell r="BC3781" t="str">
            <v>NA</v>
          </cell>
          <cell r="BD3781">
            <v>9.42</v>
          </cell>
          <cell r="BE3781" t="str">
            <v>NA</v>
          </cell>
          <cell r="BF3781">
            <v>44377</v>
          </cell>
          <cell r="BG3781">
            <v>9436.0400000000009</v>
          </cell>
          <cell r="BH3781" t="str">
            <v>Year-end</v>
          </cell>
          <cell r="BI3781" t="str">
            <v>Limited-Issue Rider</v>
          </cell>
          <cell r="BJ3781" t="str">
            <v>Fully Litigated</v>
          </cell>
          <cell r="BK3781" t="str">
            <v>No</v>
          </cell>
          <cell r="BL3781" t="str">
            <v>No</v>
          </cell>
        </row>
        <row r="3782">
          <cell r="AE3782">
            <v>350</v>
          </cell>
          <cell r="AF3782">
            <v>1</v>
          </cell>
          <cell r="AG3782">
            <v>1</v>
          </cell>
          <cell r="AH3782">
            <v>1</v>
          </cell>
          <cell r="AI3782">
            <v>1</v>
          </cell>
          <cell r="AJ3782">
            <v>0</v>
          </cell>
          <cell r="AL3782">
            <v>56</v>
          </cell>
          <cell r="AM3782">
            <v>223</v>
          </cell>
          <cell r="AO3782" t="str">
            <v>C-PUR-2019-00159 (Rider US-2)</v>
          </cell>
          <cell r="AP3782">
            <v>3563</v>
          </cell>
          <cell r="AQ3782" t="str">
            <v>VA</v>
          </cell>
          <cell r="AR3782" t="str">
            <v>Virginia Electric and Power Company</v>
          </cell>
          <cell r="AS3782" t="str">
            <v>D</v>
          </cell>
          <cell r="AT3782" t="str">
            <v>Electric</v>
          </cell>
          <cell r="AU3782">
            <v>43739</v>
          </cell>
          <cell r="AV3782">
            <v>-5198</v>
          </cell>
          <cell r="AW3782">
            <v>6.84</v>
          </cell>
          <cell r="AX3782">
            <v>9.1999999999999993</v>
          </cell>
          <cell r="AY3782">
            <v>51.17</v>
          </cell>
          <cell r="AZ3782">
            <v>62803</v>
          </cell>
          <cell r="BA3782">
            <v>44013</v>
          </cell>
          <cell r="BB3782">
            <v>-5198</v>
          </cell>
          <cell r="BC3782">
            <v>6.84</v>
          </cell>
          <cell r="BD3782">
            <v>9.1999999999999993</v>
          </cell>
          <cell r="BE3782">
            <v>51.17</v>
          </cell>
          <cell r="BF3782">
            <v>44439</v>
          </cell>
          <cell r="BG3782">
            <v>62803</v>
          </cell>
          <cell r="BH3782" t="str">
            <v>Average</v>
          </cell>
          <cell r="BI3782" t="str">
            <v>Limited-Issue Rider</v>
          </cell>
          <cell r="BJ3782" t="str">
            <v>Fully Litigated</v>
          </cell>
          <cell r="BK3782" t="str">
            <v>No</v>
          </cell>
          <cell r="BL3782" t="str">
            <v>No</v>
          </cell>
        </row>
        <row r="3783">
          <cell r="AE3783">
            <v>350</v>
          </cell>
          <cell r="AF3783">
            <v>1</v>
          </cell>
          <cell r="AG3783">
            <v>1</v>
          </cell>
          <cell r="AH3783">
            <v>1</v>
          </cell>
          <cell r="AI3783">
            <v>1</v>
          </cell>
          <cell r="AJ3783">
            <v>0</v>
          </cell>
          <cell r="AL3783">
            <v>56</v>
          </cell>
          <cell r="AM3783">
            <v>223</v>
          </cell>
          <cell r="AO3783" t="str">
            <v>C-PUR-2019-00160 (Rider BW)</v>
          </cell>
          <cell r="AP3783">
            <v>3564</v>
          </cell>
          <cell r="AQ3783" t="str">
            <v>VA</v>
          </cell>
          <cell r="AR3783" t="str">
            <v>Virginia Electric and Power Company</v>
          </cell>
          <cell r="AS3783" t="str">
            <v>D</v>
          </cell>
          <cell r="AT3783" t="str">
            <v>Electric</v>
          </cell>
          <cell r="AU3783">
            <v>43739</v>
          </cell>
          <cell r="AV3783">
            <v>-20090</v>
          </cell>
          <cell r="AW3783">
            <v>7.35</v>
          </cell>
          <cell r="AX3783">
            <v>10.199999999999999</v>
          </cell>
          <cell r="AY3783">
            <v>51.17</v>
          </cell>
          <cell r="AZ3783">
            <v>691162</v>
          </cell>
          <cell r="BA3783">
            <v>44005</v>
          </cell>
          <cell r="BB3783">
            <v>-20090</v>
          </cell>
          <cell r="BC3783">
            <v>7.35</v>
          </cell>
          <cell r="BD3783">
            <v>10.199999999999999</v>
          </cell>
          <cell r="BE3783">
            <v>51.17</v>
          </cell>
          <cell r="BF3783">
            <v>44439</v>
          </cell>
          <cell r="BG3783">
            <v>691162</v>
          </cell>
          <cell r="BH3783" t="str">
            <v>Average</v>
          </cell>
          <cell r="BI3783" t="str">
            <v>Limited-Issue Rider</v>
          </cell>
          <cell r="BJ3783" t="str">
            <v>Settled</v>
          </cell>
          <cell r="BK3783" t="str">
            <v>No</v>
          </cell>
          <cell r="BL3783" t="str">
            <v>No</v>
          </cell>
        </row>
        <row r="3784">
          <cell r="AE3784">
            <v>350</v>
          </cell>
          <cell r="AF3784">
            <v>1</v>
          </cell>
          <cell r="AG3784">
            <v>1</v>
          </cell>
          <cell r="AH3784">
            <v>1</v>
          </cell>
          <cell r="AI3784">
            <v>1</v>
          </cell>
          <cell r="AJ3784">
            <v>0</v>
          </cell>
          <cell r="AL3784">
            <v>56</v>
          </cell>
          <cell r="AM3784">
            <v>223</v>
          </cell>
          <cell r="AO3784" t="str">
            <v>C-PUR-2019-00201 (Rider DSM)</v>
          </cell>
          <cell r="AP3784">
            <v>3596</v>
          </cell>
          <cell r="AQ3784" t="str">
            <v>VA</v>
          </cell>
          <cell r="AR3784" t="str">
            <v>Virginia Electric and Power Company</v>
          </cell>
          <cell r="AS3784" t="str">
            <v>D</v>
          </cell>
          <cell r="AT3784" t="str">
            <v>Electric</v>
          </cell>
          <cell r="AU3784">
            <v>43812</v>
          </cell>
          <cell r="AV3784">
            <v>10565.512000000001</v>
          </cell>
          <cell r="AW3784">
            <v>6.84</v>
          </cell>
          <cell r="AX3784">
            <v>9.1999999999999993</v>
          </cell>
          <cell r="AY3784">
            <v>51.17</v>
          </cell>
          <cell r="AZ3784">
            <v>68305.684999999998</v>
          </cell>
          <cell r="BA3784">
            <v>44042</v>
          </cell>
          <cell r="BB3784">
            <v>10565.511</v>
          </cell>
          <cell r="BC3784">
            <v>6.84</v>
          </cell>
          <cell r="BD3784">
            <v>9.1999999999999993</v>
          </cell>
          <cell r="BE3784">
            <v>51.17</v>
          </cell>
          <cell r="BF3784">
            <v>44439</v>
          </cell>
          <cell r="BG3784">
            <v>68305.684999999998</v>
          </cell>
          <cell r="BH3784" t="str">
            <v>Average</v>
          </cell>
          <cell r="BI3784" t="str">
            <v>Limited-Issue Rider</v>
          </cell>
          <cell r="BJ3784" t="str">
            <v>Fully Litigated</v>
          </cell>
          <cell r="BK3784" t="str">
            <v>No</v>
          </cell>
          <cell r="BL3784" t="str">
            <v>No</v>
          </cell>
        </row>
        <row r="3785">
          <cell r="AE3785">
            <v>350</v>
          </cell>
          <cell r="AF3785">
            <v>1</v>
          </cell>
          <cell r="AG3785">
            <v>1</v>
          </cell>
          <cell r="AH3785">
            <v>1</v>
          </cell>
          <cell r="AI3785">
            <v>1</v>
          </cell>
          <cell r="AJ3785">
            <v>0</v>
          </cell>
          <cell r="AL3785">
            <v>56</v>
          </cell>
          <cell r="AM3785">
            <v>223</v>
          </cell>
          <cell r="AO3785" t="str">
            <v>C-PUR-2020-00003 (Rider E)</v>
          </cell>
          <cell r="AP3785">
            <v>3605</v>
          </cell>
          <cell r="AQ3785" t="str">
            <v>VA</v>
          </cell>
          <cell r="AR3785" t="str">
            <v>Virginia Electric and Power Company</v>
          </cell>
          <cell r="AS3785" t="str">
            <v>D</v>
          </cell>
          <cell r="AT3785" t="str">
            <v>Electric</v>
          </cell>
          <cell r="AU3785">
            <v>43838</v>
          </cell>
          <cell r="AV3785">
            <v>-16270</v>
          </cell>
          <cell r="AW3785">
            <v>6.84</v>
          </cell>
          <cell r="AX3785">
            <v>9.1999999999999993</v>
          </cell>
          <cell r="AY3785">
            <v>51.17</v>
          </cell>
          <cell r="AZ3785">
            <v>218941</v>
          </cell>
          <cell r="BA3785">
            <v>44078</v>
          </cell>
          <cell r="BB3785">
            <v>-19409</v>
          </cell>
          <cell r="BC3785">
            <v>6.88</v>
          </cell>
          <cell r="BD3785">
            <v>9.1999999999999993</v>
          </cell>
          <cell r="BE3785">
            <v>52.07</v>
          </cell>
          <cell r="BF3785">
            <v>44500</v>
          </cell>
          <cell r="BG3785">
            <v>215284</v>
          </cell>
          <cell r="BH3785" t="str">
            <v>Average</v>
          </cell>
          <cell r="BI3785" t="str">
            <v>Limited-Issue Rider</v>
          </cell>
          <cell r="BJ3785" t="str">
            <v>Fully Litigated</v>
          </cell>
          <cell r="BK3785" t="str">
            <v>No</v>
          </cell>
          <cell r="BL3785" t="str">
            <v>No</v>
          </cell>
        </row>
        <row r="3786">
          <cell r="AE3786">
            <v>350</v>
          </cell>
          <cell r="AF3786">
            <v>1</v>
          </cell>
          <cell r="AG3786">
            <v>1</v>
          </cell>
          <cell r="AH3786">
            <v>1</v>
          </cell>
          <cell r="AI3786">
            <v>1</v>
          </cell>
          <cell r="AJ3786">
            <v>0</v>
          </cell>
          <cell r="AL3786">
            <v>56</v>
          </cell>
          <cell r="AM3786">
            <v>223</v>
          </cell>
          <cell r="AO3786" t="str">
            <v>C-PUR-2020-00015</v>
          </cell>
          <cell r="AP3786">
            <v>3632</v>
          </cell>
          <cell r="AQ3786" t="str">
            <v>VA</v>
          </cell>
          <cell r="AR3786" t="str">
            <v>Appalachian Power Company</v>
          </cell>
          <cell r="AS3786" t="str">
            <v>AEP</v>
          </cell>
          <cell r="AT3786" t="str">
            <v>Electric</v>
          </cell>
          <cell r="AU3786">
            <v>43921</v>
          </cell>
          <cell r="AV3786">
            <v>64906.784</v>
          </cell>
          <cell r="AW3786">
            <v>7.51</v>
          </cell>
          <cell r="AX3786">
            <v>9.9</v>
          </cell>
          <cell r="AY3786">
            <v>50.31</v>
          </cell>
          <cell r="AZ3786">
            <v>2479187.9479999999</v>
          </cell>
          <cell r="BA3786">
            <v>44159</v>
          </cell>
          <cell r="BB3786">
            <v>28404.305</v>
          </cell>
          <cell r="BC3786">
            <v>7.71</v>
          </cell>
          <cell r="BD3786">
            <v>9.1999999999999993</v>
          </cell>
          <cell r="BE3786">
            <v>50.31</v>
          </cell>
          <cell r="BF3786">
            <v>43830</v>
          </cell>
          <cell r="BG3786">
            <v>2480384.1170000001</v>
          </cell>
          <cell r="BH3786" t="str">
            <v>Year-end</v>
          </cell>
          <cell r="BI3786" t="str">
            <v>Vertically Integrated</v>
          </cell>
          <cell r="BJ3786" t="str">
            <v>Fully Litigated</v>
          </cell>
          <cell r="BK3786" t="str">
            <v>No</v>
          </cell>
          <cell r="BL3786" t="str">
            <v>No</v>
          </cell>
        </row>
        <row r="3787">
          <cell r="AE3787">
            <v>351</v>
          </cell>
          <cell r="AF3787">
            <v>1</v>
          </cell>
          <cell r="AG3787">
            <v>1</v>
          </cell>
          <cell r="AH3787">
            <v>1</v>
          </cell>
          <cell r="AI3787">
            <v>1</v>
          </cell>
          <cell r="AJ3787">
            <v>1</v>
          </cell>
          <cell r="AL3787">
            <v>56</v>
          </cell>
          <cell r="AM3787">
            <v>223</v>
          </cell>
          <cell r="AO3787" t="str">
            <v>C-PUR-2020-00090 (SAVE)</v>
          </cell>
          <cell r="AP3787">
            <v>3651</v>
          </cell>
          <cell r="AQ3787" t="str">
            <v>VA</v>
          </cell>
          <cell r="AR3787" t="str">
            <v>Roanoke Gas Company</v>
          </cell>
          <cell r="AS3787" t="str">
            <v>RGCO</v>
          </cell>
          <cell r="AT3787" t="str">
            <v>Natural Gas</v>
          </cell>
          <cell r="AU3787">
            <v>43966</v>
          </cell>
          <cell r="AV3787">
            <v>2251.8710000000001</v>
          </cell>
          <cell r="AW3787">
            <v>7.3</v>
          </cell>
          <cell r="AX3787" t="str">
            <v>NA</v>
          </cell>
          <cell r="AY3787" t="str">
            <v>NA</v>
          </cell>
          <cell r="AZ3787">
            <v>18170.414000000001</v>
          </cell>
          <cell r="BA3787">
            <v>44085</v>
          </cell>
          <cell r="BB3787">
            <v>2251.8710000000001</v>
          </cell>
          <cell r="BC3787">
            <v>7.3</v>
          </cell>
          <cell r="BD3787" t="str">
            <v>NA</v>
          </cell>
          <cell r="BE3787" t="str">
            <v>NA</v>
          </cell>
          <cell r="BF3787">
            <v>44469</v>
          </cell>
          <cell r="BG3787">
            <v>18170.414000000001</v>
          </cell>
          <cell r="BH3787" t="str">
            <v>Average</v>
          </cell>
          <cell r="BI3787" t="str">
            <v>Limited-Issue Rider</v>
          </cell>
          <cell r="BJ3787" t="str">
            <v>Fully Litigated</v>
          </cell>
          <cell r="BK3787" t="str">
            <v>No</v>
          </cell>
          <cell r="BL3787" t="str">
            <v>No</v>
          </cell>
        </row>
        <row r="3788">
          <cell r="AE3788">
            <v>352</v>
          </cell>
          <cell r="AF3788">
            <v>1</v>
          </cell>
          <cell r="AG3788">
            <v>1</v>
          </cell>
          <cell r="AH3788">
            <v>1</v>
          </cell>
          <cell r="AI3788">
            <v>1</v>
          </cell>
          <cell r="AJ3788">
            <v>1</v>
          </cell>
          <cell r="AL3788">
            <v>56</v>
          </cell>
          <cell r="AM3788">
            <v>223</v>
          </cell>
          <cell r="AO3788" t="str">
            <v>C-PUR-2020-00105 (SAVE)</v>
          </cell>
          <cell r="AP3788">
            <v>3656</v>
          </cell>
          <cell r="AQ3788" t="str">
            <v>VA</v>
          </cell>
          <cell r="AR3788" t="str">
            <v>Virginia Natural Gas, Inc.</v>
          </cell>
          <cell r="AS3788" t="str">
            <v>SO</v>
          </cell>
          <cell r="AT3788" t="str">
            <v>Natural Gas</v>
          </cell>
          <cell r="AU3788">
            <v>43983</v>
          </cell>
          <cell r="AV3788">
            <v>2984.114</v>
          </cell>
          <cell r="AW3788" t="str">
            <v>NA</v>
          </cell>
          <cell r="AX3788" t="str">
            <v>NA</v>
          </cell>
          <cell r="AY3788" t="str">
            <v>NA</v>
          </cell>
          <cell r="AZ3788">
            <v>24563.599000000002</v>
          </cell>
          <cell r="BA3788">
            <v>44070</v>
          </cell>
          <cell r="BB3788">
            <v>2991.3920000000003</v>
          </cell>
          <cell r="BC3788" t="str">
            <v>NA</v>
          </cell>
          <cell r="BD3788" t="str">
            <v>NA</v>
          </cell>
          <cell r="BE3788" t="str">
            <v>NA</v>
          </cell>
          <cell r="BF3788">
            <v>44500</v>
          </cell>
          <cell r="BG3788">
            <v>24563.599000000002</v>
          </cell>
          <cell r="BH3788" t="str">
            <v>Average</v>
          </cell>
          <cell r="BI3788" t="str">
            <v>Limited-Issue Rider</v>
          </cell>
          <cell r="BJ3788" t="str">
            <v>Fully Litigated</v>
          </cell>
          <cell r="BK3788" t="str">
            <v>No</v>
          </cell>
          <cell r="BL3788" t="str">
            <v>No</v>
          </cell>
        </row>
        <row r="3789">
          <cell r="AE3789">
            <v>353</v>
          </cell>
          <cell r="AF3789">
            <v>1</v>
          </cell>
          <cell r="AG3789">
            <v>1</v>
          </cell>
          <cell r="AH3789">
            <v>1</v>
          </cell>
          <cell r="AI3789">
            <v>1</v>
          </cell>
          <cell r="AJ3789">
            <v>1</v>
          </cell>
          <cell r="AL3789">
            <v>56</v>
          </cell>
          <cell r="AM3789">
            <v>223</v>
          </cell>
          <cell r="AO3789" t="str">
            <v>C-PUR-2020-00095</v>
          </cell>
          <cell r="AP3789">
            <v>3657</v>
          </cell>
          <cell r="AQ3789" t="str">
            <v>VA</v>
          </cell>
          <cell r="AR3789" t="str">
            <v>Virginia Natural Gas, Inc.</v>
          </cell>
          <cell r="AS3789" t="str">
            <v>SO</v>
          </cell>
          <cell r="AT3789" t="str">
            <v>Natural Gas</v>
          </cell>
          <cell r="AU3789">
            <v>43983</v>
          </cell>
          <cell r="AV3789">
            <v>60103.23</v>
          </cell>
          <cell r="AW3789">
            <v>7.75</v>
          </cell>
          <cell r="AX3789">
            <v>10.35</v>
          </cell>
          <cell r="AY3789">
            <v>54</v>
          </cell>
          <cell r="AZ3789">
            <v>1059154.0930000001</v>
          </cell>
          <cell r="BA3789">
            <v>44453</v>
          </cell>
          <cell r="BB3789">
            <v>43000</v>
          </cell>
          <cell r="BC3789">
            <v>7.05</v>
          </cell>
          <cell r="BD3789">
            <v>9.5</v>
          </cell>
          <cell r="BE3789">
            <v>51.89</v>
          </cell>
          <cell r="BF3789">
            <v>43830</v>
          </cell>
          <cell r="BG3789" t="str">
            <v>NA</v>
          </cell>
          <cell r="BI3789" t="str">
            <v>Distribution</v>
          </cell>
          <cell r="BJ3789" t="str">
            <v>Settled</v>
          </cell>
          <cell r="BK3789" t="str">
            <v>No</v>
          </cell>
          <cell r="BL3789" t="str">
            <v>Yes</v>
          </cell>
        </row>
        <row r="3790">
          <cell r="AE3790">
            <v>353</v>
          </cell>
          <cell r="AF3790">
            <v>1</v>
          </cell>
          <cell r="AG3790">
            <v>1</v>
          </cell>
          <cell r="AH3790">
            <v>1</v>
          </cell>
          <cell r="AI3790">
            <v>1</v>
          </cell>
          <cell r="AJ3790">
            <v>0</v>
          </cell>
          <cell r="AL3790">
            <v>56</v>
          </cell>
          <cell r="AM3790">
            <v>223</v>
          </cell>
          <cell r="AO3790" t="str">
            <v>C-PUR-2020-00096 (Rider U)</v>
          </cell>
          <cell r="AP3790">
            <v>3659</v>
          </cell>
          <cell r="AQ3790" t="str">
            <v>VA</v>
          </cell>
          <cell r="AR3790" t="str">
            <v>Virginia Electric and Power Company</v>
          </cell>
          <cell r="AS3790" t="str">
            <v>D</v>
          </cell>
          <cell r="AT3790" t="str">
            <v>Electric</v>
          </cell>
          <cell r="AU3790">
            <v>43983</v>
          </cell>
          <cell r="AV3790">
            <v>28170</v>
          </cell>
          <cell r="AW3790">
            <v>6.87</v>
          </cell>
          <cell r="AX3790">
            <v>9.1999999999999993</v>
          </cell>
          <cell r="AY3790">
            <v>51.99</v>
          </cell>
          <cell r="AZ3790">
            <v>500258</v>
          </cell>
          <cell r="BA3790">
            <v>44253</v>
          </cell>
          <cell r="BB3790">
            <v>28221</v>
          </cell>
          <cell r="BC3790">
            <v>6.88</v>
          </cell>
          <cell r="BD3790">
            <v>9.1999999999999993</v>
          </cell>
          <cell r="BE3790">
            <v>52.07</v>
          </cell>
          <cell r="BF3790">
            <v>44651</v>
          </cell>
          <cell r="BG3790">
            <v>500266</v>
          </cell>
          <cell r="BH3790" t="str">
            <v>Average</v>
          </cell>
          <cell r="BI3790" t="str">
            <v>Limited-Issue Rider</v>
          </cell>
          <cell r="BJ3790" t="str">
            <v>Settled</v>
          </cell>
          <cell r="BK3790" t="str">
            <v>No</v>
          </cell>
          <cell r="BL3790" t="str">
            <v>No</v>
          </cell>
        </row>
        <row r="3791">
          <cell r="AE3791">
            <v>353</v>
          </cell>
          <cell r="AF3791">
            <v>1</v>
          </cell>
          <cell r="AG3791">
            <v>1</v>
          </cell>
          <cell r="AH3791">
            <v>1</v>
          </cell>
          <cell r="AI3791">
            <v>1</v>
          </cell>
          <cell r="AJ3791">
            <v>0</v>
          </cell>
          <cell r="AL3791">
            <v>56</v>
          </cell>
          <cell r="AM3791">
            <v>223</v>
          </cell>
          <cell r="AO3791" t="str">
            <v>C-PUR-2020-00099 (Rider B)</v>
          </cell>
          <cell r="AP3791">
            <v>3660</v>
          </cell>
          <cell r="AQ3791" t="str">
            <v>VA</v>
          </cell>
          <cell r="AR3791" t="str">
            <v>Virginia Electric and Power Company</v>
          </cell>
          <cell r="AS3791" t="str">
            <v>D</v>
          </cell>
          <cell r="AT3791" t="str">
            <v>Electric</v>
          </cell>
          <cell r="AU3791">
            <v>43983</v>
          </cell>
          <cell r="AV3791">
            <v>-7787.3</v>
          </cell>
          <cell r="AW3791">
            <v>6.87</v>
          </cell>
          <cell r="AX3791">
            <v>9.1999999999999993</v>
          </cell>
          <cell r="AY3791">
            <v>51.99</v>
          </cell>
          <cell r="AZ3791">
            <v>118754</v>
          </cell>
          <cell r="BA3791">
            <v>44251</v>
          </cell>
          <cell r="BB3791">
            <v>-7787.3</v>
          </cell>
          <cell r="BC3791">
            <v>6.88</v>
          </cell>
          <cell r="BD3791">
            <v>9.1999999999999993</v>
          </cell>
          <cell r="BE3791">
            <v>52.07</v>
          </cell>
          <cell r="BF3791">
            <v>44651</v>
          </cell>
          <cell r="BG3791">
            <v>118754</v>
          </cell>
          <cell r="BH3791" t="str">
            <v>Average</v>
          </cell>
          <cell r="BI3791" t="str">
            <v>Limited-Issue Rider</v>
          </cell>
          <cell r="BJ3791" t="str">
            <v>Fully Litigated</v>
          </cell>
          <cell r="BK3791" t="str">
            <v>No</v>
          </cell>
          <cell r="BL3791" t="str">
            <v>No</v>
          </cell>
        </row>
        <row r="3792">
          <cell r="AE3792">
            <v>353</v>
          </cell>
          <cell r="AF3792">
            <v>1</v>
          </cell>
          <cell r="AG3792">
            <v>1</v>
          </cell>
          <cell r="AH3792">
            <v>1</v>
          </cell>
          <cell r="AI3792">
            <v>1</v>
          </cell>
          <cell r="AJ3792">
            <v>0</v>
          </cell>
          <cell r="AL3792">
            <v>56</v>
          </cell>
          <cell r="AM3792">
            <v>223</v>
          </cell>
          <cell r="AO3792" t="str">
            <v>C-PUR-2020-00100 (Rider GV)</v>
          </cell>
          <cell r="AP3792">
            <v>3661</v>
          </cell>
          <cell r="AQ3792" t="str">
            <v>VA</v>
          </cell>
          <cell r="AR3792" t="str">
            <v>Virginia Electric and Power Company</v>
          </cell>
          <cell r="AS3792" t="str">
            <v>D</v>
          </cell>
          <cell r="AT3792" t="str">
            <v>Electric</v>
          </cell>
          <cell r="AU3792">
            <v>43983</v>
          </cell>
          <cell r="AV3792">
            <v>16795</v>
          </cell>
          <cell r="AW3792">
            <v>6.87</v>
          </cell>
          <cell r="AX3792">
            <v>9.1999999999999993</v>
          </cell>
          <cell r="AY3792">
            <v>51.99</v>
          </cell>
          <cell r="AZ3792">
            <v>879493</v>
          </cell>
          <cell r="BA3792">
            <v>44251</v>
          </cell>
          <cell r="BB3792">
            <v>16458</v>
          </cell>
          <cell r="BC3792">
            <v>6.88</v>
          </cell>
          <cell r="BD3792">
            <v>9.1999999999999993</v>
          </cell>
          <cell r="BE3792">
            <v>52.07</v>
          </cell>
          <cell r="BF3792">
            <v>44651</v>
          </cell>
          <cell r="BG3792">
            <v>874298</v>
          </cell>
          <cell r="BH3792" t="str">
            <v>Average</v>
          </cell>
          <cell r="BI3792" t="str">
            <v>Limited-Issue Rider</v>
          </cell>
          <cell r="BJ3792" t="str">
            <v>Fully Litigated</v>
          </cell>
          <cell r="BK3792" t="str">
            <v>No</v>
          </cell>
          <cell r="BL3792" t="str">
            <v>No</v>
          </cell>
        </row>
        <row r="3793">
          <cell r="AE3793">
            <v>353</v>
          </cell>
          <cell r="AF3793">
            <v>1</v>
          </cell>
          <cell r="AG3793">
            <v>1</v>
          </cell>
          <cell r="AH3793">
            <v>1</v>
          </cell>
          <cell r="AI3793">
            <v>1</v>
          </cell>
          <cell r="AJ3793">
            <v>0</v>
          </cell>
          <cell r="AL3793">
            <v>56</v>
          </cell>
          <cell r="AM3793">
            <v>223</v>
          </cell>
          <cell r="AO3793" t="str">
            <v>C-PUR-2020-00101 (Rider R)</v>
          </cell>
          <cell r="AP3793">
            <v>3662</v>
          </cell>
          <cell r="AQ3793" t="str">
            <v>VA</v>
          </cell>
          <cell r="AR3793" t="str">
            <v>Virginia Electric and Power Company</v>
          </cell>
          <cell r="AS3793" t="str">
            <v>D</v>
          </cell>
          <cell r="AT3793" t="str">
            <v>Electric</v>
          </cell>
          <cell r="AU3793">
            <v>43983</v>
          </cell>
          <cell r="AV3793">
            <v>14838</v>
          </cell>
          <cell r="AW3793">
            <v>7.39</v>
          </cell>
          <cell r="AX3793">
            <v>10.199999999999999</v>
          </cell>
          <cell r="AY3793">
            <v>51.99</v>
          </cell>
          <cell r="AZ3793">
            <v>305116</v>
          </cell>
          <cell r="BA3793">
            <v>44251</v>
          </cell>
          <cell r="BB3793">
            <v>13031</v>
          </cell>
          <cell r="BC3793">
            <v>6.95</v>
          </cell>
          <cell r="BD3793">
            <v>9.34</v>
          </cell>
          <cell r="BE3793">
            <v>52.07</v>
          </cell>
          <cell r="BF3793">
            <v>44651</v>
          </cell>
          <cell r="BG3793">
            <v>304984</v>
          </cell>
          <cell r="BH3793" t="str">
            <v>Average</v>
          </cell>
          <cell r="BI3793" t="str">
            <v>Limited-Issue Rider</v>
          </cell>
          <cell r="BJ3793" t="str">
            <v>Fully Litigated</v>
          </cell>
          <cell r="BK3793" t="str">
            <v>No</v>
          </cell>
          <cell r="BL3793" t="str">
            <v>No</v>
          </cell>
        </row>
        <row r="3794">
          <cell r="AE3794">
            <v>353</v>
          </cell>
          <cell r="AF3794">
            <v>1</v>
          </cell>
          <cell r="AG3794">
            <v>1</v>
          </cell>
          <cell r="AH3794">
            <v>1</v>
          </cell>
          <cell r="AI3794">
            <v>1</v>
          </cell>
          <cell r="AJ3794">
            <v>0</v>
          </cell>
          <cell r="AL3794">
            <v>56</v>
          </cell>
          <cell r="AM3794">
            <v>223</v>
          </cell>
          <cell r="AO3794" t="str">
            <v>C-PUR-2020-00102 (Rider S)</v>
          </cell>
          <cell r="AP3794">
            <v>3663</v>
          </cell>
          <cell r="AQ3794" t="str">
            <v>VA</v>
          </cell>
          <cell r="AR3794" t="str">
            <v>Virginia Electric and Power Company</v>
          </cell>
          <cell r="AS3794" t="str">
            <v>D</v>
          </cell>
          <cell r="AT3794" t="str">
            <v>Electric</v>
          </cell>
          <cell r="AU3794">
            <v>43983</v>
          </cell>
          <cell r="AV3794">
            <v>-348</v>
          </cell>
          <cell r="AW3794">
            <v>7.39</v>
          </cell>
          <cell r="AX3794">
            <v>10.199999999999999</v>
          </cell>
          <cell r="AY3794">
            <v>51.99</v>
          </cell>
          <cell r="AZ3794">
            <v>1070696</v>
          </cell>
          <cell r="BA3794">
            <v>44251</v>
          </cell>
          <cell r="BB3794">
            <v>-53</v>
          </cell>
          <cell r="BC3794">
            <v>7.4</v>
          </cell>
          <cell r="BD3794">
            <v>10.199999999999999</v>
          </cell>
          <cell r="BE3794">
            <v>52.07</v>
          </cell>
          <cell r="BF3794">
            <v>44651</v>
          </cell>
          <cell r="BG3794">
            <v>1070760</v>
          </cell>
          <cell r="BH3794" t="str">
            <v>Average</v>
          </cell>
          <cell r="BI3794" t="str">
            <v>Limited-Issue Rider</v>
          </cell>
          <cell r="BJ3794" t="str">
            <v>Fully Litigated</v>
          </cell>
          <cell r="BK3794" t="str">
            <v>No</v>
          </cell>
          <cell r="BL3794" t="str">
            <v>No</v>
          </cell>
        </row>
        <row r="3795">
          <cell r="AE3795">
            <v>353</v>
          </cell>
          <cell r="AF3795">
            <v>1</v>
          </cell>
          <cell r="AG3795">
            <v>1</v>
          </cell>
          <cell r="AH3795">
            <v>1</v>
          </cell>
          <cell r="AI3795">
            <v>1</v>
          </cell>
          <cell r="AJ3795">
            <v>0</v>
          </cell>
          <cell r="AL3795">
            <v>56</v>
          </cell>
          <cell r="AM3795">
            <v>223</v>
          </cell>
          <cell r="AO3795" t="str">
            <v>C-PUR-2020-00103 (Rider W)</v>
          </cell>
          <cell r="AP3795">
            <v>3664</v>
          </cell>
          <cell r="AQ3795" t="str">
            <v>VA</v>
          </cell>
          <cell r="AR3795" t="str">
            <v>Virginia Electric and Power Company</v>
          </cell>
          <cell r="AS3795" t="str">
            <v>D</v>
          </cell>
          <cell r="AT3795" t="str">
            <v>Electric</v>
          </cell>
          <cell r="AU3795">
            <v>43983</v>
          </cell>
          <cell r="AV3795">
            <v>14110</v>
          </cell>
          <cell r="AW3795">
            <v>7.39</v>
          </cell>
          <cell r="AX3795">
            <v>10.199999999999999</v>
          </cell>
          <cell r="AY3795">
            <v>51.99</v>
          </cell>
          <cell r="AZ3795">
            <v>599406</v>
          </cell>
          <cell r="BA3795">
            <v>44251</v>
          </cell>
          <cell r="BB3795">
            <v>14205</v>
          </cell>
          <cell r="BC3795">
            <v>7.4</v>
          </cell>
          <cell r="BD3795">
            <v>10.199999999999999</v>
          </cell>
          <cell r="BE3795">
            <v>52.07</v>
          </cell>
          <cell r="BF3795">
            <v>44651</v>
          </cell>
          <cell r="BG3795">
            <v>599409</v>
          </cell>
          <cell r="BH3795" t="str">
            <v>Average</v>
          </cell>
          <cell r="BI3795" t="str">
            <v>Limited-Issue Rider</v>
          </cell>
          <cell r="BJ3795" t="str">
            <v>Fully Litigated</v>
          </cell>
          <cell r="BK3795" t="str">
            <v>No</v>
          </cell>
          <cell r="BL3795" t="str">
            <v>No</v>
          </cell>
        </row>
        <row r="3796">
          <cell r="AE3796">
            <v>353</v>
          </cell>
          <cell r="AF3796">
            <v>1</v>
          </cell>
          <cell r="AG3796">
            <v>1</v>
          </cell>
          <cell r="AH3796">
            <v>1</v>
          </cell>
          <cell r="AI3796">
            <v>1</v>
          </cell>
          <cell r="AJ3796">
            <v>0</v>
          </cell>
          <cell r="AL3796">
            <v>56</v>
          </cell>
          <cell r="AM3796">
            <v>223</v>
          </cell>
          <cell r="AO3796" t="str">
            <v>C-PUR-2020-00122 (Rider US-3)</v>
          </cell>
          <cell r="AP3796">
            <v>3676</v>
          </cell>
          <cell r="AQ3796" t="str">
            <v>VA</v>
          </cell>
          <cell r="AR3796" t="str">
            <v>Virginia Electric and Power Company</v>
          </cell>
          <cell r="AS3796" t="str">
            <v>D</v>
          </cell>
          <cell r="AT3796" t="str">
            <v>Electric</v>
          </cell>
          <cell r="AU3796">
            <v>44013</v>
          </cell>
          <cell r="AV3796">
            <v>9762</v>
          </cell>
          <cell r="AW3796">
            <v>6.87</v>
          </cell>
          <cell r="AX3796">
            <v>9.1999999999999993</v>
          </cell>
          <cell r="AY3796">
            <v>51.99</v>
          </cell>
          <cell r="AZ3796">
            <v>291092</v>
          </cell>
          <cell r="BA3796">
            <v>44286</v>
          </cell>
          <cell r="BB3796">
            <v>9551</v>
          </cell>
          <cell r="BC3796">
            <v>6.88</v>
          </cell>
          <cell r="BD3796">
            <v>9.1999999999999993</v>
          </cell>
          <cell r="BE3796">
            <v>52.07</v>
          </cell>
          <cell r="BF3796">
            <v>44712</v>
          </cell>
          <cell r="BG3796">
            <v>288332</v>
          </cell>
          <cell r="BH3796" t="str">
            <v>Average</v>
          </cell>
          <cell r="BI3796" t="str">
            <v>Limited-Issue Rider</v>
          </cell>
          <cell r="BJ3796" t="str">
            <v>Fully Litigated</v>
          </cell>
          <cell r="BK3796" t="str">
            <v>No</v>
          </cell>
          <cell r="BL3796" t="str">
            <v>No</v>
          </cell>
        </row>
        <row r="3797">
          <cell r="AE3797">
            <v>353</v>
          </cell>
          <cell r="AF3797">
            <v>1</v>
          </cell>
          <cell r="AG3797">
            <v>1</v>
          </cell>
          <cell r="AH3797">
            <v>1</v>
          </cell>
          <cell r="AI3797">
            <v>1</v>
          </cell>
          <cell r="AJ3797">
            <v>0</v>
          </cell>
          <cell r="AL3797">
            <v>56</v>
          </cell>
          <cell r="AM3797">
            <v>223</v>
          </cell>
          <cell r="AO3797" t="str">
            <v>C-PUR-2020-00123 (Rider US-4)</v>
          </cell>
          <cell r="AP3797">
            <v>3677</v>
          </cell>
          <cell r="AQ3797" t="str">
            <v>VA</v>
          </cell>
          <cell r="AR3797" t="str">
            <v>Virginia Electric and Power Company</v>
          </cell>
          <cell r="AS3797" t="str">
            <v>D</v>
          </cell>
          <cell r="AT3797" t="str">
            <v>Electric</v>
          </cell>
          <cell r="AU3797">
            <v>44013</v>
          </cell>
          <cell r="AV3797">
            <v>4422</v>
          </cell>
          <cell r="AW3797">
            <v>6.87</v>
          </cell>
          <cell r="AX3797">
            <v>9.1999999999999993</v>
          </cell>
          <cell r="AY3797">
            <v>51.99</v>
          </cell>
          <cell r="AZ3797">
            <v>108524</v>
          </cell>
          <cell r="BA3797">
            <v>44286</v>
          </cell>
          <cell r="BB3797">
            <v>2905</v>
          </cell>
          <cell r="BC3797">
            <v>6.88</v>
          </cell>
          <cell r="BD3797">
            <v>9.1999999999999993</v>
          </cell>
          <cell r="BE3797">
            <v>52.07</v>
          </cell>
          <cell r="BF3797">
            <v>44347</v>
          </cell>
          <cell r="BG3797">
            <v>106669</v>
          </cell>
          <cell r="BH3797" t="str">
            <v>Average</v>
          </cell>
          <cell r="BI3797" t="str">
            <v>Limited-Issue Rider</v>
          </cell>
          <cell r="BJ3797" t="str">
            <v>Fully Litigated</v>
          </cell>
          <cell r="BK3797" t="str">
            <v>No</v>
          </cell>
          <cell r="BL3797" t="str">
            <v>No</v>
          </cell>
        </row>
        <row r="3798">
          <cell r="AE3798">
            <v>353</v>
          </cell>
          <cell r="AF3798">
            <v>1</v>
          </cell>
          <cell r="AG3798">
            <v>1</v>
          </cell>
          <cell r="AH3798">
            <v>1</v>
          </cell>
          <cell r="AI3798">
            <v>1</v>
          </cell>
          <cell r="AJ3798">
            <v>0</v>
          </cell>
          <cell r="AL3798">
            <v>56</v>
          </cell>
          <cell r="AM3798">
            <v>223</v>
          </cell>
          <cell r="AO3798" t="str">
            <v>C-PUR-2020-00230 (Rider BW)</v>
          </cell>
          <cell r="AP3798">
            <v>3709</v>
          </cell>
          <cell r="AQ3798" t="str">
            <v>VA</v>
          </cell>
          <cell r="AR3798" t="str">
            <v>Virginia Electric and Power Company</v>
          </cell>
          <cell r="AS3798" t="str">
            <v>D</v>
          </cell>
          <cell r="AT3798" t="str">
            <v>Electric</v>
          </cell>
          <cell r="AU3798">
            <v>44109</v>
          </cell>
          <cell r="AV3798">
            <v>14428</v>
          </cell>
          <cell r="AW3798">
            <v>7.4</v>
          </cell>
          <cell r="AX3798">
            <v>10.199999999999999</v>
          </cell>
          <cell r="AY3798">
            <v>52.07</v>
          </cell>
          <cell r="AZ3798">
            <v>697944</v>
          </cell>
          <cell r="BA3798">
            <v>44378</v>
          </cell>
          <cell r="BB3798">
            <v>14428</v>
          </cell>
          <cell r="BC3798">
            <v>7.4</v>
          </cell>
          <cell r="BD3798">
            <v>10.199999999999999</v>
          </cell>
          <cell r="BE3798">
            <v>52.07</v>
          </cell>
          <cell r="BF3798">
            <v>44804</v>
          </cell>
          <cell r="BG3798">
            <v>697944</v>
          </cell>
          <cell r="BH3798" t="str">
            <v>Average</v>
          </cell>
          <cell r="BI3798" t="str">
            <v>Limited-Issue Rider</v>
          </cell>
          <cell r="BJ3798" t="str">
            <v>Fully Litigated</v>
          </cell>
          <cell r="BK3798" t="str">
            <v>No</v>
          </cell>
          <cell r="BL3798" t="str">
            <v>No</v>
          </cell>
        </row>
        <row r="3799">
          <cell r="AE3799">
            <v>353</v>
          </cell>
          <cell r="AF3799">
            <v>1</v>
          </cell>
          <cell r="AG3799">
            <v>1</v>
          </cell>
          <cell r="AH3799">
            <v>1</v>
          </cell>
          <cell r="AI3799">
            <v>1</v>
          </cell>
          <cell r="AJ3799">
            <v>0</v>
          </cell>
          <cell r="AL3799">
            <v>56</v>
          </cell>
          <cell r="AM3799">
            <v>223</v>
          </cell>
          <cell r="AO3799" t="str">
            <v>PUR-2020-00231 (Rider US-2)</v>
          </cell>
          <cell r="AP3799">
            <v>3710</v>
          </cell>
          <cell r="AQ3799" t="str">
            <v>VA</v>
          </cell>
          <cell r="AR3799" t="str">
            <v>Virginia Electric and Power Company</v>
          </cell>
          <cell r="AS3799" t="str">
            <v>D</v>
          </cell>
          <cell r="AT3799" t="str">
            <v>Electric</v>
          </cell>
          <cell r="AU3799">
            <v>44109</v>
          </cell>
          <cell r="AV3799">
            <v>-22.463000000000001</v>
          </cell>
          <cell r="AW3799">
            <v>6.88</v>
          </cell>
          <cell r="AX3799">
            <v>9.1999999999999993</v>
          </cell>
          <cell r="AY3799">
            <v>52.07</v>
          </cell>
          <cell r="AZ3799">
            <v>58421</v>
          </cell>
          <cell r="BA3799">
            <v>44378</v>
          </cell>
          <cell r="BB3799">
            <v>-132</v>
          </cell>
          <cell r="BC3799">
            <v>6.88</v>
          </cell>
          <cell r="BD3799">
            <v>9.1999999999999993</v>
          </cell>
          <cell r="BE3799">
            <v>52.07</v>
          </cell>
          <cell r="BF3799">
            <v>44804</v>
          </cell>
          <cell r="BG3799">
            <v>58298</v>
          </cell>
          <cell r="BH3799" t="str">
            <v>Average</v>
          </cell>
          <cell r="BI3799" t="str">
            <v>Limited-Issue Rider</v>
          </cell>
          <cell r="BJ3799" t="str">
            <v>Fully Litigated</v>
          </cell>
          <cell r="BK3799" t="str">
            <v>No</v>
          </cell>
          <cell r="BL3799" t="str">
            <v>No</v>
          </cell>
        </row>
        <row r="3800">
          <cell r="AE3800">
            <v>354</v>
          </cell>
          <cell r="AF3800">
            <v>1</v>
          </cell>
          <cell r="AG3800">
            <v>1</v>
          </cell>
          <cell r="AH3800">
            <v>1</v>
          </cell>
          <cell r="AI3800">
            <v>1</v>
          </cell>
          <cell r="AJ3800">
            <v>1</v>
          </cell>
          <cell r="AL3800">
            <v>56</v>
          </cell>
          <cell r="AM3800">
            <v>223</v>
          </cell>
          <cell r="AO3800" t="str">
            <v>C-PUR-2020-00138 (SAVE)</v>
          </cell>
          <cell r="AP3800">
            <v>3727</v>
          </cell>
          <cell r="AQ3800" t="str">
            <v>VA</v>
          </cell>
          <cell r="AR3800" t="str">
            <v>Columbia Gas of Virginia, Incorporated</v>
          </cell>
          <cell r="AS3800" t="str">
            <v>NI</v>
          </cell>
          <cell r="AT3800" t="str">
            <v>Natural Gas</v>
          </cell>
          <cell r="AU3800">
            <v>44036</v>
          </cell>
          <cell r="AV3800">
            <v>6738.4000000000005</v>
          </cell>
          <cell r="AW3800" t="str">
            <v>NA</v>
          </cell>
          <cell r="AX3800" t="str">
            <v>NA</v>
          </cell>
          <cell r="AY3800" t="str">
            <v>NA</v>
          </cell>
          <cell r="AZ3800">
            <v>104009.98</v>
          </cell>
          <cell r="BA3800">
            <v>44153</v>
          </cell>
          <cell r="BB3800">
            <v>6738.4000000000005</v>
          </cell>
          <cell r="BC3800" t="str">
            <v>NA</v>
          </cell>
          <cell r="BD3800" t="str">
            <v>NA</v>
          </cell>
          <cell r="BE3800" t="str">
            <v>NA</v>
          </cell>
          <cell r="BF3800">
            <v>44561</v>
          </cell>
          <cell r="BG3800">
            <v>104009.8</v>
          </cell>
          <cell r="BH3800" t="str">
            <v>Average</v>
          </cell>
          <cell r="BI3800" t="str">
            <v>Limited-Issue Rider</v>
          </cell>
          <cell r="BJ3800" t="str">
            <v>Fully Litigated</v>
          </cell>
          <cell r="BK3800" t="str">
            <v>No</v>
          </cell>
          <cell r="BL3800" t="str">
            <v>No</v>
          </cell>
        </row>
        <row r="3801">
          <cell r="AE3801">
            <v>355</v>
          </cell>
          <cell r="AF3801">
            <v>1</v>
          </cell>
          <cell r="AG3801">
            <v>1</v>
          </cell>
          <cell r="AH3801">
            <v>1</v>
          </cell>
          <cell r="AI3801">
            <v>1</v>
          </cell>
          <cell r="AJ3801">
            <v>1</v>
          </cell>
          <cell r="AL3801">
            <v>56</v>
          </cell>
          <cell r="AM3801">
            <v>223</v>
          </cell>
          <cell r="AO3801" t="str">
            <v>C-PUR-2020-00171 (SAVE)</v>
          </cell>
          <cell r="AP3801">
            <v>3728</v>
          </cell>
          <cell r="AQ3801" t="str">
            <v>VA</v>
          </cell>
          <cell r="AR3801" t="str">
            <v>Washington Gas Light Company</v>
          </cell>
          <cell r="AS3801" t="str">
            <v>ALA</v>
          </cell>
          <cell r="AT3801" t="str">
            <v>Natural Gas</v>
          </cell>
          <cell r="AU3801">
            <v>44097</v>
          </cell>
          <cell r="AV3801">
            <v>13314.075000000001</v>
          </cell>
          <cell r="AW3801" t="str">
            <v>NA</v>
          </cell>
          <cell r="AX3801" t="str">
            <v>NA</v>
          </cell>
          <cell r="AY3801" t="str">
            <v>NA</v>
          </cell>
          <cell r="AZ3801">
            <v>209466.10399999999</v>
          </cell>
          <cell r="BA3801">
            <v>44173</v>
          </cell>
          <cell r="BB3801">
            <v>13101.505000000001</v>
          </cell>
          <cell r="BC3801" t="str">
            <v>NA</v>
          </cell>
          <cell r="BD3801" t="str">
            <v>NA</v>
          </cell>
          <cell r="BE3801" t="str">
            <v>NA</v>
          </cell>
          <cell r="BF3801">
            <v>44561</v>
          </cell>
          <cell r="BG3801">
            <v>209367.16400000002</v>
          </cell>
          <cell r="BH3801" t="str">
            <v>Average</v>
          </cell>
          <cell r="BI3801" t="str">
            <v>Limited-Issue Rider</v>
          </cell>
          <cell r="BJ3801" t="str">
            <v>Fully Litigated</v>
          </cell>
          <cell r="BK3801" t="str">
            <v>No</v>
          </cell>
          <cell r="BL3801" t="str">
            <v>No</v>
          </cell>
        </row>
        <row r="3802">
          <cell r="AE3802">
            <v>355</v>
          </cell>
          <cell r="AF3802">
            <v>1</v>
          </cell>
          <cell r="AG3802">
            <v>1</v>
          </cell>
          <cell r="AH3802">
            <v>1</v>
          </cell>
          <cell r="AI3802">
            <v>1</v>
          </cell>
          <cell r="AJ3802">
            <v>0</v>
          </cell>
          <cell r="AL3802">
            <v>56</v>
          </cell>
          <cell r="AM3802">
            <v>223</v>
          </cell>
          <cell r="AO3802" t="str">
            <v>C-PUR-2020-00134 (Rider CE)</v>
          </cell>
          <cell r="AP3802">
            <v>3731</v>
          </cell>
          <cell r="AQ3802" t="str">
            <v>VA</v>
          </cell>
          <cell r="AR3802" t="str">
            <v>Virginia Electric and Power Company</v>
          </cell>
          <cell r="AS3802" t="str">
            <v>D</v>
          </cell>
          <cell r="AT3802" t="str">
            <v>Electric</v>
          </cell>
          <cell r="AU3802">
            <v>44134</v>
          </cell>
          <cell r="AV3802">
            <v>10750</v>
          </cell>
          <cell r="AW3802">
            <v>6.88</v>
          </cell>
          <cell r="AX3802">
            <v>9.1999999999999993</v>
          </cell>
          <cell r="AY3802">
            <v>52.07</v>
          </cell>
          <cell r="AZ3802">
            <v>94916.5</v>
          </cell>
          <cell r="BA3802">
            <v>44316</v>
          </cell>
          <cell r="BB3802">
            <v>10366</v>
          </cell>
          <cell r="BC3802">
            <v>6.88</v>
          </cell>
          <cell r="BD3802">
            <v>9.1999999999999993</v>
          </cell>
          <cell r="BE3802">
            <v>52.07</v>
          </cell>
          <cell r="BF3802">
            <v>44712</v>
          </cell>
          <cell r="BG3802">
            <v>98567</v>
          </cell>
          <cell r="BH3802" t="str">
            <v>Average</v>
          </cell>
          <cell r="BI3802" t="str">
            <v>Limited-Issue Rider</v>
          </cell>
          <cell r="BJ3802" t="str">
            <v>Fully Litigated</v>
          </cell>
          <cell r="BK3802" t="str">
            <v>No</v>
          </cell>
          <cell r="BL3802" t="str">
            <v>No</v>
          </cell>
        </row>
        <row r="3803">
          <cell r="AE3803">
            <v>355</v>
          </cell>
          <cell r="AF3803">
            <v>1</v>
          </cell>
          <cell r="AG3803">
            <v>1</v>
          </cell>
          <cell r="AH3803">
            <v>1</v>
          </cell>
          <cell r="AI3803">
            <v>1</v>
          </cell>
          <cell r="AJ3803">
            <v>0</v>
          </cell>
          <cell r="AL3803">
            <v>56</v>
          </cell>
          <cell r="AM3803">
            <v>223</v>
          </cell>
          <cell r="AO3803" t="str">
            <v>C-PUR-2020-00197 (Rider RBB)</v>
          </cell>
          <cell r="AP3803">
            <v>3736</v>
          </cell>
          <cell r="AQ3803" t="str">
            <v>VA</v>
          </cell>
          <cell r="AR3803" t="str">
            <v>Virginia Electric and Power Company</v>
          </cell>
          <cell r="AS3803" t="str">
            <v>D</v>
          </cell>
          <cell r="AT3803" t="str">
            <v>Electric</v>
          </cell>
          <cell r="AU3803">
            <v>44154</v>
          </cell>
          <cell r="AV3803">
            <v>1179</v>
          </cell>
          <cell r="AW3803">
            <v>6.88</v>
          </cell>
          <cell r="AX3803">
            <v>9.1999999999999993</v>
          </cell>
          <cell r="AY3803">
            <v>52.07</v>
          </cell>
          <cell r="AZ3803">
            <v>4146</v>
          </cell>
          <cell r="BA3803">
            <v>44356</v>
          </cell>
          <cell r="BB3803">
            <v>1179</v>
          </cell>
          <cell r="BC3803">
            <v>6.88</v>
          </cell>
          <cell r="BD3803">
            <v>9.1999999999999993</v>
          </cell>
          <cell r="BE3803">
            <v>52.07</v>
          </cell>
          <cell r="BF3803">
            <v>44408</v>
          </cell>
          <cell r="BG3803">
            <v>4146</v>
          </cell>
          <cell r="BH3803" t="str">
            <v>Average</v>
          </cell>
          <cell r="BI3803" t="str">
            <v>Limited-Issue Rider</v>
          </cell>
          <cell r="BJ3803" t="str">
            <v>Settled</v>
          </cell>
          <cell r="BK3803" t="str">
            <v>No</v>
          </cell>
          <cell r="BL3803" t="str">
            <v>No</v>
          </cell>
        </row>
        <row r="3804">
          <cell r="AE3804">
            <v>355</v>
          </cell>
          <cell r="AF3804">
            <v>1</v>
          </cell>
          <cell r="AG3804">
            <v>1</v>
          </cell>
          <cell r="AH3804">
            <v>1</v>
          </cell>
          <cell r="AI3804">
            <v>1</v>
          </cell>
          <cell r="AJ3804">
            <v>0</v>
          </cell>
          <cell r="AL3804">
            <v>56</v>
          </cell>
          <cell r="AM3804">
            <v>223</v>
          </cell>
          <cell r="AO3804" t="str">
            <v>C-PUR-2020-00274 (Rider DSM)</v>
          </cell>
          <cell r="AP3804">
            <v>3761</v>
          </cell>
          <cell r="AQ3804" t="str">
            <v>VA</v>
          </cell>
          <cell r="AR3804" t="str">
            <v>Virginia Electric and Power Company</v>
          </cell>
          <cell r="AS3804" t="str">
            <v>D</v>
          </cell>
          <cell r="AT3804" t="str">
            <v>Electric</v>
          </cell>
          <cell r="AU3804">
            <v>44167</v>
          </cell>
          <cell r="AV3804">
            <v>18434.412</v>
          </cell>
          <cell r="AW3804">
            <v>6.88</v>
          </cell>
          <cell r="AX3804">
            <v>9.1999999999999993</v>
          </cell>
          <cell r="AY3804">
            <v>52.07</v>
          </cell>
          <cell r="AZ3804">
            <v>88406.178</v>
          </cell>
          <cell r="BA3804">
            <v>44446</v>
          </cell>
          <cell r="BB3804">
            <v>14151.958000000001</v>
          </cell>
          <cell r="BC3804" t="str">
            <v>NA</v>
          </cell>
          <cell r="BD3804" t="str">
            <v>NA</v>
          </cell>
          <cell r="BE3804" t="str">
            <v>NA</v>
          </cell>
          <cell r="BF3804">
            <v>44804</v>
          </cell>
          <cell r="BG3804" t="str">
            <v>NA</v>
          </cell>
          <cell r="BI3804" t="str">
            <v>Limited-Issue Rider</v>
          </cell>
          <cell r="BJ3804" t="str">
            <v>Fully Litigated</v>
          </cell>
          <cell r="BK3804" t="str">
            <v>No</v>
          </cell>
          <cell r="BL3804" t="str">
            <v>No</v>
          </cell>
        </row>
        <row r="3805">
          <cell r="AE3805">
            <v>355</v>
          </cell>
          <cell r="AF3805">
            <v>1</v>
          </cell>
          <cell r="AG3805">
            <v>1</v>
          </cell>
          <cell r="AH3805">
            <v>1</v>
          </cell>
          <cell r="AI3805">
            <v>1</v>
          </cell>
          <cell r="AJ3805">
            <v>0</v>
          </cell>
          <cell r="AL3805">
            <v>56</v>
          </cell>
          <cell r="AM3805">
            <v>223</v>
          </cell>
          <cell r="AO3805" t="str">
            <v>C-PUR-2021-00013 (Rider E)</v>
          </cell>
          <cell r="AP3805">
            <v>3762</v>
          </cell>
          <cell r="AQ3805" t="str">
            <v>VA</v>
          </cell>
          <cell r="AR3805" t="str">
            <v>Virginia Electric and Power Company</v>
          </cell>
          <cell r="AS3805" t="str">
            <v>D</v>
          </cell>
          <cell r="AT3805" t="str">
            <v>Electric</v>
          </cell>
          <cell r="AU3805">
            <v>44215</v>
          </cell>
          <cell r="AV3805">
            <v>-17470</v>
          </cell>
          <cell r="AW3805">
            <v>6.88</v>
          </cell>
          <cell r="AX3805">
            <v>9.1999999999999993</v>
          </cell>
          <cell r="AY3805">
            <v>52.07</v>
          </cell>
          <cell r="AZ3805">
            <v>131530</v>
          </cell>
          <cell r="BA3805">
            <v>44442</v>
          </cell>
          <cell r="BB3805">
            <v>-16582</v>
          </cell>
          <cell r="BC3805">
            <v>6.88</v>
          </cell>
          <cell r="BD3805">
            <v>9.1999999999999993</v>
          </cell>
          <cell r="BE3805">
            <v>52.07</v>
          </cell>
          <cell r="BF3805">
            <v>44865</v>
          </cell>
          <cell r="BG3805">
            <v>132897</v>
          </cell>
          <cell r="BH3805" t="str">
            <v>Average</v>
          </cell>
          <cell r="BI3805" t="str">
            <v>Limited-Issue Rider</v>
          </cell>
          <cell r="BJ3805" t="str">
            <v>Settled</v>
          </cell>
          <cell r="BK3805" t="str">
            <v>No</v>
          </cell>
          <cell r="BL3805" t="str">
            <v>No</v>
          </cell>
        </row>
        <row r="3806">
          <cell r="AE3806">
            <v>355</v>
          </cell>
          <cell r="AF3806">
            <v>1</v>
          </cell>
          <cell r="AG3806">
            <v>1</v>
          </cell>
          <cell r="AH3806">
            <v>1</v>
          </cell>
          <cell r="AI3806">
            <v>1</v>
          </cell>
          <cell r="AJ3806">
            <v>0</v>
          </cell>
          <cell r="AL3806">
            <v>56</v>
          </cell>
          <cell r="AM3806">
            <v>223</v>
          </cell>
          <cell r="AO3806" t="str">
            <v>C-PUR-2020-00258 (E-RAC)</v>
          </cell>
          <cell r="AP3806">
            <v>3763</v>
          </cell>
          <cell r="AQ3806" t="str">
            <v>VA</v>
          </cell>
          <cell r="AR3806" t="str">
            <v>Appalachian Power Company</v>
          </cell>
          <cell r="AS3806" t="str">
            <v>AEP</v>
          </cell>
          <cell r="AT3806" t="str">
            <v>Electric</v>
          </cell>
          <cell r="AU3806">
            <v>44188</v>
          </cell>
          <cell r="AV3806">
            <v>31614</v>
          </cell>
          <cell r="AW3806">
            <v>7.07</v>
          </cell>
          <cell r="AX3806" t="str">
            <v>NA</v>
          </cell>
          <cell r="AY3806">
            <v>50.31</v>
          </cell>
          <cell r="AZ3806">
            <v>55686</v>
          </cell>
          <cell r="BA3806">
            <v>44431</v>
          </cell>
          <cell r="BB3806">
            <v>27437</v>
          </cell>
          <cell r="BC3806">
            <v>7.07</v>
          </cell>
          <cell r="BD3806" t="str">
            <v>NA</v>
          </cell>
          <cell r="BE3806">
            <v>50.32</v>
          </cell>
          <cell r="BF3806">
            <v>44834</v>
          </cell>
          <cell r="BG3806">
            <v>55686</v>
          </cell>
          <cell r="BH3806" t="str">
            <v>Average</v>
          </cell>
          <cell r="BI3806" t="str">
            <v>Limited-Issue Rider</v>
          </cell>
          <cell r="BJ3806" t="str">
            <v>Fully Litigated</v>
          </cell>
          <cell r="BK3806" t="str">
            <v>No</v>
          </cell>
          <cell r="BL3806" t="str">
            <v>No</v>
          </cell>
        </row>
        <row r="3807">
          <cell r="AE3807">
            <v>355</v>
          </cell>
          <cell r="AF3807">
            <v>1</v>
          </cell>
          <cell r="AG3807">
            <v>1</v>
          </cell>
          <cell r="AH3807">
            <v>1</v>
          </cell>
          <cell r="AI3807">
            <v>1</v>
          </cell>
          <cell r="AJ3807">
            <v>0</v>
          </cell>
          <cell r="AL3807">
            <v>56</v>
          </cell>
          <cell r="AM3807">
            <v>223</v>
          </cell>
          <cell r="AO3807" t="str">
            <v>C-PUR-2020-00259 (BC-RAC)</v>
          </cell>
          <cell r="AP3807">
            <v>3780</v>
          </cell>
          <cell r="AQ3807" t="str">
            <v>VA</v>
          </cell>
          <cell r="AR3807" t="str">
            <v>Appalachian Power Company</v>
          </cell>
          <cell r="AS3807" t="str">
            <v>AEP</v>
          </cell>
          <cell r="AT3807" t="str">
            <v>Electric</v>
          </cell>
          <cell r="AU3807">
            <v>44224</v>
          </cell>
          <cell r="AV3807">
            <v>4888.9229999999998</v>
          </cell>
          <cell r="AW3807">
            <v>7.07</v>
          </cell>
          <cell r="AX3807">
            <v>9.1999999999999993</v>
          </cell>
          <cell r="AY3807">
            <v>50.31</v>
          </cell>
          <cell r="AZ3807">
            <v>21960</v>
          </cell>
          <cell r="BA3807">
            <v>44490</v>
          </cell>
          <cell r="BB3807">
            <v>4834.5619999999999</v>
          </cell>
          <cell r="BC3807">
            <v>7.07</v>
          </cell>
          <cell r="BD3807">
            <v>9.1999999999999993</v>
          </cell>
          <cell r="BE3807">
            <v>50.32</v>
          </cell>
          <cell r="BF3807">
            <v>44895</v>
          </cell>
          <cell r="BG3807">
            <v>21518</v>
          </cell>
          <cell r="BH3807" t="str">
            <v>Average</v>
          </cell>
          <cell r="BI3807" t="str">
            <v>Limited-Issue Rider</v>
          </cell>
          <cell r="BJ3807" t="str">
            <v>Fully Litigated</v>
          </cell>
          <cell r="BK3807" t="str">
            <v>No</v>
          </cell>
          <cell r="BL3807" t="str">
            <v>No</v>
          </cell>
        </row>
        <row r="3808">
          <cell r="AE3808">
            <v>355</v>
          </cell>
          <cell r="AF3808">
            <v>1</v>
          </cell>
          <cell r="AG3808">
            <v>1</v>
          </cell>
          <cell r="AH3808">
            <v>1</v>
          </cell>
          <cell r="AI3808">
            <v>1</v>
          </cell>
          <cell r="AJ3808">
            <v>0</v>
          </cell>
          <cell r="AL3808">
            <v>56</v>
          </cell>
          <cell r="AM3808">
            <v>223</v>
          </cell>
          <cell r="AO3808" t="str">
            <v>C-PUR-2021-00045 (Rider CCR)</v>
          </cell>
          <cell r="AP3808">
            <v>3781</v>
          </cell>
          <cell r="AQ3808" t="str">
            <v>VA</v>
          </cell>
          <cell r="AR3808" t="str">
            <v>Virginia Electric and Power Company</v>
          </cell>
          <cell r="AS3808" t="str">
            <v>D</v>
          </cell>
          <cell r="AT3808" t="str">
            <v>Electric</v>
          </cell>
          <cell r="AU3808">
            <v>44253</v>
          </cell>
          <cell r="AV3808">
            <v>216087</v>
          </cell>
          <cell r="AW3808">
            <v>6.88</v>
          </cell>
          <cell r="AX3808">
            <v>9.1999999999999993</v>
          </cell>
          <cell r="AY3808">
            <v>52.07</v>
          </cell>
          <cell r="AZ3808" t="str">
            <v>NA</v>
          </cell>
          <cell r="BA3808">
            <v>44495</v>
          </cell>
          <cell r="BB3808">
            <v>216146</v>
          </cell>
          <cell r="BC3808">
            <v>6.88</v>
          </cell>
          <cell r="BD3808">
            <v>9.1999999999999993</v>
          </cell>
          <cell r="BE3808">
            <v>52.07</v>
          </cell>
          <cell r="BF3808">
            <v>44895</v>
          </cell>
          <cell r="BG3808" t="str">
            <v>NA</v>
          </cell>
          <cell r="BH3808" t="str">
            <v>Average</v>
          </cell>
          <cell r="BI3808" t="str">
            <v>Limited-Issue Rider</v>
          </cell>
          <cell r="BJ3808" t="str">
            <v>Fully Litigated</v>
          </cell>
          <cell r="BK3808" t="str">
            <v>No</v>
          </cell>
          <cell r="BL3808" t="str">
            <v>No</v>
          </cell>
        </row>
        <row r="3809">
          <cell r="AE3809">
            <v>355</v>
          </cell>
          <cell r="AF3809">
            <v>1</v>
          </cell>
          <cell r="AG3809">
            <v>1</v>
          </cell>
          <cell r="AH3809">
            <v>1</v>
          </cell>
          <cell r="AI3809">
            <v>1</v>
          </cell>
          <cell r="AJ3809">
            <v>0</v>
          </cell>
          <cell r="AL3809">
            <v>56</v>
          </cell>
          <cell r="AM3809">
            <v>223</v>
          </cell>
          <cell r="AO3809" t="str">
            <v>C-PUR-2021-00058</v>
          </cell>
          <cell r="AP3809">
            <v>3798</v>
          </cell>
          <cell r="AQ3809" t="str">
            <v>VA</v>
          </cell>
          <cell r="AR3809" t="str">
            <v>Virginia Electric and Power Company</v>
          </cell>
          <cell r="AS3809" t="str">
            <v>D</v>
          </cell>
          <cell r="AT3809" t="str">
            <v>Electric</v>
          </cell>
          <cell r="AU3809">
            <v>44286</v>
          </cell>
          <cell r="AV3809">
            <v>0</v>
          </cell>
          <cell r="AW3809">
            <v>7.65</v>
          </cell>
          <cell r="AX3809">
            <v>10.8</v>
          </cell>
          <cell r="AY3809">
            <v>51.92</v>
          </cell>
          <cell r="AZ3809">
            <v>10068243</v>
          </cell>
          <cell r="BA3809">
            <v>44518</v>
          </cell>
          <cell r="BB3809">
            <v>-50000</v>
          </cell>
          <cell r="BC3809">
            <v>6.92</v>
          </cell>
          <cell r="BD3809">
            <v>9.35</v>
          </cell>
          <cell r="BE3809">
            <v>51.92</v>
          </cell>
          <cell r="BF3809">
            <v>44926</v>
          </cell>
          <cell r="BG3809" t="str">
            <v>NA</v>
          </cell>
          <cell r="BI3809" t="str">
            <v>Vertically Integrated</v>
          </cell>
          <cell r="BJ3809" t="str">
            <v>Settled</v>
          </cell>
          <cell r="BK3809" t="str">
            <v>No</v>
          </cell>
          <cell r="BL3809" t="str">
            <v>No</v>
          </cell>
        </row>
        <row r="3810">
          <cell r="AE3810">
            <v>355</v>
          </cell>
          <cell r="AF3810">
            <v>1</v>
          </cell>
          <cell r="AG3810">
            <v>1</v>
          </cell>
          <cell r="AH3810">
            <v>1</v>
          </cell>
          <cell r="AI3810">
            <v>1</v>
          </cell>
          <cell r="AJ3810">
            <v>0</v>
          </cell>
          <cell r="AL3810">
            <v>56</v>
          </cell>
          <cell r="AM3810">
            <v>223</v>
          </cell>
          <cell r="AO3810" t="str">
            <v>C-PUR-2020-00169 (Rider RGGI)</v>
          </cell>
          <cell r="AP3810">
            <v>3809</v>
          </cell>
          <cell r="AQ3810" t="str">
            <v>VA</v>
          </cell>
          <cell r="AR3810" t="str">
            <v>Virginia Electric and Power Company</v>
          </cell>
          <cell r="AS3810" t="str">
            <v>D</v>
          </cell>
          <cell r="AT3810" t="str">
            <v>Electric</v>
          </cell>
          <cell r="AU3810">
            <v>44144</v>
          </cell>
          <cell r="AV3810">
            <v>168260</v>
          </cell>
          <cell r="AW3810">
            <v>6.88</v>
          </cell>
          <cell r="AX3810">
            <v>9.1999999999999993</v>
          </cell>
          <cell r="AY3810">
            <v>52.07</v>
          </cell>
          <cell r="AZ3810">
            <v>53284</v>
          </cell>
          <cell r="BA3810">
            <v>44412</v>
          </cell>
          <cell r="BB3810">
            <v>167760</v>
          </cell>
          <cell r="BC3810">
            <v>6.88</v>
          </cell>
          <cell r="BD3810">
            <v>9.1999999999999993</v>
          </cell>
          <cell r="BE3810">
            <v>52.07</v>
          </cell>
          <cell r="BF3810">
            <v>44773</v>
          </cell>
          <cell r="BG3810">
            <v>58031</v>
          </cell>
          <cell r="BH3810" t="str">
            <v>Average</v>
          </cell>
          <cell r="BI3810" t="str">
            <v>Limited-Issue Rider</v>
          </cell>
          <cell r="BJ3810" t="str">
            <v>Fully Litigated</v>
          </cell>
          <cell r="BK3810" t="str">
            <v>No</v>
          </cell>
          <cell r="BL3810" t="str">
            <v>No</v>
          </cell>
        </row>
        <row r="3811">
          <cell r="AE3811">
            <v>355</v>
          </cell>
          <cell r="AF3811">
            <v>1</v>
          </cell>
          <cell r="AG3811">
            <v>1</v>
          </cell>
          <cell r="AH3811">
            <v>1</v>
          </cell>
          <cell r="AI3811">
            <v>1</v>
          </cell>
          <cell r="AJ3811">
            <v>0</v>
          </cell>
          <cell r="AL3811">
            <v>56</v>
          </cell>
          <cell r="AM3811">
            <v>223</v>
          </cell>
          <cell r="AO3811" t="str">
            <v>C-PUR-2020-00251 (RAC-EE)</v>
          </cell>
          <cell r="AP3811">
            <v>3810</v>
          </cell>
          <cell r="AQ3811" t="str">
            <v>VA</v>
          </cell>
          <cell r="AR3811" t="str">
            <v>Appalachian Power Company</v>
          </cell>
          <cell r="AS3811" t="str">
            <v>AEP</v>
          </cell>
          <cell r="AT3811" t="str">
            <v>Electric</v>
          </cell>
          <cell r="AU3811">
            <v>44165</v>
          </cell>
          <cell r="AV3811">
            <v>6890.8310000000001</v>
          </cell>
          <cell r="AW3811" t="str">
            <v>NA</v>
          </cell>
          <cell r="AX3811">
            <v>9.42</v>
          </cell>
          <cell r="AY3811" t="str">
            <v>NA</v>
          </cell>
          <cell r="AZ3811">
            <v>16779.103999999999</v>
          </cell>
          <cell r="BA3811">
            <v>44406</v>
          </cell>
          <cell r="BB3811">
            <v>5942.9890000000005</v>
          </cell>
          <cell r="BC3811" t="str">
            <v>NA</v>
          </cell>
          <cell r="BD3811">
            <v>9.1999999999999993</v>
          </cell>
          <cell r="BE3811" t="str">
            <v>NA</v>
          </cell>
          <cell r="BF3811">
            <v>44742</v>
          </cell>
          <cell r="BG3811">
            <v>16779.103999999999</v>
          </cell>
          <cell r="BH3811" t="str">
            <v>Year-end</v>
          </cell>
          <cell r="BI3811" t="str">
            <v>Limited-Issue Rider</v>
          </cell>
          <cell r="BJ3811" t="str">
            <v>Fully Litigated</v>
          </cell>
          <cell r="BK3811" t="str">
            <v>No</v>
          </cell>
          <cell r="BL3811" t="str">
            <v>No</v>
          </cell>
        </row>
        <row r="3812">
          <cell r="AE3812">
            <v>356</v>
          </cell>
          <cell r="AF3812">
            <v>1</v>
          </cell>
          <cell r="AG3812">
            <v>1</v>
          </cell>
          <cell r="AH3812">
            <v>1</v>
          </cell>
          <cell r="AI3812">
            <v>1</v>
          </cell>
          <cell r="AJ3812">
            <v>1</v>
          </cell>
          <cell r="AL3812">
            <v>56</v>
          </cell>
          <cell r="AM3812">
            <v>223</v>
          </cell>
          <cell r="AO3812" t="str">
            <v>C-PUR-2021-00120 (SAVE)</v>
          </cell>
          <cell r="AP3812">
            <v>3834</v>
          </cell>
          <cell r="AQ3812" t="str">
            <v>VA</v>
          </cell>
          <cell r="AR3812" t="str">
            <v>Roanoke Gas Company</v>
          </cell>
          <cell r="AS3812" t="str">
            <v>RGCO</v>
          </cell>
          <cell r="AT3812" t="str">
            <v>Natural Gas</v>
          </cell>
          <cell r="AU3812">
            <v>44348</v>
          </cell>
          <cell r="AV3812">
            <v>1426.818</v>
          </cell>
          <cell r="AW3812">
            <v>7.3</v>
          </cell>
          <cell r="AX3812" t="str">
            <v>NA</v>
          </cell>
          <cell r="AY3812" t="str">
            <v>NA</v>
          </cell>
          <cell r="AZ3812">
            <v>26713.073</v>
          </cell>
          <cell r="BA3812">
            <v>44433</v>
          </cell>
          <cell r="BB3812">
            <v>1425.01</v>
          </cell>
          <cell r="BC3812">
            <v>7.03</v>
          </cell>
          <cell r="BD3812" t="str">
            <v>NA</v>
          </cell>
          <cell r="BE3812" t="str">
            <v>NA</v>
          </cell>
          <cell r="BF3812">
            <v>44834</v>
          </cell>
          <cell r="BG3812">
            <v>26645.414000000001</v>
          </cell>
          <cell r="BH3812" t="str">
            <v>Average</v>
          </cell>
          <cell r="BI3812" t="str">
            <v>Limited-Issue Rider</v>
          </cell>
          <cell r="BJ3812" t="str">
            <v>Fully Litigated</v>
          </cell>
          <cell r="BK3812" t="str">
            <v>No</v>
          </cell>
          <cell r="BL3812" t="str">
            <v>No</v>
          </cell>
        </row>
        <row r="3813">
          <cell r="AE3813">
            <v>356</v>
          </cell>
          <cell r="AF3813">
            <v>1</v>
          </cell>
          <cell r="AG3813">
            <v>1</v>
          </cell>
          <cell r="AH3813">
            <v>1</v>
          </cell>
          <cell r="AI3813">
            <v>1</v>
          </cell>
          <cell r="AJ3813">
            <v>0</v>
          </cell>
          <cell r="AL3813">
            <v>56</v>
          </cell>
          <cell r="AM3813">
            <v>223</v>
          </cell>
          <cell r="AO3813" t="str">
            <v>C-PUR-2021-00111 (Rider B)</v>
          </cell>
          <cell r="AP3813">
            <v>3835</v>
          </cell>
          <cell r="AQ3813" t="str">
            <v>VA</v>
          </cell>
          <cell r="AR3813" t="str">
            <v>Virginia Electric and Power Company</v>
          </cell>
          <cell r="AS3813" t="str">
            <v>D</v>
          </cell>
          <cell r="AT3813" t="str">
            <v>Electric</v>
          </cell>
          <cell r="AU3813">
            <v>44355</v>
          </cell>
          <cell r="AV3813">
            <v>-8624.3549999999996</v>
          </cell>
          <cell r="AW3813">
            <v>6.81</v>
          </cell>
          <cell r="AX3813">
            <v>9.1999999999999993</v>
          </cell>
          <cell r="AY3813">
            <v>51.82</v>
          </cell>
          <cell r="AZ3813">
            <v>130856</v>
          </cell>
          <cell r="BA3813">
            <v>44602</v>
          </cell>
          <cell r="BB3813">
            <v>-7384.3550000000005</v>
          </cell>
          <cell r="BC3813">
            <v>6.81</v>
          </cell>
          <cell r="BD3813">
            <v>9.1999999999999993</v>
          </cell>
          <cell r="BE3813">
            <v>51.82</v>
          </cell>
          <cell r="BF3813">
            <v>45016</v>
          </cell>
          <cell r="BG3813">
            <v>143352</v>
          </cell>
          <cell r="BH3813" t="str">
            <v>Average</v>
          </cell>
          <cell r="BI3813" t="str">
            <v>Limited-Issue Rider</v>
          </cell>
          <cell r="BJ3813" t="str">
            <v>Fully Litigated</v>
          </cell>
          <cell r="BK3813" t="str">
            <v>No</v>
          </cell>
          <cell r="BL3813" t="str">
            <v>No</v>
          </cell>
        </row>
        <row r="3814">
          <cell r="AE3814">
            <v>356</v>
          </cell>
          <cell r="AF3814">
            <v>1</v>
          </cell>
          <cell r="AG3814">
            <v>1</v>
          </cell>
          <cell r="AH3814">
            <v>1</v>
          </cell>
          <cell r="AI3814">
            <v>1</v>
          </cell>
          <cell r="AJ3814">
            <v>0</v>
          </cell>
          <cell r="AL3814">
            <v>56</v>
          </cell>
          <cell r="AM3814">
            <v>223</v>
          </cell>
          <cell r="AO3814" t="str">
            <v>C-PUR-2021-00112 (Rider GV)</v>
          </cell>
          <cell r="AP3814">
            <v>3837</v>
          </cell>
          <cell r="AQ3814" t="str">
            <v>VA</v>
          </cell>
          <cell r="AR3814" t="str">
            <v>Virginia Electric and Power Company</v>
          </cell>
          <cell r="AS3814" t="str">
            <v>D</v>
          </cell>
          <cell r="AT3814" t="str">
            <v>Electric</v>
          </cell>
          <cell r="AU3814">
            <v>44355</v>
          </cell>
          <cell r="AV3814">
            <v>-10832</v>
          </cell>
          <cell r="AW3814">
            <v>6.81</v>
          </cell>
          <cell r="AX3814">
            <v>9.1999999999999993</v>
          </cell>
          <cell r="AY3814">
            <v>51.82</v>
          </cell>
          <cell r="AZ3814">
            <v>865509</v>
          </cell>
          <cell r="BA3814">
            <v>44538</v>
          </cell>
          <cell r="BB3814">
            <v>-10866</v>
          </cell>
          <cell r="BC3814">
            <v>6.81</v>
          </cell>
          <cell r="BD3814">
            <v>9.1999999999999993</v>
          </cell>
          <cell r="BE3814">
            <v>51.82</v>
          </cell>
          <cell r="BF3814">
            <v>45016</v>
          </cell>
          <cell r="BG3814">
            <v>865509</v>
          </cell>
          <cell r="BH3814" t="str">
            <v>Average</v>
          </cell>
          <cell r="BI3814" t="str">
            <v>Limited-Issue Rider</v>
          </cell>
          <cell r="BJ3814" t="str">
            <v>Fully Litigated</v>
          </cell>
          <cell r="BK3814" t="str">
            <v>Yes</v>
          </cell>
          <cell r="BL3814" t="str">
            <v>No</v>
          </cell>
        </row>
        <row r="3815">
          <cell r="AE3815">
            <v>356</v>
          </cell>
          <cell r="AF3815">
            <v>1</v>
          </cell>
          <cell r="AG3815">
            <v>1</v>
          </cell>
          <cell r="AH3815">
            <v>1</v>
          </cell>
          <cell r="AI3815">
            <v>1</v>
          </cell>
          <cell r="AJ3815">
            <v>0</v>
          </cell>
          <cell r="AL3815">
            <v>56</v>
          </cell>
          <cell r="AM3815">
            <v>223</v>
          </cell>
          <cell r="AO3815" t="str">
            <v>C-PUR-2021-00113 (Rider R)</v>
          </cell>
          <cell r="AP3815">
            <v>3838</v>
          </cell>
          <cell r="AQ3815" t="str">
            <v>VA</v>
          </cell>
          <cell r="AR3815" t="str">
            <v>Virginia Electric and Power Company</v>
          </cell>
          <cell r="AS3815" t="str">
            <v>D</v>
          </cell>
          <cell r="AT3815" t="str">
            <v>Electric</v>
          </cell>
          <cell r="AU3815">
            <v>44355</v>
          </cell>
          <cell r="AV3815">
            <v>1648</v>
          </cell>
          <cell r="AW3815">
            <v>6.81</v>
          </cell>
          <cell r="AX3815">
            <v>9.1999999999999993</v>
          </cell>
          <cell r="AY3815">
            <v>51.82</v>
          </cell>
          <cell r="AZ3815">
            <v>314431</v>
          </cell>
          <cell r="BA3815">
            <v>44631</v>
          </cell>
          <cell r="BB3815">
            <v>2041</v>
          </cell>
          <cell r="BC3815">
            <v>6.9</v>
          </cell>
          <cell r="BD3815">
            <v>9.35</v>
          </cell>
          <cell r="BE3815">
            <v>51.92</v>
          </cell>
          <cell r="BF3815">
            <v>45016</v>
          </cell>
          <cell r="BG3815">
            <v>314049</v>
          </cell>
          <cell r="BH3815" t="str">
            <v>Average</v>
          </cell>
          <cell r="BI3815" t="str">
            <v>Limited-Issue Rider</v>
          </cell>
          <cell r="BJ3815" t="str">
            <v>Fully Litigated</v>
          </cell>
          <cell r="BK3815" t="str">
            <v>Yes</v>
          </cell>
          <cell r="BL3815" t="str">
            <v>No</v>
          </cell>
        </row>
        <row r="3816">
          <cell r="AE3816">
            <v>356</v>
          </cell>
          <cell r="AF3816">
            <v>1</v>
          </cell>
          <cell r="AG3816">
            <v>1</v>
          </cell>
          <cell r="AH3816">
            <v>1</v>
          </cell>
          <cell r="AI3816">
            <v>1</v>
          </cell>
          <cell r="AJ3816">
            <v>0</v>
          </cell>
          <cell r="AL3816">
            <v>56</v>
          </cell>
          <cell r="AM3816">
            <v>223</v>
          </cell>
          <cell r="AO3816" t="str">
            <v>C-PUR-2021-00114 (Rider S)</v>
          </cell>
          <cell r="AP3816">
            <v>3839</v>
          </cell>
          <cell r="AQ3816" t="str">
            <v>VA</v>
          </cell>
          <cell r="AR3816" t="str">
            <v>Virginia Electric and Power Company</v>
          </cell>
          <cell r="AS3816" t="str">
            <v>D</v>
          </cell>
          <cell r="AT3816" t="str">
            <v>Electric</v>
          </cell>
          <cell r="AU3816">
            <v>44355</v>
          </cell>
          <cell r="AV3816">
            <v>-2978</v>
          </cell>
          <cell r="AW3816">
            <v>7.33</v>
          </cell>
          <cell r="AX3816">
            <v>10.199999999999999</v>
          </cell>
          <cell r="AY3816">
            <v>51.82</v>
          </cell>
          <cell r="AZ3816">
            <v>1054629</v>
          </cell>
          <cell r="BA3816">
            <v>44600</v>
          </cell>
          <cell r="BB3816">
            <v>-2978</v>
          </cell>
          <cell r="BC3816" t="str">
            <v>NA</v>
          </cell>
          <cell r="BD3816" t="str">
            <v>NA</v>
          </cell>
          <cell r="BE3816" t="str">
            <v>NA</v>
          </cell>
          <cell r="BF3816">
            <v>45016</v>
          </cell>
          <cell r="BG3816" t="str">
            <v>NA</v>
          </cell>
          <cell r="BI3816" t="str">
            <v>Limited-Issue Rider</v>
          </cell>
          <cell r="BJ3816" t="str">
            <v>Settled</v>
          </cell>
          <cell r="BK3816" t="str">
            <v>Yes</v>
          </cell>
          <cell r="BL3816" t="str">
            <v>No</v>
          </cell>
        </row>
        <row r="3817">
          <cell r="AE3817">
            <v>356</v>
          </cell>
          <cell r="AF3817">
            <v>1</v>
          </cell>
          <cell r="AG3817">
            <v>1</v>
          </cell>
          <cell r="AH3817">
            <v>1</v>
          </cell>
          <cell r="AI3817">
            <v>1</v>
          </cell>
          <cell r="AJ3817">
            <v>0</v>
          </cell>
          <cell r="AL3817">
            <v>56</v>
          </cell>
          <cell r="AM3817">
            <v>223</v>
          </cell>
          <cell r="AO3817" t="str">
            <v>C-PUR-2021-00115 (Rider W)</v>
          </cell>
          <cell r="AP3817">
            <v>3840</v>
          </cell>
          <cell r="AQ3817" t="str">
            <v>VA</v>
          </cell>
          <cell r="AR3817" t="str">
            <v>Virginia Electric and Power Company</v>
          </cell>
          <cell r="AS3817" t="str">
            <v>D</v>
          </cell>
          <cell r="AT3817" t="str">
            <v>Electric</v>
          </cell>
          <cell r="AU3817">
            <v>44355</v>
          </cell>
          <cell r="AV3817">
            <v>1342</v>
          </cell>
          <cell r="AW3817">
            <v>7.33</v>
          </cell>
          <cell r="AX3817">
            <v>10.199999999999999</v>
          </cell>
          <cell r="AY3817">
            <v>51.82</v>
          </cell>
          <cell r="AZ3817">
            <v>628025</v>
          </cell>
          <cell r="BA3817">
            <v>44600</v>
          </cell>
          <cell r="BB3817">
            <v>1342</v>
          </cell>
          <cell r="BC3817">
            <v>7.33</v>
          </cell>
          <cell r="BD3817">
            <v>10.199999999999999</v>
          </cell>
          <cell r="BE3817">
            <v>51.82</v>
          </cell>
          <cell r="BF3817">
            <v>45016</v>
          </cell>
          <cell r="BG3817">
            <v>628025</v>
          </cell>
          <cell r="BH3817" t="str">
            <v>Average</v>
          </cell>
          <cell r="BI3817" t="str">
            <v>Limited-Issue Rider</v>
          </cell>
          <cell r="BJ3817" t="str">
            <v>Fully Litigated</v>
          </cell>
          <cell r="BK3817" t="str">
            <v>No</v>
          </cell>
          <cell r="BL3817" t="str">
            <v>No</v>
          </cell>
        </row>
        <row r="3818">
          <cell r="AE3818">
            <v>356</v>
          </cell>
          <cell r="AF3818">
            <v>1</v>
          </cell>
          <cell r="AG3818">
            <v>1</v>
          </cell>
          <cell r="AH3818">
            <v>1</v>
          </cell>
          <cell r="AI3818">
            <v>1</v>
          </cell>
          <cell r="AJ3818">
            <v>0</v>
          </cell>
          <cell r="AL3818">
            <v>56</v>
          </cell>
          <cell r="AM3818">
            <v>223</v>
          </cell>
          <cell r="AO3818" t="str">
            <v>C-PUR-2021-00047 (GRAC)</v>
          </cell>
          <cell r="AP3818">
            <v>3841</v>
          </cell>
          <cell r="AQ3818" t="str">
            <v>VA</v>
          </cell>
          <cell r="AR3818" t="str">
            <v>Appalachian Power Company</v>
          </cell>
          <cell r="AS3818" t="str">
            <v>AEP</v>
          </cell>
          <cell r="AT3818" t="str">
            <v>Electric</v>
          </cell>
          <cell r="AU3818">
            <v>44348</v>
          </cell>
          <cell r="AV3818">
            <v>-878.68399999999997</v>
          </cell>
          <cell r="AW3818">
            <v>6.82</v>
          </cell>
          <cell r="AX3818">
            <v>9.1999999999999993</v>
          </cell>
          <cell r="AY3818">
            <v>48.29</v>
          </cell>
          <cell r="AZ3818">
            <v>173036.02900000001</v>
          </cell>
          <cell r="BA3818">
            <v>44589</v>
          </cell>
          <cell r="BB3818">
            <v>-900.56600000000003</v>
          </cell>
          <cell r="BC3818">
            <v>6.82</v>
          </cell>
          <cell r="BD3818">
            <v>9.1999999999999993</v>
          </cell>
          <cell r="BE3818">
            <v>48.29</v>
          </cell>
          <cell r="BF3818">
            <v>45046</v>
          </cell>
          <cell r="BG3818">
            <v>173036.02900000001</v>
          </cell>
          <cell r="BH3818" t="str">
            <v>Average</v>
          </cell>
          <cell r="BI3818" t="str">
            <v>Limited-Issue Rider</v>
          </cell>
          <cell r="BJ3818" t="str">
            <v>Fully Litigated</v>
          </cell>
          <cell r="BK3818" t="str">
            <v>No</v>
          </cell>
          <cell r="BL3818" t="str">
            <v>No</v>
          </cell>
        </row>
        <row r="3819">
          <cell r="AE3819">
            <v>357</v>
          </cell>
          <cell r="AF3819">
            <v>1</v>
          </cell>
          <cell r="AG3819">
            <v>1</v>
          </cell>
          <cell r="AH3819">
            <v>1</v>
          </cell>
          <cell r="AI3819">
            <v>1</v>
          </cell>
          <cell r="AJ3819">
            <v>1</v>
          </cell>
          <cell r="AL3819">
            <v>56</v>
          </cell>
          <cell r="AM3819">
            <v>223</v>
          </cell>
          <cell r="AO3819" t="str">
            <v>C-PUR-2021-00157(SAVE)</v>
          </cell>
          <cell r="AP3819">
            <v>3862</v>
          </cell>
          <cell r="AQ3819" t="str">
            <v>VA</v>
          </cell>
          <cell r="AR3819" t="str">
            <v>Virginia Natural Gas, Inc.</v>
          </cell>
          <cell r="AS3819" t="str">
            <v>SO</v>
          </cell>
          <cell r="AT3819" t="str">
            <v>Natural Gas</v>
          </cell>
          <cell r="AU3819">
            <v>44407</v>
          </cell>
          <cell r="AV3819">
            <v>8075.2830000000004</v>
          </cell>
          <cell r="AW3819" t="str">
            <v>NA</v>
          </cell>
          <cell r="AX3819" t="str">
            <v>NA</v>
          </cell>
          <cell r="AY3819" t="str">
            <v>NA</v>
          </cell>
          <cell r="AZ3819">
            <v>82100.42</v>
          </cell>
          <cell r="BA3819">
            <v>44494</v>
          </cell>
          <cell r="BB3819">
            <v>8021.9160000000002</v>
          </cell>
          <cell r="BC3819" t="str">
            <v>NA</v>
          </cell>
          <cell r="BD3819" t="str">
            <v>NA</v>
          </cell>
          <cell r="BE3819" t="str">
            <v>NA</v>
          </cell>
          <cell r="BF3819">
            <v>44865</v>
          </cell>
          <cell r="BG3819">
            <v>81501.851999999999</v>
          </cell>
          <cell r="BH3819" t="str">
            <v>Average</v>
          </cell>
          <cell r="BI3819" t="str">
            <v>Limited-Issue Rider</v>
          </cell>
          <cell r="BJ3819" t="str">
            <v>Fully Litigated</v>
          </cell>
          <cell r="BK3819" t="str">
            <v>No</v>
          </cell>
          <cell r="BL3819" t="str">
            <v>No</v>
          </cell>
        </row>
        <row r="3820">
          <cell r="AE3820">
            <v>357</v>
          </cell>
          <cell r="AF3820">
            <v>1</v>
          </cell>
          <cell r="AG3820">
            <v>1</v>
          </cell>
          <cell r="AH3820">
            <v>1</v>
          </cell>
          <cell r="AI3820">
            <v>1</v>
          </cell>
          <cell r="AJ3820">
            <v>0</v>
          </cell>
          <cell r="AL3820">
            <v>56</v>
          </cell>
          <cell r="AM3820">
            <v>223</v>
          </cell>
          <cell r="AO3820" t="str">
            <v>C-PUR-2021-00118 (Rider US-3)</v>
          </cell>
          <cell r="AP3820">
            <v>3865</v>
          </cell>
          <cell r="AQ3820" t="str">
            <v>VA</v>
          </cell>
          <cell r="AR3820" t="str">
            <v>Virginia Electric and Power Company</v>
          </cell>
          <cell r="AS3820" t="str">
            <v>D</v>
          </cell>
          <cell r="AT3820" t="str">
            <v>Electric</v>
          </cell>
          <cell r="AU3820">
            <v>44410</v>
          </cell>
          <cell r="AV3820">
            <v>11316</v>
          </cell>
          <cell r="AW3820">
            <v>6.81</v>
          </cell>
          <cell r="AX3820">
            <v>9.1999999999999993</v>
          </cell>
          <cell r="AY3820">
            <v>51.82</v>
          </cell>
          <cell r="AZ3820">
            <v>274863</v>
          </cell>
          <cell r="BA3820">
            <v>44644</v>
          </cell>
          <cell r="BB3820">
            <v>11316</v>
          </cell>
          <cell r="BC3820">
            <v>6.81</v>
          </cell>
          <cell r="BD3820">
            <v>9.1999999999999993</v>
          </cell>
          <cell r="BE3820">
            <v>51.92</v>
          </cell>
          <cell r="BF3820">
            <v>45077</v>
          </cell>
          <cell r="BG3820">
            <v>274863</v>
          </cell>
          <cell r="BH3820" t="str">
            <v>Average</v>
          </cell>
          <cell r="BI3820" t="str">
            <v>Limited-Issue Rider</v>
          </cell>
          <cell r="BJ3820" t="str">
            <v>Fully Litigated</v>
          </cell>
          <cell r="BK3820" t="str">
            <v>No</v>
          </cell>
          <cell r="BL3820" t="str">
            <v>No</v>
          </cell>
        </row>
        <row r="3821">
          <cell r="AE3821">
            <v>357</v>
          </cell>
          <cell r="AF3821">
            <v>1</v>
          </cell>
          <cell r="AG3821">
            <v>1</v>
          </cell>
          <cell r="AH3821">
            <v>1</v>
          </cell>
          <cell r="AI3821">
            <v>1</v>
          </cell>
          <cell r="AJ3821">
            <v>0</v>
          </cell>
          <cell r="AL3821">
            <v>56</v>
          </cell>
          <cell r="AM3821">
            <v>223</v>
          </cell>
          <cell r="AO3821" t="str">
            <v>C-PUR-2021-00119 (Rider US-4)</v>
          </cell>
          <cell r="AP3821">
            <v>3866</v>
          </cell>
          <cell r="AQ3821" t="str">
            <v>VA</v>
          </cell>
          <cell r="AR3821" t="str">
            <v>Virginia Electric and Power Company</v>
          </cell>
          <cell r="AS3821" t="str">
            <v>D</v>
          </cell>
          <cell r="AT3821" t="str">
            <v>Electric</v>
          </cell>
          <cell r="AU3821">
            <v>44410</v>
          </cell>
          <cell r="AV3821">
            <v>5119</v>
          </cell>
          <cell r="AW3821">
            <v>6.81</v>
          </cell>
          <cell r="AX3821">
            <v>9.1999999999999993</v>
          </cell>
          <cell r="AY3821">
            <v>51.82</v>
          </cell>
          <cell r="AZ3821">
            <v>108838</v>
          </cell>
          <cell r="BA3821">
            <v>44638</v>
          </cell>
          <cell r="BB3821">
            <v>5119</v>
          </cell>
          <cell r="BC3821">
            <v>6.81</v>
          </cell>
          <cell r="BD3821">
            <v>9.1999999999999993</v>
          </cell>
          <cell r="BE3821">
            <v>51.92</v>
          </cell>
          <cell r="BF3821">
            <v>45077</v>
          </cell>
          <cell r="BG3821">
            <v>108501</v>
          </cell>
          <cell r="BH3821" t="str">
            <v>Average</v>
          </cell>
          <cell r="BI3821" t="str">
            <v>Limited-Issue Rider</v>
          </cell>
          <cell r="BJ3821" t="str">
            <v>Fully Litigated</v>
          </cell>
          <cell r="BK3821" t="str">
            <v>No</v>
          </cell>
          <cell r="BL3821" t="str">
            <v>No</v>
          </cell>
        </row>
        <row r="3822">
          <cell r="AE3822">
            <v>357</v>
          </cell>
          <cell r="AF3822">
            <v>1</v>
          </cell>
          <cell r="AG3822">
            <v>1</v>
          </cell>
          <cell r="AH3822">
            <v>1</v>
          </cell>
          <cell r="AI3822">
            <v>1</v>
          </cell>
          <cell r="AJ3822">
            <v>0</v>
          </cell>
          <cell r="AL3822">
            <v>56</v>
          </cell>
          <cell r="AM3822">
            <v>223</v>
          </cell>
          <cell r="AO3822" t="str">
            <v>C-PUR-2021-00171</v>
          </cell>
          <cell r="AP3822">
            <v>3873</v>
          </cell>
          <cell r="AQ3822" t="str">
            <v>VA</v>
          </cell>
          <cell r="AR3822" t="str">
            <v>Kentucky Utilities Company</v>
          </cell>
          <cell r="AS3822" t="str">
            <v>PPL</v>
          </cell>
          <cell r="AT3822" t="str">
            <v>Electric</v>
          </cell>
          <cell r="AU3822">
            <v>44439</v>
          </cell>
          <cell r="AV3822">
            <v>12206.539000000001</v>
          </cell>
          <cell r="AW3822">
            <v>7.44</v>
          </cell>
          <cell r="AX3822">
            <v>10.4</v>
          </cell>
          <cell r="AY3822">
            <v>53.8</v>
          </cell>
          <cell r="AZ3822">
            <v>286130.61100000003</v>
          </cell>
          <cell r="BA3822">
            <v>44706</v>
          </cell>
          <cell r="BB3822">
            <v>6500</v>
          </cell>
          <cell r="BC3822" t="str">
            <v>NA</v>
          </cell>
          <cell r="BD3822" t="str">
            <v>NA</v>
          </cell>
          <cell r="BE3822" t="str">
            <v>NA</v>
          </cell>
          <cell r="BF3822">
            <v>44196</v>
          </cell>
          <cell r="BG3822" t="str">
            <v>NA</v>
          </cell>
          <cell r="BI3822" t="str">
            <v>Vertically Integrated</v>
          </cell>
          <cell r="BJ3822" t="str">
            <v>Settled</v>
          </cell>
          <cell r="BK3822" t="str">
            <v>No</v>
          </cell>
          <cell r="BL3822" t="str">
            <v>No</v>
          </cell>
        </row>
        <row r="3823">
          <cell r="AE3823">
            <v>358</v>
          </cell>
          <cell r="AF3823">
            <v>1</v>
          </cell>
          <cell r="AG3823">
            <v>1</v>
          </cell>
          <cell r="AH3823">
            <v>1</v>
          </cell>
          <cell r="AI3823">
            <v>1</v>
          </cell>
          <cell r="AJ3823">
            <v>1</v>
          </cell>
          <cell r="AL3823">
            <v>56</v>
          </cell>
          <cell r="AM3823">
            <v>223</v>
          </cell>
          <cell r="AO3823" t="str">
            <v>C-PUR-2021-00145(SAVE)</v>
          </cell>
          <cell r="AP3823">
            <v>3875</v>
          </cell>
          <cell r="AQ3823" t="str">
            <v>VA</v>
          </cell>
          <cell r="AR3823" t="str">
            <v>Columbia Gas of Virginia, Incorporated</v>
          </cell>
          <cell r="AS3823" t="str">
            <v>NI</v>
          </cell>
          <cell r="AT3823" t="str">
            <v>Natural Gas</v>
          </cell>
          <cell r="AU3823">
            <v>44420</v>
          </cell>
          <cell r="AV3823">
            <v>6906.2939999999999</v>
          </cell>
          <cell r="AW3823" t="str">
            <v>NA</v>
          </cell>
          <cell r="AX3823" t="str">
            <v>NA</v>
          </cell>
          <cell r="AY3823" t="str">
            <v>NA</v>
          </cell>
          <cell r="AZ3823">
            <v>148533.46900000001</v>
          </cell>
          <cell r="BA3823">
            <v>44536</v>
          </cell>
          <cell r="BB3823">
            <v>2714.7570000000001</v>
          </cell>
          <cell r="BC3823" t="str">
            <v>NA</v>
          </cell>
          <cell r="BD3823" t="str">
            <v>NA</v>
          </cell>
          <cell r="BE3823" t="str">
            <v>NA</v>
          </cell>
          <cell r="BF3823">
            <v>44926</v>
          </cell>
          <cell r="BG3823">
            <v>147600.63399999999</v>
          </cell>
          <cell r="BH3823" t="str">
            <v>Average</v>
          </cell>
          <cell r="BI3823" t="str">
            <v>Limited-Issue Rider</v>
          </cell>
          <cell r="BJ3823" t="str">
            <v>Fully Litigated</v>
          </cell>
          <cell r="BK3823" t="str">
            <v>No</v>
          </cell>
          <cell r="BL3823" t="str">
            <v>No</v>
          </cell>
        </row>
        <row r="3824">
          <cell r="AE3824">
            <v>358</v>
          </cell>
          <cell r="AF3824">
            <v>1</v>
          </cell>
          <cell r="AG3824">
            <v>1</v>
          </cell>
          <cell r="AH3824">
            <v>1</v>
          </cell>
          <cell r="AI3824">
            <v>1</v>
          </cell>
          <cell r="AJ3824">
            <v>0</v>
          </cell>
          <cell r="AL3824">
            <v>56</v>
          </cell>
          <cell r="AM3824">
            <v>223</v>
          </cell>
          <cell r="AO3824" t="str">
            <v>C-PUR-2021-00110 (Rider U)</v>
          </cell>
          <cell r="AP3824">
            <v>3895</v>
          </cell>
          <cell r="AQ3824" t="str">
            <v>VA</v>
          </cell>
          <cell r="AR3824" t="str">
            <v>Virginia Electric and Power Company</v>
          </cell>
          <cell r="AS3824" t="str">
            <v>D</v>
          </cell>
          <cell r="AT3824" t="str">
            <v>Electric</v>
          </cell>
          <cell r="AU3824">
            <v>44355</v>
          </cell>
          <cell r="AV3824">
            <v>16141</v>
          </cell>
          <cell r="AW3824">
            <v>6.81</v>
          </cell>
          <cell r="AX3824">
            <v>9.1999999999999993</v>
          </cell>
          <cell r="AY3824">
            <v>51.82</v>
          </cell>
          <cell r="AZ3824">
            <v>619236</v>
          </cell>
          <cell r="BA3824">
            <v>44629</v>
          </cell>
          <cell r="BB3824">
            <v>15212</v>
          </cell>
          <cell r="BC3824">
            <v>6.9</v>
          </cell>
          <cell r="BD3824">
            <v>9.35</v>
          </cell>
          <cell r="BE3824">
            <v>51.92</v>
          </cell>
          <cell r="BF3824">
            <v>45016</v>
          </cell>
          <cell r="BG3824">
            <v>614052</v>
          </cell>
          <cell r="BH3824" t="str">
            <v>Average</v>
          </cell>
          <cell r="BI3824" t="str">
            <v>Limited-Issue Rider</v>
          </cell>
          <cell r="BJ3824" t="str">
            <v>Fully Litigated</v>
          </cell>
          <cell r="BK3824" t="str">
            <v>No</v>
          </cell>
          <cell r="BL3824" t="str">
            <v>No</v>
          </cell>
        </row>
        <row r="3825">
          <cell r="AE3825">
            <v>358</v>
          </cell>
          <cell r="AF3825">
            <v>1</v>
          </cell>
          <cell r="AG3825">
            <v>1</v>
          </cell>
          <cell r="AH3825">
            <v>1</v>
          </cell>
          <cell r="AI3825">
            <v>1</v>
          </cell>
          <cell r="AJ3825">
            <v>0</v>
          </cell>
          <cell r="AL3825">
            <v>56</v>
          </cell>
          <cell r="AM3825">
            <v>223</v>
          </cell>
          <cell r="AO3825" t="str">
            <v>C-PUR-2021-00146 (Rider CE)</v>
          </cell>
          <cell r="AP3825">
            <v>3896</v>
          </cell>
          <cell r="AQ3825" t="str">
            <v>VA</v>
          </cell>
          <cell r="AR3825" t="str">
            <v>Virginia Electric and Power Company</v>
          </cell>
          <cell r="AS3825" t="str">
            <v>D</v>
          </cell>
          <cell r="AT3825" t="str">
            <v>Electric</v>
          </cell>
          <cell r="AU3825">
            <v>44454</v>
          </cell>
          <cell r="AV3825">
            <v>60659</v>
          </cell>
          <cell r="AW3825">
            <v>6.81</v>
          </cell>
          <cell r="AX3825">
            <v>9.1999999999999993</v>
          </cell>
          <cell r="AY3825">
            <v>51.82</v>
          </cell>
          <cell r="AZ3825">
            <v>606023</v>
          </cell>
          <cell r="BA3825">
            <v>44635</v>
          </cell>
          <cell r="BB3825">
            <v>60659</v>
          </cell>
          <cell r="BC3825">
            <v>6.81</v>
          </cell>
          <cell r="BD3825">
            <v>9.1999999999999993</v>
          </cell>
          <cell r="BE3825">
            <v>51.82</v>
          </cell>
          <cell r="BF3825">
            <v>45046</v>
          </cell>
          <cell r="BG3825">
            <v>606023</v>
          </cell>
          <cell r="BH3825" t="str">
            <v>Average</v>
          </cell>
          <cell r="BI3825" t="str">
            <v>Limited-Issue Rider</v>
          </cell>
          <cell r="BJ3825" t="str">
            <v>Fully Litigated</v>
          </cell>
          <cell r="BK3825" t="str">
            <v>No</v>
          </cell>
          <cell r="BL3825" t="str">
            <v>No</v>
          </cell>
        </row>
        <row r="3826">
          <cell r="AE3826">
            <v>358</v>
          </cell>
          <cell r="AF3826">
            <v>1</v>
          </cell>
          <cell r="AG3826">
            <v>1</v>
          </cell>
          <cell r="AH3826">
            <v>1</v>
          </cell>
          <cell r="AI3826">
            <v>1</v>
          </cell>
          <cell r="AJ3826">
            <v>0</v>
          </cell>
          <cell r="AL3826">
            <v>56</v>
          </cell>
          <cell r="AM3826">
            <v>223</v>
          </cell>
          <cell r="AO3826" t="str">
            <v>C-PUR-2021-00229 (Rider SNA)</v>
          </cell>
          <cell r="AP3826">
            <v>3898</v>
          </cell>
          <cell r="AQ3826" t="str">
            <v>VA</v>
          </cell>
          <cell r="AR3826" t="str">
            <v>Virginia Electric and Power Company</v>
          </cell>
          <cell r="AS3826" t="str">
            <v>D</v>
          </cell>
          <cell r="AT3826" t="str">
            <v>Electric</v>
          </cell>
          <cell r="AU3826">
            <v>44474</v>
          </cell>
          <cell r="AV3826">
            <v>108852</v>
          </cell>
          <cell r="AW3826">
            <v>6.81</v>
          </cell>
          <cell r="AX3826">
            <v>9.1999999999999993</v>
          </cell>
          <cell r="AY3826">
            <v>51.82</v>
          </cell>
          <cell r="AZ3826">
            <v>436835</v>
          </cell>
          <cell r="BA3826">
            <v>44743</v>
          </cell>
          <cell r="BB3826">
            <v>106664</v>
          </cell>
          <cell r="BC3826">
            <v>6.09</v>
          </cell>
          <cell r="BD3826">
            <v>9.35</v>
          </cell>
          <cell r="BE3826">
            <v>51.92</v>
          </cell>
          <cell r="BF3826">
            <v>45169</v>
          </cell>
          <cell r="BG3826" t="str">
            <v>NA</v>
          </cell>
          <cell r="BH3826" t="str">
            <v>Average</v>
          </cell>
          <cell r="BI3826" t="str">
            <v>Limited-Issue Rider</v>
          </cell>
          <cell r="BJ3826" t="str">
            <v>Settled</v>
          </cell>
          <cell r="BK3826" t="str">
            <v>No</v>
          </cell>
          <cell r="BL3826" t="str">
            <v>No</v>
          </cell>
        </row>
        <row r="3827">
          <cell r="AE3827">
            <v>358</v>
          </cell>
          <cell r="AF3827">
            <v>1</v>
          </cell>
          <cell r="AG3827">
            <v>1</v>
          </cell>
          <cell r="AH3827">
            <v>1</v>
          </cell>
          <cell r="AI3827">
            <v>1</v>
          </cell>
          <cell r="AJ3827">
            <v>0</v>
          </cell>
          <cell r="AL3827">
            <v>56</v>
          </cell>
          <cell r="AM3827">
            <v>223</v>
          </cell>
          <cell r="AO3827" t="str">
            <v>C-PUR-2021-00238 (Rider US-2)</v>
          </cell>
          <cell r="AP3827">
            <v>3899</v>
          </cell>
          <cell r="AQ3827" t="str">
            <v>VA</v>
          </cell>
          <cell r="AR3827" t="str">
            <v>Virginia Electric and Power Company</v>
          </cell>
          <cell r="AS3827" t="str">
            <v>D</v>
          </cell>
          <cell r="AT3827" t="str">
            <v>Electric</v>
          </cell>
          <cell r="AU3827">
            <v>44474</v>
          </cell>
          <cell r="AV3827">
            <v>1920.83</v>
          </cell>
          <cell r="AW3827">
            <v>6.81</v>
          </cell>
          <cell r="AX3827">
            <v>9.1999999999999993</v>
          </cell>
          <cell r="AY3827">
            <v>51.82</v>
          </cell>
          <cell r="AZ3827">
            <v>58485</v>
          </cell>
          <cell r="BA3827">
            <v>44721</v>
          </cell>
          <cell r="BB3827">
            <v>1920.83</v>
          </cell>
          <cell r="BC3827">
            <v>6.9</v>
          </cell>
          <cell r="BD3827">
            <v>9.1999999999999993</v>
          </cell>
          <cell r="BE3827">
            <v>51.92</v>
          </cell>
          <cell r="BF3827">
            <v>45169</v>
          </cell>
          <cell r="BG3827">
            <v>58485</v>
          </cell>
          <cell r="BH3827" t="str">
            <v>Average</v>
          </cell>
          <cell r="BI3827" t="str">
            <v>Limited-Issue Rider</v>
          </cell>
          <cell r="BJ3827" t="str">
            <v>Fully Litigated</v>
          </cell>
          <cell r="BK3827" t="str">
            <v>No</v>
          </cell>
          <cell r="BL3827" t="str">
            <v>No</v>
          </cell>
        </row>
        <row r="3828">
          <cell r="AE3828">
            <v>358</v>
          </cell>
          <cell r="AF3828">
            <v>1</v>
          </cell>
          <cell r="AG3828">
            <v>1</v>
          </cell>
          <cell r="AH3828">
            <v>1</v>
          </cell>
          <cell r="AI3828">
            <v>1</v>
          </cell>
          <cell r="AJ3828">
            <v>0</v>
          </cell>
          <cell r="AL3828">
            <v>56</v>
          </cell>
          <cell r="AM3828">
            <v>223</v>
          </cell>
          <cell r="AO3828" t="str">
            <v>C-PUR-2021-00239 (Rider BW)</v>
          </cell>
          <cell r="AP3828">
            <v>3900</v>
          </cell>
          <cell r="AQ3828" t="str">
            <v>VA</v>
          </cell>
          <cell r="AR3828" t="str">
            <v>Virginia Electric and Power Company</v>
          </cell>
          <cell r="AS3828" t="str">
            <v>D</v>
          </cell>
          <cell r="AT3828" t="str">
            <v>Electric</v>
          </cell>
          <cell r="AU3828">
            <v>44474</v>
          </cell>
          <cell r="AV3828">
            <v>31224</v>
          </cell>
          <cell r="AW3828">
            <v>7.33</v>
          </cell>
          <cell r="AX3828">
            <v>10.199999999999999</v>
          </cell>
          <cell r="AY3828">
            <v>51.82</v>
          </cell>
          <cell r="AZ3828">
            <v>701720.22200000007</v>
          </cell>
          <cell r="BA3828">
            <v>44707</v>
          </cell>
          <cell r="BB3828">
            <v>32386</v>
          </cell>
          <cell r="BC3828">
            <v>7.42</v>
          </cell>
          <cell r="BD3828">
            <v>10.35</v>
          </cell>
          <cell r="BE3828">
            <v>51.92</v>
          </cell>
          <cell r="BF3828">
            <v>44804</v>
          </cell>
          <cell r="BG3828">
            <v>701720</v>
          </cell>
          <cell r="BH3828" t="str">
            <v>Average</v>
          </cell>
          <cell r="BI3828" t="str">
            <v>Limited-Issue Rider</v>
          </cell>
          <cell r="BJ3828" t="str">
            <v>Fully Litigated</v>
          </cell>
          <cell r="BK3828" t="str">
            <v>Yes</v>
          </cell>
          <cell r="BL3828" t="str">
            <v>No</v>
          </cell>
        </row>
        <row r="3829">
          <cell r="AE3829">
            <v>359</v>
          </cell>
          <cell r="AF3829">
            <v>1</v>
          </cell>
          <cell r="AG3829">
            <v>1</v>
          </cell>
          <cell r="AH3829">
            <v>1</v>
          </cell>
          <cell r="AI3829">
            <v>1</v>
          </cell>
          <cell r="AJ3829">
            <v>1</v>
          </cell>
          <cell r="AL3829">
            <v>56</v>
          </cell>
          <cell r="AM3829">
            <v>223</v>
          </cell>
          <cell r="AO3829" t="str">
            <v>C-PUR-2021-00261 (SAVE)</v>
          </cell>
          <cell r="AP3829">
            <v>3915</v>
          </cell>
          <cell r="AQ3829" t="str">
            <v>VA</v>
          </cell>
          <cell r="AR3829" t="str">
            <v>Washington Gas Light Company</v>
          </cell>
          <cell r="AS3829" t="str">
            <v>ALA</v>
          </cell>
          <cell r="AT3829" t="str">
            <v>Natural Gas</v>
          </cell>
          <cell r="AU3829">
            <v>44495</v>
          </cell>
          <cell r="AV3829">
            <v>7021.116</v>
          </cell>
          <cell r="AW3829" t="str">
            <v>NA</v>
          </cell>
          <cell r="AX3829" t="str">
            <v>NA</v>
          </cell>
          <cell r="AY3829" t="str">
            <v>NA</v>
          </cell>
          <cell r="AZ3829">
            <v>278831.54800000001</v>
          </cell>
          <cell r="BA3829">
            <v>44582</v>
          </cell>
          <cell r="BB3829">
            <v>6944.8410000000003</v>
          </cell>
          <cell r="BC3829" t="str">
            <v>NA</v>
          </cell>
          <cell r="BD3829" t="str">
            <v>NA</v>
          </cell>
          <cell r="BE3829" t="str">
            <v>NA</v>
          </cell>
          <cell r="BF3829">
            <v>44926</v>
          </cell>
          <cell r="BG3829">
            <v>278866.08600000001</v>
          </cell>
          <cell r="BH3829" t="str">
            <v>Average</v>
          </cell>
          <cell r="BI3829" t="str">
            <v>Limited-Issue Rider</v>
          </cell>
          <cell r="BJ3829" t="str">
            <v>Fully Litigated</v>
          </cell>
          <cell r="BK3829" t="str">
            <v>No</v>
          </cell>
          <cell r="BL3829" t="str">
            <v>No</v>
          </cell>
        </row>
        <row r="3830">
          <cell r="AE3830">
            <v>359</v>
          </cell>
          <cell r="AF3830">
            <v>1</v>
          </cell>
          <cell r="AG3830">
            <v>1</v>
          </cell>
          <cell r="AH3830">
            <v>1</v>
          </cell>
          <cell r="AI3830">
            <v>1</v>
          </cell>
          <cell r="AJ3830">
            <v>0</v>
          </cell>
          <cell r="AL3830">
            <v>56</v>
          </cell>
          <cell r="AM3830">
            <v>223</v>
          </cell>
          <cell r="AO3830" t="str">
            <v>C-PUR-2021-00236 (RAC-EE)</v>
          </cell>
          <cell r="AP3830">
            <v>3919</v>
          </cell>
          <cell r="AQ3830" t="str">
            <v>VA</v>
          </cell>
          <cell r="AR3830" t="str">
            <v>Appalachian Power Company</v>
          </cell>
          <cell r="AS3830" t="str">
            <v>AEP</v>
          </cell>
          <cell r="AT3830" t="str">
            <v>Electric</v>
          </cell>
          <cell r="AU3830">
            <v>44530</v>
          </cell>
          <cell r="AV3830">
            <v>2766.864</v>
          </cell>
          <cell r="AW3830" t="str">
            <v>NA</v>
          </cell>
          <cell r="AX3830" t="str">
            <v>NA</v>
          </cell>
          <cell r="AY3830" t="str">
            <v>NA</v>
          </cell>
          <cell r="AZ3830">
            <v>18405.768</v>
          </cell>
          <cell r="BA3830">
            <v>44757</v>
          </cell>
          <cell r="BB3830">
            <v>2331.056</v>
          </cell>
          <cell r="BC3830" t="str">
            <v>NA</v>
          </cell>
          <cell r="BD3830" t="str">
            <v>NA</v>
          </cell>
          <cell r="BE3830" t="str">
            <v>NA</v>
          </cell>
          <cell r="BF3830">
            <v>45169</v>
          </cell>
          <cell r="BG3830">
            <v>17970</v>
          </cell>
          <cell r="BH3830" t="str">
            <v>Year-end</v>
          </cell>
          <cell r="BI3830" t="str">
            <v>Limited-Issue Rider</v>
          </cell>
          <cell r="BJ3830" t="str">
            <v>Fully Litigated</v>
          </cell>
          <cell r="BK3830" t="str">
            <v>No</v>
          </cell>
          <cell r="BL3830" t="str">
            <v>No</v>
          </cell>
        </row>
        <row r="3831">
          <cell r="AE3831">
            <v>359</v>
          </cell>
          <cell r="AF3831">
            <v>1</v>
          </cell>
          <cell r="AG3831">
            <v>1</v>
          </cell>
          <cell r="AH3831">
            <v>1</v>
          </cell>
          <cell r="AI3831">
            <v>1</v>
          </cell>
          <cell r="AJ3831">
            <v>0</v>
          </cell>
          <cell r="AL3831">
            <v>56</v>
          </cell>
          <cell r="AM3831">
            <v>223</v>
          </cell>
          <cell r="AO3831" t="str">
            <v>C-PUR-2021-00206 ( RPS-RAC)</v>
          </cell>
          <cell r="AP3831">
            <v>3930</v>
          </cell>
          <cell r="AQ3831" t="str">
            <v>VA</v>
          </cell>
          <cell r="AR3831" t="str">
            <v>Appalachian Power Company</v>
          </cell>
          <cell r="AS3831" t="str">
            <v>AEP</v>
          </cell>
          <cell r="AT3831" t="str">
            <v>Electric</v>
          </cell>
          <cell r="AU3831">
            <v>44560</v>
          </cell>
          <cell r="AV3831">
            <v>32069.614000000001</v>
          </cell>
          <cell r="AW3831">
            <v>6.82</v>
          </cell>
          <cell r="AX3831">
            <v>9.1999999999999993</v>
          </cell>
          <cell r="AY3831">
            <v>48.29</v>
          </cell>
          <cell r="AZ3831">
            <v>4028.5529999999999</v>
          </cell>
          <cell r="BA3831">
            <v>44757</v>
          </cell>
          <cell r="BB3831">
            <v>32069.614000000001</v>
          </cell>
          <cell r="BC3831">
            <v>9.82</v>
          </cell>
          <cell r="BD3831">
            <v>9.1999999999999993</v>
          </cell>
          <cell r="BE3831">
            <v>48.29</v>
          </cell>
          <cell r="BF3831">
            <v>45138</v>
          </cell>
          <cell r="BG3831">
            <v>4028.5529999999999</v>
          </cell>
          <cell r="BH3831" t="str">
            <v>Average</v>
          </cell>
          <cell r="BI3831" t="str">
            <v>Limited-Issue Rider</v>
          </cell>
          <cell r="BJ3831" t="str">
            <v>Fully Litigated</v>
          </cell>
          <cell r="BK3831" t="str">
            <v>No</v>
          </cell>
          <cell r="BL3831" t="str">
            <v>No</v>
          </cell>
        </row>
        <row r="3832">
          <cell r="AE3832">
            <v>359</v>
          </cell>
          <cell r="AF3832">
            <v>1</v>
          </cell>
          <cell r="AG3832">
            <v>1</v>
          </cell>
          <cell r="AH3832">
            <v>1</v>
          </cell>
          <cell r="AI3832">
            <v>1</v>
          </cell>
          <cell r="AJ3832">
            <v>0</v>
          </cell>
          <cell r="AL3832">
            <v>56</v>
          </cell>
          <cell r="AM3832">
            <v>223</v>
          </cell>
          <cell r="AO3832" t="str">
            <v>C-PUR-2021-00281 (Rider RGGI)</v>
          </cell>
          <cell r="AP3832">
            <v>3932</v>
          </cell>
          <cell r="AQ3832" t="str">
            <v>VA</v>
          </cell>
          <cell r="AR3832" t="str">
            <v>Virginia Electric and Power Company</v>
          </cell>
          <cell r="AS3832" t="str">
            <v>D</v>
          </cell>
          <cell r="AT3832" t="str">
            <v>Electric</v>
          </cell>
          <cell r="AU3832">
            <v>44536</v>
          </cell>
          <cell r="AV3832">
            <v>155651</v>
          </cell>
          <cell r="AW3832">
            <v>6.9</v>
          </cell>
          <cell r="AX3832">
            <v>9.1999999999999993</v>
          </cell>
          <cell r="AY3832">
            <v>51.92</v>
          </cell>
          <cell r="AZ3832">
            <v>16518</v>
          </cell>
          <cell r="BA3832">
            <v>44652</v>
          </cell>
          <cell r="BB3832" t="str">
            <v>NA</v>
          </cell>
          <cell r="BC3832" t="str">
            <v>NA</v>
          </cell>
          <cell r="BD3832" t="str">
            <v>NA</v>
          </cell>
          <cell r="BE3832" t="str">
            <v>NA</v>
          </cell>
          <cell r="BG3832" t="str">
            <v>NA</v>
          </cell>
          <cell r="BI3832" t="str">
            <v>Limited-Issue Rider</v>
          </cell>
          <cell r="BK3832" t="str">
            <v>No</v>
          </cell>
          <cell r="BL3832" t="str">
            <v>No</v>
          </cell>
        </row>
        <row r="3833">
          <cell r="AE3833">
            <v>359</v>
          </cell>
          <cell r="AF3833">
            <v>1</v>
          </cell>
          <cell r="AG3833">
            <v>1</v>
          </cell>
          <cell r="AH3833">
            <v>1</v>
          </cell>
          <cell r="AI3833">
            <v>1</v>
          </cell>
          <cell r="AJ3833">
            <v>0</v>
          </cell>
          <cell r="AL3833">
            <v>56</v>
          </cell>
          <cell r="AM3833">
            <v>223</v>
          </cell>
          <cell r="AO3833" t="str">
            <v>C-PUR-2021-00247 (Rider DSM)</v>
          </cell>
          <cell r="AP3833">
            <v>3934</v>
          </cell>
          <cell r="AQ3833" t="str">
            <v>VA</v>
          </cell>
          <cell r="AR3833" t="str">
            <v>Virginia Electric and Power Company</v>
          </cell>
          <cell r="AS3833" t="str">
            <v>D</v>
          </cell>
          <cell r="AT3833" t="str">
            <v>Electric</v>
          </cell>
          <cell r="AU3833">
            <v>44544</v>
          </cell>
          <cell r="AV3833">
            <v>16823.142</v>
          </cell>
          <cell r="AW3833" t="str">
            <v>NA</v>
          </cell>
          <cell r="AX3833" t="str">
            <v>NA</v>
          </cell>
          <cell r="AY3833" t="str">
            <v>NA</v>
          </cell>
          <cell r="AZ3833" t="str">
            <v>NA</v>
          </cell>
          <cell r="BA3833">
            <v>44783</v>
          </cell>
          <cell r="BB3833">
            <v>16823.142</v>
          </cell>
          <cell r="BC3833" t="str">
            <v>NA</v>
          </cell>
          <cell r="BD3833" t="str">
            <v>NA</v>
          </cell>
          <cell r="BE3833" t="str">
            <v>NA</v>
          </cell>
          <cell r="BF3833">
            <v>45169</v>
          </cell>
          <cell r="BG3833" t="str">
            <v>NA</v>
          </cell>
          <cell r="BI3833" t="str">
            <v>Limited-Issue Rider</v>
          </cell>
          <cell r="BJ3833" t="str">
            <v>Fully Litigated</v>
          </cell>
          <cell r="BK3833" t="str">
            <v>No</v>
          </cell>
          <cell r="BL3833" t="str">
            <v>No</v>
          </cell>
        </row>
        <row r="3834">
          <cell r="AE3834">
            <v>359</v>
          </cell>
          <cell r="AF3834">
            <v>1</v>
          </cell>
          <cell r="AG3834">
            <v>1</v>
          </cell>
          <cell r="AH3834">
            <v>1</v>
          </cell>
          <cell r="AI3834">
            <v>1</v>
          </cell>
          <cell r="AJ3834">
            <v>0</v>
          </cell>
          <cell r="AL3834">
            <v>56</v>
          </cell>
          <cell r="AM3834">
            <v>223</v>
          </cell>
          <cell r="AO3834" t="str">
            <v>C-PUR-2021-00142 (Rider OSW)</v>
          </cell>
          <cell r="AP3834">
            <v>3939</v>
          </cell>
          <cell r="AQ3834" t="str">
            <v>VA</v>
          </cell>
          <cell r="AR3834" t="str">
            <v>Virginia Electric and Power Company</v>
          </cell>
          <cell r="AS3834" t="str">
            <v>D</v>
          </cell>
          <cell r="AT3834" t="str">
            <v>Electric</v>
          </cell>
          <cell r="AU3834">
            <v>44505</v>
          </cell>
          <cell r="AV3834">
            <v>78702</v>
          </cell>
          <cell r="AW3834">
            <v>6.81</v>
          </cell>
          <cell r="AX3834">
            <v>9.1999999999999993</v>
          </cell>
          <cell r="AY3834">
            <v>51.82</v>
          </cell>
          <cell r="AZ3834">
            <v>562345</v>
          </cell>
          <cell r="BA3834">
            <v>44778</v>
          </cell>
          <cell r="BB3834">
            <v>78702</v>
          </cell>
          <cell r="BC3834">
            <v>6.81</v>
          </cell>
          <cell r="BD3834">
            <v>9.1999999999999993</v>
          </cell>
          <cell r="BE3834">
            <v>51.82</v>
          </cell>
          <cell r="BF3834">
            <v>45169</v>
          </cell>
          <cell r="BG3834">
            <v>562345</v>
          </cell>
          <cell r="BH3834" t="str">
            <v>Average</v>
          </cell>
          <cell r="BI3834" t="str">
            <v>Limited-Issue Rider</v>
          </cell>
          <cell r="BJ3834" t="str">
            <v>Fully Litigated</v>
          </cell>
          <cell r="BK3834" t="str">
            <v>No</v>
          </cell>
          <cell r="BL3834" t="str">
            <v>No</v>
          </cell>
        </row>
        <row r="3835">
          <cell r="AE3835">
            <v>359</v>
          </cell>
          <cell r="AF3835">
            <v>1</v>
          </cell>
          <cell r="AG3835">
            <v>1</v>
          </cell>
          <cell r="AH3835">
            <v>1</v>
          </cell>
          <cell r="AI3835">
            <v>1</v>
          </cell>
          <cell r="AJ3835">
            <v>0</v>
          </cell>
          <cell r="AL3835">
            <v>56</v>
          </cell>
          <cell r="AM3835">
            <v>223</v>
          </cell>
          <cell r="AO3835" t="str">
            <v>C-PUR-2022-00006 (Rider E)</v>
          </cell>
          <cell r="AP3835">
            <v>3952</v>
          </cell>
          <cell r="AQ3835" t="str">
            <v>VA</v>
          </cell>
          <cell r="AR3835" t="str">
            <v>Virginia Electric and Power Company</v>
          </cell>
          <cell r="AS3835" t="str">
            <v>D</v>
          </cell>
          <cell r="AT3835" t="str">
            <v>Electric</v>
          </cell>
          <cell r="AU3835">
            <v>44587</v>
          </cell>
          <cell r="AV3835">
            <v>33408</v>
          </cell>
          <cell r="AW3835">
            <v>6.9</v>
          </cell>
          <cell r="AX3835">
            <v>9.35</v>
          </cell>
          <cell r="AY3835">
            <v>51.92</v>
          </cell>
          <cell r="AZ3835" t="str">
            <v>NA</v>
          </cell>
          <cell r="BA3835">
            <v>44825</v>
          </cell>
          <cell r="BB3835">
            <v>32894</v>
          </cell>
          <cell r="BC3835">
            <v>6.9</v>
          </cell>
          <cell r="BD3835">
            <v>9.35</v>
          </cell>
          <cell r="BE3835">
            <v>51.92</v>
          </cell>
          <cell r="BF3835">
            <v>45230</v>
          </cell>
          <cell r="BG3835">
            <v>96342</v>
          </cell>
          <cell r="BH3835" t="str">
            <v>Average</v>
          </cell>
          <cell r="BI3835" t="str">
            <v>Limited-Issue Rider</v>
          </cell>
          <cell r="BJ3835" t="str">
            <v>Fully Litigated</v>
          </cell>
          <cell r="BK3835" t="str">
            <v>No</v>
          </cell>
          <cell r="BL3835" t="str">
            <v>No</v>
          </cell>
        </row>
        <row r="3836">
          <cell r="AE3836">
            <v>359</v>
          </cell>
          <cell r="AF3836">
            <v>1</v>
          </cell>
          <cell r="AG3836">
            <v>1</v>
          </cell>
          <cell r="AH3836">
            <v>1</v>
          </cell>
          <cell r="AI3836">
            <v>1</v>
          </cell>
          <cell r="AJ3836">
            <v>0</v>
          </cell>
          <cell r="AL3836">
            <v>56</v>
          </cell>
          <cell r="AM3836">
            <v>223</v>
          </cell>
          <cell r="AO3836" t="str">
            <v>C-PUR-2021-00083 (Rider GT)</v>
          </cell>
          <cell r="AP3836">
            <v>3954</v>
          </cell>
          <cell r="AQ3836" t="str">
            <v>VA</v>
          </cell>
          <cell r="AR3836" t="str">
            <v>Virginia Electric and Power Company</v>
          </cell>
          <cell r="AS3836" t="str">
            <v>D</v>
          </cell>
          <cell r="AT3836" t="str">
            <v>Electric</v>
          </cell>
          <cell r="AU3836">
            <v>44421</v>
          </cell>
          <cell r="AV3836">
            <v>59800</v>
          </cell>
          <cell r="AW3836">
            <v>6.9</v>
          </cell>
          <cell r="AX3836">
            <v>9.35</v>
          </cell>
          <cell r="AY3836">
            <v>51.92</v>
          </cell>
          <cell r="AZ3836">
            <v>119193</v>
          </cell>
          <cell r="BA3836">
            <v>44694</v>
          </cell>
          <cell r="BB3836">
            <v>55527</v>
          </cell>
          <cell r="BC3836">
            <v>6.9</v>
          </cell>
          <cell r="BD3836">
            <v>9.1999999999999993</v>
          </cell>
          <cell r="BE3836">
            <v>51.92</v>
          </cell>
          <cell r="BF3836">
            <v>45077</v>
          </cell>
          <cell r="BG3836">
            <v>118944</v>
          </cell>
          <cell r="BH3836" t="str">
            <v>Average</v>
          </cell>
          <cell r="BI3836" t="str">
            <v>Limited-Issue Rider</v>
          </cell>
          <cell r="BJ3836" t="str">
            <v>Fully Litigated</v>
          </cell>
          <cell r="BK3836" t="str">
            <v>No</v>
          </cell>
          <cell r="BL3836" t="str">
            <v>No</v>
          </cell>
        </row>
        <row r="3837">
          <cell r="AE3837">
            <v>359</v>
          </cell>
          <cell r="AF3837">
            <v>1</v>
          </cell>
          <cell r="AG3837">
            <v>1</v>
          </cell>
          <cell r="AH3837">
            <v>1</v>
          </cell>
          <cell r="AI3837">
            <v>1</v>
          </cell>
          <cell r="AJ3837">
            <v>0</v>
          </cell>
          <cell r="AL3837">
            <v>56</v>
          </cell>
          <cell r="AM3837">
            <v>223</v>
          </cell>
          <cell r="AO3837" t="str">
            <v>C-PUR-2022-00033 (Rider CCR)</v>
          </cell>
          <cell r="AP3837">
            <v>3957</v>
          </cell>
          <cell r="AQ3837" t="str">
            <v>VA</v>
          </cell>
          <cell r="AR3837" t="str">
            <v>Virginia Electric and Power Company</v>
          </cell>
          <cell r="AS3837" t="str">
            <v>D</v>
          </cell>
          <cell r="AT3837" t="str">
            <v>Electric</v>
          </cell>
          <cell r="AU3837">
            <v>44620</v>
          </cell>
          <cell r="AV3837">
            <v>14817.065000000001</v>
          </cell>
          <cell r="AW3837">
            <v>6.9</v>
          </cell>
          <cell r="AX3837">
            <v>9.35</v>
          </cell>
          <cell r="AY3837">
            <v>51.92</v>
          </cell>
          <cell r="AZ3837">
            <v>2554</v>
          </cell>
          <cell r="BA3837">
            <v>44854</v>
          </cell>
          <cell r="BB3837">
            <v>14817.066000000001</v>
          </cell>
          <cell r="BC3837">
            <v>6.9</v>
          </cell>
          <cell r="BD3837">
            <v>9.35</v>
          </cell>
          <cell r="BE3837">
            <v>51.92</v>
          </cell>
          <cell r="BF3837">
            <v>45260</v>
          </cell>
          <cell r="BG3837">
            <v>2554</v>
          </cell>
          <cell r="BH3837" t="str">
            <v>Average</v>
          </cell>
          <cell r="BI3837" t="str">
            <v>Limited-Issue Rider</v>
          </cell>
          <cell r="BJ3837" t="str">
            <v>Fully Litigated</v>
          </cell>
          <cell r="BK3837" t="str">
            <v>No</v>
          </cell>
          <cell r="BL3837" t="str">
            <v>No</v>
          </cell>
        </row>
        <row r="3838">
          <cell r="AE3838">
            <v>359</v>
          </cell>
          <cell r="AF3838">
            <v>1</v>
          </cell>
          <cell r="AG3838">
            <v>1</v>
          </cell>
          <cell r="AH3838">
            <v>1</v>
          </cell>
          <cell r="AI3838">
            <v>1</v>
          </cell>
          <cell r="AJ3838">
            <v>0</v>
          </cell>
          <cell r="AL3838">
            <v>56</v>
          </cell>
          <cell r="AM3838">
            <v>223</v>
          </cell>
          <cell r="AO3838" t="str">
            <v>C-PUR-2022-00001 (E-RAC)</v>
          </cell>
          <cell r="AP3838">
            <v>3972</v>
          </cell>
          <cell r="AQ3838" t="str">
            <v>VA</v>
          </cell>
          <cell r="AR3838" t="str">
            <v>Appalachian Power Company</v>
          </cell>
          <cell r="AS3838" t="str">
            <v>AEP</v>
          </cell>
          <cell r="AT3838" t="str">
            <v>Electric</v>
          </cell>
          <cell r="AU3838">
            <v>44638</v>
          </cell>
          <cell r="AV3838">
            <v>6163</v>
          </cell>
          <cell r="AW3838">
            <v>6.82</v>
          </cell>
          <cell r="AX3838" t="str">
            <v>NA</v>
          </cell>
          <cell r="AY3838">
            <v>48.29</v>
          </cell>
          <cell r="AZ3838">
            <v>95322</v>
          </cell>
          <cell r="BA3838">
            <v>44886</v>
          </cell>
          <cell r="BB3838">
            <v>5453</v>
          </cell>
          <cell r="BC3838">
            <v>6.81</v>
          </cell>
          <cell r="BD3838" t="str">
            <v>NA</v>
          </cell>
          <cell r="BE3838">
            <v>48.29</v>
          </cell>
          <cell r="BF3838">
            <v>45260</v>
          </cell>
          <cell r="BG3838">
            <v>95312.634000000005</v>
          </cell>
          <cell r="BH3838" t="str">
            <v>Average</v>
          </cell>
          <cell r="BI3838" t="str">
            <v>Limited-Issue Rider</v>
          </cell>
          <cell r="BJ3838" t="str">
            <v>Fully Litigated</v>
          </cell>
          <cell r="BK3838" t="str">
            <v>No</v>
          </cell>
          <cell r="BL3838" t="str">
            <v>No</v>
          </cell>
        </row>
        <row r="3839">
          <cell r="AE3839">
            <v>360</v>
          </cell>
          <cell r="AF3839">
            <v>1</v>
          </cell>
          <cell r="AG3839">
            <v>1</v>
          </cell>
          <cell r="AH3839">
            <v>1</v>
          </cell>
          <cell r="AI3839">
            <v>1</v>
          </cell>
          <cell r="AJ3839">
            <v>1</v>
          </cell>
          <cell r="AL3839">
            <v>56</v>
          </cell>
          <cell r="AM3839">
            <v>223</v>
          </cell>
          <cell r="AO3839" t="str">
            <v>C-PUR-2022-00036</v>
          </cell>
          <cell r="AP3839">
            <v>3991</v>
          </cell>
          <cell r="AQ3839" t="str">
            <v>VA</v>
          </cell>
          <cell r="AR3839" t="str">
            <v>Columbia Gas of Virginia, Incorporated</v>
          </cell>
          <cell r="AS3839" t="str">
            <v>NI</v>
          </cell>
          <cell r="AT3839" t="str">
            <v>Natural Gas</v>
          </cell>
          <cell r="AU3839">
            <v>44680</v>
          </cell>
          <cell r="AV3839">
            <v>58240.713000000003</v>
          </cell>
          <cell r="AW3839">
            <v>7.02</v>
          </cell>
          <cell r="AX3839">
            <v>10.75</v>
          </cell>
          <cell r="AY3839">
            <v>39.28</v>
          </cell>
          <cell r="AZ3839">
            <v>996762.73699999996</v>
          </cell>
          <cell r="BA3839">
            <v>45061</v>
          </cell>
          <cell r="BB3839">
            <v>40300</v>
          </cell>
          <cell r="BC3839" t="str">
            <v>NA</v>
          </cell>
          <cell r="BD3839" t="str">
            <v>NA</v>
          </cell>
          <cell r="BE3839" t="str">
            <v>NA</v>
          </cell>
          <cell r="BF3839">
            <v>45199</v>
          </cell>
          <cell r="BG3839" t="str">
            <v>NA</v>
          </cell>
          <cell r="BI3839" t="str">
            <v>Distribution</v>
          </cell>
          <cell r="BJ3839" t="str">
            <v>Settled</v>
          </cell>
          <cell r="BK3839" t="str">
            <v>No</v>
          </cell>
          <cell r="BL3839" t="str">
            <v>Yes</v>
          </cell>
        </row>
        <row r="3840">
          <cell r="AE3840">
            <v>360</v>
          </cell>
          <cell r="AF3840">
            <v>1</v>
          </cell>
          <cell r="AG3840">
            <v>1</v>
          </cell>
          <cell r="AH3840">
            <v>1</v>
          </cell>
          <cell r="AI3840">
            <v>1</v>
          </cell>
          <cell r="AJ3840">
            <v>0</v>
          </cell>
          <cell r="AL3840">
            <v>56</v>
          </cell>
          <cell r="AM3840">
            <v>223</v>
          </cell>
          <cell r="AO3840" t="str">
            <v>C-PUR-2022-00070 (Rider RGGI)</v>
          </cell>
          <cell r="AP3840">
            <v>4004</v>
          </cell>
          <cell r="AQ3840" t="str">
            <v>VA</v>
          </cell>
          <cell r="AR3840" t="str">
            <v>Virginia Electric and Power Company</v>
          </cell>
          <cell r="AS3840" t="str">
            <v>D</v>
          </cell>
          <cell r="AT3840" t="str">
            <v>Electric</v>
          </cell>
          <cell r="AU3840">
            <v>44686</v>
          </cell>
          <cell r="AV3840">
            <v>-167760</v>
          </cell>
          <cell r="AW3840" t="str">
            <v>NA</v>
          </cell>
          <cell r="AX3840" t="str">
            <v>NA</v>
          </cell>
          <cell r="AY3840" t="str">
            <v>NA</v>
          </cell>
          <cell r="AZ3840" t="str">
            <v>NA</v>
          </cell>
          <cell r="BA3840">
            <v>44727</v>
          </cell>
          <cell r="BB3840">
            <v>167760</v>
          </cell>
          <cell r="BC3840" t="str">
            <v>NA</v>
          </cell>
          <cell r="BD3840" t="str">
            <v>NA</v>
          </cell>
          <cell r="BE3840" t="str">
            <v>NA</v>
          </cell>
          <cell r="BG3840" t="str">
            <v>NA</v>
          </cell>
          <cell r="BI3840" t="str">
            <v>Limited-Issue Rider</v>
          </cell>
          <cell r="BJ3840" t="str">
            <v>Fully Litigated</v>
          </cell>
          <cell r="BK3840" t="str">
            <v>No</v>
          </cell>
          <cell r="BL3840" t="str">
            <v>No</v>
          </cell>
        </row>
        <row r="3841">
          <cell r="AE3841">
            <v>361</v>
          </cell>
          <cell r="AF3841">
            <v>1</v>
          </cell>
          <cell r="AG3841">
            <v>1</v>
          </cell>
          <cell r="AH3841">
            <v>1</v>
          </cell>
          <cell r="AI3841">
            <v>1</v>
          </cell>
          <cell r="AJ3841">
            <v>1</v>
          </cell>
          <cell r="AL3841">
            <v>56</v>
          </cell>
          <cell r="AM3841">
            <v>223</v>
          </cell>
          <cell r="AO3841" t="str">
            <v>C-PUR-2022-00086 (SAVE)</v>
          </cell>
          <cell r="AP3841">
            <v>4014</v>
          </cell>
          <cell r="AQ3841" t="str">
            <v>VA</v>
          </cell>
          <cell r="AR3841" t="str">
            <v>Roanoke Gas Company</v>
          </cell>
          <cell r="AS3841" t="str">
            <v>RGCO</v>
          </cell>
          <cell r="AT3841" t="str">
            <v>Natural Gas</v>
          </cell>
          <cell r="AU3841">
            <v>44707</v>
          </cell>
          <cell r="AV3841">
            <v>1927.08</v>
          </cell>
          <cell r="AW3841" t="str">
            <v>NA</v>
          </cell>
          <cell r="AX3841" t="str">
            <v>NA</v>
          </cell>
          <cell r="AY3841" t="str">
            <v>NA</v>
          </cell>
          <cell r="AZ3841">
            <v>31570.174999999999</v>
          </cell>
          <cell r="BA3841">
            <v>44796</v>
          </cell>
          <cell r="BB3841">
            <v>1886.402</v>
          </cell>
          <cell r="BC3841" t="str">
            <v>NA</v>
          </cell>
          <cell r="BD3841" t="str">
            <v>NA</v>
          </cell>
          <cell r="BE3841" t="str">
            <v>NA</v>
          </cell>
          <cell r="BF3841">
            <v>45199</v>
          </cell>
          <cell r="BG3841">
            <v>31564.504000000001</v>
          </cell>
          <cell r="BH3841" t="str">
            <v>Average</v>
          </cell>
          <cell r="BI3841" t="str">
            <v>Limited-Issue Rider</v>
          </cell>
          <cell r="BJ3841" t="str">
            <v>Fully Litigated</v>
          </cell>
          <cell r="BK3841" t="str">
            <v>No</v>
          </cell>
          <cell r="BL3841" t="str">
            <v>No</v>
          </cell>
        </row>
        <row r="3842">
          <cell r="AE3842">
            <v>361</v>
          </cell>
          <cell r="AF3842">
            <v>1</v>
          </cell>
          <cell r="AG3842">
            <v>1</v>
          </cell>
          <cell r="AH3842">
            <v>1</v>
          </cell>
          <cell r="AI3842">
            <v>1</v>
          </cell>
          <cell r="AJ3842">
            <v>0</v>
          </cell>
          <cell r="AL3842">
            <v>56</v>
          </cell>
          <cell r="AM3842">
            <v>223</v>
          </cell>
          <cell r="AO3842" t="str">
            <v>C- PUR-2022-00062(Rider RBB)</v>
          </cell>
          <cell r="AP3842">
            <v>4019</v>
          </cell>
          <cell r="AQ3842" t="str">
            <v>VA</v>
          </cell>
          <cell r="AR3842" t="str">
            <v>Virginia Electric and Power Company</v>
          </cell>
          <cell r="AS3842" t="str">
            <v>D</v>
          </cell>
          <cell r="AT3842" t="str">
            <v>Electric</v>
          </cell>
          <cell r="AU3842">
            <v>44686</v>
          </cell>
          <cell r="AV3842">
            <v>6252.8649999999998</v>
          </cell>
          <cell r="AW3842">
            <v>6.83</v>
          </cell>
          <cell r="AX3842">
            <v>9.35</v>
          </cell>
          <cell r="AY3842">
            <v>52.29</v>
          </cell>
          <cell r="AZ3842">
            <v>44746.63</v>
          </cell>
          <cell r="BA3842">
            <v>44865</v>
          </cell>
          <cell r="BB3842">
            <v>6252.8649999999998</v>
          </cell>
          <cell r="BC3842">
            <v>6.83</v>
          </cell>
          <cell r="BD3842">
            <v>9.35</v>
          </cell>
          <cell r="BE3842">
            <v>52.29</v>
          </cell>
          <cell r="BF3842">
            <v>45260</v>
          </cell>
          <cell r="BG3842">
            <v>44746.63</v>
          </cell>
          <cell r="BH3842" t="str">
            <v>Average</v>
          </cell>
          <cell r="BI3842" t="str">
            <v>Limited-Issue Rider</v>
          </cell>
          <cell r="BJ3842" t="str">
            <v>Fully Litigated</v>
          </cell>
          <cell r="BK3842" t="str">
            <v>No</v>
          </cell>
          <cell r="BL3842" t="str">
            <v>No</v>
          </cell>
        </row>
        <row r="3843">
          <cell r="AE3843">
            <v>362</v>
          </cell>
          <cell r="AF3843">
            <v>1</v>
          </cell>
          <cell r="AG3843">
            <v>1</v>
          </cell>
          <cell r="AH3843">
            <v>1</v>
          </cell>
          <cell r="AI3843">
            <v>1</v>
          </cell>
          <cell r="AJ3843">
            <v>1</v>
          </cell>
          <cell r="AL3843">
            <v>56</v>
          </cell>
          <cell r="AM3843">
            <v>223</v>
          </cell>
          <cell r="AO3843" t="str">
            <v>C-PUR-2022-00054</v>
          </cell>
          <cell r="AP3843">
            <v>4033</v>
          </cell>
          <cell r="AQ3843" t="str">
            <v>VA</v>
          </cell>
          <cell r="AR3843" t="str">
            <v>Washington Gas Light Company</v>
          </cell>
          <cell r="AS3843" t="str">
            <v>ALA</v>
          </cell>
          <cell r="AT3843" t="str">
            <v>Natural Gas</v>
          </cell>
          <cell r="AU3843">
            <v>44741</v>
          </cell>
          <cell r="AV3843">
            <v>86629.634000000005</v>
          </cell>
          <cell r="AW3843">
            <v>7.65</v>
          </cell>
          <cell r="AX3843">
            <v>10.75</v>
          </cell>
          <cell r="AY3843">
            <v>53.72</v>
          </cell>
          <cell r="AZ3843">
            <v>1722639.4669999999</v>
          </cell>
          <cell r="BA3843">
            <v>45167</v>
          </cell>
          <cell r="BB3843">
            <v>73000</v>
          </cell>
          <cell r="BC3843" t="str">
            <v>NA</v>
          </cell>
          <cell r="BD3843" t="str">
            <v>NA</v>
          </cell>
          <cell r="BE3843" t="str">
            <v>NA</v>
          </cell>
          <cell r="BF3843">
            <v>44561</v>
          </cell>
          <cell r="BG3843" t="str">
            <v>NA</v>
          </cell>
          <cell r="BI3843" t="str">
            <v>Distribution</v>
          </cell>
          <cell r="BJ3843" t="str">
            <v>Settled</v>
          </cell>
          <cell r="BK3843" t="str">
            <v>No</v>
          </cell>
          <cell r="BL3843" t="str">
            <v>Yes</v>
          </cell>
        </row>
        <row r="3844">
          <cell r="AE3844">
            <v>362</v>
          </cell>
          <cell r="AF3844">
            <v>1</v>
          </cell>
          <cell r="AG3844">
            <v>1</v>
          </cell>
          <cell r="AH3844">
            <v>1</v>
          </cell>
          <cell r="AI3844">
            <v>1</v>
          </cell>
          <cell r="AJ3844">
            <v>0</v>
          </cell>
          <cell r="AL3844">
            <v>56</v>
          </cell>
          <cell r="AM3844">
            <v>223</v>
          </cell>
          <cell r="AO3844" t="str">
            <v>C-PUR-2022-00088 (Rider B)</v>
          </cell>
          <cell r="AP3844">
            <v>4035</v>
          </cell>
          <cell r="AQ3844" t="str">
            <v>VA</v>
          </cell>
          <cell r="AR3844" t="str">
            <v>Virginia Electric and Power Company</v>
          </cell>
          <cell r="AS3844" t="str">
            <v>D</v>
          </cell>
          <cell r="AT3844" t="str">
            <v>Electric</v>
          </cell>
          <cell r="AU3844">
            <v>44725</v>
          </cell>
          <cell r="AV3844">
            <v>16915</v>
          </cell>
          <cell r="AW3844">
            <v>6.83</v>
          </cell>
          <cell r="AX3844">
            <v>9.35</v>
          </cell>
          <cell r="AY3844">
            <v>52.29</v>
          </cell>
          <cell r="AZ3844">
            <v>116194</v>
          </cell>
          <cell r="BA3844">
            <v>44952</v>
          </cell>
          <cell r="BB3844">
            <v>16888</v>
          </cell>
          <cell r="BC3844">
            <v>6.83</v>
          </cell>
          <cell r="BD3844">
            <v>9.35</v>
          </cell>
          <cell r="BE3844">
            <v>52.29</v>
          </cell>
          <cell r="BF3844">
            <v>45382</v>
          </cell>
          <cell r="BG3844">
            <v>116456</v>
          </cell>
          <cell r="BH3844" t="str">
            <v>Average</v>
          </cell>
          <cell r="BI3844" t="str">
            <v>Limited-Issue Rider</v>
          </cell>
          <cell r="BJ3844" t="str">
            <v>Fully Litigated</v>
          </cell>
          <cell r="BK3844" t="str">
            <v>Yes</v>
          </cell>
          <cell r="BL3844" t="str">
            <v>No</v>
          </cell>
        </row>
        <row r="3845">
          <cell r="AE3845">
            <v>362</v>
          </cell>
          <cell r="AF3845">
            <v>1</v>
          </cell>
          <cell r="AG3845">
            <v>1</v>
          </cell>
          <cell r="AH3845">
            <v>1</v>
          </cell>
          <cell r="AI3845">
            <v>1</v>
          </cell>
          <cell r="AJ3845">
            <v>0</v>
          </cell>
          <cell r="AL3845">
            <v>56</v>
          </cell>
          <cell r="AM3845">
            <v>223</v>
          </cell>
          <cell r="AO3845" t="str">
            <v>C-PUR-2022-00089 (Rider U)</v>
          </cell>
          <cell r="AP3845">
            <v>4036</v>
          </cell>
          <cell r="AQ3845" t="str">
            <v>VA</v>
          </cell>
          <cell r="AR3845" t="str">
            <v>Virginia Electric and Power Company</v>
          </cell>
          <cell r="AS3845" t="str">
            <v>D</v>
          </cell>
          <cell r="AT3845" t="str">
            <v>Electric</v>
          </cell>
          <cell r="AU3845">
            <v>44725</v>
          </cell>
          <cell r="AV3845">
            <v>-20690</v>
          </cell>
          <cell r="AW3845">
            <v>6.83</v>
          </cell>
          <cell r="AX3845">
            <v>9.35</v>
          </cell>
          <cell r="AY3845">
            <v>52.29</v>
          </cell>
          <cell r="AZ3845">
            <v>596566</v>
          </cell>
          <cell r="BA3845">
            <v>44984</v>
          </cell>
          <cell r="BB3845">
            <v>-20690.001</v>
          </cell>
          <cell r="BC3845">
            <v>6.83</v>
          </cell>
          <cell r="BD3845">
            <v>9.35</v>
          </cell>
          <cell r="BE3845">
            <v>52.29</v>
          </cell>
          <cell r="BF3845">
            <v>45382</v>
          </cell>
          <cell r="BG3845">
            <v>596566</v>
          </cell>
          <cell r="BH3845" t="str">
            <v>Average</v>
          </cell>
          <cell r="BI3845" t="str">
            <v>Limited-Issue Rider</v>
          </cell>
          <cell r="BJ3845" t="str">
            <v>Fully Litigated</v>
          </cell>
          <cell r="BK3845" t="str">
            <v>No</v>
          </cell>
          <cell r="BL3845" t="str">
            <v>No</v>
          </cell>
        </row>
        <row r="3846">
          <cell r="AE3846">
            <v>362</v>
          </cell>
          <cell r="AF3846">
            <v>1</v>
          </cell>
          <cell r="AG3846">
            <v>1</v>
          </cell>
          <cell r="AH3846">
            <v>1</v>
          </cell>
          <cell r="AI3846">
            <v>1</v>
          </cell>
          <cell r="AJ3846">
            <v>0</v>
          </cell>
          <cell r="AL3846">
            <v>56</v>
          </cell>
          <cell r="AM3846">
            <v>223</v>
          </cell>
          <cell r="AO3846" t="str">
            <v>C-PUR-2022-00090 (Rider W)</v>
          </cell>
          <cell r="AP3846">
            <v>4037</v>
          </cell>
          <cell r="AQ3846" t="str">
            <v>VA</v>
          </cell>
          <cell r="AR3846" t="str">
            <v>Virginia Electric and Power Company</v>
          </cell>
          <cell r="AS3846" t="str">
            <v>D</v>
          </cell>
          <cell r="AT3846" t="str">
            <v>Electric</v>
          </cell>
          <cell r="AU3846">
            <v>44725</v>
          </cell>
          <cell r="AV3846">
            <v>-15488</v>
          </cell>
          <cell r="AW3846">
            <v>7.36</v>
          </cell>
          <cell r="AX3846">
            <v>10.35</v>
          </cell>
          <cell r="AY3846">
            <v>52.29</v>
          </cell>
          <cell r="AZ3846">
            <v>631343</v>
          </cell>
          <cell r="BA3846">
            <v>44980</v>
          </cell>
          <cell r="BB3846">
            <v>-15596</v>
          </cell>
          <cell r="BC3846">
            <v>7.36</v>
          </cell>
          <cell r="BD3846">
            <v>10.35</v>
          </cell>
          <cell r="BE3846">
            <v>52.29</v>
          </cell>
          <cell r="BF3846">
            <v>45382</v>
          </cell>
          <cell r="BG3846">
            <v>631401</v>
          </cell>
          <cell r="BH3846" t="str">
            <v>Average</v>
          </cell>
          <cell r="BI3846" t="str">
            <v>Limited-Issue Rider</v>
          </cell>
          <cell r="BJ3846" t="str">
            <v>Fully Litigated</v>
          </cell>
          <cell r="BK3846" t="str">
            <v>Yes</v>
          </cell>
          <cell r="BL3846" t="str">
            <v>No</v>
          </cell>
        </row>
        <row r="3847">
          <cell r="AE3847">
            <v>362</v>
          </cell>
          <cell r="AF3847">
            <v>1</v>
          </cell>
          <cell r="AG3847">
            <v>1</v>
          </cell>
          <cell r="AH3847">
            <v>1</v>
          </cell>
          <cell r="AI3847">
            <v>1</v>
          </cell>
          <cell r="AJ3847">
            <v>0</v>
          </cell>
          <cell r="AL3847">
            <v>56</v>
          </cell>
          <cell r="AM3847">
            <v>223</v>
          </cell>
          <cell r="AO3847" t="str">
            <v>C-PUR-2022-00020 (BC-RAC)</v>
          </cell>
          <cell r="AP3847">
            <v>4040</v>
          </cell>
          <cell r="AQ3847" t="str">
            <v>VA</v>
          </cell>
          <cell r="AR3847" t="str">
            <v>Appalachian Power Company</v>
          </cell>
          <cell r="AS3847" t="str">
            <v>AEP</v>
          </cell>
          <cell r="AT3847" t="str">
            <v>Electric</v>
          </cell>
          <cell r="AU3847">
            <v>44720</v>
          </cell>
          <cell r="AV3847">
            <v>-6188.5619999999999</v>
          </cell>
          <cell r="AW3847">
            <v>6.84</v>
          </cell>
          <cell r="AX3847" t="str">
            <v>NA</v>
          </cell>
          <cell r="AY3847">
            <v>49.78</v>
          </cell>
          <cell r="AZ3847">
            <v>26532</v>
          </cell>
          <cell r="BA3847">
            <v>44894</v>
          </cell>
          <cell r="BB3847">
            <v>-6492.17</v>
          </cell>
          <cell r="BC3847">
            <v>6.84</v>
          </cell>
          <cell r="BD3847" t="str">
            <v>NA</v>
          </cell>
          <cell r="BE3847">
            <v>49.78</v>
          </cell>
          <cell r="BF3847">
            <v>45322</v>
          </cell>
          <cell r="BG3847">
            <v>26532</v>
          </cell>
          <cell r="BH3847" t="str">
            <v>Average</v>
          </cell>
          <cell r="BI3847" t="str">
            <v>Limited-Issue Rider</v>
          </cell>
          <cell r="BJ3847" t="str">
            <v>Fully Litigated</v>
          </cell>
          <cell r="BK3847" t="str">
            <v>No</v>
          </cell>
          <cell r="BL3847" t="str">
            <v>No</v>
          </cell>
        </row>
        <row r="3848">
          <cell r="AE3848">
            <v>363</v>
          </cell>
          <cell r="AF3848">
            <v>1</v>
          </cell>
          <cell r="AG3848">
            <v>1</v>
          </cell>
          <cell r="AH3848">
            <v>1</v>
          </cell>
          <cell r="AI3848">
            <v>1</v>
          </cell>
          <cell r="AJ3848">
            <v>1</v>
          </cell>
          <cell r="AL3848">
            <v>56</v>
          </cell>
          <cell r="AM3848">
            <v>223</v>
          </cell>
          <cell r="AO3848" t="str">
            <v>C-PUR-2022-00052</v>
          </cell>
          <cell r="AP3848">
            <v>4042</v>
          </cell>
          <cell r="AQ3848" t="str">
            <v>VA</v>
          </cell>
          <cell r="AR3848" t="str">
            <v>Virginia Natural Gas, Inc.</v>
          </cell>
          <cell r="AS3848" t="str">
            <v>SO</v>
          </cell>
          <cell r="AT3848" t="str">
            <v>Natural Gas</v>
          </cell>
          <cell r="AU3848">
            <v>44774</v>
          </cell>
          <cell r="AV3848">
            <v>69329.941999999995</v>
          </cell>
          <cell r="AW3848">
            <v>7.68</v>
          </cell>
          <cell r="AX3848">
            <v>10.35</v>
          </cell>
          <cell r="AY3848">
            <v>53.2</v>
          </cell>
          <cell r="AZ3848">
            <v>1319351.7480000001</v>
          </cell>
          <cell r="BA3848">
            <v>45166</v>
          </cell>
          <cell r="BB3848">
            <v>48000</v>
          </cell>
          <cell r="BC3848" t="str">
            <v>NA</v>
          </cell>
          <cell r="BD3848" t="str">
            <v>NA</v>
          </cell>
          <cell r="BE3848" t="str">
            <v>NA</v>
          </cell>
          <cell r="BF3848">
            <v>44926</v>
          </cell>
          <cell r="BG3848" t="str">
            <v>NA</v>
          </cell>
          <cell r="BI3848" t="str">
            <v>Distribution</v>
          </cell>
          <cell r="BJ3848" t="str">
            <v>Settled</v>
          </cell>
          <cell r="BK3848" t="str">
            <v>No</v>
          </cell>
          <cell r="BL3848" t="str">
            <v>No</v>
          </cell>
        </row>
        <row r="3849">
          <cell r="AE3849">
            <v>364</v>
          </cell>
          <cell r="AF3849">
            <v>1</v>
          </cell>
          <cell r="AG3849">
            <v>1</v>
          </cell>
          <cell r="AH3849">
            <v>1</v>
          </cell>
          <cell r="AI3849">
            <v>1</v>
          </cell>
          <cell r="AJ3849">
            <v>1</v>
          </cell>
          <cell r="AL3849">
            <v>56</v>
          </cell>
          <cell r="AM3849">
            <v>223</v>
          </cell>
          <cell r="AO3849" t="str">
            <v>C-PUR-2022-00115 (SAVE)</v>
          </cell>
          <cell r="AP3849">
            <v>4046</v>
          </cell>
          <cell r="AQ3849" t="str">
            <v>VA</v>
          </cell>
          <cell r="AR3849" t="str">
            <v>Virginia Natural Gas, Inc.</v>
          </cell>
          <cell r="AS3849" t="str">
            <v>SO</v>
          </cell>
          <cell r="AT3849" t="str">
            <v>Natural Gas</v>
          </cell>
          <cell r="AU3849">
            <v>44774</v>
          </cell>
          <cell r="AV3849">
            <v>4199.3959999999997</v>
          </cell>
          <cell r="AW3849" t="str">
            <v>NA</v>
          </cell>
          <cell r="AX3849" t="str">
            <v>NA</v>
          </cell>
          <cell r="AY3849" t="str">
            <v>NA</v>
          </cell>
          <cell r="AZ3849">
            <v>32256.797999999999</v>
          </cell>
          <cell r="BA3849">
            <v>44851</v>
          </cell>
          <cell r="BB3849">
            <v>4195.4679999999998</v>
          </cell>
          <cell r="BC3849" t="str">
            <v>NA</v>
          </cell>
          <cell r="BD3849" t="str">
            <v>NA</v>
          </cell>
          <cell r="BE3849" t="str">
            <v>NA</v>
          </cell>
          <cell r="BF3849">
            <v>45291</v>
          </cell>
          <cell r="BG3849">
            <v>31896.734</v>
          </cell>
          <cell r="BH3849" t="str">
            <v>Average</v>
          </cell>
          <cell r="BI3849" t="str">
            <v>Limited-Issue Rider</v>
          </cell>
          <cell r="BJ3849" t="str">
            <v>Fully Litigated</v>
          </cell>
          <cell r="BK3849" t="str">
            <v>No</v>
          </cell>
          <cell r="BL3849" t="str">
            <v>No</v>
          </cell>
        </row>
        <row r="3850">
          <cell r="AE3850">
            <v>365</v>
          </cell>
          <cell r="AF3850">
            <v>1</v>
          </cell>
          <cell r="AG3850">
            <v>1</v>
          </cell>
          <cell r="AH3850">
            <v>1</v>
          </cell>
          <cell r="AI3850">
            <v>1</v>
          </cell>
          <cell r="AJ3850">
            <v>1</v>
          </cell>
          <cell r="AL3850">
            <v>56</v>
          </cell>
          <cell r="AM3850">
            <v>223</v>
          </cell>
          <cell r="AO3850" t="str">
            <v>C-PUR-2022-00125 (Rider RNG)</v>
          </cell>
          <cell r="AP3850">
            <v>4051</v>
          </cell>
          <cell r="AQ3850" t="str">
            <v>VA</v>
          </cell>
          <cell r="AR3850" t="str">
            <v>Roanoke Gas Company</v>
          </cell>
          <cell r="AS3850" t="str">
            <v>RGCO</v>
          </cell>
          <cell r="AT3850" t="str">
            <v>Natural Gas</v>
          </cell>
          <cell r="AU3850">
            <v>44776</v>
          </cell>
          <cell r="AV3850">
            <v>947.23199999999997</v>
          </cell>
          <cell r="AW3850">
            <v>7.9</v>
          </cell>
          <cell r="AX3850">
            <v>10.44</v>
          </cell>
          <cell r="AY3850">
            <v>59.63</v>
          </cell>
          <cell r="AZ3850">
            <v>6952.1610000000001</v>
          </cell>
          <cell r="BA3850">
            <v>44949</v>
          </cell>
          <cell r="BB3850">
            <v>951.17600000000004</v>
          </cell>
          <cell r="BC3850">
            <v>7.9</v>
          </cell>
          <cell r="BD3850">
            <v>10.44</v>
          </cell>
          <cell r="BE3850">
            <v>59.63</v>
          </cell>
          <cell r="BF3850">
            <v>45199</v>
          </cell>
          <cell r="BG3850">
            <v>6952.1610000000001</v>
          </cell>
          <cell r="BH3850" t="str">
            <v>Average</v>
          </cell>
          <cell r="BI3850" t="str">
            <v>Limited-Issue Rider</v>
          </cell>
          <cell r="BJ3850" t="str">
            <v>Fully Litigated</v>
          </cell>
          <cell r="BK3850" t="str">
            <v>No</v>
          </cell>
          <cell r="BL3850" t="str">
            <v>No</v>
          </cell>
        </row>
        <row r="3851">
          <cell r="AE3851">
            <v>365</v>
          </cell>
          <cell r="AF3851">
            <v>1</v>
          </cell>
          <cell r="AG3851">
            <v>1</v>
          </cell>
          <cell r="AH3851">
            <v>1</v>
          </cell>
          <cell r="AI3851">
            <v>1</v>
          </cell>
          <cell r="AJ3851">
            <v>0</v>
          </cell>
          <cell r="AL3851">
            <v>56</v>
          </cell>
          <cell r="AM3851">
            <v>223</v>
          </cell>
          <cell r="AO3851" t="str">
            <v>C-PUR-2022-00120 (Rider US3)</v>
          </cell>
          <cell r="AP3851">
            <v>4058</v>
          </cell>
          <cell r="AQ3851" t="str">
            <v>VA</v>
          </cell>
          <cell r="AR3851" t="str">
            <v>Virginia Electric and Power Company</v>
          </cell>
          <cell r="AS3851" t="str">
            <v>D</v>
          </cell>
          <cell r="AT3851" t="str">
            <v>Electric</v>
          </cell>
          <cell r="AU3851">
            <v>44775</v>
          </cell>
          <cell r="AV3851">
            <v>-9390.5709999999999</v>
          </cell>
          <cell r="AW3851">
            <v>6.83</v>
          </cell>
          <cell r="AX3851">
            <v>9.35</v>
          </cell>
          <cell r="AY3851">
            <v>52.29</v>
          </cell>
          <cell r="AZ3851">
            <v>258103</v>
          </cell>
          <cell r="BA3851">
            <v>45026</v>
          </cell>
          <cell r="BB3851">
            <v>-9391.14</v>
          </cell>
          <cell r="BC3851">
            <v>6.83</v>
          </cell>
          <cell r="BD3851">
            <v>9.35</v>
          </cell>
          <cell r="BE3851">
            <v>52.29</v>
          </cell>
          <cell r="BF3851">
            <v>45443</v>
          </cell>
          <cell r="BG3851">
            <v>258103</v>
          </cell>
          <cell r="BH3851" t="str">
            <v>Average</v>
          </cell>
          <cell r="BI3851" t="str">
            <v>Limited-Issue Rider</v>
          </cell>
          <cell r="BJ3851" t="str">
            <v>Fully Litigated</v>
          </cell>
          <cell r="BK3851" t="str">
            <v>No</v>
          </cell>
          <cell r="BL3851" t="str">
            <v>No</v>
          </cell>
        </row>
        <row r="3852">
          <cell r="AE3852">
            <v>365</v>
          </cell>
          <cell r="AF3852">
            <v>1</v>
          </cell>
          <cell r="AG3852">
            <v>1</v>
          </cell>
          <cell r="AH3852">
            <v>1</v>
          </cell>
          <cell r="AI3852">
            <v>1</v>
          </cell>
          <cell r="AJ3852">
            <v>0</v>
          </cell>
          <cell r="AL3852">
            <v>56</v>
          </cell>
          <cell r="AM3852">
            <v>223</v>
          </cell>
          <cell r="AO3852" t="str">
            <v>C-PUR-2022-00121 (Rider US4)</v>
          </cell>
          <cell r="AP3852">
            <v>4059</v>
          </cell>
          <cell r="AQ3852" t="str">
            <v>VA</v>
          </cell>
          <cell r="AR3852" t="str">
            <v>Virginia Electric and Power Company</v>
          </cell>
          <cell r="AS3852" t="str">
            <v>D</v>
          </cell>
          <cell r="AT3852" t="str">
            <v>Electric</v>
          </cell>
          <cell r="AU3852">
            <v>44775</v>
          </cell>
          <cell r="AV3852">
            <v>1030.2830000000001</v>
          </cell>
          <cell r="AW3852">
            <v>6.83</v>
          </cell>
          <cell r="AX3852">
            <v>9.35</v>
          </cell>
          <cell r="AY3852">
            <v>52.29</v>
          </cell>
          <cell r="AZ3852">
            <v>99114</v>
          </cell>
          <cell r="BA3852">
            <v>45022</v>
          </cell>
          <cell r="BB3852">
            <v>985.68700000000001</v>
          </cell>
          <cell r="BC3852">
            <v>6.83</v>
          </cell>
          <cell r="BD3852">
            <v>9.35</v>
          </cell>
          <cell r="BE3852">
            <v>52.29</v>
          </cell>
          <cell r="BF3852">
            <v>45443</v>
          </cell>
          <cell r="BG3852">
            <v>99112</v>
          </cell>
          <cell r="BH3852" t="str">
            <v>Average</v>
          </cell>
          <cell r="BI3852" t="str">
            <v>Limited-Issue Rider</v>
          </cell>
          <cell r="BJ3852" t="str">
            <v>Fully Litigated</v>
          </cell>
          <cell r="BK3852" t="str">
            <v>No</v>
          </cell>
          <cell r="BL3852" t="str">
            <v>No</v>
          </cell>
        </row>
        <row r="3853">
          <cell r="AE3853">
            <v>366</v>
          </cell>
          <cell r="AF3853">
            <v>1</v>
          </cell>
          <cell r="AG3853">
            <v>1</v>
          </cell>
          <cell r="AH3853">
            <v>1</v>
          </cell>
          <cell r="AI3853">
            <v>1</v>
          </cell>
          <cell r="AJ3853">
            <v>1</v>
          </cell>
          <cell r="AL3853">
            <v>56</v>
          </cell>
          <cell r="AM3853">
            <v>223</v>
          </cell>
          <cell r="AO3853" t="str">
            <v>C-PUR-2022-00126 (SAVE)</v>
          </cell>
          <cell r="AP3853">
            <v>4060</v>
          </cell>
          <cell r="AQ3853" t="str">
            <v>VA</v>
          </cell>
          <cell r="AR3853" t="str">
            <v>Columbia Gas of Virginia, Incorporated</v>
          </cell>
          <cell r="AS3853" t="str">
            <v>NI</v>
          </cell>
          <cell r="AT3853" t="str">
            <v>Natural Gas</v>
          </cell>
          <cell r="AU3853">
            <v>44788</v>
          </cell>
          <cell r="AV3853">
            <v>4029.0740000000001</v>
          </cell>
          <cell r="AW3853" t="str">
            <v>NA</v>
          </cell>
          <cell r="AX3853" t="str">
            <v>NA</v>
          </cell>
          <cell r="AY3853" t="str">
            <v>NA</v>
          </cell>
          <cell r="AZ3853">
            <v>41125.775000000001</v>
          </cell>
          <cell r="BA3853">
            <v>44866</v>
          </cell>
          <cell r="BB3853">
            <v>4029.0740000000001</v>
          </cell>
          <cell r="BC3853" t="str">
            <v>NA</v>
          </cell>
          <cell r="BD3853" t="str">
            <v>NA</v>
          </cell>
          <cell r="BE3853" t="str">
            <v>NA</v>
          </cell>
          <cell r="BG3853">
            <v>41125.775000000001</v>
          </cell>
          <cell r="BH3853" t="str">
            <v>Average</v>
          </cell>
          <cell r="BI3853" t="str">
            <v>Limited-Issue Rider</v>
          </cell>
          <cell r="BJ3853" t="str">
            <v>Fully Litigated</v>
          </cell>
          <cell r="BK3853" t="str">
            <v>No</v>
          </cell>
          <cell r="BL3853" t="str">
            <v>No</v>
          </cell>
        </row>
        <row r="3854">
          <cell r="AE3854">
            <v>366</v>
          </cell>
          <cell r="AF3854">
            <v>1</v>
          </cell>
          <cell r="AG3854">
            <v>1</v>
          </cell>
          <cell r="AH3854">
            <v>1</v>
          </cell>
          <cell r="AI3854">
            <v>1</v>
          </cell>
          <cell r="AJ3854">
            <v>0</v>
          </cell>
          <cell r="AL3854">
            <v>56</v>
          </cell>
          <cell r="AM3854">
            <v>223</v>
          </cell>
          <cell r="AO3854" t="str">
            <v>C-PUR-2022-00140 (Rider GT)</v>
          </cell>
          <cell r="AP3854">
            <v>4061</v>
          </cell>
          <cell r="AQ3854" t="str">
            <v>VA</v>
          </cell>
          <cell r="AR3854" t="str">
            <v>Virginia Electric and Power Company</v>
          </cell>
          <cell r="AS3854" t="str">
            <v>D</v>
          </cell>
          <cell r="AT3854" t="str">
            <v>Electric</v>
          </cell>
          <cell r="AU3854">
            <v>44789</v>
          </cell>
          <cell r="AV3854">
            <v>-40025</v>
          </cell>
          <cell r="AW3854">
            <v>6.83</v>
          </cell>
          <cell r="AX3854">
            <v>9.35</v>
          </cell>
          <cell r="AY3854">
            <v>52.29</v>
          </cell>
          <cell r="AZ3854">
            <v>114005</v>
          </cell>
          <cell r="BA3854">
            <v>45043</v>
          </cell>
          <cell r="BB3854">
            <v>-41190</v>
          </cell>
          <cell r="BC3854">
            <v>6.83</v>
          </cell>
          <cell r="BD3854">
            <v>9.35</v>
          </cell>
          <cell r="BE3854">
            <v>52.29</v>
          </cell>
          <cell r="BF3854">
            <v>45443</v>
          </cell>
          <cell r="BG3854">
            <v>114244</v>
          </cell>
          <cell r="BH3854" t="str">
            <v>Average</v>
          </cell>
          <cell r="BI3854" t="str">
            <v>Limited-Issue Rider</v>
          </cell>
          <cell r="BJ3854" t="str">
            <v>Fully Litigated</v>
          </cell>
          <cell r="BK3854" t="str">
            <v>No</v>
          </cell>
          <cell r="BL3854" t="str">
            <v>No</v>
          </cell>
        </row>
        <row r="3855">
          <cell r="AE3855">
            <v>366</v>
          </cell>
          <cell r="AF3855">
            <v>1</v>
          </cell>
          <cell r="AG3855">
            <v>1</v>
          </cell>
          <cell r="AH3855">
            <v>1</v>
          </cell>
          <cell r="AI3855">
            <v>1</v>
          </cell>
          <cell r="AJ3855">
            <v>0</v>
          </cell>
          <cell r="AL3855">
            <v>56</v>
          </cell>
          <cell r="AM3855">
            <v>223</v>
          </cell>
          <cell r="AO3855" t="str">
            <v>C-PUR-2022-00164 (Rder US-2)</v>
          </cell>
          <cell r="AP3855">
            <v>4078</v>
          </cell>
          <cell r="AQ3855" t="str">
            <v>VA</v>
          </cell>
          <cell r="AR3855" t="str">
            <v>Virginia Electric and Power Company</v>
          </cell>
          <cell r="AS3855" t="str">
            <v>D</v>
          </cell>
          <cell r="AT3855" t="str">
            <v>Electric</v>
          </cell>
          <cell r="AU3855">
            <v>44839</v>
          </cell>
          <cell r="AV3855">
            <v>-2405.11</v>
          </cell>
          <cell r="AW3855">
            <v>6.83</v>
          </cell>
          <cell r="AX3855">
            <v>9.35</v>
          </cell>
          <cell r="AY3855">
            <v>52.29</v>
          </cell>
          <cell r="AZ3855">
            <v>54383</v>
          </cell>
          <cell r="BA3855">
            <v>45089</v>
          </cell>
          <cell r="BB3855">
            <v>-2309.83</v>
          </cell>
          <cell r="BC3855">
            <v>6.83</v>
          </cell>
          <cell r="BD3855">
            <v>9.35</v>
          </cell>
          <cell r="BE3855">
            <v>52.29</v>
          </cell>
          <cell r="BF3855">
            <v>45535</v>
          </cell>
          <cell r="BG3855" t="str">
            <v>NA</v>
          </cell>
          <cell r="BH3855" t="str">
            <v>Average</v>
          </cell>
          <cell r="BI3855" t="str">
            <v>Limited-Issue Rider</v>
          </cell>
          <cell r="BJ3855" t="str">
            <v>Fully Litigated</v>
          </cell>
          <cell r="BK3855" t="str">
            <v>No</v>
          </cell>
          <cell r="BL3855" t="str">
            <v>No</v>
          </cell>
        </row>
        <row r="3856">
          <cell r="AE3856">
            <v>367</v>
          </cell>
          <cell r="AF3856">
            <v>1</v>
          </cell>
          <cell r="AG3856">
            <v>1</v>
          </cell>
          <cell r="AH3856">
            <v>1</v>
          </cell>
          <cell r="AI3856">
            <v>1</v>
          </cell>
          <cell r="AJ3856">
            <v>1</v>
          </cell>
          <cell r="AL3856">
            <v>56</v>
          </cell>
          <cell r="AM3856">
            <v>223</v>
          </cell>
          <cell r="AO3856" t="str">
            <v>C-PUR-2022-00161 (SAVE)</v>
          </cell>
          <cell r="AP3856">
            <v>4079</v>
          </cell>
          <cell r="AQ3856" t="str">
            <v>VA</v>
          </cell>
          <cell r="AR3856" t="str">
            <v>Washington Gas Light Company</v>
          </cell>
          <cell r="AS3856" t="str">
            <v>ALA</v>
          </cell>
          <cell r="AT3856" t="str">
            <v>Natural Gas</v>
          </cell>
          <cell r="AU3856">
            <v>44827</v>
          </cell>
          <cell r="AV3856">
            <v>5006.6450000000004</v>
          </cell>
          <cell r="AW3856" t="str">
            <v>NA</v>
          </cell>
          <cell r="AX3856" t="str">
            <v>NA</v>
          </cell>
          <cell r="AY3856" t="str">
            <v>NA</v>
          </cell>
          <cell r="AZ3856">
            <v>63048.542000000001</v>
          </cell>
          <cell r="BA3856">
            <v>44910</v>
          </cell>
          <cell r="BB3856">
            <v>5006.6450000000004</v>
          </cell>
          <cell r="BC3856" t="str">
            <v>NA</v>
          </cell>
          <cell r="BD3856" t="str">
            <v>NA</v>
          </cell>
          <cell r="BE3856" t="str">
            <v>NA</v>
          </cell>
          <cell r="BF3856">
            <v>45291</v>
          </cell>
          <cell r="BG3856">
            <v>63048.542000000001</v>
          </cell>
          <cell r="BH3856" t="str">
            <v>Average</v>
          </cell>
          <cell r="BI3856" t="str">
            <v>Limited-Issue Rider</v>
          </cell>
          <cell r="BJ3856" t="str">
            <v>Fully Litigated</v>
          </cell>
          <cell r="BK3856" t="str">
            <v>No</v>
          </cell>
          <cell r="BL3856" t="str">
            <v>No</v>
          </cell>
        </row>
        <row r="3857">
          <cell r="AE3857">
            <v>367</v>
          </cell>
          <cell r="AF3857">
            <v>1</v>
          </cell>
          <cell r="AG3857">
            <v>1</v>
          </cell>
          <cell r="AH3857">
            <v>1</v>
          </cell>
          <cell r="AI3857">
            <v>1</v>
          </cell>
          <cell r="AJ3857">
            <v>0</v>
          </cell>
          <cell r="AL3857">
            <v>56</v>
          </cell>
          <cell r="AM3857">
            <v>223</v>
          </cell>
          <cell r="AO3857" t="str">
            <v>C-PUR-2022-00124 (Rider CE)</v>
          </cell>
          <cell r="AP3857">
            <v>4081</v>
          </cell>
          <cell r="AQ3857" t="str">
            <v>VA</v>
          </cell>
          <cell r="AR3857" t="str">
            <v>Virginia Electric and Power Company</v>
          </cell>
          <cell r="AS3857" t="str">
            <v>D</v>
          </cell>
          <cell r="AT3857" t="str">
            <v>Electric</v>
          </cell>
          <cell r="AU3857">
            <v>44848</v>
          </cell>
          <cell r="AV3857">
            <v>18129</v>
          </cell>
          <cell r="AW3857">
            <v>6.83</v>
          </cell>
          <cell r="AX3857">
            <v>9.35</v>
          </cell>
          <cell r="AY3857">
            <v>52.29</v>
          </cell>
          <cell r="AZ3857">
            <v>1476069</v>
          </cell>
          <cell r="BA3857">
            <v>45030</v>
          </cell>
          <cell r="BB3857">
            <v>18129</v>
          </cell>
          <cell r="BC3857">
            <v>6.83</v>
          </cell>
          <cell r="BD3857">
            <v>9.35</v>
          </cell>
          <cell r="BE3857">
            <v>52.29</v>
          </cell>
          <cell r="BF3857">
            <v>45412</v>
          </cell>
          <cell r="BG3857">
            <v>1476069</v>
          </cell>
          <cell r="BH3857" t="str">
            <v>Average</v>
          </cell>
          <cell r="BI3857" t="str">
            <v>Limited-Issue Rider</v>
          </cell>
          <cell r="BJ3857" t="str">
            <v>Fully Litigated</v>
          </cell>
          <cell r="BK3857" t="str">
            <v>No</v>
          </cell>
          <cell r="BL3857" t="str">
            <v>No</v>
          </cell>
        </row>
        <row r="3858">
          <cell r="AE3858">
            <v>367</v>
          </cell>
          <cell r="AF3858">
            <v>1</v>
          </cell>
          <cell r="AG3858">
            <v>1</v>
          </cell>
          <cell r="AH3858">
            <v>1</v>
          </cell>
          <cell r="AI3858">
            <v>1</v>
          </cell>
          <cell r="AJ3858">
            <v>0</v>
          </cell>
          <cell r="AL3858">
            <v>56</v>
          </cell>
          <cell r="AM3858">
            <v>223</v>
          </cell>
          <cell r="AO3858" t="str">
            <v>C-PUR-2022-00162 (Rider SNA)</v>
          </cell>
          <cell r="AP3858">
            <v>4092</v>
          </cell>
          <cell r="AQ3858" t="str">
            <v>VA</v>
          </cell>
          <cell r="AR3858" t="str">
            <v>Virginia Electric and Power Company</v>
          </cell>
          <cell r="AS3858" t="str">
            <v>D</v>
          </cell>
          <cell r="AT3858" t="str">
            <v>Electric</v>
          </cell>
          <cell r="AU3858">
            <v>44840</v>
          </cell>
          <cell r="AV3858">
            <v>-56866.609000000004</v>
          </cell>
          <cell r="AW3858">
            <v>6.83</v>
          </cell>
          <cell r="AX3858">
            <v>9.35</v>
          </cell>
          <cell r="AY3858">
            <v>52.29</v>
          </cell>
          <cell r="AZ3858">
            <v>523910</v>
          </cell>
          <cell r="BA3858">
            <v>45092</v>
          </cell>
          <cell r="BB3858">
            <v>-56867.692000000003</v>
          </cell>
          <cell r="BC3858">
            <v>6.83</v>
          </cell>
          <cell r="BD3858">
            <v>9.35</v>
          </cell>
          <cell r="BE3858">
            <v>52.29</v>
          </cell>
          <cell r="BF3858">
            <v>45535</v>
          </cell>
          <cell r="BG3858">
            <v>523900</v>
          </cell>
          <cell r="BH3858" t="str">
            <v>Average</v>
          </cell>
          <cell r="BI3858" t="str">
            <v>Limited-Issue Rider</v>
          </cell>
          <cell r="BJ3858" t="str">
            <v>Fully Litigated</v>
          </cell>
          <cell r="BK3858" t="str">
            <v>No</v>
          </cell>
          <cell r="BL3858" t="str">
            <v>No</v>
          </cell>
        </row>
        <row r="3859">
          <cell r="AE3859">
            <v>368</v>
          </cell>
          <cell r="AF3859">
            <v>1</v>
          </cell>
          <cell r="AG3859">
            <v>1</v>
          </cell>
          <cell r="AH3859">
            <v>1</v>
          </cell>
          <cell r="AI3859">
            <v>1</v>
          </cell>
          <cell r="AJ3859">
            <v>1</v>
          </cell>
          <cell r="AL3859">
            <v>56</v>
          </cell>
          <cell r="AM3859">
            <v>223</v>
          </cell>
          <cell r="AO3859" t="str">
            <v>C-PUR-2022-00205 (Expedited)</v>
          </cell>
          <cell r="AP3859">
            <v>4095</v>
          </cell>
          <cell r="AQ3859" t="str">
            <v>VA</v>
          </cell>
          <cell r="AR3859" t="str">
            <v>Roanoke Gas Company</v>
          </cell>
          <cell r="AS3859" t="str">
            <v>RGCO</v>
          </cell>
          <cell r="AT3859" t="str">
            <v>Natural Gas</v>
          </cell>
          <cell r="AU3859">
            <v>44897</v>
          </cell>
          <cell r="AV3859">
            <v>8545.0480000000007</v>
          </cell>
          <cell r="AW3859">
            <v>7.02</v>
          </cell>
          <cell r="AX3859">
            <v>9.44</v>
          </cell>
          <cell r="AY3859">
            <v>59.01</v>
          </cell>
          <cell r="AZ3859">
            <v>176959.51800000001</v>
          </cell>
          <cell r="BA3859">
            <v>45279</v>
          </cell>
          <cell r="BB3859">
            <v>7450</v>
          </cell>
          <cell r="BC3859" t="str">
            <v>NA</v>
          </cell>
          <cell r="BD3859" t="str">
            <v>NA</v>
          </cell>
          <cell r="BE3859" t="str">
            <v>NA</v>
          </cell>
          <cell r="BF3859">
            <v>44834</v>
          </cell>
          <cell r="BG3859" t="str">
            <v>NA</v>
          </cell>
          <cell r="BI3859" t="str">
            <v>Distribution</v>
          </cell>
          <cell r="BJ3859" t="str">
            <v>Settled</v>
          </cell>
          <cell r="BK3859" t="str">
            <v>No</v>
          </cell>
          <cell r="BL3859" t="str">
            <v>Yes</v>
          </cell>
        </row>
        <row r="3860">
          <cell r="AE3860">
            <v>368</v>
          </cell>
          <cell r="AF3860">
            <v>1</v>
          </cell>
          <cell r="AG3860">
            <v>1</v>
          </cell>
          <cell r="AH3860">
            <v>1</v>
          </cell>
          <cell r="AI3860">
            <v>1</v>
          </cell>
          <cell r="AJ3860">
            <v>0</v>
          </cell>
          <cell r="AL3860">
            <v>56</v>
          </cell>
          <cell r="AM3860">
            <v>223</v>
          </cell>
          <cell r="AO3860" t="str">
            <v>C-PUR-2022-00187 (Rider OSW)</v>
          </cell>
          <cell r="AP3860">
            <v>4101</v>
          </cell>
          <cell r="AQ3860" t="str">
            <v>VA</v>
          </cell>
          <cell r="AR3860" t="str">
            <v>Virginia Electric and Power Company</v>
          </cell>
          <cell r="AS3860" t="str">
            <v>D</v>
          </cell>
          <cell r="AT3860" t="str">
            <v>Electric</v>
          </cell>
          <cell r="AU3860">
            <v>44866</v>
          </cell>
          <cell r="AV3860">
            <v>192294</v>
          </cell>
          <cell r="AW3860">
            <v>6.83</v>
          </cell>
          <cell r="AX3860">
            <v>9.35</v>
          </cell>
          <cell r="AY3860">
            <v>52.29</v>
          </cell>
          <cell r="AZ3860">
            <v>3178887</v>
          </cell>
          <cell r="BA3860">
            <v>45114</v>
          </cell>
          <cell r="BB3860">
            <v>192293</v>
          </cell>
          <cell r="BC3860">
            <v>6.83</v>
          </cell>
          <cell r="BD3860">
            <v>9.35</v>
          </cell>
          <cell r="BE3860">
            <v>52.29</v>
          </cell>
          <cell r="BF3860">
            <v>45535</v>
          </cell>
          <cell r="BG3860">
            <v>3178877</v>
          </cell>
          <cell r="BH3860" t="str">
            <v>Average</v>
          </cell>
          <cell r="BI3860" t="str">
            <v>Limited-Issue Rider</v>
          </cell>
          <cell r="BJ3860" t="str">
            <v>Fully Litigated</v>
          </cell>
          <cell r="BK3860" t="str">
            <v>No</v>
          </cell>
          <cell r="BL3860" t="str">
            <v>No</v>
          </cell>
        </row>
        <row r="3861">
          <cell r="AE3861">
            <v>368</v>
          </cell>
          <cell r="AF3861">
            <v>1</v>
          </cell>
          <cell r="AG3861">
            <v>1</v>
          </cell>
          <cell r="AH3861">
            <v>1</v>
          </cell>
          <cell r="AI3861">
            <v>1</v>
          </cell>
          <cell r="AJ3861">
            <v>0</v>
          </cell>
          <cell r="AL3861">
            <v>56</v>
          </cell>
          <cell r="AM3861">
            <v>223</v>
          </cell>
          <cell r="AO3861" t="str">
            <v>C-PUR-2022-00210 (Rider DSM)</v>
          </cell>
          <cell r="AP3861">
            <v>4106</v>
          </cell>
          <cell r="AQ3861" t="str">
            <v>VA</v>
          </cell>
          <cell r="AR3861" t="str">
            <v>Virginia Electric and Power Company</v>
          </cell>
          <cell r="AS3861" t="str">
            <v>D</v>
          </cell>
          <cell r="AT3861" t="str">
            <v>Electric</v>
          </cell>
          <cell r="AU3861">
            <v>44908</v>
          </cell>
          <cell r="AV3861">
            <v>16781.986000000001</v>
          </cell>
          <cell r="AW3861" t="str">
            <v>NA</v>
          </cell>
          <cell r="AX3861" t="str">
            <v>NA</v>
          </cell>
          <cell r="AY3861" t="str">
            <v>NA</v>
          </cell>
          <cell r="AZ3861" t="str">
            <v>NA</v>
          </cell>
          <cell r="BA3861">
            <v>45142</v>
          </cell>
          <cell r="BB3861">
            <v>16781.986000000001</v>
          </cell>
          <cell r="BC3861" t="str">
            <v>NA</v>
          </cell>
          <cell r="BD3861" t="str">
            <v>NA</v>
          </cell>
          <cell r="BE3861" t="str">
            <v>NA</v>
          </cell>
          <cell r="BF3861">
            <v>45535</v>
          </cell>
          <cell r="BG3861" t="str">
            <v>NA</v>
          </cell>
          <cell r="BI3861" t="str">
            <v>Limited-Issue Rider</v>
          </cell>
          <cell r="BJ3861" t="str">
            <v>Fully Litigated</v>
          </cell>
          <cell r="BK3861" t="str">
            <v>No</v>
          </cell>
          <cell r="BL3861" t="str">
            <v>No</v>
          </cell>
        </row>
        <row r="3862">
          <cell r="AE3862">
            <v>368</v>
          </cell>
          <cell r="AF3862">
            <v>1</v>
          </cell>
          <cell r="AG3862">
            <v>1</v>
          </cell>
          <cell r="AH3862">
            <v>1</v>
          </cell>
          <cell r="AI3862">
            <v>1</v>
          </cell>
          <cell r="AJ3862">
            <v>0</v>
          </cell>
          <cell r="AL3862">
            <v>56</v>
          </cell>
          <cell r="AM3862">
            <v>223</v>
          </cell>
          <cell r="AO3862" t="str">
            <v>C-PUR-2022-00150 (G-RAC)</v>
          </cell>
          <cell r="AP3862">
            <v>4127</v>
          </cell>
          <cell r="AQ3862" t="str">
            <v>VA</v>
          </cell>
          <cell r="AR3862" t="str">
            <v>Appalachian Power Company</v>
          </cell>
          <cell r="AS3862" t="str">
            <v>AEP</v>
          </cell>
          <cell r="AT3862" t="str">
            <v>Electric</v>
          </cell>
          <cell r="AU3862">
            <v>44895</v>
          </cell>
          <cell r="AV3862">
            <v>6895.8910000000005</v>
          </cell>
          <cell r="AW3862">
            <v>6.84</v>
          </cell>
          <cell r="AX3862">
            <v>9.1999999999999993</v>
          </cell>
          <cell r="AY3862">
            <v>48.78</v>
          </cell>
          <cell r="AZ3862">
            <v>163732.63700000002</v>
          </cell>
          <cell r="BA3862">
            <v>45141</v>
          </cell>
          <cell r="BB3862">
            <v>6809.9769999999999</v>
          </cell>
          <cell r="BC3862">
            <v>6.84</v>
          </cell>
          <cell r="BD3862">
            <v>9.1999999999999993</v>
          </cell>
          <cell r="BE3862">
            <v>48.78</v>
          </cell>
          <cell r="BG3862" t="str">
            <v>NA</v>
          </cell>
          <cell r="BI3862" t="str">
            <v>Limited-Issue Rider</v>
          </cell>
          <cell r="BJ3862" t="str">
            <v>Settled</v>
          </cell>
          <cell r="BK3862" t="str">
            <v>No</v>
          </cell>
          <cell r="BL3862" t="str">
            <v>No</v>
          </cell>
        </row>
        <row r="3863">
          <cell r="AE3863">
            <v>368</v>
          </cell>
          <cell r="AF3863">
            <v>1</v>
          </cell>
          <cell r="AG3863">
            <v>1</v>
          </cell>
          <cell r="AH3863">
            <v>1</v>
          </cell>
          <cell r="AI3863">
            <v>1</v>
          </cell>
          <cell r="AJ3863">
            <v>0</v>
          </cell>
          <cell r="AL3863">
            <v>56</v>
          </cell>
          <cell r="AM3863">
            <v>223</v>
          </cell>
          <cell r="AO3863" t="str">
            <v>C-PUR-2023-00005 (Rider E)</v>
          </cell>
          <cell r="AP3863">
            <v>4128</v>
          </cell>
          <cell r="AQ3863" t="str">
            <v>VA</v>
          </cell>
          <cell r="AR3863" t="str">
            <v>Virginia Electric and Power Company</v>
          </cell>
          <cell r="AS3863" t="str">
            <v>D</v>
          </cell>
          <cell r="AT3863" t="str">
            <v>Electric</v>
          </cell>
          <cell r="AU3863">
            <v>44950</v>
          </cell>
          <cell r="AV3863">
            <v>7838</v>
          </cell>
          <cell r="AW3863">
            <v>6.83</v>
          </cell>
          <cell r="AX3863">
            <v>9.35</v>
          </cell>
          <cell r="AY3863">
            <v>52.29</v>
          </cell>
          <cell r="AZ3863">
            <v>186064</v>
          </cell>
          <cell r="BA3863">
            <v>45180</v>
          </cell>
          <cell r="BB3863">
            <v>7836</v>
          </cell>
          <cell r="BC3863">
            <v>6.83</v>
          </cell>
          <cell r="BD3863">
            <v>9.35</v>
          </cell>
          <cell r="BE3863">
            <v>52.29</v>
          </cell>
          <cell r="BF3863">
            <v>45596</v>
          </cell>
          <cell r="BG3863">
            <v>186063</v>
          </cell>
          <cell r="BH3863" t="str">
            <v>Average</v>
          </cell>
          <cell r="BI3863" t="str">
            <v>Limited-Issue Rider</v>
          </cell>
          <cell r="BJ3863" t="str">
            <v>Fully Litigated</v>
          </cell>
          <cell r="BK3863" t="str">
            <v>No</v>
          </cell>
          <cell r="BL3863" t="str">
            <v>No</v>
          </cell>
        </row>
        <row r="3864">
          <cell r="AE3864">
            <v>368</v>
          </cell>
          <cell r="AF3864">
            <v>1</v>
          </cell>
          <cell r="AG3864">
            <v>1</v>
          </cell>
          <cell r="AH3864">
            <v>1</v>
          </cell>
          <cell r="AI3864">
            <v>1</v>
          </cell>
          <cell r="AJ3864">
            <v>0</v>
          </cell>
          <cell r="AL3864">
            <v>56</v>
          </cell>
          <cell r="AM3864">
            <v>223</v>
          </cell>
          <cell r="AO3864" t="str">
            <v>C-PUR-2022-00070*(RiderRGGI)</v>
          </cell>
          <cell r="AP3864">
            <v>4140</v>
          </cell>
          <cell r="AQ3864" t="str">
            <v>VA</v>
          </cell>
          <cell r="AR3864" t="str">
            <v>Virginia Electric and Power Company</v>
          </cell>
          <cell r="AS3864" t="str">
            <v>D</v>
          </cell>
          <cell r="AT3864" t="str">
            <v>Electric</v>
          </cell>
          <cell r="AU3864">
            <v>44909</v>
          </cell>
          <cell r="AV3864">
            <v>373214</v>
          </cell>
          <cell r="AW3864">
            <v>6.83</v>
          </cell>
          <cell r="AX3864">
            <v>9.35</v>
          </cell>
          <cell r="AY3864">
            <v>52.29</v>
          </cell>
          <cell r="AZ3864">
            <v>104713</v>
          </cell>
          <cell r="BA3864">
            <v>45119</v>
          </cell>
          <cell r="BB3864">
            <v>356581.24800000002</v>
          </cell>
          <cell r="BC3864">
            <v>6.83</v>
          </cell>
          <cell r="BD3864">
            <v>9.35</v>
          </cell>
          <cell r="BE3864">
            <v>52.29</v>
          </cell>
          <cell r="BF3864">
            <v>45535</v>
          </cell>
          <cell r="BG3864">
            <v>101122</v>
          </cell>
          <cell r="BH3864" t="str">
            <v>Average</v>
          </cell>
          <cell r="BI3864" t="str">
            <v>Limited-Issue Rider</v>
          </cell>
          <cell r="BJ3864" t="str">
            <v>Fully Litigated</v>
          </cell>
          <cell r="BK3864" t="str">
            <v>No</v>
          </cell>
          <cell r="BL3864" t="str">
            <v>No</v>
          </cell>
        </row>
        <row r="3865">
          <cell r="AE3865">
            <v>368</v>
          </cell>
          <cell r="AF3865">
            <v>1</v>
          </cell>
          <cell r="AG3865">
            <v>1</v>
          </cell>
          <cell r="AH3865">
            <v>1</v>
          </cell>
          <cell r="AI3865">
            <v>1</v>
          </cell>
          <cell r="AJ3865">
            <v>0</v>
          </cell>
          <cell r="AL3865">
            <v>56</v>
          </cell>
          <cell r="AM3865">
            <v>223</v>
          </cell>
          <cell r="AO3865" t="str">
            <v>C-PUR-2023-00022 (Rider CCR)</v>
          </cell>
          <cell r="AP3865">
            <v>4158</v>
          </cell>
          <cell r="AQ3865" t="str">
            <v>VA</v>
          </cell>
          <cell r="AR3865" t="str">
            <v>Virginia Electric and Power Company</v>
          </cell>
          <cell r="AS3865" t="str">
            <v>D</v>
          </cell>
          <cell r="AT3865" t="str">
            <v>Electric</v>
          </cell>
          <cell r="AU3865">
            <v>44985</v>
          </cell>
          <cell r="AV3865">
            <v>-36769.086000000003</v>
          </cell>
          <cell r="AW3865">
            <v>6.83</v>
          </cell>
          <cell r="AX3865">
            <v>9.35</v>
          </cell>
          <cell r="AY3865">
            <v>52.29</v>
          </cell>
          <cell r="AZ3865">
            <v>-10139</v>
          </cell>
          <cell r="BA3865">
            <v>45215</v>
          </cell>
          <cell r="BB3865">
            <v>-36769.065999999999</v>
          </cell>
          <cell r="BC3865">
            <v>6.83</v>
          </cell>
          <cell r="BD3865">
            <v>9.35</v>
          </cell>
          <cell r="BE3865">
            <v>52.29</v>
          </cell>
          <cell r="BF3865">
            <v>45626</v>
          </cell>
          <cell r="BG3865">
            <v>-10139</v>
          </cell>
          <cell r="BH3865" t="str">
            <v>Average</v>
          </cell>
          <cell r="BI3865" t="str">
            <v>Limited-Issue Rider</v>
          </cell>
          <cell r="BJ3865" t="str">
            <v>Fully Litigated</v>
          </cell>
          <cell r="BK3865" t="str">
            <v>No</v>
          </cell>
          <cell r="BL3865" t="str">
            <v>No</v>
          </cell>
        </row>
        <row r="3866">
          <cell r="AE3866">
            <v>368</v>
          </cell>
          <cell r="AF3866">
            <v>1</v>
          </cell>
          <cell r="AG3866">
            <v>1</v>
          </cell>
          <cell r="AH3866">
            <v>1</v>
          </cell>
          <cell r="AI3866">
            <v>1</v>
          </cell>
          <cell r="AJ3866">
            <v>0</v>
          </cell>
          <cell r="AL3866">
            <v>56</v>
          </cell>
          <cell r="AM3866">
            <v>223</v>
          </cell>
          <cell r="AO3866" t="str">
            <v>C-PUR-2023-00002</v>
          </cell>
          <cell r="AP3866">
            <v>4159</v>
          </cell>
          <cell r="AQ3866" t="str">
            <v>VA</v>
          </cell>
          <cell r="AR3866" t="str">
            <v>Appalachian Power Company</v>
          </cell>
          <cell r="AS3866" t="str">
            <v>AEP</v>
          </cell>
          <cell r="AT3866" t="str">
            <v>Electric</v>
          </cell>
          <cell r="AU3866">
            <v>45016</v>
          </cell>
          <cell r="AV3866">
            <v>212597.33199999999</v>
          </cell>
          <cell r="AW3866">
            <v>7.58</v>
          </cell>
          <cell r="AX3866">
            <v>10.6</v>
          </cell>
          <cell r="AY3866">
            <v>48.31</v>
          </cell>
          <cell r="AZ3866">
            <v>2932750.9020000002</v>
          </cell>
          <cell r="BA3866">
            <v>45260</v>
          </cell>
          <cell r="BB3866">
            <v>127300.105</v>
          </cell>
          <cell r="BC3866" t="str">
            <v>NA</v>
          </cell>
          <cell r="BD3866" t="str">
            <v>NA</v>
          </cell>
          <cell r="BE3866" t="str">
            <v>NA</v>
          </cell>
          <cell r="BF3866">
            <v>44926</v>
          </cell>
          <cell r="BG3866" t="str">
            <v>NA</v>
          </cell>
          <cell r="BI3866" t="str">
            <v>Vertically Integrated</v>
          </cell>
          <cell r="BJ3866" t="str">
            <v>Settled</v>
          </cell>
          <cell r="BK3866" t="str">
            <v>No</v>
          </cell>
          <cell r="BL3866" t="str">
            <v>No</v>
          </cell>
        </row>
        <row r="3867">
          <cell r="AE3867">
            <v>369</v>
          </cell>
          <cell r="AF3867">
            <v>1</v>
          </cell>
          <cell r="AG3867">
            <v>1</v>
          </cell>
          <cell r="AH3867">
            <v>1</v>
          </cell>
          <cell r="AI3867">
            <v>1</v>
          </cell>
          <cell r="AJ3867">
            <v>1</v>
          </cell>
          <cell r="AL3867">
            <v>56</v>
          </cell>
          <cell r="AM3867">
            <v>223</v>
          </cell>
          <cell r="AO3867" t="str">
            <v>C-PUR-2023-00056 (SAVE)</v>
          </cell>
          <cell r="AP3867">
            <v>4162</v>
          </cell>
          <cell r="AQ3867" t="str">
            <v>VA</v>
          </cell>
          <cell r="AR3867" t="str">
            <v>Roanoke Gas Company</v>
          </cell>
          <cell r="AS3867" t="str">
            <v>RGCO</v>
          </cell>
          <cell r="AT3867" t="str">
            <v>Natural Gas</v>
          </cell>
          <cell r="AU3867">
            <v>45016</v>
          </cell>
          <cell r="AV3867">
            <v>229.99700000000001</v>
          </cell>
          <cell r="AW3867">
            <v>7.3</v>
          </cell>
          <cell r="AX3867" t="str">
            <v>NA</v>
          </cell>
          <cell r="AY3867" t="str">
            <v>NA</v>
          </cell>
          <cell r="AZ3867">
            <v>2728.1330000000003</v>
          </cell>
          <cell r="BA3867">
            <v>45169</v>
          </cell>
          <cell r="BB3867">
            <v>217.892</v>
          </cell>
          <cell r="BC3867">
            <v>7.3</v>
          </cell>
          <cell r="BD3867" t="str">
            <v>NA</v>
          </cell>
          <cell r="BE3867" t="str">
            <v>NA</v>
          </cell>
          <cell r="BF3867">
            <v>45565</v>
          </cell>
          <cell r="BG3867">
            <v>2728.1330000000003</v>
          </cell>
          <cell r="BH3867" t="str">
            <v>Average</v>
          </cell>
          <cell r="BI3867" t="str">
            <v>Limited-Issue Rider</v>
          </cell>
          <cell r="BJ3867" t="str">
            <v>Fully Litigated</v>
          </cell>
          <cell r="BK3867" t="str">
            <v>No</v>
          </cell>
          <cell r="BL3867" t="str">
            <v>No</v>
          </cell>
        </row>
        <row r="3868">
          <cell r="AE3868">
            <v>369</v>
          </cell>
          <cell r="AF3868">
            <v>1</v>
          </cell>
          <cell r="AG3868">
            <v>1</v>
          </cell>
          <cell r="AH3868">
            <v>1</v>
          </cell>
          <cell r="AI3868">
            <v>1</v>
          </cell>
          <cell r="AJ3868">
            <v>0</v>
          </cell>
          <cell r="AL3868">
            <v>56</v>
          </cell>
          <cell r="AM3868">
            <v>223</v>
          </cell>
          <cell r="AO3868" t="str">
            <v>C-PUR-2021-00113(Roll in)</v>
          </cell>
          <cell r="AP3868">
            <v>4174</v>
          </cell>
          <cell r="AQ3868" t="str">
            <v>VA</v>
          </cell>
          <cell r="AR3868" t="str">
            <v>Virginia Electric and Power Company</v>
          </cell>
          <cell r="AS3868" t="str">
            <v>D</v>
          </cell>
          <cell r="AT3868" t="str">
            <v>Electric</v>
          </cell>
          <cell r="AU3868">
            <v>45047</v>
          </cell>
          <cell r="AV3868">
            <v>-54940</v>
          </cell>
          <cell r="AW3868" t="str">
            <v>NA</v>
          </cell>
          <cell r="AX3868" t="str">
            <v>NA</v>
          </cell>
          <cell r="AY3868" t="str">
            <v>NA</v>
          </cell>
          <cell r="AZ3868" t="str">
            <v>NA</v>
          </cell>
          <cell r="BA3868">
            <v>45047</v>
          </cell>
          <cell r="BB3868">
            <v>-54940</v>
          </cell>
          <cell r="BC3868" t="str">
            <v>NA</v>
          </cell>
          <cell r="BD3868" t="str">
            <v>NA</v>
          </cell>
          <cell r="BE3868" t="str">
            <v>NA</v>
          </cell>
          <cell r="BG3868" t="str">
            <v>NA</v>
          </cell>
          <cell r="BI3868" t="str">
            <v>Limited-Issue Rider</v>
          </cell>
          <cell r="BJ3868" t="str">
            <v>Fully Litigated</v>
          </cell>
          <cell r="BK3868" t="str">
            <v>No</v>
          </cell>
          <cell r="BL3868" t="str">
            <v>No</v>
          </cell>
        </row>
        <row r="3869">
          <cell r="AE3869">
            <v>369</v>
          </cell>
          <cell r="AF3869">
            <v>1</v>
          </cell>
          <cell r="AG3869">
            <v>1</v>
          </cell>
          <cell r="AH3869">
            <v>1</v>
          </cell>
          <cell r="AI3869">
            <v>1</v>
          </cell>
          <cell r="AJ3869">
            <v>0</v>
          </cell>
          <cell r="AL3869">
            <v>56</v>
          </cell>
          <cell r="AM3869">
            <v>223</v>
          </cell>
          <cell r="AO3869" t="str">
            <v>C-PUR-2021-00114 (Roll in)</v>
          </cell>
          <cell r="AP3869">
            <v>4175</v>
          </cell>
          <cell r="AQ3869" t="str">
            <v>VA</v>
          </cell>
          <cell r="AR3869" t="str">
            <v>Virginia Electric and Power Company</v>
          </cell>
          <cell r="AS3869" t="str">
            <v>D</v>
          </cell>
          <cell r="AT3869" t="str">
            <v>Electric</v>
          </cell>
          <cell r="AU3869">
            <v>45047</v>
          </cell>
          <cell r="AV3869">
            <v>-191292</v>
          </cell>
          <cell r="AW3869" t="str">
            <v>NA</v>
          </cell>
          <cell r="AX3869" t="str">
            <v>NA</v>
          </cell>
          <cell r="AY3869" t="str">
            <v>NA</v>
          </cell>
          <cell r="AZ3869" t="str">
            <v>NA</v>
          </cell>
          <cell r="BA3869">
            <v>45047</v>
          </cell>
          <cell r="BB3869">
            <v>-191292</v>
          </cell>
          <cell r="BC3869" t="str">
            <v>NA</v>
          </cell>
          <cell r="BD3869" t="str">
            <v>NA</v>
          </cell>
          <cell r="BE3869" t="str">
            <v>NA</v>
          </cell>
          <cell r="BG3869" t="str">
            <v>NA</v>
          </cell>
          <cell r="BI3869" t="str">
            <v>Limited-Issue Rider</v>
          </cell>
          <cell r="BJ3869" t="str">
            <v>Fully Litigated</v>
          </cell>
          <cell r="BK3869" t="str">
            <v>No</v>
          </cell>
          <cell r="BL3869" t="str">
            <v>No</v>
          </cell>
        </row>
        <row r="3870">
          <cell r="AE3870">
            <v>369</v>
          </cell>
          <cell r="AF3870">
            <v>1</v>
          </cell>
          <cell r="AG3870">
            <v>1</v>
          </cell>
          <cell r="AH3870">
            <v>1</v>
          </cell>
          <cell r="AI3870">
            <v>1</v>
          </cell>
          <cell r="AJ3870">
            <v>0</v>
          </cell>
          <cell r="AL3870">
            <v>56</v>
          </cell>
          <cell r="AM3870">
            <v>223</v>
          </cell>
          <cell r="AO3870" t="str">
            <v>C-PUR-2022-00090 (Roll in)</v>
          </cell>
          <cell r="AP3870">
            <v>4176</v>
          </cell>
          <cell r="AQ3870" t="str">
            <v>VA</v>
          </cell>
          <cell r="AR3870" t="str">
            <v>Virginia Electric and Power Company</v>
          </cell>
          <cell r="AS3870" t="str">
            <v>D</v>
          </cell>
          <cell r="AT3870" t="str">
            <v>Electric</v>
          </cell>
          <cell r="AU3870">
            <v>45047</v>
          </cell>
          <cell r="AV3870">
            <v>-105489</v>
          </cell>
          <cell r="AW3870" t="str">
            <v>NA</v>
          </cell>
          <cell r="AX3870" t="str">
            <v>NA</v>
          </cell>
          <cell r="AY3870" t="str">
            <v>NA</v>
          </cell>
          <cell r="AZ3870" t="str">
            <v>NA</v>
          </cell>
          <cell r="BA3870">
            <v>45047</v>
          </cell>
          <cell r="BB3870">
            <v>-105489</v>
          </cell>
          <cell r="BC3870" t="str">
            <v>NA</v>
          </cell>
          <cell r="BD3870" t="str">
            <v>NA</v>
          </cell>
          <cell r="BE3870" t="str">
            <v>NA</v>
          </cell>
          <cell r="BG3870" t="str">
            <v>NA</v>
          </cell>
          <cell r="BI3870" t="str">
            <v>Limited-Issue Rider</v>
          </cell>
          <cell r="BJ3870" t="str">
            <v>Fully Litigated</v>
          </cell>
          <cell r="BK3870" t="str">
            <v>No</v>
          </cell>
          <cell r="BL3870" t="str">
            <v>No</v>
          </cell>
        </row>
        <row r="3871">
          <cell r="AE3871">
            <v>369</v>
          </cell>
          <cell r="AF3871">
            <v>1</v>
          </cell>
          <cell r="AG3871">
            <v>1</v>
          </cell>
          <cell r="AH3871">
            <v>1</v>
          </cell>
          <cell r="AI3871">
            <v>1</v>
          </cell>
          <cell r="AJ3871">
            <v>0</v>
          </cell>
          <cell r="AL3871">
            <v>56</v>
          </cell>
          <cell r="AM3871">
            <v>223</v>
          </cell>
          <cell r="AO3871" t="str">
            <v>C-PUR-2023-00094 (Rider GV)</v>
          </cell>
          <cell r="AP3871">
            <v>4201</v>
          </cell>
          <cell r="AQ3871" t="str">
            <v>VA</v>
          </cell>
          <cell r="AR3871" t="str">
            <v>Virginia Electric and Power Company</v>
          </cell>
          <cell r="AS3871" t="str">
            <v>D</v>
          </cell>
          <cell r="AT3871" t="str">
            <v>Electric</v>
          </cell>
          <cell r="AU3871">
            <v>45078</v>
          </cell>
          <cell r="AV3871">
            <v>8247</v>
          </cell>
          <cell r="AW3871">
            <v>6.95</v>
          </cell>
          <cell r="AX3871">
            <v>9.6999999999999993</v>
          </cell>
          <cell r="AY3871">
            <v>50.33</v>
          </cell>
          <cell r="AZ3871">
            <v>860750</v>
          </cell>
          <cell r="BA3871">
            <v>45343</v>
          </cell>
          <cell r="BB3871">
            <v>4965</v>
          </cell>
          <cell r="BC3871">
            <v>6.95</v>
          </cell>
          <cell r="BD3871">
            <v>9.6999999999999993</v>
          </cell>
          <cell r="BE3871">
            <v>50.33</v>
          </cell>
          <cell r="BF3871">
            <v>46112</v>
          </cell>
          <cell r="BG3871">
            <v>860750</v>
          </cell>
          <cell r="BH3871" t="str">
            <v>Average</v>
          </cell>
          <cell r="BI3871" t="str">
            <v>Limited-Issue Rider</v>
          </cell>
          <cell r="BJ3871" t="str">
            <v>Fully Litigated</v>
          </cell>
          <cell r="BK3871" t="str">
            <v>Yes</v>
          </cell>
          <cell r="BL3871" t="str">
            <v>No</v>
          </cell>
        </row>
        <row r="3872">
          <cell r="AE3872">
            <v>369</v>
          </cell>
          <cell r="AF3872">
            <v>1</v>
          </cell>
          <cell r="AG3872">
            <v>1</v>
          </cell>
          <cell r="AH3872">
            <v>1</v>
          </cell>
          <cell r="AI3872">
            <v>1</v>
          </cell>
          <cell r="AJ3872">
            <v>0</v>
          </cell>
          <cell r="AL3872">
            <v>56</v>
          </cell>
          <cell r="AM3872">
            <v>223</v>
          </cell>
          <cell r="AO3872" t="str">
            <v>C-PUR-2023-00101</v>
          </cell>
          <cell r="AP3872">
            <v>4205</v>
          </cell>
          <cell r="AQ3872" t="str">
            <v>VA</v>
          </cell>
          <cell r="AR3872" t="str">
            <v>Virginia Electric and Power Company</v>
          </cell>
          <cell r="AS3872" t="str">
            <v>D</v>
          </cell>
          <cell r="AT3872" t="str">
            <v>Electric</v>
          </cell>
          <cell r="AU3872">
            <v>45110</v>
          </cell>
          <cell r="AV3872">
            <v>104605</v>
          </cell>
          <cell r="AW3872">
            <v>7.05</v>
          </cell>
          <cell r="AX3872">
            <v>9.6999999999999993</v>
          </cell>
          <cell r="AY3872">
            <v>52.1</v>
          </cell>
          <cell r="AZ3872">
            <v>14150554</v>
          </cell>
          <cell r="BA3872">
            <v>45350</v>
          </cell>
          <cell r="BB3872">
            <v>0</v>
          </cell>
          <cell r="BC3872">
            <v>7.05</v>
          </cell>
          <cell r="BD3872">
            <v>9.6999999999999993</v>
          </cell>
          <cell r="BE3872" t="str">
            <v>NA</v>
          </cell>
          <cell r="BF3872">
            <v>46022</v>
          </cell>
          <cell r="BG3872" t="str">
            <v>NA</v>
          </cell>
          <cell r="BH3872" t="str">
            <v>Average</v>
          </cell>
          <cell r="BI3872" t="str">
            <v>Vertically Integrated</v>
          </cell>
          <cell r="BJ3872" t="str">
            <v>Settled</v>
          </cell>
          <cell r="BK3872" t="str">
            <v>Yes</v>
          </cell>
          <cell r="BL3872" t="str">
            <v>No</v>
          </cell>
        </row>
        <row r="3873">
          <cell r="AE3873">
            <v>370</v>
          </cell>
          <cell r="AF3873">
            <v>1</v>
          </cell>
          <cell r="AG3873">
            <v>1</v>
          </cell>
          <cell r="AH3873">
            <v>1</v>
          </cell>
          <cell r="AI3873">
            <v>1</v>
          </cell>
          <cell r="AJ3873">
            <v>1</v>
          </cell>
          <cell r="AL3873">
            <v>56</v>
          </cell>
          <cell r="AM3873">
            <v>223</v>
          </cell>
          <cell r="AO3873" t="str">
            <v>C-PUR-2023-00095 (Rider RNG)</v>
          </cell>
          <cell r="AP3873">
            <v>4223</v>
          </cell>
          <cell r="AQ3873" t="str">
            <v>VA</v>
          </cell>
          <cell r="AR3873" t="str">
            <v>Roanoke Gas Company</v>
          </cell>
          <cell r="AS3873" t="str">
            <v>RGCO</v>
          </cell>
          <cell r="AT3873" t="str">
            <v>Natural Gas</v>
          </cell>
          <cell r="AU3873">
            <v>45076</v>
          </cell>
          <cell r="AV3873">
            <v>1516.296</v>
          </cell>
          <cell r="AW3873">
            <v>7.9</v>
          </cell>
          <cell r="AX3873">
            <v>10.44</v>
          </cell>
          <cell r="AY3873">
            <v>59.63</v>
          </cell>
          <cell r="AZ3873">
            <v>7767.3630000000003</v>
          </cell>
          <cell r="BA3873">
            <v>45170</v>
          </cell>
          <cell r="BB3873">
            <v>1399.6590000000001</v>
          </cell>
          <cell r="BC3873">
            <v>7.9</v>
          </cell>
          <cell r="BD3873">
            <v>10.44</v>
          </cell>
          <cell r="BE3873">
            <v>59.63</v>
          </cell>
          <cell r="BF3873">
            <v>45565</v>
          </cell>
          <cell r="BG3873">
            <v>7834.607</v>
          </cell>
          <cell r="BH3873" t="str">
            <v>Average</v>
          </cell>
          <cell r="BI3873" t="str">
            <v>Limited-Issue Rider</v>
          </cell>
          <cell r="BJ3873" t="str">
            <v>Fully Litigated</v>
          </cell>
          <cell r="BK3873" t="str">
            <v>No</v>
          </cell>
          <cell r="BL3873" t="str">
            <v>No</v>
          </cell>
        </row>
        <row r="3874">
          <cell r="AE3874">
            <v>370</v>
          </cell>
          <cell r="AF3874">
            <v>1</v>
          </cell>
          <cell r="AG3874">
            <v>1</v>
          </cell>
          <cell r="AH3874">
            <v>1</v>
          </cell>
          <cell r="AI3874">
            <v>1</v>
          </cell>
          <cell r="AJ3874">
            <v>0</v>
          </cell>
          <cell r="AL3874">
            <v>56</v>
          </cell>
          <cell r="AM3874">
            <v>223</v>
          </cell>
          <cell r="AO3874" t="str">
            <v>C-PUR-2023-00136 (Rider GT)</v>
          </cell>
          <cell r="AP3874">
            <v>4229</v>
          </cell>
          <cell r="AQ3874" t="str">
            <v>VA</v>
          </cell>
          <cell r="AR3874" t="str">
            <v>Virginia Electric and Power Company</v>
          </cell>
          <cell r="AS3874" t="str">
            <v>D</v>
          </cell>
          <cell r="AT3874" t="str">
            <v>Electric</v>
          </cell>
          <cell r="AU3874">
            <v>45139</v>
          </cell>
          <cell r="AV3874">
            <v>130389.292</v>
          </cell>
          <cell r="AW3874">
            <v>7.05</v>
          </cell>
          <cell r="AX3874">
            <v>9.6999999999999993</v>
          </cell>
          <cell r="AY3874">
            <v>52.1</v>
          </cell>
          <cell r="AZ3874">
            <v>547961</v>
          </cell>
          <cell r="BA3874">
            <v>45413</v>
          </cell>
          <cell r="BB3874">
            <v>130389.292</v>
          </cell>
          <cell r="BC3874">
            <v>7.05</v>
          </cell>
          <cell r="BD3874">
            <v>9.6999999999999993</v>
          </cell>
          <cell r="BE3874">
            <v>52.1</v>
          </cell>
          <cell r="BF3874">
            <v>45808</v>
          </cell>
          <cell r="BG3874">
            <v>547961</v>
          </cell>
          <cell r="BH3874" t="str">
            <v>Average</v>
          </cell>
          <cell r="BI3874" t="str">
            <v>Limited-Issue Rider</v>
          </cell>
          <cell r="BJ3874" t="str">
            <v>Fully Litigated</v>
          </cell>
          <cell r="BK3874" t="str">
            <v>No</v>
          </cell>
          <cell r="BL3874" t="str">
            <v>No</v>
          </cell>
        </row>
        <row r="3875">
          <cell r="AE3875">
            <v>370</v>
          </cell>
          <cell r="AF3875">
            <v>1</v>
          </cell>
          <cell r="AG3875">
            <v>1</v>
          </cell>
          <cell r="AH3875">
            <v>1</v>
          </cell>
          <cell r="AI3875">
            <v>1</v>
          </cell>
          <cell r="AJ3875">
            <v>0</v>
          </cell>
          <cell r="AL3875">
            <v>56</v>
          </cell>
          <cell r="AM3875">
            <v>223</v>
          </cell>
          <cell r="AO3875" t="str">
            <v>C-PUR-2023-00137 (Rider US 3)</v>
          </cell>
          <cell r="AP3875">
            <v>4230</v>
          </cell>
          <cell r="AQ3875" t="str">
            <v>VA</v>
          </cell>
          <cell r="AR3875" t="str">
            <v>Virginia Electric and Power Company</v>
          </cell>
          <cell r="AS3875" t="str">
            <v>D</v>
          </cell>
          <cell r="AT3875" t="str">
            <v>Electric</v>
          </cell>
          <cell r="AU3875">
            <v>45139</v>
          </cell>
          <cell r="AV3875">
            <v>-3730.576</v>
          </cell>
          <cell r="AW3875">
            <v>7.05</v>
          </cell>
          <cell r="AX3875">
            <v>9.6999999999999993</v>
          </cell>
          <cell r="AY3875">
            <v>52.1</v>
          </cell>
          <cell r="AZ3875">
            <v>234957</v>
          </cell>
          <cell r="BA3875">
            <v>45411</v>
          </cell>
          <cell r="BB3875">
            <v>-3731</v>
          </cell>
          <cell r="BC3875">
            <v>7.05</v>
          </cell>
          <cell r="BD3875">
            <v>9.6999999999999993</v>
          </cell>
          <cell r="BE3875">
            <v>52.1</v>
          </cell>
          <cell r="BF3875">
            <v>45808</v>
          </cell>
          <cell r="BG3875">
            <v>234957</v>
          </cell>
          <cell r="BH3875" t="str">
            <v>Average</v>
          </cell>
          <cell r="BI3875" t="str">
            <v>Limited-Issue Rider</v>
          </cell>
          <cell r="BJ3875" t="str">
            <v>Fully Litigated</v>
          </cell>
          <cell r="BK3875" t="str">
            <v>No</v>
          </cell>
          <cell r="BL3875" t="str">
            <v>No</v>
          </cell>
        </row>
        <row r="3876">
          <cell r="AE3876">
            <v>370</v>
          </cell>
          <cell r="AF3876">
            <v>1</v>
          </cell>
          <cell r="AG3876">
            <v>1</v>
          </cell>
          <cell r="AH3876">
            <v>1</v>
          </cell>
          <cell r="AI3876">
            <v>1</v>
          </cell>
          <cell r="AJ3876">
            <v>0</v>
          </cell>
          <cell r="AL3876">
            <v>56</v>
          </cell>
          <cell r="AM3876">
            <v>223</v>
          </cell>
          <cell r="AO3876" t="str">
            <v>C-PUR-2023-00138 (Rider US 4)</v>
          </cell>
          <cell r="AP3876">
            <v>4231</v>
          </cell>
          <cell r="AQ3876" t="str">
            <v>VA</v>
          </cell>
          <cell r="AR3876" t="str">
            <v>Virginia Electric and Power Company</v>
          </cell>
          <cell r="AS3876" t="str">
            <v>D</v>
          </cell>
          <cell r="AT3876" t="str">
            <v>Electric</v>
          </cell>
          <cell r="AU3876">
            <v>45139</v>
          </cell>
          <cell r="AV3876">
            <v>-2273.2860000000001</v>
          </cell>
          <cell r="AW3876">
            <v>7.05</v>
          </cell>
          <cell r="AX3876">
            <v>9.6999999999999993</v>
          </cell>
          <cell r="AY3876">
            <v>52.1</v>
          </cell>
          <cell r="AZ3876">
            <v>91352</v>
          </cell>
          <cell r="BA3876">
            <v>45411</v>
          </cell>
          <cell r="BB3876">
            <v>-2273.2860000000001</v>
          </cell>
          <cell r="BC3876">
            <v>7.05</v>
          </cell>
          <cell r="BD3876">
            <v>9.6999999999999993</v>
          </cell>
          <cell r="BE3876">
            <v>52.1</v>
          </cell>
          <cell r="BF3876">
            <v>45808</v>
          </cell>
          <cell r="BG3876">
            <v>91352</v>
          </cell>
          <cell r="BH3876" t="str">
            <v>Average</v>
          </cell>
          <cell r="BI3876" t="str">
            <v>Limited-Issue Rider</v>
          </cell>
          <cell r="BJ3876" t="str">
            <v>Fully Litigated</v>
          </cell>
          <cell r="BK3876" t="str">
            <v>No</v>
          </cell>
          <cell r="BL3876" t="str">
            <v>No</v>
          </cell>
        </row>
        <row r="3877">
          <cell r="AE3877">
            <v>371</v>
          </cell>
          <cell r="AF3877">
            <v>1</v>
          </cell>
          <cell r="AG3877">
            <v>1</v>
          </cell>
          <cell r="AH3877">
            <v>1</v>
          </cell>
          <cell r="AI3877">
            <v>1</v>
          </cell>
          <cell r="AJ3877">
            <v>1</v>
          </cell>
          <cell r="AL3877">
            <v>56</v>
          </cell>
          <cell r="AM3877">
            <v>223</v>
          </cell>
          <cell r="AO3877" t="str">
            <v>C-PUR-2023-00119 (SAVE)</v>
          </cell>
          <cell r="AP3877">
            <v>4233</v>
          </cell>
          <cell r="AQ3877" t="str">
            <v>VA</v>
          </cell>
          <cell r="AR3877" t="str">
            <v>Columbia Gas of Virginia, Incorporated</v>
          </cell>
          <cell r="AS3877" t="str">
            <v>NI</v>
          </cell>
          <cell r="AT3877" t="str">
            <v>Natural Gas</v>
          </cell>
          <cell r="AU3877">
            <v>45153</v>
          </cell>
          <cell r="AV3877">
            <v>7854.9430000000002</v>
          </cell>
          <cell r="AW3877">
            <v>6.69</v>
          </cell>
          <cell r="AX3877">
            <v>9.6999999999999993</v>
          </cell>
          <cell r="AY3877" t="str">
            <v>NA</v>
          </cell>
          <cell r="AZ3877">
            <v>112934.17200000001</v>
          </cell>
          <cell r="BA3877">
            <v>45266</v>
          </cell>
          <cell r="BB3877">
            <v>7854.9430000000002</v>
          </cell>
          <cell r="BC3877">
            <v>6.69</v>
          </cell>
          <cell r="BD3877">
            <v>9.6999999999999993</v>
          </cell>
          <cell r="BE3877" t="str">
            <v>NA</v>
          </cell>
          <cell r="BF3877">
            <v>45657</v>
          </cell>
          <cell r="BG3877">
            <v>112933.81300000001</v>
          </cell>
          <cell r="BH3877" t="str">
            <v>Average</v>
          </cell>
          <cell r="BI3877" t="str">
            <v>Limited-Issue Rider</v>
          </cell>
          <cell r="BJ3877" t="str">
            <v>Fully Litigated</v>
          </cell>
          <cell r="BK3877" t="str">
            <v>No</v>
          </cell>
          <cell r="BL3877" t="str">
            <v>No</v>
          </cell>
        </row>
        <row r="3878">
          <cell r="AE3878">
            <v>371</v>
          </cell>
          <cell r="AF3878">
            <v>1</v>
          </cell>
          <cell r="AG3878">
            <v>1</v>
          </cell>
          <cell r="AH3878">
            <v>1</v>
          </cell>
          <cell r="AI3878">
            <v>1</v>
          </cell>
          <cell r="AJ3878">
            <v>0</v>
          </cell>
          <cell r="AL3878">
            <v>56</v>
          </cell>
          <cell r="AM3878">
            <v>223</v>
          </cell>
          <cell r="AO3878" t="str">
            <v>C-PUR-2023-00001 (RPS-RAC)</v>
          </cell>
          <cell r="AP3878">
            <v>4242</v>
          </cell>
          <cell r="AQ3878" t="str">
            <v>VA</v>
          </cell>
          <cell r="AR3878" t="str">
            <v>Appalachian Power Company</v>
          </cell>
          <cell r="AS3878" t="str">
            <v>AEP</v>
          </cell>
          <cell r="AT3878" t="str">
            <v>Electric</v>
          </cell>
          <cell r="AU3878">
            <v>45000</v>
          </cell>
          <cell r="AV3878">
            <v>-8891.5879999999997</v>
          </cell>
          <cell r="AW3878">
            <v>6.84</v>
          </cell>
          <cell r="AX3878">
            <v>9.1999999999999993</v>
          </cell>
          <cell r="AY3878">
            <v>49.78</v>
          </cell>
          <cell r="AZ3878">
            <v>5355.0370000000003</v>
          </cell>
          <cell r="BA3878">
            <v>45176</v>
          </cell>
          <cell r="BB3878">
            <v>-15695.793</v>
          </cell>
          <cell r="BC3878">
            <v>6.84</v>
          </cell>
          <cell r="BD3878">
            <v>9.1999999999999993</v>
          </cell>
          <cell r="BE3878">
            <v>49.78</v>
          </cell>
          <cell r="BF3878">
            <v>45565</v>
          </cell>
          <cell r="BG3878">
            <v>5355.0370000000003</v>
          </cell>
          <cell r="BH3878" t="str">
            <v>Average</v>
          </cell>
          <cell r="BI3878" t="str">
            <v>Limited-Issue Rider</v>
          </cell>
          <cell r="BJ3878" t="str">
            <v>Fully Litigated</v>
          </cell>
          <cell r="BK3878" t="str">
            <v>No</v>
          </cell>
          <cell r="BL3878" t="str">
            <v>No</v>
          </cell>
        </row>
        <row r="3879">
          <cell r="AE3879">
            <v>372</v>
          </cell>
          <cell r="AF3879">
            <v>1</v>
          </cell>
          <cell r="AG3879">
            <v>1</v>
          </cell>
          <cell r="AH3879">
            <v>1</v>
          </cell>
          <cell r="AI3879">
            <v>1</v>
          </cell>
          <cell r="AJ3879">
            <v>1</v>
          </cell>
          <cell r="AL3879">
            <v>56</v>
          </cell>
          <cell r="AM3879">
            <v>223</v>
          </cell>
          <cell r="AO3879" t="str">
            <v>C-PUR-2023-00167 (SAVE)</v>
          </cell>
          <cell r="AP3879">
            <v>4252</v>
          </cell>
          <cell r="AQ3879" t="str">
            <v>VA</v>
          </cell>
          <cell r="AR3879" t="str">
            <v>Washington Gas Light Company</v>
          </cell>
          <cell r="AS3879" t="str">
            <v>ALA</v>
          </cell>
          <cell r="AT3879" t="str">
            <v>Natural Gas</v>
          </cell>
          <cell r="AU3879">
            <v>45187</v>
          </cell>
          <cell r="AV3879">
            <v>22450.868000000002</v>
          </cell>
          <cell r="AW3879">
            <v>7.15</v>
          </cell>
          <cell r="AX3879">
            <v>9.65</v>
          </cell>
          <cell r="AY3879">
            <v>52.53</v>
          </cell>
          <cell r="AZ3879">
            <v>168696.323</v>
          </cell>
          <cell r="BA3879">
            <v>45279</v>
          </cell>
          <cell r="BB3879">
            <v>22450.868000000002</v>
          </cell>
          <cell r="BC3879">
            <v>7.15</v>
          </cell>
          <cell r="BD3879">
            <v>9.65</v>
          </cell>
          <cell r="BE3879">
            <v>52.53</v>
          </cell>
          <cell r="BF3879">
            <v>45657</v>
          </cell>
          <cell r="BG3879">
            <v>168696.323</v>
          </cell>
          <cell r="BH3879" t="str">
            <v>Average</v>
          </cell>
          <cell r="BI3879" t="str">
            <v>Limited-Issue Rider</v>
          </cell>
          <cell r="BJ3879" t="str">
            <v>Fully Litigated</v>
          </cell>
          <cell r="BK3879" t="str">
            <v>No</v>
          </cell>
          <cell r="BL3879" t="str">
            <v>No</v>
          </cell>
        </row>
        <row r="3880">
          <cell r="AE3880">
            <v>373</v>
          </cell>
          <cell r="AF3880">
            <v>1</v>
          </cell>
          <cell r="AG3880">
            <v>1</v>
          </cell>
          <cell r="AH3880">
            <v>1</v>
          </cell>
          <cell r="AI3880">
            <v>1</v>
          </cell>
          <cell r="AJ3880">
            <v>1</v>
          </cell>
          <cell r="AL3880">
            <v>56</v>
          </cell>
          <cell r="AM3880">
            <v>223</v>
          </cell>
          <cell r="AO3880" t="str">
            <v>C-PUR-2023-00180 (SAVE)</v>
          </cell>
          <cell r="AP3880">
            <v>4262</v>
          </cell>
          <cell r="AQ3880" t="str">
            <v>VA</v>
          </cell>
          <cell r="AR3880" t="str">
            <v>Virginia Natural Gas, Inc.</v>
          </cell>
          <cell r="AS3880" t="str">
            <v>SO</v>
          </cell>
          <cell r="AT3880" t="str">
            <v>Natural Gas</v>
          </cell>
          <cell r="AU3880">
            <v>45198</v>
          </cell>
          <cell r="AV3880">
            <v>6612.4930000000004</v>
          </cell>
          <cell r="AW3880">
            <v>6.89</v>
          </cell>
          <cell r="AX3880">
            <v>9.6999999999999993</v>
          </cell>
          <cell r="AY3880">
            <v>49.06</v>
          </cell>
          <cell r="AZ3880">
            <v>107088.273</v>
          </cell>
          <cell r="BA3880">
            <v>45272</v>
          </cell>
          <cell r="BB3880">
            <v>6488.451</v>
          </cell>
          <cell r="BC3880">
            <v>6.89</v>
          </cell>
          <cell r="BD3880">
            <v>9.6999999999999993</v>
          </cell>
          <cell r="BE3880">
            <v>49.06</v>
          </cell>
          <cell r="BF3880">
            <v>45657</v>
          </cell>
          <cell r="BG3880">
            <v>106641.18400000001</v>
          </cell>
          <cell r="BH3880" t="str">
            <v>Average</v>
          </cell>
          <cell r="BI3880" t="str">
            <v>Limited-Issue Rider</v>
          </cell>
          <cell r="BJ3880" t="str">
            <v>Fully Litigated</v>
          </cell>
          <cell r="BK3880" t="str">
            <v>No</v>
          </cell>
          <cell r="BL3880" t="str">
            <v>No</v>
          </cell>
        </row>
        <row r="3881">
          <cell r="AE3881">
            <v>373</v>
          </cell>
          <cell r="AF3881">
            <v>1</v>
          </cell>
          <cell r="AG3881">
            <v>1</v>
          </cell>
          <cell r="AH3881">
            <v>1</v>
          </cell>
          <cell r="AI3881">
            <v>1</v>
          </cell>
          <cell r="AJ3881">
            <v>0</v>
          </cell>
          <cell r="AL3881">
            <v>56</v>
          </cell>
          <cell r="AM3881">
            <v>223</v>
          </cell>
          <cell r="AO3881" t="str">
            <v>C-PUR-2023-00142 (Rider CE)</v>
          </cell>
          <cell r="AP3881">
            <v>4264</v>
          </cell>
          <cell r="AQ3881" t="str">
            <v>VA</v>
          </cell>
          <cell r="AR3881" t="str">
            <v>Virginia Electric and Power Company</v>
          </cell>
          <cell r="AS3881" t="str">
            <v>D</v>
          </cell>
          <cell r="AT3881" t="str">
            <v>Electric</v>
          </cell>
          <cell r="AU3881">
            <v>45202</v>
          </cell>
          <cell r="AV3881">
            <v>47522.486000000004</v>
          </cell>
          <cell r="AW3881">
            <v>7.05</v>
          </cell>
          <cell r="AX3881">
            <v>9.6999999999999993</v>
          </cell>
          <cell r="AY3881">
            <v>52.1</v>
          </cell>
          <cell r="AZ3881">
            <v>2254856</v>
          </cell>
          <cell r="BA3881">
            <v>45380</v>
          </cell>
          <cell r="BB3881">
            <v>44126</v>
          </cell>
          <cell r="BC3881">
            <v>7.05</v>
          </cell>
          <cell r="BD3881">
            <v>9.6999999999999993</v>
          </cell>
          <cell r="BE3881">
            <v>52.1</v>
          </cell>
          <cell r="BF3881">
            <v>45777</v>
          </cell>
          <cell r="BG3881" t="str">
            <v>NA</v>
          </cell>
          <cell r="BH3881" t="str">
            <v>Average</v>
          </cell>
          <cell r="BI3881" t="str">
            <v>Limited-Issue Rider</v>
          </cell>
          <cell r="BJ3881" t="str">
            <v>Fully Litigated</v>
          </cell>
          <cell r="BK3881" t="str">
            <v>No</v>
          </cell>
          <cell r="BL3881" t="str">
            <v>No</v>
          </cell>
        </row>
        <row r="3882">
          <cell r="AE3882">
            <v>373</v>
          </cell>
          <cell r="AF3882">
            <v>1</v>
          </cell>
          <cell r="AG3882">
            <v>1</v>
          </cell>
          <cell r="AH3882">
            <v>1</v>
          </cell>
          <cell r="AI3882">
            <v>1</v>
          </cell>
          <cell r="AJ3882">
            <v>0</v>
          </cell>
          <cell r="AL3882">
            <v>56</v>
          </cell>
          <cell r="AM3882">
            <v>223</v>
          </cell>
          <cell r="AO3882" t="str">
            <v>C-PUR-2023-00171 (Rider SNA)</v>
          </cell>
          <cell r="AP3882">
            <v>4265</v>
          </cell>
          <cell r="AQ3882" t="str">
            <v>VA</v>
          </cell>
          <cell r="AR3882" t="str">
            <v>Virginia Electric and Power Company</v>
          </cell>
          <cell r="AS3882" t="str">
            <v>D</v>
          </cell>
          <cell r="AT3882" t="str">
            <v>Electric</v>
          </cell>
          <cell r="AU3882">
            <v>45202</v>
          </cell>
          <cell r="AV3882">
            <v>45144.697</v>
          </cell>
          <cell r="AW3882">
            <v>7.05</v>
          </cell>
          <cell r="AX3882">
            <v>9.6999999999999993</v>
          </cell>
          <cell r="AY3882">
            <v>52.1</v>
          </cell>
          <cell r="AZ3882">
            <v>790970</v>
          </cell>
          <cell r="BA3882">
            <v>45476</v>
          </cell>
          <cell r="BB3882">
            <v>18787.691999999999</v>
          </cell>
          <cell r="BC3882">
            <v>7.05</v>
          </cell>
          <cell r="BD3882">
            <v>9.6999999999999993</v>
          </cell>
          <cell r="BE3882">
            <v>52.1</v>
          </cell>
          <cell r="BF3882">
            <v>45900</v>
          </cell>
          <cell r="BG3882">
            <v>694739</v>
          </cell>
          <cell r="BH3882" t="str">
            <v>Average</v>
          </cell>
          <cell r="BI3882" t="str">
            <v>Limited-Issue Rider</v>
          </cell>
          <cell r="BJ3882" t="str">
            <v>Fully Litigated</v>
          </cell>
          <cell r="BK3882" t="str">
            <v>No</v>
          </cell>
          <cell r="BL3882" t="str">
            <v>No</v>
          </cell>
        </row>
        <row r="3883">
          <cell r="AE3883">
            <v>373</v>
          </cell>
          <cell r="AF3883">
            <v>1</v>
          </cell>
          <cell r="AG3883">
            <v>1</v>
          </cell>
          <cell r="AH3883">
            <v>1</v>
          </cell>
          <cell r="AI3883">
            <v>1</v>
          </cell>
          <cell r="AJ3883">
            <v>0</v>
          </cell>
          <cell r="AL3883">
            <v>56</v>
          </cell>
          <cell r="AM3883">
            <v>223</v>
          </cell>
          <cell r="AO3883" t="str">
            <v>C-PUR-2023-00172 (Rider U)</v>
          </cell>
          <cell r="AP3883">
            <v>4266</v>
          </cell>
          <cell r="AQ3883" t="str">
            <v>VA</v>
          </cell>
          <cell r="AR3883" t="str">
            <v>Virginia Electric and Power Company</v>
          </cell>
          <cell r="AS3883" t="str">
            <v>D</v>
          </cell>
          <cell r="AT3883" t="str">
            <v>Electric</v>
          </cell>
          <cell r="AU3883">
            <v>45202</v>
          </cell>
          <cell r="AV3883">
            <v>75286.072</v>
          </cell>
          <cell r="AW3883">
            <v>7.05</v>
          </cell>
          <cell r="AX3883">
            <v>9.6999999999999993</v>
          </cell>
          <cell r="AY3883">
            <v>52.1</v>
          </cell>
          <cell r="AZ3883">
            <v>807097</v>
          </cell>
          <cell r="BA3883">
            <v>45476</v>
          </cell>
          <cell r="BB3883">
            <v>75286.072</v>
          </cell>
          <cell r="BC3883">
            <v>7.05</v>
          </cell>
          <cell r="BD3883">
            <v>9.6999999999999993</v>
          </cell>
          <cell r="BE3883">
            <v>52.1</v>
          </cell>
          <cell r="BF3883">
            <v>45869</v>
          </cell>
          <cell r="BG3883">
            <v>807097</v>
          </cell>
          <cell r="BH3883" t="str">
            <v>Average</v>
          </cell>
          <cell r="BI3883" t="str">
            <v>Limited-Issue Rider</v>
          </cell>
          <cell r="BJ3883" t="str">
            <v>Fully Litigated</v>
          </cell>
          <cell r="BK3883" t="str">
            <v>No</v>
          </cell>
          <cell r="BL3883" t="str">
            <v>No</v>
          </cell>
        </row>
        <row r="3884">
          <cell r="AE3884">
            <v>373</v>
          </cell>
          <cell r="AF3884">
            <v>1</v>
          </cell>
          <cell r="AG3884">
            <v>1</v>
          </cell>
          <cell r="AH3884">
            <v>1</v>
          </cell>
          <cell r="AI3884">
            <v>1</v>
          </cell>
          <cell r="AJ3884">
            <v>0</v>
          </cell>
          <cell r="AL3884">
            <v>56</v>
          </cell>
          <cell r="AM3884">
            <v>223</v>
          </cell>
          <cell r="AO3884" t="str">
            <v>C-PUR-2023-00102 (BC-RAC)</v>
          </cell>
          <cell r="AP3884">
            <v>4273</v>
          </cell>
          <cell r="AQ3884" t="str">
            <v>VA</v>
          </cell>
          <cell r="AR3884" t="str">
            <v>Appalachian Power Company</v>
          </cell>
          <cell r="AS3884" t="str">
            <v>AEP</v>
          </cell>
          <cell r="AT3884" t="str">
            <v>Electric</v>
          </cell>
          <cell r="AU3884">
            <v>45163</v>
          </cell>
          <cell r="AV3884">
            <v>7022.0940000000001</v>
          </cell>
          <cell r="AW3884">
            <v>7.05</v>
          </cell>
          <cell r="AX3884">
            <v>9.5</v>
          </cell>
          <cell r="AY3884">
            <v>48.31</v>
          </cell>
          <cell r="AZ3884">
            <v>52792</v>
          </cell>
          <cell r="BA3884">
            <v>45342</v>
          </cell>
          <cell r="BB3884">
            <v>7022.0940000000001</v>
          </cell>
          <cell r="BC3884">
            <v>7.05</v>
          </cell>
          <cell r="BD3884">
            <v>9.5</v>
          </cell>
          <cell r="BE3884">
            <v>48.31</v>
          </cell>
          <cell r="BF3884">
            <v>45688</v>
          </cell>
          <cell r="BG3884">
            <v>52792</v>
          </cell>
          <cell r="BH3884" t="str">
            <v>Average</v>
          </cell>
          <cell r="BI3884" t="str">
            <v>Limited-Issue Rider</v>
          </cell>
          <cell r="BJ3884" t="str">
            <v>Fully Litigated</v>
          </cell>
          <cell r="BK3884" t="str">
            <v>No</v>
          </cell>
          <cell r="BL3884" t="str">
            <v>No</v>
          </cell>
        </row>
        <row r="3885">
          <cell r="AE3885">
            <v>373</v>
          </cell>
          <cell r="AF3885">
            <v>1</v>
          </cell>
          <cell r="AG3885">
            <v>1</v>
          </cell>
          <cell r="AH3885">
            <v>1</v>
          </cell>
          <cell r="AI3885">
            <v>1</v>
          </cell>
          <cell r="AJ3885">
            <v>0</v>
          </cell>
          <cell r="AL3885">
            <v>56</v>
          </cell>
          <cell r="AM3885">
            <v>223</v>
          </cell>
          <cell r="AO3885" t="str">
            <v>C-PUR-2023-00184 (Rider RBB)</v>
          </cell>
          <cell r="AP3885">
            <v>4277</v>
          </cell>
          <cell r="AQ3885" t="str">
            <v>VA</v>
          </cell>
          <cell r="AR3885" t="str">
            <v>Virginia Electric and Power Company</v>
          </cell>
          <cell r="AS3885" t="str">
            <v>D</v>
          </cell>
          <cell r="AT3885" t="str">
            <v>Electric</v>
          </cell>
          <cell r="AU3885">
            <v>45209</v>
          </cell>
          <cell r="AV3885">
            <v>10103.556</v>
          </cell>
          <cell r="AW3885">
            <v>7.05</v>
          </cell>
          <cell r="AX3885">
            <v>9.6999999999999993</v>
          </cell>
          <cell r="AY3885">
            <v>52.1</v>
          </cell>
          <cell r="AZ3885">
            <v>116868</v>
          </cell>
          <cell r="BA3885">
            <v>45373</v>
          </cell>
          <cell r="BB3885">
            <v>10103.556</v>
          </cell>
          <cell r="BC3885">
            <v>7.05</v>
          </cell>
          <cell r="BD3885">
            <v>9.6999999999999993</v>
          </cell>
          <cell r="BE3885">
            <v>52.1</v>
          </cell>
          <cell r="BF3885">
            <v>45777</v>
          </cell>
          <cell r="BG3885">
            <v>116686</v>
          </cell>
          <cell r="BH3885" t="str">
            <v>Average</v>
          </cell>
          <cell r="BI3885" t="str">
            <v>Limited-Issue Rider</v>
          </cell>
          <cell r="BJ3885" t="str">
            <v>Fully Litigated</v>
          </cell>
          <cell r="BK3885" t="str">
            <v>No</v>
          </cell>
          <cell r="BL3885" t="str">
            <v>No</v>
          </cell>
        </row>
        <row r="3886">
          <cell r="AE3886">
            <v>373</v>
          </cell>
          <cell r="AF3886">
            <v>1</v>
          </cell>
          <cell r="AG3886">
            <v>1</v>
          </cell>
          <cell r="AH3886">
            <v>1</v>
          </cell>
          <cell r="AI3886">
            <v>1</v>
          </cell>
          <cell r="AJ3886">
            <v>0</v>
          </cell>
          <cell r="AL3886">
            <v>56</v>
          </cell>
          <cell r="AM3886">
            <v>223</v>
          </cell>
          <cell r="AO3886" t="str">
            <v>C-PUR-2023-00195 (Rider OSW)</v>
          </cell>
          <cell r="AP3886">
            <v>4285</v>
          </cell>
          <cell r="AQ3886" t="str">
            <v>VA</v>
          </cell>
          <cell r="AR3886" t="str">
            <v>Virginia Electric and Power Company</v>
          </cell>
          <cell r="AS3886" t="str">
            <v>D</v>
          </cell>
          <cell r="AT3886" t="str">
            <v>Electric</v>
          </cell>
          <cell r="AU3886">
            <v>45231</v>
          </cell>
          <cell r="AV3886">
            <v>214938.45500000002</v>
          </cell>
          <cell r="AW3886">
            <v>7.05</v>
          </cell>
          <cell r="AX3886">
            <v>9.6999999999999993</v>
          </cell>
          <cell r="AY3886">
            <v>52.1</v>
          </cell>
          <cell r="AZ3886">
            <v>5418766</v>
          </cell>
          <cell r="BA3886">
            <v>45499</v>
          </cell>
          <cell r="BB3886">
            <v>214937</v>
          </cell>
          <cell r="BC3886">
            <v>7.05</v>
          </cell>
          <cell r="BD3886">
            <v>9.6999999999999993</v>
          </cell>
          <cell r="BE3886">
            <v>52.1</v>
          </cell>
          <cell r="BF3886">
            <v>45900</v>
          </cell>
          <cell r="BG3886">
            <v>5418750</v>
          </cell>
          <cell r="BH3886" t="str">
            <v>Average</v>
          </cell>
          <cell r="BI3886" t="str">
            <v>Limited-Issue Rider</v>
          </cell>
          <cell r="BJ3886" t="str">
            <v>Fully Litigated</v>
          </cell>
          <cell r="BK3886" t="str">
            <v>No</v>
          </cell>
          <cell r="BL3886" t="str">
            <v>No</v>
          </cell>
        </row>
        <row r="3887">
          <cell r="AE3887">
            <v>374</v>
          </cell>
          <cell r="AF3887">
            <v>1</v>
          </cell>
          <cell r="AG3887">
            <v>1</v>
          </cell>
          <cell r="AH3887">
            <v>1</v>
          </cell>
          <cell r="AI3887">
            <v>1</v>
          </cell>
          <cell r="AJ3887">
            <v>1</v>
          </cell>
          <cell r="AL3887">
            <v>56</v>
          </cell>
          <cell r="AM3887">
            <v>223</v>
          </cell>
          <cell r="AO3887" t="str">
            <v>C-PUR-2023-00220 (Rider RNG)</v>
          </cell>
          <cell r="AP3887">
            <v>4294</v>
          </cell>
          <cell r="AQ3887" t="str">
            <v>VA</v>
          </cell>
          <cell r="AR3887" t="str">
            <v>Washington Gas Light Company</v>
          </cell>
          <cell r="AS3887" t="str">
            <v>ALA</v>
          </cell>
          <cell r="AT3887" t="str">
            <v>Natural Gas</v>
          </cell>
          <cell r="AU3887">
            <v>45264</v>
          </cell>
          <cell r="AV3887">
            <v>1351.598</v>
          </cell>
          <cell r="AW3887">
            <v>8.1999999999999993</v>
          </cell>
          <cell r="AX3887">
            <v>10.65</v>
          </cell>
          <cell r="AY3887">
            <v>52.53</v>
          </cell>
          <cell r="AZ3887">
            <v>27300</v>
          </cell>
          <cell r="BA3887">
            <v>45442</v>
          </cell>
          <cell r="BB3887" t="str">
            <v>NA</v>
          </cell>
          <cell r="BC3887">
            <v>7.67</v>
          </cell>
          <cell r="BD3887">
            <v>9.65</v>
          </cell>
          <cell r="BE3887">
            <v>52.53</v>
          </cell>
          <cell r="BG3887" t="str">
            <v>NA</v>
          </cell>
          <cell r="BI3887" t="str">
            <v>Limited-Issue Rider</v>
          </cell>
          <cell r="BJ3887" t="str">
            <v>Fully Litigated</v>
          </cell>
          <cell r="BK3887" t="str">
            <v>No</v>
          </cell>
          <cell r="BL3887" t="str">
            <v>No</v>
          </cell>
        </row>
        <row r="3888">
          <cell r="AE3888">
            <v>374</v>
          </cell>
          <cell r="AF3888">
            <v>1</v>
          </cell>
          <cell r="AG3888">
            <v>1</v>
          </cell>
          <cell r="AH3888">
            <v>1</v>
          </cell>
          <cell r="AI3888">
            <v>1</v>
          </cell>
          <cell r="AJ3888">
            <v>0</v>
          </cell>
          <cell r="AL3888">
            <v>56</v>
          </cell>
          <cell r="AM3888">
            <v>223</v>
          </cell>
          <cell r="AO3888" t="str">
            <v>C-PUR-2023-00169 (RAC-EE)</v>
          </cell>
          <cell r="AP3888">
            <v>4301</v>
          </cell>
          <cell r="AQ3888" t="str">
            <v>VA</v>
          </cell>
          <cell r="AR3888" t="str">
            <v>Appalachian Power Company</v>
          </cell>
          <cell r="AS3888" t="str">
            <v>AEP</v>
          </cell>
          <cell r="AT3888" t="str">
            <v>Electric</v>
          </cell>
          <cell r="AU3888">
            <v>45260</v>
          </cell>
          <cell r="AV3888">
            <v>14955.972</v>
          </cell>
          <cell r="AW3888" t="str">
            <v>NA</v>
          </cell>
          <cell r="AX3888">
            <v>9.1999999999999993</v>
          </cell>
          <cell r="AY3888">
            <v>48.3</v>
          </cell>
          <cell r="AZ3888">
            <v>27819.329000000002</v>
          </cell>
          <cell r="BA3888">
            <v>45499</v>
          </cell>
          <cell r="BB3888">
            <v>11492.849</v>
          </cell>
          <cell r="BC3888">
            <v>6.91</v>
          </cell>
          <cell r="BD3888">
            <v>9.1999999999999993</v>
          </cell>
          <cell r="BE3888">
            <v>48.3</v>
          </cell>
          <cell r="BF3888">
            <v>45900</v>
          </cell>
          <cell r="BG3888">
            <v>27819.329000000002</v>
          </cell>
          <cell r="BH3888" t="str">
            <v>Year-end</v>
          </cell>
          <cell r="BI3888" t="str">
            <v>Limited-Issue Rider</v>
          </cell>
          <cell r="BJ3888" t="str">
            <v>Fully Litigated</v>
          </cell>
          <cell r="BK3888" t="str">
            <v>No</v>
          </cell>
          <cell r="BL3888" t="str">
            <v>No</v>
          </cell>
        </row>
        <row r="3889">
          <cell r="AE3889">
            <v>374</v>
          </cell>
          <cell r="AF3889">
            <v>1</v>
          </cell>
          <cell r="AG3889">
            <v>1</v>
          </cell>
          <cell r="AH3889">
            <v>1</v>
          </cell>
          <cell r="AI3889">
            <v>1</v>
          </cell>
          <cell r="AJ3889">
            <v>0</v>
          </cell>
          <cell r="AL3889">
            <v>56</v>
          </cell>
          <cell r="AM3889">
            <v>223</v>
          </cell>
          <cell r="AO3889" t="str">
            <v>C-PUR-2023-00217 (Rider DSM)</v>
          </cell>
          <cell r="AP3889">
            <v>4315</v>
          </cell>
          <cell r="AQ3889" t="str">
            <v>VA</v>
          </cell>
          <cell r="AR3889" t="str">
            <v>Virginia Electric and Power Company</v>
          </cell>
          <cell r="AS3889" t="str">
            <v>D</v>
          </cell>
          <cell r="AT3889" t="str">
            <v>Electric</v>
          </cell>
          <cell r="AU3889">
            <v>45271</v>
          </cell>
          <cell r="AV3889">
            <v>-14819.759</v>
          </cell>
          <cell r="AW3889">
            <v>7.05</v>
          </cell>
          <cell r="AX3889">
            <v>9.6999999999999993</v>
          </cell>
          <cell r="AY3889">
            <v>52.1</v>
          </cell>
          <cell r="AZ3889">
            <v>67042.964999999997</v>
          </cell>
          <cell r="BA3889">
            <v>45499</v>
          </cell>
          <cell r="BB3889">
            <v>-15188.514000000001</v>
          </cell>
          <cell r="BC3889">
            <v>7.05</v>
          </cell>
          <cell r="BD3889">
            <v>9.6999999999999993</v>
          </cell>
          <cell r="BE3889">
            <v>52.1</v>
          </cell>
          <cell r="BF3889">
            <v>45900</v>
          </cell>
          <cell r="BG3889">
            <v>67042.964999999997</v>
          </cell>
          <cell r="BH3889" t="str">
            <v>Average</v>
          </cell>
          <cell r="BI3889" t="str">
            <v>Limited-Issue Rider</v>
          </cell>
          <cell r="BJ3889" t="str">
            <v>Fully Litigated</v>
          </cell>
          <cell r="BK3889" t="str">
            <v>No</v>
          </cell>
          <cell r="BL3889" t="str">
            <v>No</v>
          </cell>
        </row>
        <row r="3890">
          <cell r="AE3890">
            <v>374</v>
          </cell>
          <cell r="AF3890">
            <v>1</v>
          </cell>
          <cell r="AG3890">
            <v>1</v>
          </cell>
          <cell r="AH3890">
            <v>1</v>
          </cell>
          <cell r="AI3890">
            <v>1</v>
          </cell>
          <cell r="AJ3890">
            <v>0</v>
          </cell>
          <cell r="AL3890">
            <v>56</v>
          </cell>
          <cell r="AM3890">
            <v>223</v>
          </cell>
          <cell r="AO3890" t="str">
            <v>C-PUR-2024-00013 (Rider E)</v>
          </cell>
          <cell r="AP3890">
            <v>4330</v>
          </cell>
          <cell r="AQ3890" t="str">
            <v>VA</v>
          </cell>
          <cell r="AR3890" t="str">
            <v>Virginia Electric and Power Company</v>
          </cell>
          <cell r="AS3890" t="str">
            <v>D</v>
          </cell>
          <cell r="AT3890" t="str">
            <v>Electric</v>
          </cell>
          <cell r="AU3890">
            <v>45315</v>
          </cell>
          <cell r="AV3890">
            <v>-37076.53</v>
          </cell>
          <cell r="AW3890">
            <v>7.05</v>
          </cell>
          <cell r="AX3890">
            <v>9.6999999999999993</v>
          </cell>
          <cell r="AY3890">
            <v>52.1</v>
          </cell>
          <cell r="AZ3890">
            <v>174809</v>
          </cell>
          <cell r="BA3890">
            <v>45554</v>
          </cell>
          <cell r="BB3890">
            <v>-37076.53</v>
          </cell>
          <cell r="BC3890">
            <v>7.05</v>
          </cell>
          <cell r="BD3890">
            <v>9.6999999999999993</v>
          </cell>
          <cell r="BE3890">
            <v>52.1</v>
          </cell>
          <cell r="BF3890">
            <v>45961</v>
          </cell>
          <cell r="BG3890">
            <v>174809</v>
          </cell>
          <cell r="BH3890" t="str">
            <v>Average</v>
          </cell>
          <cell r="BI3890" t="str">
            <v>Limited-Issue Rider</v>
          </cell>
          <cell r="BJ3890" t="str">
            <v>Fully Litigated</v>
          </cell>
          <cell r="BK3890" t="str">
            <v>No</v>
          </cell>
          <cell r="BL3890" t="str">
            <v>No</v>
          </cell>
        </row>
        <row r="3891">
          <cell r="AE3891">
            <v>375</v>
          </cell>
          <cell r="AF3891">
            <v>1</v>
          </cell>
          <cell r="AG3891">
            <v>1</v>
          </cell>
          <cell r="AH3891">
            <v>1</v>
          </cell>
          <cell r="AI3891">
            <v>1</v>
          </cell>
          <cell r="AJ3891">
            <v>1</v>
          </cell>
          <cell r="AL3891">
            <v>56</v>
          </cell>
          <cell r="AM3891">
            <v>223</v>
          </cell>
          <cell r="AO3891" t="str">
            <v>C-PUR-2024-00006</v>
          </cell>
          <cell r="AP3891">
            <v>4340</v>
          </cell>
          <cell r="AQ3891" t="str">
            <v>VA</v>
          </cell>
          <cell r="AR3891" t="str">
            <v>Roanoke Gas Company</v>
          </cell>
          <cell r="AS3891" t="str">
            <v>RGCO</v>
          </cell>
          <cell r="AT3891" t="str">
            <v>Natural Gas</v>
          </cell>
          <cell r="AU3891">
            <v>45324</v>
          </cell>
          <cell r="AV3891">
            <v>4187.9580000000005</v>
          </cell>
          <cell r="AW3891">
            <v>7.67</v>
          </cell>
          <cell r="AX3891">
            <v>10.35</v>
          </cell>
          <cell r="AY3891">
            <v>58.61</v>
          </cell>
          <cell r="AZ3891">
            <v>187656.74900000001</v>
          </cell>
          <cell r="BA3891">
            <v>45757</v>
          </cell>
          <cell r="BB3891">
            <v>4080.002</v>
          </cell>
          <cell r="BC3891">
            <v>7.44</v>
          </cell>
          <cell r="BD3891">
            <v>9.9</v>
          </cell>
          <cell r="BE3891">
            <v>58.18</v>
          </cell>
          <cell r="BF3891">
            <v>45199</v>
          </cell>
          <cell r="BG3891" t="str">
            <v>NA</v>
          </cell>
          <cell r="BI3891" t="str">
            <v>Distribution</v>
          </cell>
          <cell r="BJ3891" t="str">
            <v>Settled</v>
          </cell>
          <cell r="BK3891" t="str">
            <v>No</v>
          </cell>
          <cell r="BL3891" t="str">
            <v>No</v>
          </cell>
        </row>
        <row r="3892">
          <cell r="AE3892">
            <v>376</v>
          </cell>
          <cell r="AF3892">
            <v>1</v>
          </cell>
          <cell r="AG3892">
            <v>1</v>
          </cell>
          <cell r="AH3892">
            <v>1</v>
          </cell>
          <cell r="AI3892">
            <v>1</v>
          </cell>
          <cell r="AJ3892">
            <v>1</v>
          </cell>
          <cell r="AL3892">
            <v>56</v>
          </cell>
          <cell r="AM3892">
            <v>223</v>
          </cell>
          <cell r="AO3892" t="str">
            <v>C-PUR-2024-00022 (SAVE)</v>
          </cell>
          <cell r="AP3892">
            <v>4343</v>
          </cell>
          <cell r="AQ3892" t="str">
            <v>VA</v>
          </cell>
          <cell r="AR3892" t="str">
            <v>Virginia Natural Gas, Inc.</v>
          </cell>
          <cell r="AS3892" t="str">
            <v>SO</v>
          </cell>
          <cell r="AT3892" t="str">
            <v>Natural Gas</v>
          </cell>
          <cell r="AU3892">
            <v>45331</v>
          </cell>
          <cell r="AV3892">
            <v>-10700</v>
          </cell>
          <cell r="AW3892" t="str">
            <v>NA</v>
          </cell>
          <cell r="AX3892" t="str">
            <v>NA</v>
          </cell>
          <cell r="AY3892" t="str">
            <v>NA</v>
          </cell>
          <cell r="AZ3892" t="str">
            <v>NA</v>
          </cell>
          <cell r="BA3892">
            <v>45450</v>
          </cell>
          <cell r="BB3892">
            <v>-10700</v>
          </cell>
          <cell r="BC3892" t="str">
            <v>NA</v>
          </cell>
          <cell r="BD3892" t="str">
            <v>NA</v>
          </cell>
          <cell r="BE3892" t="str">
            <v>NA</v>
          </cell>
          <cell r="BF3892">
            <v>46022</v>
          </cell>
          <cell r="BG3892" t="str">
            <v>NA</v>
          </cell>
          <cell r="BI3892" t="str">
            <v>Limited-Issue Rider</v>
          </cell>
          <cell r="BJ3892" t="str">
            <v>Fully Litigated</v>
          </cell>
          <cell r="BK3892" t="str">
            <v>No</v>
          </cell>
          <cell r="BL3892" t="str">
            <v>No</v>
          </cell>
        </row>
        <row r="3893">
          <cell r="AE3893">
            <v>376</v>
          </cell>
          <cell r="AF3893">
            <v>1</v>
          </cell>
          <cell r="AG3893">
            <v>1</v>
          </cell>
          <cell r="AH3893">
            <v>1</v>
          </cell>
          <cell r="AI3893">
            <v>1</v>
          </cell>
          <cell r="AJ3893">
            <v>0</v>
          </cell>
          <cell r="AL3893">
            <v>56</v>
          </cell>
          <cell r="AM3893">
            <v>223</v>
          </cell>
          <cell r="AO3893" t="str">
            <v>C-PUR-2024-00029 (Rider CCR)</v>
          </cell>
          <cell r="AP3893">
            <v>4357</v>
          </cell>
          <cell r="AQ3893" t="str">
            <v>VA</v>
          </cell>
          <cell r="AR3893" t="str">
            <v>Virginia Electric and Power Company</v>
          </cell>
          <cell r="AS3893" t="str">
            <v>D</v>
          </cell>
          <cell r="AT3893" t="str">
            <v>Electric</v>
          </cell>
          <cell r="AU3893">
            <v>45356</v>
          </cell>
          <cell r="AV3893">
            <v>-91200.305000000008</v>
          </cell>
          <cell r="AW3893">
            <v>7.05</v>
          </cell>
          <cell r="AX3893">
            <v>9.6999999999999993</v>
          </cell>
          <cell r="AY3893">
            <v>52.1</v>
          </cell>
          <cell r="AZ3893">
            <v>-42297</v>
          </cell>
          <cell r="BA3893">
            <v>45600</v>
          </cell>
          <cell r="BB3893">
            <v>-91200.305000000008</v>
          </cell>
          <cell r="BC3893">
            <v>7.05</v>
          </cell>
          <cell r="BD3893">
            <v>9.6999999999999993</v>
          </cell>
          <cell r="BE3893">
            <v>52.1</v>
          </cell>
          <cell r="BF3893">
            <v>45991</v>
          </cell>
          <cell r="BG3893">
            <v>-42297</v>
          </cell>
          <cell r="BH3893" t="str">
            <v>Average</v>
          </cell>
          <cell r="BI3893" t="str">
            <v>Limited-Issue Rider</v>
          </cell>
          <cell r="BJ3893" t="str">
            <v>Fully Litigated</v>
          </cell>
          <cell r="BK3893" t="str">
            <v>No</v>
          </cell>
          <cell r="BL3893" t="str">
            <v>No</v>
          </cell>
        </row>
        <row r="3894">
          <cell r="AE3894">
            <v>376</v>
          </cell>
          <cell r="AF3894">
            <v>1</v>
          </cell>
          <cell r="AG3894">
            <v>1</v>
          </cell>
          <cell r="AH3894">
            <v>1</v>
          </cell>
          <cell r="AI3894">
            <v>1</v>
          </cell>
          <cell r="AJ3894">
            <v>0</v>
          </cell>
          <cell r="AL3894">
            <v>56</v>
          </cell>
          <cell r="AM3894">
            <v>223</v>
          </cell>
          <cell r="AO3894" t="str">
            <v>C-PUR-2024-00024</v>
          </cell>
          <cell r="AP3894">
            <v>4366</v>
          </cell>
          <cell r="AQ3894" t="str">
            <v>VA</v>
          </cell>
          <cell r="AR3894" t="str">
            <v>Appalachian Power Company</v>
          </cell>
          <cell r="AS3894" t="str">
            <v>AEP</v>
          </cell>
          <cell r="AT3894" t="str">
            <v>Electric</v>
          </cell>
          <cell r="AU3894">
            <v>45380</v>
          </cell>
          <cell r="AV3894">
            <v>78304.274000000005</v>
          </cell>
          <cell r="AW3894">
            <v>7.8</v>
          </cell>
          <cell r="AX3894">
            <v>10.8</v>
          </cell>
          <cell r="AY3894">
            <v>48.71</v>
          </cell>
          <cell r="AZ3894">
            <v>3228627.0180000002</v>
          </cell>
          <cell r="BA3894">
            <v>45616</v>
          </cell>
          <cell r="BB3894">
            <v>9768.3000000000011</v>
          </cell>
          <cell r="BC3894">
            <v>7.26</v>
          </cell>
          <cell r="BD3894">
            <v>9.75</v>
          </cell>
          <cell r="BE3894">
            <v>48.24</v>
          </cell>
          <cell r="BF3894">
            <v>46022</v>
          </cell>
          <cell r="BG3894" t="str">
            <v>NA</v>
          </cell>
          <cell r="BI3894" t="str">
            <v>Vertically Integrated</v>
          </cell>
          <cell r="BJ3894" t="str">
            <v>Fully Litigated</v>
          </cell>
          <cell r="BK3894" t="str">
            <v>No</v>
          </cell>
          <cell r="BL3894" t="str">
            <v>No</v>
          </cell>
        </row>
        <row r="3895">
          <cell r="AE3895">
            <v>377</v>
          </cell>
          <cell r="AF3895">
            <v>1</v>
          </cell>
          <cell r="AG3895">
            <v>1</v>
          </cell>
          <cell r="AH3895">
            <v>1</v>
          </cell>
          <cell r="AI3895">
            <v>1</v>
          </cell>
          <cell r="AJ3895">
            <v>1</v>
          </cell>
          <cell r="AL3895">
            <v>56</v>
          </cell>
          <cell r="AM3895">
            <v>223</v>
          </cell>
          <cell r="AO3895" t="str">
            <v>C-PUR-2024-00030</v>
          </cell>
          <cell r="AP3895">
            <v>4392</v>
          </cell>
          <cell r="AQ3895" t="str">
            <v>VA</v>
          </cell>
          <cell r="AR3895" t="str">
            <v>Columbia Gas of Virginia, Incorporated</v>
          </cell>
          <cell r="AS3895" t="str">
            <v>NI</v>
          </cell>
          <cell r="AT3895" t="str">
            <v>Natural Gas</v>
          </cell>
          <cell r="AU3895">
            <v>45411</v>
          </cell>
          <cell r="AV3895">
            <v>52632.171999999999</v>
          </cell>
          <cell r="AW3895">
            <v>7.45</v>
          </cell>
          <cell r="AX3895">
            <v>10.85</v>
          </cell>
          <cell r="AY3895">
            <v>42.76</v>
          </cell>
          <cell r="AZ3895">
            <v>1207971.953</v>
          </cell>
          <cell r="BA3895">
            <v>45792</v>
          </cell>
          <cell r="BB3895">
            <v>40699.946000000004</v>
          </cell>
          <cell r="BC3895">
            <v>6.99</v>
          </cell>
          <cell r="BD3895">
            <v>9.75</v>
          </cell>
          <cell r="BE3895">
            <v>43.17</v>
          </cell>
          <cell r="BF3895">
            <v>45930</v>
          </cell>
          <cell r="BG3895" t="str">
            <v>NA</v>
          </cell>
          <cell r="BI3895" t="str">
            <v>Distribution</v>
          </cell>
          <cell r="BJ3895" t="str">
            <v>Settled</v>
          </cell>
          <cell r="BK3895" t="str">
            <v>No</v>
          </cell>
          <cell r="BL3895" t="str">
            <v>No</v>
          </cell>
        </row>
        <row r="3896">
          <cell r="AE3896">
            <v>377</v>
          </cell>
          <cell r="AF3896">
            <v>1</v>
          </cell>
          <cell r="AG3896">
            <v>1</v>
          </cell>
          <cell r="AH3896">
            <v>1</v>
          </cell>
          <cell r="AI3896">
            <v>1</v>
          </cell>
          <cell r="AJ3896">
            <v>0</v>
          </cell>
          <cell r="AL3896">
            <v>56</v>
          </cell>
          <cell r="AM3896">
            <v>223</v>
          </cell>
          <cell r="AO3896" t="str">
            <v>C-PUR-2024-00052</v>
          </cell>
          <cell r="AP3896">
            <v>4396</v>
          </cell>
          <cell r="AQ3896" t="str">
            <v>VA</v>
          </cell>
          <cell r="AR3896" t="str">
            <v>Kentucky Utilities Company</v>
          </cell>
          <cell r="AS3896" t="str">
            <v>PPL</v>
          </cell>
          <cell r="AT3896" t="str">
            <v>Electric</v>
          </cell>
          <cell r="AU3896">
            <v>45411</v>
          </cell>
          <cell r="AV3896">
            <v>9411.1839999999993</v>
          </cell>
          <cell r="AW3896">
            <v>7.66</v>
          </cell>
          <cell r="AX3896">
            <v>10.5</v>
          </cell>
          <cell r="AY3896">
            <v>53.28</v>
          </cell>
          <cell r="AZ3896">
            <v>327191.99099999998</v>
          </cell>
          <cell r="BA3896">
            <v>45685</v>
          </cell>
          <cell r="BB3896">
            <v>8286.1910000000007</v>
          </cell>
          <cell r="BC3896" t="str">
            <v>NA</v>
          </cell>
          <cell r="BD3896" t="str">
            <v>NA</v>
          </cell>
          <cell r="BE3896" t="str">
            <v>NA</v>
          </cell>
          <cell r="BF3896">
            <v>45291</v>
          </cell>
          <cell r="BG3896" t="str">
            <v>NA</v>
          </cell>
          <cell r="BI3896" t="str">
            <v>Vertically Integrated</v>
          </cell>
          <cell r="BJ3896" t="str">
            <v>Settled</v>
          </cell>
          <cell r="BK3896" t="str">
            <v>No</v>
          </cell>
          <cell r="BL3896" t="str">
            <v>No</v>
          </cell>
        </row>
        <row r="3897">
          <cell r="AE3897">
            <v>378</v>
          </cell>
          <cell r="AF3897">
            <v>1</v>
          </cell>
          <cell r="AG3897">
            <v>1</v>
          </cell>
          <cell r="AH3897">
            <v>1</v>
          </cell>
          <cell r="AI3897">
            <v>1</v>
          </cell>
          <cell r="AJ3897">
            <v>1</v>
          </cell>
          <cell r="AL3897">
            <v>56</v>
          </cell>
          <cell r="AM3897">
            <v>223</v>
          </cell>
          <cell r="AO3897" t="str">
            <v>C-PUR-2024-00098 (Rider RNG)</v>
          </cell>
          <cell r="AP3897">
            <v>4413</v>
          </cell>
          <cell r="AQ3897" t="str">
            <v>VA</v>
          </cell>
          <cell r="AR3897" t="str">
            <v>Roanoke Gas Company</v>
          </cell>
          <cell r="AS3897" t="str">
            <v>RGCO</v>
          </cell>
          <cell r="AT3897" t="str">
            <v>Natural Gas</v>
          </cell>
          <cell r="AU3897">
            <v>45442</v>
          </cell>
          <cell r="AV3897">
            <v>121.604</v>
          </cell>
          <cell r="AW3897">
            <v>8.26</v>
          </cell>
          <cell r="AX3897">
            <v>11.35</v>
          </cell>
          <cell r="AY3897">
            <v>58.61</v>
          </cell>
          <cell r="AZ3897">
            <v>7355.33</v>
          </cell>
          <cell r="BA3897">
            <v>45539</v>
          </cell>
          <cell r="BB3897">
            <v>94.147000000000006</v>
          </cell>
          <cell r="BC3897">
            <v>7.65</v>
          </cell>
          <cell r="BD3897">
            <v>10.44</v>
          </cell>
          <cell r="BE3897">
            <v>56.8</v>
          </cell>
          <cell r="BF3897">
            <v>45930</v>
          </cell>
          <cell r="BG3897">
            <v>6961.1540000000005</v>
          </cell>
          <cell r="BH3897" t="str">
            <v>Average</v>
          </cell>
          <cell r="BI3897" t="str">
            <v>Limited-Issue Rider</v>
          </cell>
          <cell r="BJ3897" t="str">
            <v>Fully Litigated</v>
          </cell>
          <cell r="BK3897" t="str">
            <v>No</v>
          </cell>
          <cell r="BL3897" t="str">
            <v>No</v>
          </cell>
        </row>
        <row r="3898">
          <cell r="AE3898">
            <v>378</v>
          </cell>
          <cell r="AF3898">
            <v>1</v>
          </cell>
          <cell r="AG3898">
            <v>1</v>
          </cell>
          <cell r="AH3898">
            <v>1</v>
          </cell>
          <cell r="AI3898">
            <v>1</v>
          </cell>
          <cell r="AJ3898">
            <v>0</v>
          </cell>
          <cell r="AL3898">
            <v>56</v>
          </cell>
          <cell r="AM3898">
            <v>223</v>
          </cell>
          <cell r="AO3898" t="str">
            <v>C-PUR-2024-00097 (Rider GEN)</v>
          </cell>
          <cell r="AP3898">
            <v>4415</v>
          </cell>
          <cell r="AQ3898" t="str">
            <v>VA</v>
          </cell>
          <cell r="AR3898" t="str">
            <v>Virginia Electric and Power Company</v>
          </cell>
          <cell r="AS3898" t="str">
            <v>D</v>
          </cell>
          <cell r="AT3898" t="str">
            <v>Electric</v>
          </cell>
          <cell r="AU3898">
            <v>45447</v>
          </cell>
          <cell r="AV3898">
            <v>84435.599000000002</v>
          </cell>
          <cell r="AW3898">
            <v>7.2</v>
          </cell>
          <cell r="AX3898">
            <v>9.6999999999999993</v>
          </cell>
          <cell r="AY3898">
            <v>51.99</v>
          </cell>
          <cell r="AZ3898">
            <v>1993393</v>
          </cell>
          <cell r="BA3898">
            <v>45715</v>
          </cell>
          <cell r="BB3898">
            <v>55654.599000000002</v>
          </cell>
          <cell r="BC3898">
            <v>7.2</v>
          </cell>
          <cell r="BD3898">
            <v>9.6999999999999993</v>
          </cell>
          <cell r="BE3898">
            <v>51.99</v>
          </cell>
          <cell r="BF3898">
            <v>46112</v>
          </cell>
          <cell r="BG3898">
            <v>1993607</v>
          </cell>
          <cell r="BH3898" t="str">
            <v>Average</v>
          </cell>
          <cell r="BI3898" t="str">
            <v>Limited-Issue Rider</v>
          </cell>
          <cell r="BJ3898" t="str">
            <v>Fully Litigated</v>
          </cell>
          <cell r="BK3898" t="str">
            <v>Yes</v>
          </cell>
          <cell r="BL3898" t="str">
            <v>No</v>
          </cell>
        </row>
        <row r="3899">
          <cell r="AE3899">
            <v>379</v>
          </cell>
          <cell r="AF3899">
            <v>1</v>
          </cell>
          <cell r="AG3899">
            <v>1</v>
          </cell>
          <cell r="AH3899">
            <v>1</v>
          </cell>
          <cell r="AI3899">
            <v>1</v>
          </cell>
          <cell r="AJ3899">
            <v>1</v>
          </cell>
          <cell r="AL3899">
            <v>56</v>
          </cell>
          <cell r="AM3899">
            <v>223</v>
          </cell>
          <cell r="AO3899" t="str">
            <v>C-PUR-2024-00093 (SAVE)</v>
          </cell>
          <cell r="AP3899">
            <v>4427</v>
          </cell>
          <cell r="AQ3899" t="str">
            <v>VA</v>
          </cell>
          <cell r="AR3899" t="str">
            <v>Roanoke Gas Company</v>
          </cell>
          <cell r="AS3899" t="str">
            <v>RGCO</v>
          </cell>
          <cell r="AT3899" t="str">
            <v>Natural Gas</v>
          </cell>
          <cell r="AU3899">
            <v>45471</v>
          </cell>
          <cell r="AV3899">
            <v>1309.0070000000001</v>
          </cell>
          <cell r="AW3899">
            <v>7.67</v>
          </cell>
          <cell r="AX3899">
            <v>10.35</v>
          </cell>
          <cell r="AY3899">
            <v>58.61</v>
          </cell>
          <cell r="AZ3899">
            <v>11155.199000000001</v>
          </cell>
          <cell r="BA3899">
            <v>45559</v>
          </cell>
          <cell r="BB3899">
            <v>1170.9639999999999</v>
          </cell>
          <cell r="BC3899">
            <v>7.08</v>
          </cell>
          <cell r="BD3899">
            <v>9.44</v>
          </cell>
          <cell r="BE3899">
            <v>56.8</v>
          </cell>
          <cell r="BF3899">
            <v>45930</v>
          </cell>
          <cell r="BG3899">
            <v>11176.546</v>
          </cell>
          <cell r="BH3899" t="str">
            <v>Average</v>
          </cell>
          <cell r="BI3899" t="str">
            <v>Limited-Issue Rider</v>
          </cell>
          <cell r="BJ3899" t="str">
            <v>Fully Litigated</v>
          </cell>
          <cell r="BK3899" t="str">
            <v>No</v>
          </cell>
          <cell r="BL3899" t="str">
            <v>No</v>
          </cell>
        </row>
        <row r="3900">
          <cell r="AE3900">
            <v>380</v>
          </cell>
          <cell r="AF3900">
            <v>1</v>
          </cell>
          <cell r="AG3900">
            <v>1</v>
          </cell>
          <cell r="AH3900">
            <v>1</v>
          </cell>
          <cell r="AI3900">
            <v>1</v>
          </cell>
          <cell r="AJ3900">
            <v>1</v>
          </cell>
          <cell r="AL3900">
            <v>56</v>
          </cell>
          <cell r="AM3900">
            <v>223</v>
          </cell>
          <cell r="AO3900" t="str">
            <v>C-PUR-2024-00103 (SAVE)</v>
          </cell>
          <cell r="AP3900">
            <v>4452</v>
          </cell>
          <cell r="AQ3900" t="str">
            <v>VA</v>
          </cell>
          <cell r="AR3900" t="str">
            <v>Columbia Gas of Virginia, Incorporated</v>
          </cell>
          <cell r="AS3900" t="str">
            <v>NI</v>
          </cell>
          <cell r="AT3900" t="str">
            <v>Natural Gas</v>
          </cell>
          <cell r="AU3900">
            <v>45519</v>
          </cell>
          <cell r="AV3900">
            <v>-3777.7559999999999</v>
          </cell>
          <cell r="AW3900">
            <v>6.69</v>
          </cell>
          <cell r="AX3900">
            <v>9.6999999999999993</v>
          </cell>
          <cell r="AY3900">
            <v>35.659999999999997</v>
          </cell>
          <cell r="AZ3900">
            <v>53104.491000000002</v>
          </cell>
          <cell r="BA3900">
            <v>45615</v>
          </cell>
          <cell r="BB3900">
            <v>-3777.7559999999999</v>
          </cell>
          <cell r="BC3900">
            <v>6.69</v>
          </cell>
          <cell r="BD3900">
            <v>9.6999999999999993</v>
          </cell>
          <cell r="BE3900">
            <v>35.659999999999997</v>
          </cell>
          <cell r="BF3900">
            <v>46022</v>
          </cell>
          <cell r="BG3900">
            <v>53104.491000000002</v>
          </cell>
          <cell r="BH3900" t="str">
            <v>Average</v>
          </cell>
          <cell r="BI3900" t="str">
            <v>Limited-Issue Rider</v>
          </cell>
          <cell r="BJ3900" t="str">
            <v>Fully Litigated</v>
          </cell>
          <cell r="BK3900" t="str">
            <v>No</v>
          </cell>
          <cell r="BL3900" t="str">
            <v>No</v>
          </cell>
        </row>
        <row r="3901">
          <cell r="AE3901">
            <v>380</v>
          </cell>
          <cell r="AF3901">
            <v>1</v>
          </cell>
          <cell r="AG3901">
            <v>1</v>
          </cell>
          <cell r="AH3901">
            <v>1</v>
          </cell>
          <cell r="AI3901">
            <v>1</v>
          </cell>
          <cell r="AJ3901">
            <v>0</v>
          </cell>
          <cell r="AL3901">
            <v>56</v>
          </cell>
          <cell r="AM3901">
            <v>223</v>
          </cell>
          <cell r="AO3901" t="str">
            <v>C-PUR-2024-00137 (Rider DIST)</v>
          </cell>
          <cell r="AP3901">
            <v>4455</v>
          </cell>
          <cell r="AQ3901" t="str">
            <v>VA</v>
          </cell>
          <cell r="AR3901" t="str">
            <v>Virginia Electric and Power Company</v>
          </cell>
          <cell r="AS3901" t="str">
            <v>D</v>
          </cell>
          <cell r="AT3901" t="str">
            <v>Electric</v>
          </cell>
          <cell r="AU3901">
            <v>45505</v>
          </cell>
          <cell r="AV3901">
            <v>-23357.364000000001</v>
          </cell>
          <cell r="AW3901">
            <v>7.2</v>
          </cell>
          <cell r="AX3901">
            <v>9.6999999999999993</v>
          </cell>
          <cell r="AY3901">
            <v>51.99</v>
          </cell>
          <cell r="AZ3901">
            <v>1753890</v>
          </cell>
          <cell r="BA3901">
            <v>45778</v>
          </cell>
          <cell r="BB3901">
            <v>-27382</v>
          </cell>
          <cell r="BC3901">
            <v>7.2</v>
          </cell>
          <cell r="BD3901">
            <v>9.6999999999999993</v>
          </cell>
          <cell r="BE3901">
            <v>51.99</v>
          </cell>
          <cell r="BF3901">
            <v>46173</v>
          </cell>
          <cell r="BG3901" t="str">
            <v>NA</v>
          </cell>
          <cell r="BI3901" t="str">
            <v>Limited-Issue Rider</v>
          </cell>
          <cell r="BJ3901" t="str">
            <v>Fully Litigated</v>
          </cell>
          <cell r="BK3901" t="str">
            <v>No</v>
          </cell>
          <cell r="BL3901" t="str">
            <v>No</v>
          </cell>
        </row>
        <row r="3902">
          <cell r="AE3902">
            <v>381</v>
          </cell>
          <cell r="AF3902">
            <v>1</v>
          </cell>
          <cell r="AG3902">
            <v>1</v>
          </cell>
          <cell r="AH3902">
            <v>1</v>
          </cell>
          <cell r="AI3902">
            <v>1</v>
          </cell>
          <cell r="AJ3902">
            <v>1</v>
          </cell>
          <cell r="AL3902">
            <v>56</v>
          </cell>
          <cell r="AM3902">
            <v>223</v>
          </cell>
          <cell r="AO3902" t="str">
            <v>C-PUR-2024-00146 (SAVE)</v>
          </cell>
          <cell r="AP3902">
            <v>4474</v>
          </cell>
          <cell r="AQ3902" t="str">
            <v>VA</v>
          </cell>
          <cell r="AR3902" t="str">
            <v>Washington Gas Light Company</v>
          </cell>
          <cell r="AS3902" t="str">
            <v>ALA</v>
          </cell>
          <cell r="AT3902" t="str">
            <v>Natural Gas</v>
          </cell>
          <cell r="AU3902">
            <v>45555</v>
          </cell>
          <cell r="AV3902">
            <v>2066.8040000000001</v>
          </cell>
          <cell r="AW3902" t="str">
            <v>NA</v>
          </cell>
          <cell r="AX3902" t="str">
            <v>NA</v>
          </cell>
          <cell r="AY3902" t="str">
            <v>NA</v>
          </cell>
          <cell r="AZ3902">
            <v>239528.06299999999</v>
          </cell>
          <cell r="BA3902">
            <v>45649</v>
          </cell>
          <cell r="BB3902">
            <v>2066.0839999999998</v>
          </cell>
          <cell r="BC3902" t="str">
            <v>NA</v>
          </cell>
          <cell r="BD3902" t="str">
            <v>NA</v>
          </cell>
          <cell r="BE3902" t="str">
            <v>NA</v>
          </cell>
          <cell r="BF3902">
            <v>46022</v>
          </cell>
          <cell r="BG3902">
            <v>239528.06299999999</v>
          </cell>
          <cell r="BH3902" t="str">
            <v>Average</v>
          </cell>
          <cell r="BI3902" t="str">
            <v>Limited-Issue Rider</v>
          </cell>
          <cell r="BJ3902" t="str">
            <v>Fully Litigated</v>
          </cell>
          <cell r="BK3902" t="str">
            <v>No</v>
          </cell>
          <cell r="BL3902" t="str">
            <v>No</v>
          </cell>
        </row>
        <row r="3903">
          <cell r="AE3903">
            <v>382</v>
          </cell>
          <cell r="AF3903">
            <v>1</v>
          </cell>
          <cell r="AG3903">
            <v>1</v>
          </cell>
          <cell r="AH3903">
            <v>1</v>
          </cell>
          <cell r="AI3903">
            <v>1</v>
          </cell>
          <cell r="AJ3903">
            <v>1</v>
          </cell>
          <cell r="AL3903">
            <v>56</v>
          </cell>
          <cell r="AM3903">
            <v>223</v>
          </cell>
          <cell r="AO3903" t="str">
            <v>C-PUR-2024-00163 (SAVE)</v>
          </cell>
          <cell r="AP3903">
            <v>4478</v>
          </cell>
          <cell r="AQ3903" t="str">
            <v>VA</v>
          </cell>
          <cell r="AR3903" t="str">
            <v>Virginia Natural Gas, Inc.</v>
          </cell>
          <cell r="AS3903" t="str">
            <v>SO</v>
          </cell>
          <cell r="AT3903" t="str">
            <v>Natural Gas</v>
          </cell>
          <cell r="AU3903">
            <v>45566</v>
          </cell>
          <cell r="AV3903">
            <v>5660.9310000000005</v>
          </cell>
          <cell r="AW3903" t="str">
            <v>NA</v>
          </cell>
          <cell r="AX3903" t="str">
            <v>NA</v>
          </cell>
          <cell r="AY3903" t="str">
            <v>NA</v>
          </cell>
          <cell r="AZ3903">
            <v>32084.835999999999</v>
          </cell>
          <cell r="BA3903">
            <v>45649</v>
          </cell>
          <cell r="BB3903">
            <v>5660.9310000000005</v>
          </cell>
          <cell r="BC3903" t="str">
            <v>NA</v>
          </cell>
          <cell r="BD3903" t="str">
            <v>NA</v>
          </cell>
          <cell r="BE3903" t="str">
            <v>NA</v>
          </cell>
          <cell r="BF3903">
            <v>46022</v>
          </cell>
          <cell r="BG3903">
            <v>32084.835999999999</v>
          </cell>
          <cell r="BH3903" t="str">
            <v>Average</v>
          </cell>
          <cell r="BI3903" t="str">
            <v>Limited-Issue Rider</v>
          </cell>
          <cell r="BJ3903" t="str">
            <v>Fully Litigated</v>
          </cell>
          <cell r="BK3903" t="str">
            <v>No</v>
          </cell>
          <cell r="BL3903" t="str">
            <v>No</v>
          </cell>
        </row>
        <row r="3904">
          <cell r="AE3904">
            <v>382</v>
          </cell>
          <cell r="AF3904">
            <v>1</v>
          </cell>
          <cell r="AG3904">
            <v>1</v>
          </cell>
          <cell r="AH3904">
            <v>1</v>
          </cell>
          <cell r="AI3904">
            <v>1</v>
          </cell>
          <cell r="AJ3904">
            <v>0</v>
          </cell>
          <cell r="AL3904">
            <v>56</v>
          </cell>
          <cell r="AM3904">
            <v>223</v>
          </cell>
          <cell r="AO3904" t="str">
            <v>C-PUR-2024-00180 (Rider RBB)</v>
          </cell>
          <cell r="AP3904">
            <v>4480</v>
          </cell>
          <cell r="AQ3904" t="str">
            <v>VA</v>
          </cell>
          <cell r="AR3904" t="str">
            <v>Virginia Electric and Power Company</v>
          </cell>
          <cell r="AS3904" t="str">
            <v>D</v>
          </cell>
          <cell r="AT3904" t="str">
            <v>Electric</v>
          </cell>
          <cell r="AU3904">
            <v>45566</v>
          </cell>
          <cell r="AV3904">
            <v>6966.5789999999997</v>
          </cell>
          <cell r="AW3904">
            <v>7.2</v>
          </cell>
          <cell r="AX3904">
            <v>9.6999999999999993</v>
          </cell>
          <cell r="AY3904">
            <v>51.99</v>
          </cell>
          <cell r="AZ3904">
            <v>266871</v>
          </cell>
          <cell r="BA3904">
            <v>45742</v>
          </cell>
          <cell r="BB3904">
            <v>6966.5789999999997</v>
          </cell>
          <cell r="BC3904">
            <v>7.2</v>
          </cell>
          <cell r="BD3904">
            <v>9.6999999999999993</v>
          </cell>
          <cell r="BE3904">
            <v>51.99</v>
          </cell>
          <cell r="BF3904">
            <v>46142</v>
          </cell>
          <cell r="BG3904">
            <v>266871</v>
          </cell>
          <cell r="BH3904" t="str">
            <v>Average</v>
          </cell>
          <cell r="BI3904" t="str">
            <v>Limited-Issue Rider</v>
          </cell>
          <cell r="BJ3904" t="str">
            <v>Fully Litigated</v>
          </cell>
          <cell r="BK3904" t="str">
            <v>No</v>
          </cell>
          <cell r="BL3904" t="str">
            <v>No</v>
          </cell>
        </row>
        <row r="3905">
          <cell r="AE3905">
            <v>382</v>
          </cell>
          <cell r="AF3905">
            <v>1</v>
          </cell>
          <cell r="AG3905">
            <v>1</v>
          </cell>
          <cell r="AH3905">
            <v>1</v>
          </cell>
          <cell r="AI3905">
            <v>1</v>
          </cell>
          <cell r="AJ3905">
            <v>0</v>
          </cell>
          <cell r="AL3905">
            <v>56</v>
          </cell>
          <cell r="AM3905">
            <v>223</v>
          </cell>
          <cell r="AO3905" t="str">
            <v>C-PUR-2024-00147 (Rider CE)</v>
          </cell>
          <cell r="AP3905">
            <v>4489</v>
          </cell>
          <cell r="AQ3905" t="str">
            <v>VA</v>
          </cell>
          <cell r="AR3905" t="str">
            <v>Virginia Electric and Power Company</v>
          </cell>
          <cell r="AS3905" t="str">
            <v>D</v>
          </cell>
          <cell r="AT3905" t="str">
            <v>Electric</v>
          </cell>
          <cell r="AU3905">
            <v>45581</v>
          </cell>
          <cell r="AV3905">
            <v>48353.855000000003</v>
          </cell>
          <cell r="AW3905">
            <v>7.2</v>
          </cell>
          <cell r="AX3905">
            <v>9.6999999999999993</v>
          </cell>
          <cell r="AY3905">
            <v>51.99</v>
          </cell>
          <cell r="AZ3905">
            <v>2769510</v>
          </cell>
          <cell r="BA3905">
            <v>45762</v>
          </cell>
          <cell r="BB3905">
            <v>48260</v>
          </cell>
          <cell r="BC3905">
            <v>7.2</v>
          </cell>
          <cell r="BD3905">
            <v>9.6999999999999993</v>
          </cell>
          <cell r="BE3905">
            <v>51.99</v>
          </cell>
          <cell r="BF3905">
            <v>46142</v>
          </cell>
          <cell r="BG3905">
            <v>2780341.5</v>
          </cell>
          <cell r="BH3905" t="str">
            <v>Average</v>
          </cell>
          <cell r="BI3905" t="str">
            <v>Limited-Issue Rider</v>
          </cell>
          <cell r="BJ3905" t="str">
            <v>Fully Litigated</v>
          </cell>
          <cell r="BK3905" t="str">
            <v>No</v>
          </cell>
          <cell r="BL3905" t="str">
            <v>No</v>
          </cell>
        </row>
        <row r="3906">
          <cell r="AE3906">
            <v>382</v>
          </cell>
          <cell r="AF3906">
            <v>0</v>
          </cell>
          <cell r="AG3906">
            <v>1</v>
          </cell>
          <cell r="AH3906">
            <v>1</v>
          </cell>
          <cell r="AI3906">
            <v>1</v>
          </cell>
          <cell r="AJ3906">
            <v>0</v>
          </cell>
          <cell r="AL3906">
            <v>56</v>
          </cell>
          <cell r="AM3906">
            <v>224</v>
          </cell>
          <cell r="AO3906" t="str">
            <v>D-7175,7176</v>
          </cell>
          <cell r="AP3906">
            <v>-952</v>
          </cell>
          <cell r="AQ3906" t="str">
            <v>VT</v>
          </cell>
          <cell r="AR3906" t="str">
            <v>Green Mountain Power Corporation</v>
          </cell>
          <cell r="AT3906" t="str">
            <v>Electric</v>
          </cell>
          <cell r="AU3906">
            <v>38821</v>
          </cell>
          <cell r="AV3906">
            <v>25000</v>
          </cell>
          <cell r="AW3906">
            <v>9.1999999999999993</v>
          </cell>
          <cell r="AX3906">
            <v>11.3</v>
          </cell>
          <cell r="AY3906">
            <v>52.8</v>
          </cell>
          <cell r="AZ3906">
            <v>233100</v>
          </cell>
          <cell r="BA3906">
            <v>39073</v>
          </cell>
          <cell r="BB3906">
            <v>19000</v>
          </cell>
          <cell r="BC3906">
            <v>8.65</v>
          </cell>
          <cell r="BD3906">
            <v>10.25</v>
          </cell>
          <cell r="BE3906">
            <v>52.76</v>
          </cell>
          <cell r="BF3906">
            <v>38717</v>
          </cell>
          <cell r="BG3906">
            <v>227500</v>
          </cell>
          <cell r="BH3906" t="str">
            <v>Average</v>
          </cell>
          <cell r="BI3906" t="str">
            <v>Vertically Integrated</v>
          </cell>
          <cell r="BJ3906" t="str">
            <v>Settled</v>
          </cell>
          <cell r="BK3906" t="str">
            <v>Yes</v>
          </cell>
          <cell r="BL3906" t="str">
            <v>No</v>
          </cell>
        </row>
        <row r="3907">
          <cell r="AE3907">
            <v>382</v>
          </cell>
          <cell r="AF3907">
            <v>0</v>
          </cell>
          <cell r="AG3907">
            <v>1</v>
          </cell>
          <cell r="AH3907">
            <v>1</v>
          </cell>
          <cell r="AI3907">
            <v>1</v>
          </cell>
          <cell r="AJ3907">
            <v>0</v>
          </cell>
          <cell r="AL3907">
            <v>56</v>
          </cell>
          <cell r="AM3907">
            <v>225</v>
          </cell>
          <cell r="AO3907" t="str">
            <v>D-7191</v>
          </cell>
          <cell r="AP3907">
            <v>-948</v>
          </cell>
          <cell r="AQ3907" t="str">
            <v>VT</v>
          </cell>
          <cell r="AR3907" t="str">
            <v>Central Vermont Public Service Corporation</v>
          </cell>
          <cell r="AT3907" t="str">
            <v>Electric</v>
          </cell>
          <cell r="AU3907">
            <v>38852</v>
          </cell>
          <cell r="AV3907">
            <v>16400</v>
          </cell>
          <cell r="AW3907">
            <v>9.25</v>
          </cell>
          <cell r="AX3907">
            <v>12</v>
          </cell>
          <cell r="AY3907">
            <v>55.57</v>
          </cell>
          <cell r="AZ3907">
            <v>304600</v>
          </cell>
          <cell r="BA3907">
            <v>39058</v>
          </cell>
          <cell r="BB3907">
            <v>10800</v>
          </cell>
          <cell r="BC3907">
            <v>8.5500000000000007</v>
          </cell>
          <cell r="BD3907">
            <v>10.75</v>
          </cell>
          <cell r="BE3907">
            <v>55.57</v>
          </cell>
          <cell r="BF3907">
            <v>38717</v>
          </cell>
          <cell r="BG3907">
            <v>300700</v>
          </cell>
          <cell r="BH3907" t="str">
            <v>Average</v>
          </cell>
          <cell r="BI3907" t="str">
            <v>Vertically Integrated</v>
          </cell>
          <cell r="BJ3907" t="str">
            <v>Settled</v>
          </cell>
          <cell r="BK3907" t="str">
            <v>No</v>
          </cell>
          <cell r="BL3907" t="str">
            <v>No</v>
          </cell>
        </row>
        <row r="3908">
          <cell r="AE3908">
            <v>382</v>
          </cell>
          <cell r="AF3908">
            <v>0</v>
          </cell>
          <cell r="AG3908">
            <v>1</v>
          </cell>
          <cell r="AH3908">
            <v>1</v>
          </cell>
          <cell r="AI3908">
            <v>1</v>
          </cell>
          <cell r="AJ3908">
            <v>0</v>
          </cell>
          <cell r="AL3908">
            <v>56</v>
          </cell>
          <cell r="AM3908">
            <v>225</v>
          </cell>
          <cell r="AO3908" t="str">
            <v>D-6946,6988</v>
          </cell>
          <cell r="AP3908">
            <v>-811</v>
          </cell>
          <cell r="AQ3908" t="str">
            <v>VT</v>
          </cell>
          <cell r="AR3908" t="str">
            <v>Central Vermont Public Service Corporation</v>
          </cell>
          <cell r="AT3908" t="str">
            <v>Electric</v>
          </cell>
          <cell r="AU3908">
            <v>38183</v>
          </cell>
          <cell r="AV3908">
            <v>7700</v>
          </cell>
          <cell r="AW3908">
            <v>8.6999999999999993</v>
          </cell>
          <cell r="AX3908">
            <v>11</v>
          </cell>
          <cell r="AY3908">
            <v>55.53</v>
          </cell>
          <cell r="AZ3908">
            <v>246600</v>
          </cell>
          <cell r="BA3908">
            <v>38446</v>
          </cell>
          <cell r="BB3908">
            <v>-7200</v>
          </cell>
          <cell r="BC3908">
            <v>8.14</v>
          </cell>
          <cell r="BD3908">
            <v>10</v>
          </cell>
          <cell r="BE3908">
            <v>55.53</v>
          </cell>
          <cell r="BF3908">
            <v>37986</v>
          </cell>
          <cell r="BG3908">
            <v>236400</v>
          </cell>
          <cell r="BH3908" t="str">
            <v>Average</v>
          </cell>
          <cell r="BI3908" t="str">
            <v>Vertically Integrated</v>
          </cell>
          <cell r="BJ3908" t="str">
            <v>Fully Litigated</v>
          </cell>
          <cell r="BK3908" t="str">
            <v>No</v>
          </cell>
          <cell r="BL3908" t="str">
            <v>No</v>
          </cell>
        </row>
        <row r="3909">
          <cell r="AE3909">
            <v>382</v>
          </cell>
          <cell r="AF3909">
            <v>0</v>
          </cell>
          <cell r="AG3909">
            <v>1</v>
          </cell>
          <cell r="AH3909">
            <v>1</v>
          </cell>
          <cell r="AI3909">
            <v>1</v>
          </cell>
          <cell r="AJ3909">
            <v>0</v>
          </cell>
          <cell r="AL3909">
            <v>56</v>
          </cell>
          <cell r="AM3909">
            <v>225</v>
          </cell>
          <cell r="AO3909" t="str">
            <v>D-6460,6120</v>
          </cell>
          <cell r="AP3909">
            <v>-810</v>
          </cell>
          <cell r="AQ3909" t="str">
            <v>VT</v>
          </cell>
          <cell r="AR3909" t="str">
            <v>Central Vermont Public Service Corporation</v>
          </cell>
          <cell r="AT3909" t="str">
            <v>Electric</v>
          </cell>
          <cell r="AU3909">
            <v>36839</v>
          </cell>
          <cell r="AV3909">
            <v>19000</v>
          </cell>
          <cell r="AW3909">
            <v>9.2200000000000006</v>
          </cell>
          <cell r="AX3909">
            <v>11</v>
          </cell>
          <cell r="AY3909">
            <v>47.34</v>
          </cell>
          <cell r="AZ3909" t="str">
            <v>NA</v>
          </cell>
          <cell r="BA3909">
            <v>37068</v>
          </cell>
          <cell r="BB3909">
            <v>16800</v>
          </cell>
          <cell r="BC3909" t="str">
            <v>NA</v>
          </cell>
          <cell r="BD3909">
            <v>11</v>
          </cell>
          <cell r="BE3909" t="str">
            <v>NA</v>
          </cell>
          <cell r="BG3909" t="str">
            <v>NA</v>
          </cell>
          <cell r="BI3909" t="str">
            <v>Vertically Integrated</v>
          </cell>
          <cell r="BJ3909" t="str">
            <v>Settled</v>
          </cell>
          <cell r="BK3909" t="str">
            <v>No</v>
          </cell>
          <cell r="BL3909" t="str">
            <v>Yes</v>
          </cell>
        </row>
        <row r="3910">
          <cell r="AE3910">
            <v>382</v>
          </cell>
          <cell r="AF3910">
            <v>0</v>
          </cell>
          <cell r="AG3910">
            <v>1</v>
          </cell>
          <cell r="AH3910">
            <v>1</v>
          </cell>
          <cell r="AI3910">
            <v>1</v>
          </cell>
          <cell r="AJ3910">
            <v>0</v>
          </cell>
          <cell r="AL3910">
            <v>56</v>
          </cell>
          <cell r="AM3910">
            <v>225</v>
          </cell>
          <cell r="AO3910" t="str">
            <v>D-5863</v>
          </cell>
          <cell r="AP3910">
            <v>-809</v>
          </cell>
          <cell r="AQ3910" t="str">
            <v>VT</v>
          </cell>
          <cell r="AR3910" t="str">
            <v>Central Vermont Public Service Corporation</v>
          </cell>
          <cell r="AT3910" t="str">
            <v>Electric</v>
          </cell>
          <cell r="AU3910">
            <v>34989</v>
          </cell>
          <cell r="AV3910">
            <v>31000</v>
          </cell>
          <cell r="AW3910">
            <v>9.33</v>
          </cell>
          <cell r="AX3910">
            <v>11</v>
          </cell>
          <cell r="AY3910">
            <v>51.23</v>
          </cell>
          <cell r="AZ3910" t="str">
            <v>NA</v>
          </cell>
          <cell r="BA3910">
            <v>35185</v>
          </cell>
          <cell r="BB3910">
            <v>16100</v>
          </cell>
          <cell r="BC3910">
            <v>9.33</v>
          </cell>
          <cell r="BD3910">
            <v>11</v>
          </cell>
          <cell r="BE3910">
            <v>51.23</v>
          </cell>
          <cell r="BF3910">
            <v>34880</v>
          </cell>
          <cell r="BG3910" t="str">
            <v>NA</v>
          </cell>
          <cell r="BH3910" t="str">
            <v>Average</v>
          </cell>
          <cell r="BI3910" t="str">
            <v>Vertically Integrated</v>
          </cell>
          <cell r="BJ3910" t="str">
            <v>Settled</v>
          </cell>
          <cell r="BK3910" t="str">
            <v>Yes</v>
          </cell>
          <cell r="BL3910" t="str">
            <v>No</v>
          </cell>
        </row>
        <row r="3911">
          <cell r="AE3911">
            <v>382</v>
          </cell>
          <cell r="AF3911">
            <v>0</v>
          </cell>
          <cell r="AG3911">
            <v>1</v>
          </cell>
          <cell r="AH3911">
            <v>1</v>
          </cell>
          <cell r="AI3911">
            <v>1</v>
          </cell>
          <cell r="AJ3911">
            <v>0</v>
          </cell>
          <cell r="AL3911">
            <v>56</v>
          </cell>
          <cell r="AM3911">
            <v>225</v>
          </cell>
          <cell r="AO3911" t="str">
            <v>D-5701,5724</v>
          </cell>
          <cell r="AP3911">
            <v>-808</v>
          </cell>
          <cell r="AQ3911" t="str">
            <v>VT</v>
          </cell>
          <cell r="AR3911" t="str">
            <v>Central Vermont Public Service Corporation</v>
          </cell>
          <cell r="AT3911" t="str">
            <v>Electric</v>
          </cell>
          <cell r="AU3911">
            <v>34380</v>
          </cell>
          <cell r="AV3911">
            <v>17900</v>
          </cell>
          <cell r="AW3911">
            <v>9.35</v>
          </cell>
          <cell r="AX3911">
            <v>11.5</v>
          </cell>
          <cell r="AY3911">
            <v>47.78</v>
          </cell>
          <cell r="AZ3911">
            <v>289300</v>
          </cell>
          <cell r="BA3911">
            <v>34638</v>
          </cell>
          <cell r="BB3911">
            <v>8600</v>
          </cell>
          <cell r="BC3911">
            <v>8.68</v>
          </cell>
          <cell r="BD3911">
            <v>10</v>
          </cell>
          <cell r="BE3911">
            <v>47.86</v>
          </cell>
          <cell r="BF3911">
            <v>34334</v>
          </cell>
          <cell r="BG3911">
            <v>277400</v>
          </cell>
          <cell r="BH3911" t="str">
            <v>Average</v>
          </cell>
          <cell r="BI3911" t="str">
            <v>Vertically Integrated</v>
          </cell>
          <cell r="BJ3911" t="str">
            <v>Fully Litigated</v>
          </cell>
          <cell r="BK3911" t="str">
            <v>No</v>
          </cell>
          <cell r="BL3911" t="str">
            <v>No</v>
          </cell>
        </row>
        <row r="3912">
          <cell r="AE3912">
            <v>382</v>
          </cell>
          <cell r="AF3912">
            <v>0</v>
          </cell>
          <cell r="AG3912">
            <v>1</v>
          </cell>
          <cell r="AH3912">
            <v>1</v>
          </cell>
          <cell r="AI3912">
            <v>1</v>
          </cell>
          <cell r="AJ3912">
            <v>0</v>
          </cell>
          <cell r="AL3912">
            <v>56</v>
          </cell>
          <cell r="AM3912">
            <v>225</v>
          </cell>
          <cell r="AO3912" t="str">
            <v>D-5491</v>
          </cell>
          <cell r="AP3912">
            <v>-807</v>
          </cell>
          <cell r="AQ3912" t="str">
            <v>VT</v>
          </cell>
          <cell r="AR3912" t="str">
            <v>Central Vermont Public Service Corporation</v>
          </cell>
          <cell r="AT3912" t="str">
            <v>Electric</v>
          </cell>
          <cell r="AU3912">
            <v>33284</v>
          </cell>
          <cell r="AV3912">
            <v>26300</v>
          </cell>
          <cell r="AW3912">
            <v>11</v>
          </cell>
          <cell r="AX3912">
            <v>13</v>
          </cell>
          <cell r="AY3912">
            <v>46.54</v>
          </cell>
          <cell r="AZ3912">
            <v>282300</v>
          </cell>
          <cell r="BA3912">
            <v>33508</v>
          </cell>
          <cell r="BB3912">
            <v>14000</v>
          </cell>
          <cell r="BC3912">
            <v>10.77</v>
          </cell>
          <cell r="BD3912">
            <v>12.5</v>
          </cell>
          <cell r="BE3912">
            <v>46.54</v>
          </cell>
          <cell r="BF3912">
            <v>33238</v>
          </cell>
          <cell r="BG3912">
            <v>274500</v>
          </cell>
          <cell r="BH3912" t="str">
            <v>Average</v>
          </cell>
          <cell r="BI3912" t="str">
            <v>Vertically Integrated</v>
          </cell>
          <cell r="BJ3912" t="str">
            <v>Settled</v>
          </cell>
          <cell r="BK3912" t="str">
            <v>No</v>
          </cell>
          <cell r="BL3912" t="str">
            <v>No</v>
          </cell>
        </row>
        <row r="3913">
          <cell r="AE3913">
            <v>382</v>
          </cell>
          <cell r="AF3913">
            <v>0</v>
          </cell>
          <cell r="AG3913">
            <v>1</v>
          </cell>
          <cell r="AH3913">
            <v>1</v>
          </cell>
          <cell r="AI3913">
            <v>1</v>
          </cell>
          <cell r="AJ3913">
            <v>0</v>
          </cell>
          <cell r="AL3913">
            <v>56</v>
          </cell>
          <cell r="AM3913">
            <v>225</v>
          </cell>
          <cell r="AO3913" t="str">
            <v>D-6867</v>
          </cell>
          <cell r="AP3913">
            <v>-744</v>
          </cell>
          <cell r="AQ3913" t="str">
            <v>VT</v>
          </cell>
          <cell r="AR3913" t="str">
            <v>Green Mountain Power Corporation</v>
          </cell>
          <cell r="AT3913" t="str">
            <v>Electric</v>
          </cell>
          <cell r="AU3913">
            <v>37712</v>
          </cell>
          <cell r="AV3913" t="str">
            <v>NA</v>
          </cell>
          <cell r="AW3913" t="str">
            <v>NA</v>
          </cell>
          <cell r="AX3913" t="str">
            <v>NA</v>
          </cell>
          <cell r="AY3913" t="str">
            <v>NA</v>
          </cell>
          <cell r="AZ3913" t="str">
            <v>NA</v>
          </cell>
          <cell r="BA3913">
            <v>37978</v>
          </cell>
          <cell r="BB3913" t="str">
            <v>NA</v>
          </cell>
          <cell r="BC3913" t="str">
            <v>NA</v>
          </cell>
          <cell r="BD3913">
            <v>10.5</v>
          </cell>
          <cell r="BE3913" t="str">
            <v>NA</v>
          </cell>
          <cell r="BG3913" t="str">
            <v>NA</v>
          </cell>
          <cell r="BI3913" t="str">
            <v>Vertically Integrated</v>
          </cell>
          <cell r="BJ3913" t="str">
            <v>Settled</v>
          </cell>
          <cell r="BK3913" t="str">
            <v>Yes</v>
          </cell>
          <cell r="BL3913" t="str">
            <v>No</v>
          </cell>
        </row>
        <row r="3914">
          <cell r="AE3914">
            <v>382</v>
          </cell>
          <cell r="AF3914">
            <v>0</v>
          </cell>
          <cell r="AG3914">
            <v>1</v>
          </cell>
          <cell r="AH3914">
            <v>1</v>
          </cell>
          <cell r="AI3914">
            <v>1</v>
          </cell>
          <cell r="AJ3914">
            <v>0</v>
          </cell>
          <cell r="AL3914">
            <v>56</v>
          </cell>
          <cell r="AM3914">
            <v>225</v>
          </cell>
          <cell r="AO3914" t="str">
            <v>D-6107</v>
          </cell>
          <cell r="AP3914">
            <v>-742</v>
          </cell>
          <cell r="AQ3914" t="str">
            <v>VT</v>
          </cell>
          <cell r="AR3914" t="str">
            <v>Green Mountain Power Corporation</v>
          </cell>
          <cell r="AT3914" t="str">
            <v>Electric</v>
          </cell>
          <cell r="AU3914">
            <v>35923</v>
          </cell>
          <cell r="AV3914">
            <v>20800</v>
          </cell>
          <cell r="AW3914">
            <v>9.5299999999999994</v>
          </cell>
          <cell r="AX3914">
            <v>11.25</v>
          </cell>
          <cell r="AY3914">
            <v>46.95</v>
          </cell>
          <cell r="AZ3914" t="str">
            <v>NA</v>
          </cell>
          <cell r="BA3914">
            <v>36914</v>
          </cell>
          <cell r="BB3914">
            <v>20000</v>
          </cell>
          <cell r="BC3914" t="str">
            <v>NA</v>
          </cell>
          <cell r="BD3914">
            <v>11.25</v>
          </cell>
          <cell r="BE3914" t="str">
            <v>NA</v>
          </cell>
          <cell r="BG3914" t="str">
            <v>NA</v>
          </cell>
          <cell r="BI3914" t="str">
            <v>Vertically Integrated</v>
          </cell>
          <cell r="BJ3914" t="str">
            <v>Settled</v>
          </cell>
          <cell r="BK3914" t="str">
            <v>No</v>
          </cell>
          <cell r="BL3914" t="str">
            <v>Yes</v>
          </cell>
        </row>
        <row r="3915">
          <cell r="AE3915">
            <v>382</v>
          </cell>
          <cell r="AF3915">
            <v>0</v>
          </cell>
          <cell r="AG3915">
            <v>1</v>
          </cell>
          <cell r="AH3915">
            <v>1</v>
          </cell>
          <cell r="AI3915">
            <v>1</v>
          </cell>
          <cell r="AJ3915">
            <v>0</v>
          </cell>
          <cell r="AL3915">
            <v>56</v>
          </cell>
          <cell r="AM3915">
            <v>226</v>
          </cell>
          <cell r="AO3915" t="str">
            <v>D-6596</v>
          </cell>
          <cell r="AP3915">
            <v>-511</v>
          </cell>
          <cell r="AQ3915" t="str">
            <v>VT</v>
          </cell>
          <cell r="AR3915" t="str">
            <v>Frontier Communications Parent, Inc.</v>
          </cell>
          <cell r="AT3915" t="str">
            <v>Electric</v>
          </cell>
          <cell r="AU3915">
            <v>37195</v>
          </cell>
          <cell r="AV3915">
            <v>7900</v>
          </cell>
          <cell r="AW3915">
            <v>6.43</v>
          </cell>
          <cell r="AX3915">
            <v>11</v>
          </cell>
          <cell r="AY3915">
            <v>50</v>
          </cell>
          <cell r="AZ3915" t="str">
            <v>NA</v>
          </cell>
          <cell r="BA3915">
            <v>37452</v>
          </cell>
          <cell r="BB3915">
            <v>4800</v>
          </cell>
          <cell r="BC3915">
            <v>6.43</v>
          </cell>
          <cell r="BD3915">
            <v>11</v>
          </cell>
          <cell r="BE3915">
            <v>50</v>
          </cell>
          <cell r="BF3915">
            <v>37833</v>
          </cell>
          <cell r="BG3915" t="str">
            <v>NA</v>
          </cell>
          <cell r="BH3915" t="str">
            <v>Average</v>
          </cell>
          <cell r="BI3915" t="str">
            <v>Vertically Integrated</v>
          </cell>
          <cell r="BJ3915" t="str">
            <v>Fully Litigated</v>
          </cell>
          <cell r="BK3915" t="str">
            <v>No</v>
          </cell>
          <cell r="BL3915" t="str">
            <v>No</v>
          </cell>
        </row>
        <row r="3916">
          <cell r="AE3916">
            <v>382</v>
          </cell>
          <cell r="AF3916">
            <v>0</v>
          </cell>
          <cell r="AG3916">
            <v>1</v>
          </cell>
          <cell r="AH3916">
            <v>1</v>
          </cell>
          <cell r="AI3916">
            <v>1</v>
          </cell>
          <cell r="AJ3916">
            <v>0</v>
          </cell>
          <cell r="AL3916">
            <v>56</v>
          </cell>
          <cell r="AM3916">
            <v>226</v>
          </cell>
          <cell r="AO3916" t="str">
            <v>D-5983</v>
          </cell>
          <cell r="AP3916">
            <v>-508</v>
          </cell>
          <cell r="AQ3916" t="str">
            <v>VT</v>
          </cell>
          <cell r="AR3916" t="str">
            <v>Green Mountain Power Corporation</v>
          </cell>
          <cell r="AT3916" t="str">
            <v>Electric</v>
          </cell>
          <cell r="AU3916">
            <v>35597</v>
          </cell>
          <cell r="AV3916">
            <v>22200</v>
          </cell>
          <cell r="AW3916">
            <v>10.02</v>
          </cell>
          <cell r="AX3916">
            <v>13</v>
          </cell>
          <cell r="AY3916">
            <v>44.46</v>
          </cell>
          <cell r="AZ3916">
            <v>198300</v>
          </cell>
          <cell r="BA3916">
            <v>35856</v>
          </cell>
          <cell r="BB3916">
            <v>5600</v>
          </cell>
          <cell r="BC3916">
            <v>9.2100000000000009</v>
          </cell>
          <cell r="BD3916">
            <v>11.25</v>
          </cell>
          <cell r="BE3916">
            <v>43.82</v>
          </cell>
          <cell r="BF3916">
            <v>35520</v>
          </cell>
          <cell r="BG3916">
            <v>176600</v>
          </cell>
          <cell r="BH3916" t="str">
            <v>Average</v>
          </cell>
          <cell r="BI3916" t="str">
            <v>Vertically Integrated</v>
          </cell>
          <cell r="BJ3916" t="str">
            <v>Fully Litigated</v>
          </cell>
          <cell r="BK3916" t="str">
            <v>No</v>
          </cell>
          <cell r="BL3916" t="str">
            <v>No</v>
          </cell>
        </row>
        <row r="3917">
          <cell r="AE3917">
            <v>382</v>
          </cell>
          <cell r="AF3917">
            <v>0</v>
          </cell>
          <cell r="AG3917">
            <v>1</v>
          </cell>
          <cell r="AH3917">
            <v>1</v>
          </cell>
          <cell r="AI3917">
            <v>1</v>
          </cell>
          <cell r="AJ3917">
            <v>0</v>
          </cell>
          <cell r="AL3917">
            <v>56</v>
          </cell>
          <cell r="AM3917">
            <v>226</v>
          </cell>
          <cell r="AO3917" t="str">
            <v>D-5857</v>
          </cell>
          <cell r="AP3917">
            <v>-507</v>
          </cell>
          <cell r="AQ3917" t="str">
            <v>VT</v>
          </cell>
          <cell r="AR3917" t="str">
            <v>Green Mountain Power Corporation</v>
          </cell>
          <cell r="AT3917" t="str">
            <v>Electric</v>
          </cell>
          <cell r="AU3917">
            <v>34957</v>
          </cell>
          <cell r="AV3917">
            <v>18300</v>
          </cell>
          <cell r="AW3917">
            <v>10.28</v>
          </cell>
          <cell r="AX3917">
            <v>12.25</v>
          </cell>
          <cell r="AY3917">
            <v>50.16</v>
          </cell>
          <cell r="AZ3917" t="str">
            <v>NA</v>
          </cell>
          <cell r="BA3917">
            <v>35208</v>
          </cell>
          <cell r="BB3917">
            <v>7600</v>
          </cell>
          <cell r="BC3917">
            <v>9.44</v>
          </cell>
          <cell r="BD3917">
            <v>11.25</v>
          </cell>
          <cell r="BE3917">
            <v>48.03</v>
          </cell>
          <cell r="BF3917">
            <v>34880</v>
          </cell>
          <cell r="BG3917" t="str">
            <v>NA</v>
          </cell>
          <cell r="BH3917" t="str">
            <v>Average</v>
          </cell>
          <cell r="BI3917" t="str">
            <v>Vertically Integrated</v>
          </cell>
          <cell r="BJ3917" t="str">
            <v>Settled</v>
          </cell>
          <cell r="BK3917" t="str">
            <v>No</v>
          </cell>
          <cell r="BL3917" t="str">
            <v>No</v>
          </cell>
        </row>
        <row r="3918">
          <cell r="AE3918">
            <v>382</v>
          </cell>
          <cell r="AF3918">
            <v>0</v>
          </cell>
          <cell r="AG3918">
            <v>1</v>
          </cell>
          <cell r="AH3918">
            <v>1</v>
          </cell>
          <cell r="AI3918">
            <v>1</v>
          </cell>
          <cell r="AJ3918">
            <v>0</v>
          </cell>
          <cell r="AL3918">
            <v>56</v>
          </cell>
          <cell r="AM3918">
            <v>226</v>
          </cell>
          <cell r="AO3918" t="str">
            <v>D-5780</v>
          </cell>
          <cell r="AP3918">
            <v>-506</v>
          </cell>
          <cell r="AQ3918" t="str">
            <v>VT</v>
          </cell>
          <cell r="AR3918" t="str">
            <v>Green Mountain Power Corporation</v>
          </cell>
          <cell r="AT3918" t="str">
            <v>Electric</v>
          </cell>
          <cell r="AU3918">
            <v>34603</v>
          </cell>
          <cell r="AV3918">
            <v>18700</v>
          </cell>
          <cell r="AW3918">
            <v>10.16</v>
          </cell>
          <cell r="AX3918">
            <v>12.1</v>
          </cell>
          <cell r="AY3918">
            <v>50.41</v>
          </cell>
          <cell r="AZ3918">
            <v>189500</v>
          </cell>
          <cell r="BA3918">
            <v>34859</v>
          </cell>
          <cell r="BB3918">
            <v>12500</v>
          </cell>
          <cell r="BC3918">
            <v>9.73</v>
          </cell>
          <cell r="BD3918">
            <v>11.25</v>
          </cell>
          <cell r="BE3918">
            <v>50.41</v>
          </cell>
          <cell r="BF3918">
            <v>34515</v>
          </cell>
          <cell r="BG3918">
            <v>177300</v>
          </cell>
          <cell r="BH3918" t="str">
            <v>Average</v>
          </cell>
          <cell r="BI3918" t="str">
            <v>Vertically Integrated</v>
          </cell>
          <cell r="BJ3918" t="str">
            <v>Settled</v>
          </cell>
          <cell r="BK3918" t="str">
            <v>No</v>
          </cell>
          <cell r="BL3918" t="str">
            <v>No</v>
          </cell>
        </row>
        <row r="3919">
          <cell r="AE3919">
            <v>382</v>
          </cell>
          <cell r="AF3919">
            <v>0</v>
          </cell>
          <cell r="AG3919">
            <v>1</v>
          </cell>
          <cell r="AH3919">
            <v>1</v>
          </cell>
          <cell r="AI3919">
            <v>1</v>
          </cell>
          <cell r="AJ3919">
            <v>0</v>
          </cell>
          <cell r="AL3919">
            <v>56</v>
          </cell>
          <cell r="AM3919">
            <v>226</v>
          </cell>
          <cell r="AO3919" t="str">
            <v>D-5695</v>
          </cell>
          <cell r="AP3919">
            <v>-505</v>
          </cell>
          <cell r="AQ3919" t="str">
            <v>VT</v>
          </cell>
          <cell r="AR3919" t="str">
            <v>Green Mountain Power Corporation</v>
          </cell>
          <cell r="AT3919" t="str">
            <v>Electric</v>
          </cell>
          <cell r="AU3919">
            <v>34243</v>
          </cell>
          <cell r="AV3919">
            <v>11100</v>
          </cell>
          <cell r="AW3919">
            <v>10.199999999999999</v>
          </cell>
          <cell r="AX3919">
            <v>12</v>
          </cell>
          <cell r="AY3919">
            <v>50.3</v>
          </cell>
          <cell r="AZ3919">
            <v>181200</v>
          </cell>
          <cell r="BA3919">
            <v>34467</v>
          </cell>
          <cell r="BB3919">
            <v>3700</v>
          </cell>
          <cell r="BC3919">
            <v>9.41</v>
          </cell>
          <cell r="BD3919">
            <v>10.5</v>
          </cell>
          <cell r="BE3919">
            <v>50.33</v>
          </cell>
          <cell r="BF3919">
            <v>34150</v>
          </cell>
          <cell r="BG3919">
            <v>180100</v>
          </cell>
          <cell r="BH3919" t="str">
            <v>Average</v>
          </cell>
          <cell r="BI3919" t="str">
            <v>Vertically Integrated</v>
          </cell>
          <cell r="BJ3919" t="str">
            <v>Settled</v>
          </cell>
          <cell r="BK3919" t="str">
            <v>No</v>
          </cell>
          <cell r="BL3919" t="str">
            <v>No</v>
          </cell>
        </row>
        <row r="3920">
          <cell r="AE3920">
            <v>382</v>
          </cell>
          <cell r="AF3920">
            <v>0</v>
          </cell>
          <cell r="AG3920">
            <v>1</v>
          </cell>
          <cell r="AH3920">
            <v>1</v>
          </cell>
          <cell r="AI3920">
            <v>1</v>
          </cell>
          <cell r="AJ3920">
            <v>0</v>
          </cell>
          <cell r="AL3920">
            <v>56</v>
          </cell>
          <cell r="AM3920">
            <v>226</v>
          </cell>
          <cell r="AO3920" t="str">
            <v>D-5532</v>
          </cell>
          <cell r="AP3920">
            <v>-504</v>
          </cell>
          <cell r="AQ3920" t="str">
            <v>VT</v>
          </cell>
          <cell r="AR3920" t="str">
            <v>Green Mountain Power Corporation</v>
          </cell>
          <cell r="AT3920" t="str">
            <v>Electric</v>
          </cell>
          <cell r="AU3920">
            <v>33438</v>
          </cell>
          <cell r="AV3920">
            <v>11700</v>
          </cell>
          <cell r="AW3920">
            <v>11.27</v>
          </cell>
          <cell r="AX3920">
            <v>13</v>
          </cell>
          <cell r="AY3920">
            <v>49.48</v>
          </cell>
          <cell r="AZ3920">
            <v>164500</v>
          </cell>
          <cell r="BA3920">
            <v>33696</v>
          </cell>
          <cell r="BB3920">
            <v>7000</v>
          </cell>
          <cell r="BC3920">
            <v>10.64</v>
          </cell>
          <cell r="BD3920">
            <v>12.1</v>
          </cell>
          <cell r="BE3920">
            <v>49.48</v>
          </cell>
          <cell r="BF3920">
            <v>33238</v>
          </cell>
          <cell r="BG3920">
            <v>163000</v>
          </cell>
          <cell r="BH3920" t="str">
            <v>Average</v>
          </cell>
          <cell r="BI3920" t="str">
            <v>Vertically Integrated</v>
          </cell>
          <cell r="BJ3920" t="str">
            <v>Fully Litigated</v>
          </cell>
          <cell r="BK3920" t="str">
            <v>No</v>
          </cell>
          <cell r="BL3920" t="str">
            <v>No</v>
          </cell>
        </row>
        <row r="3921">
          <cell r="AE3921">
            <v>382</v>
          </cell>
          <cell r="AF3921">
            <v>0</v>
          </cell>
          <cell r="AG3921">
            <v>1</v>
          </cell>
          <cell r="AH3921">
            <v>1</v>
          </cell>
          <cell r="AI3921">
            <v>1</v>
          </cell>
          <cell r="AJ3921">
            <v>0</v>
          </cell>
          <cell r="AL3921">
            <v>56</v>
          </cell>
          <cell r="AM3921">
            <v>226</v>
          </cell>
          <cell r="AO3921" t="str">
            <v>D-5428</v>
          </cell>
          <cell r="AP3921">
            <v>-503</v>
          </cell>
          <cell r="AQ3921" t="str">
            <v>VT</v>
          </cell>
          <cell r="AR3921" t="str">
            <v>Green Mountain Power Corporation</v>
          </cell>
          <cell r="AT3921" t="str">
            <v>Electric</v>
          </cell>
          <cell r="AU3921">
            <v>32983</v>
          </cell>
          <cell r="AV3921">
            <v>13400</v>
          </cell>
          <cell r="AW3921">
            <v>11.19</v>
          </cell>
          <cell r="AX3921">
            <v>13</v>
          </cell>
          <cell r="AY3921">
            <v>47</v>
          </cell>
          <cell r="AZ3921">
            <v>159500</v>
          </cell>
          <cell r="BA3921">
            <v>33242</v>
          </cell>
          <cell r="BB3921">
            <v>7300</v>
          </cell>
          <cell r="BC3921">
            <v>10.96</v>
          </cell>
          <cell r="BD3921">
            <v>12.5</v>
          </cell>
          <cell r="BE3921">
            <v>47.39</v>
          </cell>
          <cell r="BF3921">
            <v>32873</v>
          </cell>
          <cell r="BG3921">
            <v>157700</v>
          </cell>
          <cell r="BH3921" t="str">
            <v>Average</v>
          </cell>
          <cell r="BI3921" t="str">
            <v>Vertically Integrated</v>
          </cell>
          <cell r="BJ3921" t="str">
            <v>Fully Litigated</v>
          </cell>
          <cell r="BK3921" t="str">
            <v>No</v>
          </cell>
          <cell r="BL3921" t="str">
            <v>No</v>
          </cell>
        </row>
        <row r="3922">
          <cell r="AE3922">
            <v>382</v>
          </cell>
          <cell r="AF3922">
            <v>0</v>
          </cell>
          <cell r="AG3922">
            <v>1</v>
          </cell>
          <cell r="AH3922">
            <v>1</v>
          </cell>
          <cell r="AI3922">
            <v>1</v>
          </cell>
          <cell r="AJ3922">
            <v>0</v>
          </cell>
          <cell r="AL3922">
            <v>56</v>
          </cell>
          <cell r="AM3922">
            <v>226</v>
          </cell>
          <cell r="AO3922" t="str">
            <v>D-5372</v>
          </cell>
          <cell r="AP3922">
            <v>-502</v>
          </cell>
          <cell r="AQ3922" t="str">
            <v>VT</v>
          </cell>
          <cell r="AR3922" t="str">
            <v>Central Vermont Public Service Corporation</v>
          </cell>
          <cell r="AT3922" t="str">
            <v>Electric</v>
          </cell>
          <cell r="AU3922">
            <v>32735</v>
          </cell>
          <cell r="AV3922">
            <v>23400</v>
          </cell>
          <cell r="AW3922">
            <v>11.1</v>
          </cell>
          <cell r="AX3922">
            <v>12.75</v>
          </cell>
          <cell r="AY3922">
            <v>48.92</v>
          </cell>
          <cell r="AZ3922">
            <v>254400</v>
          </cell>
          <cell r="BA3922">
            <v>33024</v>
          </cell>
          <cell r="BB3922">
            <v>14000</v>
          </cell>
          <cell r="BC3922">
            <v>10.77</v>
          </cell>
          <cell r="BD3922">
            <v>12</v>
          </cell>
          <cell r="BE3922">
            <v>48.92</v>
          </cell>
          <cell r="BF3922">
            <v>32598</v>
          </cell>
          <cell r="BG3922">
            <v>253900</v>
          </cell>
          <cell r="BH3922" t="str">
            <v>Average</v>
          </cell>
          <cell r="BI3922" t="str">
            <v>Vertically Integrated</v>
          </cell>
          <cell r="BJ3922" t="str">
            <v>Fully Litigated</v>
          </cell>
          <cell r="BK3922" t="str">
            <v>No</v>
          </cell>
          <cell r="BL3922" t="str">
            <v>No</v>
          </cell>
        </row>
        <row r="3923">
          <cell r="AE3923">
            <v>382</v>
          </cell>
          <cell r="AF3923">
            <v>0</v>
          </cell>
          <cell r="AG3923">
            <v>1</v>
          </cell>
          <cell r="AH3923">
            <v>1</v>
          </cell>
          <cell r="AI3923">
            <v>1</v>
          </cell>
          <cell r="AJ3923">
            <v>0</v>
          </cell>
          <cell r="AL3923">
            <v>56</v>
          </cell>
          <cell r="AM3923">
            <v>226</v>
          </cell>
          <cell r="AO3923" t="str">
            <v>D-5370</v>
          </cell>
          <cell r="AP3923">
            <v>-501</v>
          </cell>
          <cell r="AQ3923" t="str">
            <v>VT</v>
          </cell>
          <cell r="AR3923" t="str">
            <v>Green Mountain Power Corporation</v>
          </cell>
          <cell r="AT3923" t="str">
            <v>Electric</v>
          </cell>
          <cell r="AU3923">
            <v>32703</v>
          </cell>
          <cell r="AV3923">
            <v>11700</v>
          </cell>
          <cell r="AW3923">
            <v>11.32</v>
          </cell>
          <cell r="AX3923">
            <v>12.9</v>
          </cell>
          <cell r="AY3923">
            <v>50.5</v>
          </cell>
          <cell r="AZ3923" t="str">
            <v>NA</v>
          </cell>
          <cell r="BA3923">
            <v>32899</v>
          </cell>
          <cell r="BB3923">
            <v>3800</v>
          </cell>
          <cell r="BC3923">
            <v>10.84</v>
          </cell>
          <cell r="BD3923">
            <v>12</v>
          </cell>
          <cell r="BE3923">
            <v>50.51</v>
          </cell>
          <cell r="BF3923">
            <v>32508</v>
          </cell>
          <cell r="BG3923" t="str">
            <v>NA</v>
          </cell>
          <cell r="BH3923" t="str">
            <v>Average</v>
          </cell>
          <cell r="BI3923" t="str">
            <v>Vertically Integrated</v>
          </cell>
          <cell r="BJ3923" t="str">
            <v>Settled</v>
          </cell>
          <cell r="BK3923" t="str">
            <v>No</v>
          </cell>
          <cell r="BL3923" t="str">
            <v>No</v>
          </cell>
        </row>
        <row r="3924">
          <cell r="AE3924">
            <v>382</v>
          </cell>
          <cell r="AF3924">
            <v>0</v>
          </cell>
          <cell r="AG3924">
            <v>1</v>
          </cell>
          <cell r="AH3924">
            <v>1</v>
          </cell>
          <cell r="AI3924">
            <v>1</v>
          </cell>
          <cell r="AJ3924">
            <v>0</v>
          </cell>
          <cell r="AL3924">
            <v>56</v>
          </cell>
          <cell r="AM3924">
            <v>226</v>
          </cell>
          <cell r="AO3924" t="str">
            <v>D-7321</v>
          </cell>
          <cell r="AP3924">
            <v>102</v>
          </cell>
          <cell r="AQ3924" t="str">
            <v>VT</v>
          </cell>
          <cell r="AR3924" t="str">
            <v>Central Vermont Public Service Corporation</v>
          </cell>
          <cell r="AT3924" t="str">
            <v>Electric</v>
          </cell>
          <cell r="AU3924">
            <v>39217</v>
          </cell>
          <cell r="AV3924">
            <v>12414</v>
          </cell>
          <cell r="AW3924">
            <v>8.52</v>
          </cell>
          <cell r="AX3924">
            <v>10.75</v>
          </cell>
          <cell r="AY3924">
            <v>50.02</v>
          </cell>
          <cell r="AZ3924">
            <v>355700</v>
          </cell>
          <cell r="BA3924">
            <v>39478</v>
          </cell>
          <cell r="BB3924">
            <v>6402</v>
          </cell>
          <cell r="BC3924">
            <v>8.5</v>
          </cell>
          <cell r="BD3924">
            <v>10.71</v>
          </cell>
          <cell r="BE3924">
            <v>50.02</v>
          </cell>
          <cell r="BF3924">
            <v>39082</v>
          </cell>
          <cell r="BG3924">
            <v>343884</v>
          </cell>
          <cell r="BH3924" t="str">
            <v>Average</v>
          </cell>
          <cell r="BI3924" t="str">
            <v>Vertically Integrated</v>
          </cell>
          <cell r="BJ3924" t="str">
            <v>Settled</v>
          </cell>
          <cell r="BK3924" t="str">
            <v>No</v>
          </cell>
          <cell r="BL3924" t="str">
            <v>No</v>
          </cell>
        </row>
        <row r="3925">
          <cell r="AE3925">
            <v>382</v>
          </cell>
          <cell r="AF3925">
            <v>0</v>
          </cell>
          <cell r="AG3925">
            <v>1</v>
          </cell>
          <cell r="AH3925">
            <v>1</v>
          </cell>
          <cell r="AI3925">
            <v>1</v>
          </cell>
          <cell r="AJ3925">
            <v>0</v>
          </cell>
          <cell r="AL3925">
            <v>56</v>
          </cell>
          <cell r="AM3925">
            <v>226</v>
          </cell>
          <cell r="AO3925" t="str">
            <v>D-4496, 4504</v>
          </cell>
          <cell r="AP3925">
            <v>1651</v>
          </cell>
          <cell r="AQ3925" t="str">
            <v>VT</v>
          </cell>
          <cell r="AR3925" t="str">
            <v>Central Vermont Public Service Corporation</v>
          </cell>
          <cell r="AT3925" t="str">
            <v>Electric</v>
          </cell>
          <cell r="AU3925">
            <v>29468</v>
          </cell>
          <cell r="AV3925">
            <v>21500</v>
          </cell>
          <cell r="AW3925">
            <v>13.1</v>
          </cell>
          <cell r="AX3925">
            <v>18.2</v>
          </cell>
          <cell r="AY3925">
            <v>40.6</v>
          </cell>
          <cell r="AZ3925" t="str">
            <v>NA</v>
          </cell>
          <cell r="BA3925">
            <v>29924</v>
          </cell>
          <cell r="BB3925">
            <v>13100</v>
          </cell>
          <cell r="BC3925">
            <v>12.14</v>
          </cell>
          <cell r="BD3925">
            <v>16</v>
          </cell>
          <cell r="BE3925">
            <v>38.590000000000003</v>
          </cell>
          <cell r="BF3925">
            <v>29464</v>
          </cell>
          <cell r="BG3925" t="str">
            <v>NA</v>
          </cell>
          <cell r="BI3925" t="str">
            <v>Vertically Integrated</v>
          </cell>
          <cell r="BJ3925" t="str">
            <v>Fully Litigated</v>
          </cell>
          <cell r="BK3925" t="str">
            <v>No</v>
          </cell>
          <cell r="BL3925" t="str">
            <v>No</v>
          </cell>
        </row>
        <row r="3926">
          <cell r="AE3926">
            <v>382</v>
          </cell>
          <cell r="AF3926">
            <v>0</v>
          </cell>
          <cell r="AG3926">
            <v>1</v>
          </cell>
          <cell r="AH3926">
            <v>1</v>
          </cell>
          <cell r="AI3926">
            <v>1</v>
          </cell>
          <cell r="AJ3926">
            <v>0</v>
          </cell>
          <cell r="AL3926">
            <v>56</v>
          </cell>
          <cell r="AM3926">
            <v>226</v>
          </cell>
          <cell r="AO3926" t="str">
            <v>D-4634</v>
          </cell>
          <cell r="AP3926">
            <v>1655</v>
          </cell>
          <cell r="AQ3926" t="str">
            <v>VT</v>
          </cell>
          <cell r="AR3926" t="str">
            <v>Central Vermont Public Service Corporation</v>
          </cell>
          <cell r="AT3926" t="str">
            <v>Electric</v>
          </cell>
          <cell r="AU3926">
            <v>29943</v>
          </cell>
          <cell r="AV3926">
            <v>21700</v>
          </cell>
          <cell r="AW3926">
            <v>13.46</v>
          </cell>
          <cell r="AX3926">
            <v>18</v>
          </cell>
          <cell r="AY3926">
            <v>44.3</v>
          </cell>
          <cell r="AZ3926">
            <v>136000</v>
          </cell>
          <cell r="BA3926">
            <v>30210</v>
          </cell>
          <cell r="BB3926">
            <v>11900</v>
          </cell>
          <cell r="BC3926">
            <v>12.53</v>
          </cell>
          <cell r="BD3926">
            <v>16</v>
          </cell>
          <cell r="BE3926">
            <v>44.5</v>
          </cell>
          <cell r="BF3926">
            <v>29951</v>
          </cell>
          <cell r="BG3926">
            <v>130800</v>
          </cell>
          <cell r="BH3926" t="str">
            <v>Average</v>
          </cell>
          <cell r="BI3926" t="str">
            <v>Vertically Integrated</v>
          </cell>
          <cell r="BJ3926" t="str">
            <v>Fully Litigated</v>
          </cell>
          <cell r="BK3926" t="str">
            <v>No</v>
          </cell>
          <cell r="BL3926" t="str">
            <v>Yes</v>
          </cell>
        </row>
        <row r="3927">
          <cell r="AE3927">
            <v>382</v>
          </cell>
          <cell r="AF3927">
            <v>0</v>
          </cell>
          <cell r="AG3927">
            <v>1</v>
          </cell>
          <cell r="AH3927">
            <v>1</v>
          </cell>
          <cell r="AI3927">
            <v>1</v>
          </cell>
          <cell r="AJ3927">
            <v>0</v>
          </cell>
          <cell r="AL3927">
            <v>56</v>
          </cell>
          <cell r="AM3927">
            <v>226</v>
          </cell>
          <cell r="AO3927" t="str">
            <v>D-4797</v>
          </cell>
          <cell r="AP3927">
            <v>1657</v>
          </cell>
          <cell r="AQ3927" t="str">
            <v>VT</v>
          </cell>
          <cell r="AR3927" t="str">
            <v>Central Vermont Public Service Corporation</v>
          </cell>
          <cell r="AT3927" t="str">
            <v>Electric</v>
          </cell>
          <cell r="AU3927">
            <v>30433</v>
          </cell>
          <cell r="AV3927">
            <v>11100</v>
          </cell>
          <cell r="AW3927">
            <v>13.24</v>
          </cell>
          <cell r="AX3927">
            <v>16.600000000000001</v>
          </cell>
          <cell r="AY3927">
            <v>46.1</v>
          </cell>
          <cell r="AZ3927" t="str">
            <v>NA</v>
          </cell>
          <cell r="BA3927">
            <v>30581</v>
          </cell>
          <cell r="BB3927">
            <v>4600</v>
          </cell>
          <cell r="BC3927" t="str">
            <v>NA</v>
          </cell>
          <cell r="BD3927" t="str">
            <v>NA</v>
          </cell>
          <cell r="BE3927" t="str">
            <v>NA</v>
          </cell>
          <cell r="BG3927" t="str">
            <v>NA</v>
          </cell>
          <cell r="BI3927" t="str">
            <v>Vertically Integrated</v>
          </cell>
          <cell r="BJ3927" t="str">
            <v>Settled</v>
          </cell>
          <cell r="BK3927" t="str">
            <v>No</v>
          </cell>
          <cell r="BL3927" t="str">
            <v>No</v>
          </cell>
        </row>
        <row r="3928">
          <cell r="AE3928">
            <v>382</v>
          </cell>
          <cell r="AF3928">
            <v>0</v>
          </cell>
          <cell r="AG3928">
            <v>1</v>
          </cell>
          <cell r="AH3928">
            <v>1</v>
          </cell>
          <cell r="AI3928">
            <v>1</v>
          </cell>
          <cell r="AJ3928">
            <v>0</v>
          </cell>
          <cell r="AL3928">
            <v>56</v>
          </cell>
          <cell r="AM3928">
            <v>226</v>
          </cell>
          <cell r="AO3928" t="str">
            <v>D-4906</v>
          </cell>
          <cell r="AP3928">
            <v>1658</v>
          </cell>
          <cell r="AQ3928" t="str">
            <v>VT</v>
          </cell>
          <cell r="AR3928" t="str">
            <v>Central Vermont Public Service Corporation</v>
          </cell>
          <cell r="AT3928" t="str">
            <v>Electric</v>
          </cell>
          <cell r="AU3928">
            <v>30790</v>
          </cell>
          <cell r="AV3928">
            <v>14900</v>
          </cell>
          <cell r="AW3928">
            <v>13.77</v>
          </cell>
          <cell r="AX3928">
            <v>17.5</v>
          </cell>
          <cell r="AY3928">
            <v>45.44</v>
          </cell>
          <cell r="AZ3928" t="str">
            <v>NA</v>
          </cell>
          <cell r="BA3928">
            <v>31036</v>
          </cell>
          <cell r="BB3928">
            <v>5900</v>
          </cell>
          <cell r="BC3928">
            <v>13.08</v>
          </cell>
          <cell r="BD3928">
            <v>16</v>
          </cell>
          <cell r="BE3928">
            <v>45.44</v>
          </cell>
          <cell r="BF3928">
            <v>30681</v>
          </cell>
          <cell r="BG3928" t="str">
            <v>NA</v>
          </cell>
          <cell r="BH3928" t="str">
            <v>Average</v>
          </cell>
          <cell r="BI3928" t="str">
            <v>Vertically Integrated</v>
          </cell>
          <cell r="BJ3928" t="str">
            <v>Settled</v>
          </cell>
          <cell r="BK3928" t="str">
            <v>No</v>
          </cell>
          <cell r="BL3928" t="str">
            <v>No</v>
          </cell>
        </row>
        <row r="3929">
          <cell r="AE3929">
            <v>382</v>
          </cell>
          <cell r="AF3929">
            <v>0</v>
          </cell>
          <cell r="AG3929">
            <v>1</v>
          </cell>
          <cell r="AH3929">
            <v>1</v>
          </cell>
          <cell r="AI3929">
            <v>1</v>
          </cell>
          <cell r="AJ3929">
            <v>0</v>
          </cell>
          <cell r="AL3929">
            <v>56</v>
          </cell>
          <cell r="AM3929">
            <v>226</v>
          </cell>
          <cell r="AO3929" t="str">
            <v>D-5030</v>
          </cell>
          <cell r="AP3929">
            <v>1659</v>
          </cell>
          <cell r="AQ3929" t="str">
            <v>VT</v>
          </cell>
          <cell r="AR3929" t="str">
            <v>Central Vermont Public Service Corporation</v>
          </cell>
          <cell r="AT3929" t="str">
            <v>Electric</v>
          </cell>
          <cell r="AU3929">
            <v>31170</v>
          </cell>
          <cell r="AV3929">
            <v>15700</v>
          </cell>
          <cell r="AW3929">
            <v>13.2</v>
          </cell>
          <cell r="AX3929">
            <v>16.600000000000001</v>
          </cell>
          <cell r="AY3929">
            <v>44.42</v>
          </cell>
          <cell r="AZ3929">
            <v>205200</v>
          </cell>
          <cell r="BA3929">
            <v>31461</v>
          </cell>
          <cell r="BB3929">
            <v>10900</v>
          </cell>
          <cell r="BC3929">
            <v>13.01</v>
          </cell>
          <cell r="BD3929">
            <v>16</v>
          </cell>
          <cell r="BE3929">
            <v>46.64</v>
          </cell>
          <cell r="BF3929">
            <v>31047</v>
          </cell>
          <cell r="BG3929">
            <v>201100</v>
          </cell>
          <cell r="BH3929" t="str">
            <v>Average</v>
          </cell>
          <cell r="BI3929" t="str">
            <v>Vertically Integrated</v>
          </cell>
          <cell r="BJ3929" t="str">
            <v>Fully Litigated</v>
          </cell>
          <cell r="BK3929" t="str">
            <v>No</v>
          </cell>
          <cell r="BL3929" t="str">
            <v>No</v>
          </cell>
        </row>
        <row r="3930">
          <cell r="AE3930">
            <v>382</v>
          </cell>
          <cell r="AF3930">
            <v>0</v>
          </cell>
          <cell r="AG3930">
            <v>1</v>
          </cell>
          <cell r="AH3930">
            <v>1</v>
          </cell>
          <cell r="AI3930">
            <v>1</v>
          </cell>
          <cell r="AJ3930">
            <v>0</v>
          </cell>
          <cell r="AL3930">
            <v>56</v>
          </cell>
          <cell r="AM3930">
            <v>226</v>
          </cell>
          <cell r="AO3930" t="str">
            <v>D-5132</v>
          </cell>
          <cell r="AP3930">
            <v>1660</v>
          </cell>
          <cell r="AQ3930" t="str">
            <v>VT</v>
          </cell>
          <cell r="AR3930" t="str">
            <v>Central Vermont Public Service Corporation</v>
          </cell>
          <cell r="AT3930" t="str">
            <v>Electric</v>
          </cell>
          <cell r="AU3930">
            <v>31520</v>
          </cell>
          <cell r="AV3930">
            <v>18400</v>
          </cell>
          <cell r="AW3930">
            <v>12.99</v>
          </cell>
          <cell r="AX3930">
            <v>16</v>
          </cell>
          <cell r="AY3930">
            <v>47.87</v>
          </cell>
          <cell r="AZ3930" t="str">
            <v>NA</v>
          </cell>
          <cell r="BA3930">
            <v>31779</v>
          </cell>
          <cell r="BB3930">
            <v>8300</v>
          </cell>
          <cell r="BC3930">
            <v>11.55</v>
          </cell>
          <cell r="BD3930">
            <v>13</v>
          </cell>
          <cell r="BE3930">
            <v>47.87</v>
          </cell>
          <cell r="BF3930">
            <v>31412</v>
          </cell>
          <cell r="BG3930" t="str">
            <v>NA</v>
          </cell>
          <cell r="BH3930" t="str">
            <v>Average</v>
          </cell>
          <cell r="BI3930" t="str">
            <v>Vertically Integrated</v>
          </cell>
          <cell r="BJ3930" t="str">
            <v>Fully Litigated</v>
          </cell>
          <cell r="BK3930" t="str">
            <v>Yes</v>
          </cell>
          <cell r="BL3930" t="str">
            <v>No</v>
          </cell>
        </row>
        <row r="3931">
          <cell r="AE3931">
            <v>382</v>
          </cell>
          <cell r="AF3931">
            <v>0</v>
          </cell>
          <cell r="AG3931">
            <v>1</v>
          </cell>
          <cell r="AH3931">
            <v>1</v>
          </cell>
          <cell r="AI3931">
            <v>1</v>
          </cell>
          <cell r="AJ3931">
            <v>0</v>
          </cell>
          <cell r="AL3931">
            <v>56</v>
          </cell>
          <cell r="AM3931">
            <v>226</v>
          </cell>
          <cell r="AO3931" t="str">
            <v>D-4418</v>
          </cell>
          <cell r="AP3931">
            <v>1661</v>
          </cell>
          <cell r="AQ3931" t="str">
            <v>VT</v>
          </cell>
          <cell r="AR3931" t="str">
            <v>Green Mountain Power Corporation</v>
          </cell>
          <cell r="AT3931" t="str">
            <v>Electric</v>
          </cell>
          <cell r="AU3931">
            <v>29139</v>
          </cell>
          <cell r="AV3931">
            <v>10600</v>
          </cell>
          <cell r="AW3931">
            <v>11.26</v>
          </cell>
          <cell r="AX3931">
            <v>17</v>
          </cell>
          <cell r="AY3931">
            <v>34</v>
          </cell>
          <cell r="AZ3931" t="str">
            <v>NA</v>
          </cell>
          <cell r="BA3931">
            <v>29711</v>
          </cell>
          <cell r="BB3931">
            <v>8600</v>
          </cell>
          <cell r="BC3931">
            <v>10.220000000000001</v>
          </cell>
          <cell r="BD3931">
            <v>14.4</v>
          </cell>
          <cell r="BE3931">
            <v>40</v>
          </cell>
          <cell r="BF3931">
            <v>29036</v>
          </cell>
          <cell r="BG3931" t="str">
            <v>NA</v>
          </cell>
          <cell r="BH3931" t="str">
            <v>Average</v>
          </cell>
          <cell r="BI3931" t="str">
            <v>Vertically Integrated</v>
          </cell>
          <cell r="BJ3931" t="str">
            <v>Fully Litigated</v>
          </cell>
          <cell r="BK3931" t="str">
            <v>No</v>
          </cell>
          <cell r="BL3931" t="str">
            <v>No</v>
          </cell>
        </row>
        <row r="3932">
          <cell r="AE3932">
            <v>382</v>
          </cell>
          <cell r="AF3932">
            <v>0</v>
          </cell>
          <cell r="AG3932">
            <v>1</v>
          </cell>
          <cell r="AH3932">
            <v>1</v>
          </cell>
          <cell r="AI3932">
            <v>1</v>
          </cell>
          <cell r="AJ3932">
            <v>0</v>
          </cell>
          <cell r="AL3932">
            <v>56</v>
          </cell>
          <cell r="AM3932">
            <v>226</v>
          </cell>
          <cell r="AO3932" t="str">
            <v>D-4503, 4537</v>
          </cell>
          <cell r="AP3932">
            <v>1662</v>
          </cell>
          <cell r="AQ3932" t="str">
            <v>VT</v>
          </cell>
          <cell r="AR3932" t="str">
            <v>Green Mountain Power Corporation</v>
          </cell>
          <cell r="AT3932" t="str">
            <v>Electric</v>
          </cell>
          <cell r="AU3932">
            <v>29539</v>
          </cell>
          <cell r="AV3932">
            <v>6600</v>
          </cell>
          <cell r="AW3932">
            <v>11.26</v>
          </cell>
          <cell r="AX3932">
            <v>17</v>
          </cell>
          <cell r="AY3932">
            <v>40</v>
          </cell>
          <cell r="AZ3932" t="str">
            <v>NA</v>
          </cell>
          <cell r="BA3932">
            <v>29895</v>
          </cell>
          <cell r="BB3932">
            <v>6900</v>
          </cell>
          <cell r="BC3932">
            <v>11.95</v>
          </cell>
          <cell r="BD3932">
            <v>16.600000000000001</v>
          </cell>
          <cell r="BE3932">
            <v>30.74</v>
          </cell>
          <cell r="BF3932">
            <v>29586</v>
          </cell>
          <cell r="BG3932" t="str">
            <v>NA</v>
          </cell>
          <cell r="BH3932" t="str">
            <v>Average</v>
          </cell>
          <cell r="BI3932" t="str">
            <v>Vertically Integrated</v>
          </cell>
          <cell r="BJ3932" t="str">
            <v>Fully Litigated</v>
          </cell>
          <cell r="BK3932" t="str">
            <v>No</v>
          </cell>
          <cell r="BL3932" t="str">
            <v>Yes</v>
          </cell>
        </row>
        <row r="3933">
          <cell r="AE3933">
            <v>382</v>
          </cell>
          <cell r="AF3933">
            <v>0</v>
          </cell>
          <cell r="AG3933">
            <v>1</v>
          </cell>
          <cell r="AH3933">
            <v>1</v>
          </cell>
          <cell r="AI3933">
            <v>1</v>
          </cell>
          <cell r="AJ3933">
            <v>0</v>
          </cell>
          <cell r="AL3933">
            <v>56</v>
          </cell>
          <cell r="AM3933">
            <v>226</v>
          </cell>
          <cell r="AO3933" t="str">
            <v>D-4570</v>
          </cell>
          <cell r="AP3933">
            <v>1663</v>
          </cell>
          <cell r="AQ3933" t="str">
            <v>VT</v>
          </cell>
          <cell r="AR3933" t="str">
            <v>Green Mountain Power Corporation</v>
          </cell>
          <cell r="AT3933" t="str">
            <v>Electric</v>
          </cell>
          <cell r="AU3933">
            <v>29733</v>
          </cell>
          <cell r="AV3933">
            <v>11700</v>
          </cell>
          <cell r="AW3933">
            <v>12.91</v>
          </cell>
          <cell r="AX3933">
            <v>19.3</v>
          </cell>
          <cell r="AY3933">
            <v>39.4</v>
          </cell>
          <cell r="AZ3933" t="str">
            <v>NA</v>
          </cell>
          <cell r="BA3933">
            <v>30011</v>
          </cell>
          <cell r="BB3933">
            <v>7900</v>
          </cell>
          <cell r="BC3933">
            <v>11.96</v>
          </cell>
          <cell r="BD3933">
            <v>16</v>
          </cell>
          <cell r="BE3933">
            <v>41.85</v>
          </cell>
          <cell r="BF3933">
            <v>29586</v>
          </cell>
          <cell r="BG3933" t="str">
            <v>NA</v>
          </cell>
          <cell r="BH3933" t="str">
            <v>Average</v>
          </cell>
          <cell r="BI3933" t="str">
            <v>Vertically Integrated</v>
          </cell>
          <cell r="BJ3933" t="str">
            <v>Fully Litigated</v>
          </cell>
          <cell r="BK3933" t="str">
            <v>No</v>
          </cell>
          <cell r="BL3933" t="str">
            <v>Yes</v>
          </cell>
        </row>
        <row r="3934">
          <cell r="AE3934">
            <v>382</v>
          </cell>
          <cell r="AF3934">
            <v>0</v>
          </cell>
          <cell r="AG3934">
            <v>1</v>
          </cell>
          <cell r="AH3934">
            <v>1</v>
          </cell>
          <cell r="AI3934">
            <v>1</v>
          </cell>
          <cell r="AJ3934">
            <v>0</v>
          </cell>
          <cell r="AL3934">
            <v>56</v>
          </cell>
          <cell r="AM3934">
            <v>226</v>
          </cell>
          <cell r="AO3934" t="str">
            <v>D-4661</v>
          </cell>
          <cell r="AP3934">
            <v>1664</v>
          </cell>
          <cell r="AQ3934" t="str">
            <v>VT</v>
          </cell>
          <cell r="AR3934" t="str">
            <v>Green Mountain Power Corporation</v>
          </cell>
          <cell r="AT3934" t="str">
            <v>Electric</v>
          </cell>
          <cell r="AU3934">
            <v>30057</v>
          </cell>
          <cell r="AV3934">
            <v>19400</v>
          </cell>
          <cell r="AW3934">
            <v>13.35</v>
          </cell>
          <cell r="AX3934">
            <v>19</v>
          </cell>
          <cell r="AY3934">
            <v>32.75</v>
          </cell>
          <cell r="AZ3934">
            <v>90100</v>
          </cell>
          <cell r="BA3934">
            <v>30305</v>
          </cell>
          <cell r="BB3934">
            <v>6500</v>
          </cell>
          <cell r="BC3934">
            <v>11.87</v>
          </cell>
          <cell r="BD3934">
            <v>16</v>
          </cell>
          <cell r="BE3934">
            <v>32.6</v>
          </cell>
          <cell r="BF3934">
            <v>30102</v>
          </cell>
          <cell r="BG3934">
            <v>80100</v>
          </cell>
          <cell r="BH3934" t="str">
            <v>Average</v>
          </cell>
          <cell r="BI3934" t="str">
            <v>Vertically Integrated</v>
          </cell>
          <cell r="BJ3934" t="str">
            <v>Fully Litigated</v>
          </cell>
          <cell r="BK3934" t="str">
            <v>No</v>
          </cell>
          <cell r="BL3934" t="str">
            <v>No</v>
          </cell>
        </row>
        <row r="3935">
          <cell r="AE3935">
            <v>382</v>
          </cell>
          <cell r="AF3935">
            <v>0</v>
          </cell>
          <cell r="AG3935">
            <v>1</v>
          </cell>
          <cell r="AH3935">
            <v>1</v>
          </cell>
          <cell r="AI3935">
            <v>1</v>
          </cell>
          <cell r="AJ3935">
            <v>0</v>
          </cell>
          <cell r="AL3935">
            <v>56</v>
          </cell>
          <cell r="AM3935">
            <v>226</v>
          </cell>
          <cell r="AO3935" t="str">
            <v>D-4865</v>
          </cell>
          <cell r="AP3935">
            <v>1665</v>
          </cell>
          <cell r="AQ3935" t="str">
            <v>VT</v>
          </cell>
          <cell r="AR3935" t="str">
            <v>Green Mountain Power Corporation</v>
          </cell>
          <cell r="AT3935" t="str">
            <v>Electric</v>
          </cell>
          <cell r="AU3935">
            <v>30686</v>
          </cell>
          <cell r="AV3935">
            <v>10200</v>
          </cell>
          <cell r="AW3935">
            <v>12.07</v>
          </cell>
          <cell r="AX3935">
            <v>16.5</v>
          </cell>
          <cell r="AY3935">
            <v>36.15</v>
          </cell>
          <cell r="AZ3935" t="str">
            <v>NA</v>
          </cell>
          <cell r="BA3935">
            <v>30931</v>
          </cell>
          <cell r="BB3935">
            <v>8700</v>
          </cell>
          <cell r="BC3935">
            <v>11.86</v>
          </cell>
          <cell r="BD3935">
            <v>16</v>
          </cell>
          <cell r="BE3935">
            <v>36.67</v>
          </cell>
          <cell r="BF3935">
            <v>30559</v>
          </cell>
          <cell r="BG3935" t="str">
            <v>NA</v>
          </cell>
          <cell r="BH3935" t="str">
            <v>Year-end</v>
          </cell>
          <cell r="BI3935" t="str">
            <v>Vertically Integrated</v>
          </cell>
          <cell r="BJ3935" t="str">
            <v>Fully Litigated</v>
          </cell>
          <cell r="BK3935" t="str">
            <v>No</v>
          </cell>
          <cell r="BL3935" t="str">
            <v>No</v>
          </cell>
        </row>
        <row r="3936">
          <cell r="AE3936">
            <v>382</v>
          </cell>
          <cell r="AF3936">
            <v>0</v>
          </cell>
          <cell r="AG3936">
            <v>1</v>
          </cell>
          <cell r="AH3936">
            <v>1</v>
          </cell>
          <cell r="AI3936">
            <v>1</v>
          </cell>
          <cell r="AJ3936">
            <v>0</v>
          </cell>
          <cell r="AL3936">
            <v>56</v>
          </cell>
          <cell r="AM3936">
            <v>226</v>
          </cell>
          <cell r="AO3936" t="str">
            <v>D-5013</v>
          </cell>
          <cell r="AP3936">
            <v>1666</v>
          </cell>
          <cell r="AQ3936" t="str">
            <v>VT</v>
          </cell>
          <cell r="AR3936" t="str">
            <v>Green Mountain Power Corporation</v>
          </cell>
          <cell r="AT3936" t="str">
            <v>Electric</v>
          </cell>
          <cell r="AU3936">
            <v>31170</v>
          </cell>
          <cell r="AV3936">
            <v>6000</v>
          </cell>
          <cell r="AW3936">
            <v>13.01</v>
          </cell>
          <cell r="AX3936">
            <v>16</v>
          </cell>
          <cell r="AY3936">
            <v>40.659999999999997</v>
          </cell>
          <cell r="AZ3936" t="str">
            <v>NA</v>
          </cell>
          <cell r="BA3936">
            <v>31358</v>
          </cell>
          <cell r="BB3936">
            <v>4000</v>
          </cell>
          <cell r="BC3936">
            <v>12.8</v>
          </cell>
          <cell r="BD3936">
            <v>15.5</v>
          </cell>
          <cell r="BE3936">
            <v>40.659999999999997</v>
          </cell>
          <cell r="BF3936">
            <v>31047</v>
          </cell>
          <cell r="BG3936" t="str">
            <v>NA</v>
          </cell>
          <cell r="BH3936" t="str">
            <v>Average</v>
          </cell>
          <cell r="BI3936" t="str">
            <v>Vertically Integrated</v>
          </cell>
          <cell r="BJ3936" t="str">
            <v>Settled</v>
          </cell>
          <cell r="BK3936" t="str">
            <v>No</v>
          </cell>
          <cell r="BL3936" t="str">
            <v>No</v>
          </cell>
        </row>
        <row r="3937">
          <cell r="AE3937">
            <v>382</v>
          </cell>
          <cell r="AF3937">
            <v>0</v>
          </cell>
          <cell r="AG3937">
            <v>1</v>
          </cell>
          <cell r="AH3937">
            <v>1</v>
          </cell>
          <cell r="AI3937">
            <v>1</v>
          </cell>
          <cell r="AJ3937">
            <v>0</v>
          </cell>
          <cell r="AL3937">
            <v>56</v>
          </cell>
          <cell r="AM3937">
            <v>226</v>
          </cell>
          <cell r="AO3937" t="str">
            <v>D-5125</v>
          </cell>
          <cell r="AP3937">
            <v>1667</v>
          </cell>
          <cell r="AQ3937" t="str">
            <v>VT</v>
          </cell>
          <cell r="AR3937" t="str">
            <v>Green Mountain Power Corporation</v>
          </cell>
          <cell r="AT3937" t="str">
            <v>Electric</v>
          </cell>
          <cell r="AU3937">
            <v>31488</v>
          </cell>
          <cell r="AV3937">
            <v>6300</v>
          </cell>
          <cell r="AW3937">
            <v>12.72</v>
          </cell>
          <cell r="AX3937">
            <v>15.5</v>
          </cell>
          <cell r="AY3937">
            <v>43.8</v>
          </cell>
          <cell r="AZ3937" t="str">
            <v>NA</v>
          </cell>
          <cell r="BA3937">
            <v>31667</v>
          </cell>
          <cell r="BB3937">
            <v>-1000</v>
          </cell>
          <cell r="BC3937" t="str">
            <v>NA</v>
          </cell>
          <cell r="BD3937" t="str">
            <v>NA</v>
          </cell>
          <cell r="BE3937" t="str">
            <v>NA</v>
          </cell>
          <cell r="BF3937">
            <v>31412</v>
          </cell>
          <cell r="BG3937" t="str">
            <v>NA</v>
          </cell>
          <cell r="BH3937" t="str">
            <v>Average</v>
          </cell>
          <cell r="BI3937" t="str">
            <v>Vertically Integrated</v>
          </cell>
          <cell r="BJ3937" t="str">
            <v>Fully Litigated</v>
          </cell>
          <cell r="BK3937" t="str">
            <v>No</v>
          </cell>
          <cell r="BL3937" t="str">
            <v>No</v>
          </cell>
        </row>
        <row r="3938">
          <cell r="AE3938">
            <v>382</v>
          </cell>
          <cell r="AF3938">
            <v>0</v>
          </cell>
          <cell r="AG3938">
            <v>1</v>
          </cell>
          <cell r="AH3938">
            <v>1</v>
          </cell>
          <cell r="AI3938">
            <v>1</v>
          </cell>
          <cell r="AJ3938">
            <v>0</v>
          </cell>
          <cell r="AL3938">
            <v>56</v>
          </cell>
          <cell r="AM3938">
            <v>226</v>
          </cell>
          <cell r="AO3938" t="str">
            <v>D-5282</v>
          </cell>
          <cell r="AP3938">
            <v>2094</v>
          </cell>
          <cell r="AQ3938" t="str">
            <v>VT</v>
          </cell>
          <cell r="AR3938" t="str">
            <v>Green Mountain Power Corporation</v>
          </cell>
          <cell r="AT3938" t="str">
            <v>Electric</v>
          </cell>
          <cell r="AU3938">
            <v>32283</v>
          </cell>
          <cell r="AV3938">
            <v>0</v>
          </cell>
          <cell r="AW3938" t="str">
            <v>NA</v>
          </cell>
          <cell r="AX3938" t="str">
            <v>NA</v>
          </cell>
          <cell r="AY3938" t="str">
            <v>NA</v>
          </cell>
          <cell r="AZ3938" t="str">
            <v>NA</v>
          </cell>
          <cell r="BA3938">
            <v>32497</v>
          </cell>
          <cell r="BB3938">
            <v>-3800</v>
          </cell>
          <cell r="BC3938">
            <v>10.86</v>
          </cell>
          <cell r="BD3938">
            <v>12.25</v>
          </cell>
          <cell r="BE3938">
            <v>49.1</v>
          </cell>
          <cell r="BF3938">
            <v>32142</v>
          </cell>
          <cell r="BG3938" t="str">
            <v>NA</v>
          </cell>
          <cell r="BH3938" t="str">
            <v>Average</v>
          </cell>
          <cell r="BI3938" t="str">
            <v>Vertically Integrated</v>
          </cell>
          <cell r="BJ3938" t="str">
            <v>Fully Litigated</v>
          </cell>
          <cell r="BK3938" t="str">
            <v>No</v>
          </cell>
          <cell r="BL3938" t="str">
            <v>No</v>
          </cell>
        </row>
        <row r="3939">
          <cell r="AE3939">
            <v>382</v>
          </cell>
          <cell r="AF3939">
            <v>0</v>
          </cell>
          <cell r="AG3939">
            <v>1</v>
          </cell>
          <cell r="AH3939">
            <v>1</v>
          </cell>
          <cell r="AI3939">
            <v>1</v>
          </cell>
          <cell r="AJ3939">
            <v>0</v>
          </cell>
          <cell r="AL3939">
            <v>56</v>
          </cell>
          <cell r="AM3939">
            <v>226</v>
          </cell>
          <cell r="AO3939" t="str">
            <v>D-NA</v>
          </cell>
          <cell r="AP3939">
            <v>2122</v>
          </cell>
          <cell r="AQ3939" t="str">
            <v>VT</v>
          </cell>
          <cell r="AR3939" t="str">
            <v>Central Vermont Public Service Corporation</v>
          </cell>
          <cell r="AT3939" t="str">
            <v>Electric</v>
          </cell>
          <cell r="AU3939">
            <v>29189</v>
          </cell>
          <cell r="AV3939">
            <v>5300</v>
          </cell>
          <cell r="AW3939">
            <v>10.8</v>
          </cell>
          <cell r="AX3939">
            <v>14.5</v>
          </cell>
          <cell r="AY3939">
            <v>39.299999999999997</v>
          </cell>
          <cell r="AZ3939" t="str">
            <v>NA</v>
          </cell>
          <cell r="BA3939">
            <v>29221</v>
          </cell>
          <cell r="BB3939">
            <v>5300</v>
          </cell>
          <cell r="BC3939">
            <v>10.8</v>
          </cell>
          <cell r="BD3939">
            <v>14.5</v>
          </cell>
          <cell r="BE3939">
            <v>39.299999999999997</v>
          </cell>
          <cell r="BF3939">
            <v>29128</v>
          </cell>
          <cell r="BG3939" t="str">
            <v>NA</v>
          </cell>
          <cell r="BI3939" t="str">
            <v>Vertically Integrated</v>
          </cell>
          <cell r="BJ3939" t="str">
            <v>Fully Litigated</v>
          </cell>
          <cell r="BK3939" t="str">
            <v>No</v>
          </cell>
          <cell r="BL3939" t="str">
            <v>No</v>
          </cell>
        </row>
        <row r="3940">
          <cell r="AE3940">
            <v>382</v>
          </cell>
          <cell r="AF3940">
            <v>0</v>
          </cell>
          <cell r="AG3940">
            <v>1</v>
          </cell>
          <cell r="AH3940">
            <v>1</v>
          </cell>
          <cell r="AI3940">
            <v>1</v>
          </cell>
          <cell r="AJ3940">
            <v>0</v>
          </cell>
          <cell r="AL3940">
            <v>56</v>
          </cell>
          <cell r="AM3940">
            <v>226</v>
          </cell>
          <cell r="AO3940" t="str">
            <v>D-8190, 8191</v>
          </cell>
          <cell r="AP3940">
            <v>2723</v>
          </cell>
          <cell r="AQ3940" t="str">
            <v>VT</v>
          </cell>
          <cell r="AR3940" t="str">
            <v>Green Mountain Power Corporation</v>
          </cell>
          <cell r="AT3940" t="str">
            <v>Electric</v>
          </cell>
          <cell r="AU3940">
            <v>41628</v>
          </cell>
          <cell r="AV3940">
            <v>-200</v>
          </cell>
          <cell r="AW3940">
            <v>7.61</v>
          </cell>
          <cell r="AX3940">
            <v>10</v>
          </cell>
          <cell r="AY3940">
            <v>48.97</v>
          </cell>
          <cell r="AZ3940">
            <v>1187000</v>
          </cell>
          <cell r="BA3940">
            <v>41876</v>
          </cell>
          <cell r="BB3940">
            <v>-8827</v>
          </cell>
          <cell r="BC3940">
            <v>7.46</v>
          </cell>
          <cell r="BD3940">
            <v>9.6</v>
          </cell>
          <cell r="BE3940">
            <v>50</v>
          </cell>
          <cell r="BF3940">
            <v>41547</v>
          </cell>
          <cell r="BG3940">
            <v>1164743</v>
          </cell>
          <cell r="BH3940" t="str">
            <v>Average</v>
          </cell>
          <cell r="BI3940" t="str">
            <v>Vertically Integrated</v>
          </cell>
          <cell r="BJ3940" t="str">
            <v>Settled</v>
          </cell>
          <cell r="BK3940" t="str">
            <v>No</v>
          </cell>
          <cell r="BL3940" t="str">
            <v>No</v>
          </cell>
        </row>
        <row r="3941">
          <cell r="AE3941">
            <v>382</v>
          </cell>
          <cell r="AF3941">
            <v>0</v>
          </cell>
          <cell r="AG3941">
            <v>1</v>
          </cell>
          <cell r="AH3941">
            <v>1</v>
          </cell>
          <cell r="AI3941">
            <v>1</v>
          </cell>
          <cell r="AJ3941">
            <v>0</v>
          </cell>
          <cell r="AL3941">
            <v>56</v>
          </cell>
          <cell r="AM3941">
            <v>226</v>
          </cell>
          <cell r="AO3941" t="str">
            <v>C-17-3112-INV</v>
          </cell>
          <cell r="AP3941">
            <v>3118</v>
          </cell>
          <cell r="AQ3941" t="str">
            <v>VT</v>
          </cell>
          <cell r="AR3941" t="str">
            <v>Green Mountain Power Corporation</v>
          </cell>
          <cell r="AT3941" t="str">
            <v>Electric</v>
          </cell>
          <cell r="AU3941">
            <v>42839</v>
          </cell>
          <cell r="AV3941">
            <v>31709</v>
          </cell>
          <cell r="AW3941">
            <v>7.07</v>
          </cell>
          <cell r="AX3941">
            <v>9.5</v>
          </cell>
          <cell r="AY3941">
            <v>48.63</v>
          </cell>
          <cell r="AZ3941">
            <v>1458096</v>
          </cell>
          <cell r="BA3941">
            <v>43090</v>
          </cell>
          <cell r="BB3941">
            <v>31915</v>
          </cell>
          <cell r="BC3941">
            <v>6.87</v>
          </cell>
          <cell r="BD3941">
            <v>9.1</v>
          </cell>
          <cell r="BE3941">
            <v>48.6</v>
          </cell>
          <cell r="BF3941">
            <v>42735</v>
          </cell>
          <cell r="BG3941">
            <v>1433244</v>
          </cell>
          <cell r="BH3941" t="str">
            <v>Average</v>
          </cell>
          <cell r="BI3941" t="str">
            <v>Vertically Integrated</v>
          </cell>
          <cell r="BJ3941" t="str">
            <v>Settled</v>
          </cell>
          <cell r="BK3941" t="str">
            <v>No</v>
          </cell>
          <cell r="BL3941" t="str">
            <v>No</v>
          </cell>
        </row>
        <row r="3942">
          <cell r="AE3942">
            <v>382</v>
          </cell>
          <cell r="AF3942">
            <v>0</v>
          </cell>
          <cell r="AG3942">
            <v>1</v>
          </cell>
          <cell r="AH3942">
            <v>1</v>
          </cell>
          <cell r="AI3942">
            <v>1</v>
          </cell>
          <cell r="AJ3942">
            <v>0</v>
          </cell>
          <cell r="AL3942">
            <v>56</v>
          </cell>
          <cell r="AM3942">
            <v>226</v>
          </cell>
          <cell r="AO3942" t="str">
            <v>C-18-0974-TF</v>
          </cell>
          <cell r="AP3942">
            <v>3309</v>
          </cell>
          <cell r="AQ3942" t="str">
            <v>VT</v>
          </cell>
          <cell r="AR3942" t="str">
            <v>Green Mountain Power Corporation</v>
          </cell>
          <cell r="AT3942" t="str">
            <v>Electric</v>
          </cell>
          <cell r="AU3942">
            <v>43203</v>
          </cell>
          <cell r="AV3942">
            <v>23531</v>
          </cell>
          <cell r="AW3942">
            <v>6.97</v>
          </cell>
          <cell r="AX3942">
            <v>9.3000000000000007</v>
          </cell>
          <cell r="AY3942">
            <v>49.85</v>
          </cell>
          <cell r="AZ3942">
            <v>1558692</v>
          </cell>
          <cell r="BA3942">
            <v>43455</v>
          </cell>
          <cell r="BB3942">
            <v>23531</v>
          </cell>
          <cell r="BC3942">
            <v>6.97</v>
          </cell>
          <cell r="BD3942">
            <v>9.3000000000000007</v>
          </cell>
          <cell r="BE3942">
            <v>49.85</v>
          </cell>
          <cell r="BF3942">
            <v>43008</v>
          </cell>
          <cell r="BG3942">
            <v>1557776</v>
          </cell>
          <cell r="BH3942" t="str">
            <v>Average</v>
          </cell>
          <cell r="BI3942" t="str">
            <v>Vertically Integrated</v>
          </cell>
          <cell r="BJ3942" t="str">
            <v>Fully Litigated</v>
          </cell>
          <cell r="BK3942" t="str">
            <v>No</v>
          </cell>
          <cell r="BL3942" t="str">
            <v>No</v>
          </cell>
        </row>
        <row r="3943">
          <cell r="AE3943">
            <v>382</v>
          </cell>
          <cell r="AF3943">
            <v>1</v>
          </cell>
          <cell r="AG3943">
            <v>1</v>
          </cell>
          <cell r="AH3943">
            <v>1</v>
          </cell>
          <cell r="AI3943">
            <v>1</v>
          </cell>
          <cell r="AJ3943">
            <v>0</v>
          </cell>
          <cell r="AL3943">
            <v>56</v>
          </cell>
          <cell r="AM3943">
            <v>226</v>
          </cell>
          <cell r="AO3943" t="str">
            <v>C-19-1932-TF</v>
          </cell>
          <cell r="AP3943">
            <v>3522</v>
          </cell>
          <cell r="AQ3943" t="str">
            <v>VT</v>
          </cell>
          <cell r="AR3943" t="str">
            <v>Green Mountain Power Corporation</v>
          </cell>
          <cell r="AT3943" t="str">
            <v>Electric</v>
          </cell>
          <cell r="AU3943">
            <v>43629</v>
          </cell>
          <cell r="AV3943">
            <v>17856</v>
          </cell>
          <cell r="AW3943">
            <v>6.9</v>
          </cell>
          <cell r="AX3943">
            <v>9.16</v>
          </cell>
          <cell r="AY3943">
            <v>49.46</v>
          </cell>
          <cell r="AZ3943">
            <v>1622518</v>
          </cell>
          <cell r="BA3943">
            <v>43706</v>
          </cell>
          <cell r="BB3943">
            <v>16674</v>
          </cell>
          <cell r="BC3943">
            <v>6.85</v>
          </cell>
          <cell r="BD3943">
            <v>9.06</v>
          </cell>
          <cell r="BE3943">
            <v>49.46</v>
          </cell>
          <cell r="BF3943">
            <v>44104</v>
          </cell>
          <cell r="BG3943">
            <v>1622307</v>
          </cell>
          <cell r="BH3943" t="str">
            <v>Average</v>
          </cell>
          <cell r="BI3943" t="str">
            <v>Vertically Integrated</v>
          </cell>
          <cell r="BJ3943" t="str">
            <v>Fully Litigated</v>
          </cell>
          <cell r="BK3943" t="str">
            <v>Yes</v>
          </cell>
          <cell r="BL3943" t="str">
            <v>No</v>
          </cell>
        </row>
        <row r="3944">
          <cell r="AE3944">
            <v>382</v>
          </cell>
          <cell r="AF3944">
            <v>1</v>
          </cell>
          <cell r="AG3944">
            <v>1</v>
          </cell>
          <cell r="AH3944">
            <v>1</v>
          </cell>
          <cell r="AI3944">
            <v>1</v>
          </cell>
          <cell r="AJ3944">
            <v>0</v>
          </cell>
          <cell r="AL3944">
            <v>56</v>
          </cell>
          <cell r="AM3944">
            <v>226</v>
          </cell>
          <cell r="AO3944" t="str">
            <v>20-1407-TF</v>
          </cell>
          <cell r="AP3944">
            <v>3658</v>
          </cell>
          <cell r="AQ3944" t="str">
            <v>VT</v>
          </cell>
          <cell r="AR3944" t="str">
            <v>Green Mountain Power Corporation</v>
          </cell>
          <cell r="AT3944" t="str">
            <v>Electric</v>
          </cell>
          <cell r="AU3944">
            <v>43983</v>
          </cell>
          <cell r="AV3944">
            <v>-346</v>
          </cell>
          <cell r="AW3944">
            <v>6.43</v>
          </cell>
          <cell r="AX3944">
            <v>8.1999999999999993</v>
          </cell>
          <cell r="AY3944">
            <v>49.87</v>
          </cell>
          <cell r="AZ3944">
            <v>1630896</v>
          </cell>
          <cell r="BA3944">
            <v>44070</v>
          </cell>
          <cell r="BB3944">
            <v>0</v>
          </cell>
          <cell r="BC3944">
            <v>6.43</v>
          </cell>
          <cell r="BD3944">
            <v>8.1999999999999993</v>
          </cell>
          <cell r="BE3944">
            <v>49.87</v>
          </cell>
          <cell r="BF3944">
            <v>44469</v>
          </cell>
          <cell r="BG3944">
            <v>1630896</v>
          </cell>
          <cell r="BH3944" t="str">
            <v>Average</v>
          </cell>
          <cell r="BI3944" t="str">
            <v>Vertically Integrated</v>
          </cell>
          <cell r="BJ3944" t="str">
            <v>Fully Litigated</v>
          </cell>
          <cell r="BK3944" t="str">
            <v>No</v>
          </cell>
          <cell r="BL3944" t="str">
            <v>No</v>
          </cell>
        </row>
        <row r="3945">
          <cell r="AE3945">
            <v>382</v>
          </cell>
          <cell r="AF3945">
            <v>1</v>
          </cell>
          <cell r="AG3945">
            <v>1</v>
          </cell>
          <cell r="AH3945">
            <v>1</v>
          </cell>
          <cell r="AI3945">
            <v>1</v>
          </cell>
          <cell r="AJ3945">
            <v>0</v>
          </cell>
          <cell r="AL3945">
            <v>56</v>
          </cell>
          <cell r="AM3945">
            <v>226</v>
          </cell>
          <cell r="AO3945" t="str">
            <v>21-1963-TF</v>
          </cell>
          <cell r="AP3945">
            <v>3832</v>
          </cell>
          <cell r="AQ3945" t="str">
            <v>VT</v>
          </cell>
          <cell r="AR3945" t="str">
            <v>Green Mountain Power Corporation</v>
          </cell>
          <cell r="AT3945" t="str">
            <v>Electric</v>
          </cell>
          <cell r="AU3945">
            <v>44348</v>
          </cell>
          <cell r="AV3945">
            <v>28887</v>
          </cell>
          <cell r="AW3945">
            <v>6.67</v>
          </cell>
          <cell r="AX3945">
            <v>8.57</v>
          </cell>
          <cell r="AY3945">
            <v>50.42</v>
          </cell>
          <cell r="AZ3945">
            <v>1663669</v>
          </cell>
          <cell r="BA3945">
            <v>44439</v>
          </cell>
          <cell r="BB3945">
            <v>28887</v>
          </cell>
          <cell r="BC3945">
            <v>6.67</v>
          </cell>
          <cell r="BD3945">
            <v>8.57</v>
          </cell>
          <cell r="BE3945">
            <v>50.42</v>
          </cell>
          <cell r="BF3945">
            <v>44834</v>
          </cell>
          <cell r="BG3945">
            <v>1663669</v>
          </cell>
          <cell r="BH3945" t="str">
            <v>Average</v>
          </cell>
          <cell r="BI3945" t="str">
            <v>Vertically Integrated</v>
          </cell>
          <cell r="BJ3945" t="str">
            <v>Fully Litigated</v>
          </cell>
          <cell r="BK3945" t="str">
            <v>No</v>
          </cell>
          <cell r="BL3945" t="str">
            <v>No</v>
          </cell>
        </row>
        <row r="3946">
          <cell r="AE3946">
            <v>382</v>
          </cell>
          <cell r="AF3946">
            <v>1</v>
          </cell>
          <cell r="AG3946">
            <v>1</v>
          </cell>
          <cell r="AH3946">
            <v>1</v>
          </cell>
          <cell r="AI3946">
            <v>1</v>
          </cell>
          <cell r="AJ3946">
            <v>0</v>
          </cell>
          <cell r="AL3946">
            <v>56</v>
          </cell>
          <cell r="AM3946">
            <v>226</v>
          </cell>
          <cell r="AO3946" t="str">
            <v>C-22-0175-TF</v>
          </cell>
          <cell r="AP3946">
            <v>3935</v>
          </cell>
          <cell r="AQ3946" t="str">
            <v>VT</v>
          </cell>
          <cell r="AR3946" t="str">
            <v>Green Mountain Power Corporation</v>
          </cell>
          <cell r="AT3946" t="str">
            <v>Electric</v>
          </cell>
          <cell r="AU3946">
            <v>44579</v>
          </cell>
          <cell r="AV3946">
            <v>15220</v>
          </cell>
          <cell r="AW3946">
            <v>6.3</v>
          </cell>
          <cell r="AX3946">
            <v>8.57</v>
          </cell>
          <cell r="AY3946">
            <v>49.98</v>
          </cell>
          <cell r="AZ3946">
            <v>1771842</v>
          </cell>
          <cell r="BA3946">
            <v>44804</v>
          </cell>
          <cell r="BB3946">
            <v>14223</v>
          </cell>
          <cell r="BC3946">
            <v>6.3</v>
          </cell>
          <cell r="BD3946">
            <v>8.57</v>
          </cell>
          <cell r="BE3946">
            <v>49.98</v>
          </cell>
          <cell r="BF3946">
            <v>45199</v>
          </cell>
          <cell r="BG3946" t="str">
            <v>NA</v>
          </cell>
          <cell r="BH3946" t="str">
            <v>Average</v>
          </cell>
          <cell r="BI3946" t="str">
            <v>Vertically Integrated</v>
          </cell>
          <cell r="BJ3946" t="str">
            <v>Fully Litigated</v>
          </cell>
          <cell r="BK3946" t="str">
            <v>Yes</v>
          </cell>
          <cell r="BL3946" t="str">
            <v>No</v>
          </cell>
        </row>
        <row r="3947">
          <cell r="AE3947">
            <v>382</v>
          </cell>
          <cell r="AF3947">
            <v>1</v>
          </cell>
          <cell r="AG3947">
            <v>1</v>
          </cell>
          <cell r="AH3947">
            <v>1</v>
          </cell>
          <cell r="AI3947">
            <v>1</v>
          </cell>
          <cell r="AJ3947">
            <v>0</v>
          </cell>
          <cell r="AL3947">
            <v>56</v>
          </cell>
          <cell r="AM3947">
            <v>226</v>
          </cell>
          <cell r="AO3947" t="str">
            <v>C-23-1852-TF</v>
          </cell>
          <cell r="AP3947">
            <v>4217</v>
          </cell>
          <cell r="AQ3947" t="str">
            <v>VT</v>
          </cell>
          <cell r="AR3947" t="str">
            <v>Green Mountain Power Corporation</v>
          </cell>
          <cell r="AT3947" t="str">
            <v>Electric</v>
          </cell>
          <cell r="AU3947">
            <v>45078</v>
          </cell>
          <cell r="AV3947">
            <v>36186</v>
          </cell>
          <cell r="AW3947">
            <v>6.88</v>
          </cell>
          <cell r="AX3947">
            <v>9.58</v>
          </cell>
          <cell r="AY3947">
            <v>49.88</v>
          </cell>
          <cell r="AZ3947">
            <v>1852889</v>
          </cell>
          <cell r="BA3947">
            <v>45161</v>
          </cell>
          <cell r="BB3947">
            <v>36186</v>
          </cell>
          <cell r="BC3947">
            <v>6.88</v>
          </cell>
          <cell r="BD3947">
            <v>9.58</v>
          </cell>
          <cell r="BE3947">
            <v>49.88</v>
          </cell>
          <cell r="BF3947">
            <v>45565</v>
          </cell>
          <cell r="BG3947">
            <v>1852889</v>
          </cell>
          <cell r="BH3947" t="str">
            <v>Average</v>
          </cell>
          <cell r="BI3947" t="str">
            <v>Vertically Integrated</v>
          </cell>
          <cell r="BJ3947" t="str">
            <v>Fully Litigated</v>
          </cell>
          <cell r="BK3947" t="str">
            <v>No</v>
          </cell>
          <cell r="BL3947" t="str">
            <v>No</v>
          </cell>
        </row>
        <row r="3948">
          <cell r="AE3948">
            <v>382</v>
          </cell>
          <cell r="AF3948">
            <v>1</v>
          </cell>
          <cell r="AG3948">
            <v>1</v>
          </cell>
          <cell r="AH3948">
            <v>1</v>
          </cell>
          <cell r="AI3948">
            <v>1</v>
          </cell>
          <cell r="AJ3948">
            <v>0</v>
          </cell>
          <cell r="AL3948">
            <v>56</v>
          </cell>
          <cell r="AM3948">
            <v>226</v>
          </cell>
          <cell r="AO3948" t="str">
            <v>C-24-1709-TF</v>
          </cell>
          <cell r="AP3948">
            <v>4404</v>
          </cell>
          <cell r="AQ3948" t="str">
            <v>VT</v>
          </cell>
          <cell r="AR3948" t="str">
            <v>Green Mountain Power Corporation</v>
          </cell>
          <cell r="AT3948" t="str">
            <v>Electric</v>
          </cell>
          <cell r="AU3948">
            <v>45443</v>
          </cell>
          <cell r="AV3948">
            <v>38060</v>
          </cell>
          <cell r="AW3948">
            <v>7.05</v>
          </cell>
          <cell r="AX3948">
            <v>9.9700000000000006</v>
          </cell>
          <cell r="AY3948">
            <v>49.81</v>
          </cell>
          <cell r="AZ3948">
            <v>1967337</v>
          </cell>
          <cell r="BA3948">
            <v>45530</v>
          </cell>
          <cell r="BB3948">
            <v>38060</v>
          </cell>
          <cell r="BC3948">
            <v>7.05</v>
          </cell>
          <cell r="BD3948">
            <v>9.9700000000000006</v>
          </cell>
          <cell r="BE3948">
            <v>49.81</v>
          </cell>
          <cell r="BF3948">
            <v>45930</v>
          </cell>
          <cell r="BG3948">
            <v>1967337</v>
          </cell>
          <cell r="BH3948" t="str">
            <v>Average</v>
          </cell>
          <cell r="BI3948" t="str">
            <v>Vertically Integrated</v>
          </cell>
          <cell r="BJ3948" t="str">
            <v>Fully Litigated</v>
          </cell>
          <cell r="BK3948" t="str">
            <v>No</v>
          </cell>
          <cell r="BL3948" t="str">
            <v>No</v>
          </cell>
        </row>
        <row r="3949">
          <cell r="AE3949">
            <v>382</v>
          </cell>
          <cell r="AF3949">
            <v>0</v>
          </cell>
          <cell r="AG3949">
            <v>1</v>
          </cell>
          <cell r="AH3949">
            <v>1</v>
          </cell>
          <cell r="AI3949">
            <v>1</v>
          </cell>
          <cell r="AJ3949">
            <v>0</v>
          </cell>
          <cell r="AL3949">
            <v>56</v>
          </cell>
          <cell r="AM3949">
            <v>226</v>
          </cell>
          <cell r="AO3949" t="str">
            <v>D-UE-06-1546</v>
          </cell>
          <cell r="AP3949">
            <v>-990</v>
          </cell>
          <cell r="AQ3949" t="str">
            <v>WA</v>
          </cell>
          <cell r="AR3949" t="str">
            <v>PacifiCorp</v>
          </cell>
          <cell r="AS3949" t="str">
            <v>BRK.A</v>
          </cell>
          <cell r="AT3949" t="str">
            <v>Electric</v>
          </cell>
          <cell r="AU3949">
            <v>38993</v>
          </cell>
          <cell r="AV3949">
            <v>18580</v>
          </cell>
          <cell r="AW3949">
            <v>8.06</v>
          </cell>
          <cell r="AX3949">
            <v>10.199999999999999</v>
          </cell>
          <cell r="AY3949">
            <v>46</v>
          </cell>
          <cell r="AZ3949">
            <v>547100</v>
          </cell>
          <cell r="BA3949">
            <v>39254</v>
          </cell>
          <cell r="BB3949">
            <v>14400</v>
          </cell>
          <cell r="BC3949">
            <v>8.06</v>
          </cell>
          <cell r="BD3949">
            <v>10.199999999999999</v>
          </cell>
          <cell r="BE3949">
            <v>46</v>
          </cell>
          <cell r="BF3949">
            <v>38807</v>
          </cell>
          <cell r="BG3949">
            <v>526539.11699999997</v>
          </cell>
          <cell r="BH3949" t="str">
            <v>Average</v>
          </cell>
          <cell r="BI3949" t="str">
            <v>Vertically Integrated</v>
          </cell>
          <cell r="BJ3949" t="str">
            <v>Fully Litigated</v>
          </cell>
          <cell r="BK3949" t="str">
            <v>No</v>
          </cell>
          <cell r="BL3949" t="str">
            <v>No</v>
          </cell>
        </row>
        <row r="3950">
          <cell r="AE3950">
            <v>382</v>
          </cell>
          <cell r="AF3950">
            <v>0</v>
          </cell>
          <cell r="AG3950">
            <v>1</v>
          </cell>
          <cell r="AH3950">
            <v>1</v>
          </cell>
          <cell r="AI3950">
            <v>1</v>
          </cell>
          <cell r="AJ3950">
            <v>0</v>
          </cell>
          <cell r="AL3950">
            <v>56</v>
          </cell>
          <cell r="AM3950">
            <v>226</v>
          </cell>
          <cell r="AO3950" t="str">
            <v>D-UE-05-0684</v>
          </cell>
          <cell r="AP3950">
            <v>-959</v>
          </cell>
          <cell r="AQ3950" t="str">
            <v>WA</v>
          </cell>
          <cell r="AR3950" t="str">
            <v>PacifiCorp</v>
          </cell>
          <cell r="AS3950" t="str">
            <v>BRK.A</v>
          </cell>
          <cell r="AT3950" t="str">
            <v>Electric</v>
          </cell>
          <cell r="AU3950">
            <v>38477</v>
          </cell>
          <cell r="AV3950">
            <v>29800</v>
          </cell>
          <cell r="AW3950">
            <v>8.75</v>
          </cell>
          <cell r="AX3950">
            <v>11.13</v>
          </cell>
          <cell r="AY3950">
            <v>49.5</v>
          </cell>
          <cell r="AZ3950">
            <v>615200</v>
          </cell>
          <cell r="BA3950">
            <v>38824</v>
          </cell>
          <cell r="BB3950">
            <v>0</v>
          </cell>
          <cell r="BC3950">
            <v>8.1</v>
          </cell>
          <cell r="BD3950">
            <v>10.199999999999999</v>
          </cell>
          <cell r="BE3950">
            <v>46</v>
          </cell>
          <cell r="BF3950">
            <v>38260</v>
          </cell>
          <cell r="BG3950" t="str">
            <v>NA</v>
          </cell>
          <cell r="BI3950" t="str">
            <v>Vertically Integrated</v>
          </cell>
          <cell r="BJ3950" t="str">
            <v>Fully Litigated</v>
          </cell>
          <cell r="BK3950" t="str">
            <v>No</v>
          </cell>
          <cell r="BL3950" t="str">
            <v>No</v>
          </cell>
        </row>
        <row r="3951">
          <cell r="AE3951">
            <v>382</v>
          </cell>
          <cell r="AF3951">
            <v>0</v>
          </cell>
          <cell r="AG3951">
            <v>1</v>
          </cell>
          <cell r="AH3951">
            <v>1</v>
          </cell>
          <cell r="AI3951">
            <v>1</v>
          </cell>
          <cell r="AJ3951">
            <v>1</v>
          </cell>
          <cell r="AL3951">
            <v>56</v>
          </cell>
          <cell r="AM3951">
            <v>227</v>
          </cell>
          <cell r="AO3951" t="str">
            <v>D-UG-06-0267</v>
          </cell>
          <cell r="AP3951">
            <v>-926</v>
          </cell>
          <cell r="AQ3951" t="str">
            <v>WA</v>
          </cell>
          <cell r="AR3951" t="str">
            <v>Puget Sound Energy, Inc.</v>
          </cell>
          <cell r="AT3951" t="str">
            <v>Natural Gas</v>
          </cell>
          <cell r="AU3951">
            <v>38763</v>
          </cell>
          <cell r="AV3951">
            <v>38900</v>
          </cell>
          <cell r="AW3951">
            <v>8.76</v>
          </cell>
          <cell r="AX3951">
            <v>11.25</v>
          </cell>
          <cell r="AY3951">
            <v>45</v>
          </cell>
          <cell r="AZ3951">
            <v>1180400</v>
          </cell>
          <cell r="BA3951">
            <v>39087</v>
          </cell>
          <cell r="BB3951">
            <v>29500</v>
          </cell>
          <cell r="BC3951">
            <v>8.4</v>
          </cell>
          <cell r="BD3951">
            <v>10.4</v>
          </cell>
          <cell r="BE3951">
            <v>44</v>
          </cell>
          <cell r="BF3951">
            <v>38625</v>
          </cell>
          <cell r="BG3951">
            <v>1180351.743</v>
          </cell>
          <cell r="BH3951" t="str">
            <v>Average</v>
          </cell>
          <cell r="BI3951" t="str">
            <v>Distribution</v>
          </cell>
          <cell r="BJ3951" t="str">
            <v>Fully Litigated</v>
          </cell>
          <cell r="BK3951" t="str">
            <v>No</v>
          </cell>
          <cell r="BL3951" t="str">
            <v>No</v>
          </cell>
        </row>
        <row r="3952">
          <cell r="AE3952">
            <v>382</v>
          </cell>
          <cell r="AF3952">
            <v>0</v>
          </cell>
          <cell r="AG3952">
            <v>1</v>
          </cell>
          <cell r="AH3952">
            <v>1</v>
          </cell>
          <cell r="AI3952">
            <v>1</v>
          </cell>
          <cell r="AJ3952">
            <v>0</v>
          </cell>
          <cell r="AL3952">
            <v>56</v>
          </cell>
          <cell r="AM3952">
            <v>227</v>
          </cell>
          <cell r="AO3952" t="str">
            <v>D-UE-06-0266</v>
          </cell>
          <cell r="AP3952">
            <v>-925</v>
          </cell>
          <cell r="AQ3952" t="str">
            <v>WA</v>
          </cell>
          <cell r="AR3952" t="str">
            <v>Puget Sound Energy, Inc.</v>
          </cell>
          <cell r="AT3952" t="str">
            <v>Electric</v>
          </cell>
          <cell r="AU3952">
            <v>38763</v>
          </cell>
          <cell r="AV3952">
            <v>33500</v>
          </cell>
          <cell r="AW3952">
            <v>8.76</v>
          </cell>
          <cell r="AX3952">
            <v>11.25</v>
          </cell>
          <cell r="AY3952">
            <v>45</v>
          </cell>
          <cell r="AZ3952">
            <v>2977300</v>
          </cell>
          <cell r="BA3952">
            <v>39095</v>
          </cell>
          <cell r="BB3952">
            <v>-22800</v>
          </cell>
          <cell r="BC3952">
            <v>8.4</v>
          </cell>
          <cell r="BD3952">
            <v>10.4</v>
          </cell>
          <cell r="BE3952">
            <v>44</v>
          </cell>
          <cell r="BF3952">
            <v>38625</v>
          </cell>
          <cell r="BG3952">
            <v>2977316.193</v>
          </cell>
          <cell r="BH3952" t="str">
            <v>Average</v>
          </cell>
          <cell r="BI3952" t="str">
            <v>Vertically Integrated</v>
          </cell>
          <cell r="BJ3952" t="str">
            <v>Fully Litigated</v>
          </cell>
          <cell r="BK3952" t="str">
            <v>No</v>
          </cell>
          <cell r="BL3952" t="str">
            <v>No</v>
          </cell>
        </row>
        <row r="3953">
          <cell r="AE3953">
            <v>382</v>
          </cell>
          <cell r="AF3953">
            <v>0</v>
          </cell>
          <cell r="AG3953">
            <v>1</v>
          </cell>
          <cell r="AH3953">
            <v>1</v>
          </cell>
          <cell r="AI3953">
            <v>1</v>
          </cell>
          <cell r="AJ3953">
            <v>1</v>
          </cell>
          <cell r="AL3953">
            <v>56</v>
          </cell>
          <cell r="AM3953">
            <v>227</v>
          </cell>
          <cell r="AO3953" t="str">
            <v>D-UG-06-0256</v>
          </cell>
          <cell r="AP3953">
            <v>-887</v>
          </cell>
          <cell r="AQ3953" t="str">
            <v>WA</v>
          </cell>
          <cell r="AR3953" t="str">
            <v>Cascade Natural Gas Corporation</v>
          </cell>
          <cell r="AS3953" t="str">
            <v>MDU</v>
          </cell>
          <cell r="AT3953" t="str">
            <v>Natural Gas</v>
          </cell>
          <cell r="AU3953">
            <v>38762</v>
          </cell>
          <cell r="AV3953">
            <v>11700</v>
          </cell>
          <cell r="AW3953">
            <v>9.3699999999999992</v>
          </cell>
          <cell r="AX3953">
            <v>11.15</v>
          </cell>
          <cell r="AY3953">
            <v>50</v>
          </cell>
          <cell r="AZ3953">
            <v>239300</v>
          </cell>
          <cell r="BA3953">
            <v>39094</v>
          </cell>
          <cell r="BB3953">
            <v>7100</v>
          </cell>
          <cell r="BC3953">
            <v>8.85</v>
          </cell>
          <cell r="BD3953" t="str">
            <v>NA</v>
          </cell>
          <cell r="BE3953" t="str">
            <v>NA</v>
          </cell>
          <cell r="BG3953" t="str">
            <v>NA</v>
          </cell>
          <cell r="BI3953" t="str">
            <v>Distribution</v>
          </cell>
          <cell r="BJ3953" t="str">
            <v>Settled</v>
          </cell>
          <cell r="BK3953" t="str">
            <v>No</v>
          </cell>
          <cell r="BL3953" t="str">
            <v>No</v>
          </cell>
        </row>
        <row r="3954">
          <cell r="AE3954">
            <v>382</v>
          </cell>
          <cell r="AF3954">
            <v>0</v>
          </cell>
          <cell r="AG3954">
            <v>1</v>
          </cell>
          <cell r="AH3954">
            <v>1</v>
          </cell>
          <cell r="AI3954">
            <v>1</v>
          </cell>
          <cell r="AJ3954">
            <v>1</v>
          </cell>
          <cell r="AL3954">
            <v>56</v>
          </cell>
          <cell r="AM3954">
            <v>227</v>
          </cell>
          <cell r="AO3954" t="str">
            <v>D-UG-04-1515</v>
          </cell>
          <cell r="AP3954">
            <v>-782</v>
          </cell>
          <cell r="AQ3954" t="str">
            <v>WA</v>
          </cell>
          <cell r="AR3954" t="str">
            <v>Avista Corporation</v>
          </cell>
          <cell r="AT3954" t="str">
            <v>Natural Gas</v>
          </cell>
          <cell r="AU3954">
            <v>38219</v>
          </cell>
          <cell r="AV3954">
            <v>8600</v>
          </cell>
          <cell r="AW3954">
            <v>9.86</v>
          </cell>
          <cell r="AX3954">
            <v>11.5</v>
          </cell>
          <cell r="AY3954">
            <v>46.72</v>
          </cell>
          <cell r="AZ3954">
            <v>131900</v>
          </cell>
          <cell r="BA3954">
            <v>38357</v>
          </cell>
          <cell r="BB3954">
            <v>5400</v>
          </cell>
          <cell r="BC3954">
            <v>8.68</v>
          </cell>
          <cell r="BD3954" t="str">
            <v>NA</v>
          </cell>
          <cell r="BE3954" t="str">
            <v>NA</v>
          </cell>
          <cell r="BG3954" t="str">
            <v>NA</v>
          </cell>
          <cell r="BI3954" t="str">
            <v>Distribution</v>
          </cell>
          <cell r="BJ3954" t="str">
            <v>Settled</v>
          </cell>
          <cell r="BK3954" t="str">
            <v>No</v>
          </cell>
          <cell r="BL3954" t="str">
            <v>No</v>
          </cell>
        </row>
        <row r="3955">
          <cell r="AE3955">
            <v>382</v>
          </cell>
          <cell r="AF3955">
            <v>0</v>
          </cell>
          <cell r="AG3955">
            <v>1</v>
          </cell>
          <cell r="AH3955">
            <v>1</v>
          </cell>
          <cell r="AI3955">
            <v>1</v>
          </cell>
          <cell r="AJ3955">
            <v>1</v>
          </cell>
          <cell r="AL3955">
            <v>56</v>
          </cell>
          <cell r="AM3955">
            <v>227</v>
          </cell>
          <cell r="AO3955" t="str">
            <v>D-UG-03-1885</v>
          </cell>
          <cell r="AP3955">
            <v>-781</v>
          </cell>
          <cell r="AQ3955" t="str">
            <v>WA</v>
          </cell>
          <cell r="AR3955" t="str">
            <v>Northwest Natural Gas Company</v>
          </cell>
          <cell r="AS3955" t="str">
            <v>NWN</v>
          </cell>
          <cell r="AT3955" t="str">
            <v>Natural Gas</v>
          </cell>
          <cell r="AU3955">
            <v>37944</v>
          </cell>
          <cell r="AV3955">
            <v>7900</v>
          </cell>
          <cell r="AW3955">
            <v>8.9700000000000006</v>
          </cell>
          <cell r="AX3955">
            <v>11</v>
          </cell>
          <cell r="AY3955">
            <v>49.4</v>
          </cell>
          <cell r="AZ3955">
            <v>111000</v>
          </cell>
          <cell r="BA3955">
            <v>38161</v>
          </cell>
          <cell r="BB3955">
            <v>3500</v>
          </cell>
          <cell r="BC3955">
            <v>8.9499999999999993</v>
          </cell>
          <cell r="BD3955" t="str">
            <v>NA</v>
          </cell>
          <cell r="BE3955" t="str">
            <v>NA</v>
          </cell>
          <cell r="BG3955" t="str">
            <v>NA</v>
          </cell>
          <cell r="BI3955" t="str">
            <v>Distribution</v>
          </cell>
          <cell r="BJ3955" t="str">
            <v>Settled</v>
          </cell>
          <cell r="BK3955" t="str">
            <v>No</v>
          </cell>
          <cell r="BL3955" t="str">
            <v>No</v>
          </cell>
        </row>
        <row r="3956">
          <cell r="AE3956">
            <v>382</v>
          </cell>
          <cell r="AF3956">
            <v>0</v>
          </cell>
          <cell r="AG3956">
            <v>1</v>
          </cell>
          <cell r="AH3956">
            <v>1</v>
          </cell>
          <cell r="AI3956">
            <v>1</v>
          </cell>
          <cell r="AJ3956">
            <v>1</v>
          </cell>
          <cell r="AL3956">
            <v>56</v>
          </cell>
          <cell r="AM3956">
            <v>227</v>
          </cell>
          <cell r="AO3956" t="str">
            <v>D-UG-01-1571</v>
          </cell>
          <cell r="AP3956">
            <v>-780</v>
          </cell>
          <cell r="AQ3956" t="str">
            <v>WA</v>
          </cell>
          <cell r="AR3956" t="str">
            <v>Puget Sound Energy, Inc.</v>
          </cell>
          <cell r="AT3956" t="str">
            <v>Natural Gas</v>
          </cell>
          <cell r="AU3956">
            <v>37221</v>
          </cell>
          <cell r="AV3956">
            <v>85900</v>
          </cell>
          <cell r="AW3956">
            <v>10.47</v>
          </cell>
          <cell r="AX3956">
            <v>14</v>
          </cell>
          <cell r="AY3956">
            <v>45</v>
          </cell>
          <cell r="AZ3956" t="str">
            <v>NA</v>
          </cell>
          <cell r="BA3956">
            <v>37496</v>
          </cell>
          <cell r="BB3956">
            <v>35600</v>
          </cell>
          <cell r="BC3956">
            <v>8.76</v>
          </cell>
          <cell r="BD3956">
            <v>11</v>
          </cell>
          <cell r="BE3956">
            <v>40</v>
          </cell>
          <cell r="BG3956" t="str">
            <v>NA</v>
          </cell>
          <cell r="BI3956" t="str">
            <v>Distribution</v>
          </cell>
          <cell r="BJ3956" t="str">
            <v>Settled</v>
          </cell>
          <cell r="BK3956" t="str">
            <v>No</v>
          </cell>
          <cell r="BL3956" t="str">
            <v>No</v>
          </cell>
        </row>
        <row r="3957">
          <cell r="AE3957">
            <v>382</v>
          </cell>
          <cell r="AF3957">
            <v>0</v>
          </cell>
          <cell r="AG3957">
            <v>1</v>
          </cell>
          <cell r="AH3957">
            <v>1</v>
          </cell>
          <cell r="AI3957">
            <v>1</v>
          </cell>
          <cell r="AJ3957">
            <v>1</v>
          </cell>
          <cell r="AL3957">
            <v>56</v>
          </cell>
          <cell r="AM3957">
            <v>227</v>
          </cell>
          <cell r="AO3957" t="str">
            <v>D-UG-00-0073</v>
          </cell>
          <cell r="AP3957">
            <v>-779</v>
          </cell>
          <cell r="AQ3957" t="str">
            <v>WA</v>
          </cell>
          <cell r="AR3957" t="str">
            <v>Northwest Natural Gas Company</v>
          </cell>
          <cell r="AS3957" t="str">
            <v>NWN</v>
          </cell>
          <cell r="AT3957" t="str">
            <v>Natural Gas</v>
          </cell>
          <cell r="AU3957">
            <v>36546</v>
          </cell>
          <cell r="AV3957">
            <v>6200</v>
          </cell>
          <cell r="AW3957">
            <v>9.17</v>
          </cell>
          <cell r="AX3957">
            <v>11.25</v>
          </cell>
          <cell r="AY3957">
            <v>45.6</v>
          </cell>
          <cell r="AZ3957" t="str">
            <v>NA</v>
          </cell>
          <cell r="BA3957">
            <v>36825</v>
          </cell>
          <cell r="BB3957">
            <v>4300</v>
          </cell>
          <cell r="BC3957">
            <v>8.9499999999999993</v>
          </cell>
          <cell r="BD3957" t="str">
            <v>NA</v>
          </cell>
          <cell r="BE3957" t="str">
            <v>NA</v>
          </cell>
          <cell r="BG3957" t="str">
            <v>NA</v>
          </cell>
          <cell r="BI3957" t="str">
            <v>Distribution</v>
          </cell>
          <cell r="BJ3957" t="str">
            <v>Settled</v>
          </cell>
          <cell r="BK3957" t="str">
            <v>Yes</v>
          </cell>
          <cell r="BL3957" t="str">
            <v>No</v>
          </cell>
        </row>
        <row r="3958">
          <cell r="AE3958">
            <v>382</v>
          </cell>
          <cell r="AF3958">
            <v>0</v>
          </cell>
          <cell r="AG3958">
            <v>1</v>
          </cell>
          <cell r="AH3958">
            <v>1</v>
          </cell>
          <cell r="AI3958">
            <v>1</v>
          </cell>
          <cell r="AJ3958">
            <v>0</v>
          </cell>
          <cell r="AL3958">
            <v>56</v>
          </cell>
          <cell r="AM3958">
            <v>227</v>
          </cell>
          <cell r="AO3958" t="str">
            <v>D-UE-99-1832</v>
          </cell>
          <cell r="AP3958">
            <v>-778</v>
          </cell>
          <cell r="AQ3958" t="str">
            <v>WA</v>
          </cell>
          <cell r="AR3958" t="str">
            <v>PacifiCorp</v>
          </cell>
          <cell r="AS3958" t="str">
            <v>BRK.A</v>
          </cell>
          <cell r="AT3958" t="str">
            <v>Electric</v>
          </cell>
          <cell r="AU3958">
            <v>36488</v>
          </cell>
          <cell r="AV3958">
            <v>25800</v>
          </cell>
          <cell r="AW3958">
            <v>9.1</v>
          </cell>
          <cell r="AX3958">
            <v>11.25</v>
          </cell>
          <cell r="AY3958">
            <v>48.8</v>
          </cell>
          <cell r="AZ3958" t="str">
            <v>NA</v>
          </cell>
          <cell r="BA3958">
            <v>36747</v>
          </cell>
          <cell r="BB3958">
            <v>13100</v>
          </cell>
          <cell r="BC3958" t="str">
            <v>NA</v>
          </cell>
          <cell r="BD3958" t="str">
            <v>NA</v>
          </cell>
          <cell r="BE3958" t="str">
            <v>NA</v>
          </cell>
          <cell r="BG3958" t="str">
            <v>NA</v>
          </cell>
          <cell r="BI3958" t="str">
            <v>Vertically Integrated</v>
          </cell>
          <cell r="BJ3958" t="str">
            <v>Settled</v>
          </cell>
          <cell r="BK3958" t="str">
            <v>Yes</v>
          </cell>
          <cell r="BL3958" t="str">
            <v>No</v>
          </cell>
        </row>
        <row r="3959">
          <cell r="AE3959">
            <v>382</v>
          </cell>
          <cell r="AF3959">
            <v>0</v>
          </cell>
          <cell r="AG3959">
            <v>1</v>
          </cell>
          <cell r="AH3959">
            <v>1</v>
          </cell>
          <cell r="AI3959">
            <v>1</v>
          </cell>
          <cell r="AJ3959">
            <v>0</v>
          </cell>
          <cell r="AL3959">
            <v>56</v>
          </cell>
          <cell r="AM3959">
            <v>227</v>
          </cell>
          <cell r="AO3959" t="str">
            <v>D-UE-03-2065</v>
          </cell>
          <cell r="AP3959">
            <v>-777</v>
          </cell>
          <cell r="AQ3959" t="str">
            <v>WA</v>
          </cell>
          <cell r="AR3959" t="str">
            <v>PacifiCorp</v>
          </cell>
          <cell r="AS3959" t="str">
            <v>BRK.A</v>
          </cell>
          <cell r="AT3959" t="str">
            <v>Electric</v>
          </cell>
          <cell r="AU3959">
            <v>37981</v>
          </cell>
          <cell r="AV3959">
            <v>26700</v>
          </cell>
          <cell r="AW3959">
            <v>8.74</v>
          </cell>
          <cell r="AX3959">
            <v>11.25</v>
          </cell>
          <cell r="AY3959">
            <v>47.08</v>
          </cell>
          <cell r="AZ3959">
            <v>596300</v>
          </cell>
          <cell r="BA3959">
            <v>38287</v>
          </cell>
          <cell r="BB3959">
            <v>15000</v>
          </cell>
          <cell r="BC3959">
            <v>8.39</v>
          </cell>
          <cell r="BD3959" t="str">
            <v>NA</v>
          </cell>
          <cell r="BE3959" t="str">
            <v>NA</v>
          </cell>
          <cell r="BG3959" t="str">
            <v>NA</v>
          </cell>
          <cell r="BI3959" t="str">
            <v>Vertically Integrated</v>
          </cell>
          <cell r="BJ3959" t="str">
            <v>Settled</v>
          </cell>
          <cell r="BK3959" t="str">
            <v>No</v>
          </cell>
          <cell r="BL3959" t="str">
            <v>No</v>
          </cell>
        </row>
        <row r="3960">
          <cell r="AE3960">
            <v>382</v>
          </cell>
          <cell r="AF3960">
            <v>0</v>
          </cell>
          <cell r="AG3960">
            <v>1</v>
          </cell>
          <cell r="AH3960">
            <v>1</v>
          </cell>
          <cell r="AI3960">
            <v>1</v>
          </cell>
          <cell r="AJ3960">
            <v>0</v>
          </cell>
          <cell r="AL3960">
            <v>56</v>
          </cell>
          <cell r="AM3960">
            <v>227</v>
          </cell>
          <cell r="AO3960" t="str">
            <v>D-UE-01-1595</v>
          </cell>
          <cell r="AP3960">
            <v>-776</v>
          </cell>
          <cell r="AQ3960" t="str">
            <v>WA</v>
          </cell>
          <cell r="AR3960" t="str">
            <v>Avista Corporation</v>
          </cell>
          <cell r="AT3960" t="str">
            <v>Electric</v>
          </cell>
          <cell r="AU3960">
            <v>37228</v>
          </cell>
          <cell r="AV3960">
            <v>53200</v>
          </cell>
          <cell r="AW3960">
            <v>10.39</v>
          </cell>
          <cell r="AX3960">
            <v>12.75</v>
          </cell>
          <cell r="AY3960">
            <v>42</v>
          </cell>
          <cell r="AZ3960" t="str">
            <v>NA</v>
          </cell>
          <cell r="BA3960">
            <v>37425</v>
          </cell>
          <cell r="BB3960">
            <v>45700</v>
          </cell>
          <cell r="BC3960" t="str">
            <v>NA</v>
          </cell>
          <cell r="BD3960">
            <v>11.16</v>
          </cell>
          <cell r="BE3960">
            <v>42</v>
          </cell>
          <cell r="BG3960" t="str">
            <v>NA</v>
          </cell>
          <cell r="BI3960" t="str">
            <v>Vertically Integrated</v>
          </cell>
          <cell r="BJ3960" t="str">
            <v>Settled</v>
          </cell>
          <cell r="BK3960" t="str">
            <v>No</v>
          </cell>
          <cell r="BL3960" t="str">
            <v>Yes</v>
          </cell>
        </row>
        <row r="3961">
          <cell r="AE3961">
            <v>382</v>
          </cell>
          <cell r="AF3961">
            <v>0</v>
          </cell>
          <cell r="AG3961">
            <v>1</v>
          </cell>
          <cell r="AH3961">
            <v>1</v>
          </cell>
          <cell r="AI3961">
            <v>1</v>
          </cell>
          <cell r="AJ3961">
            <v>0</v>
          </cell>
          <cell r="AL3961">
            <v>56</v>
          </cell>
          <cell r="AM3961">
            <v>227</v>
          </cell>
          <cell r="AO3961" t="str">
            <v>D-UE-01-1570</v>
          </cell>
          <cell r="AP3961">
            <v>-775</v>
          </cell>
          <cell r="AQ3961" t="str">
            <v>WA</v>
          </cell>
          <cell r="AR3961" t="str">
            <v>Puget Sound Energy, Inc.</v>
          </cell>
          <cell r="AT3961" t="str">
            <v>Electric</v>
          </cell>
          <cell r="AU3961">
            <v>37221</v>
          </cell>
          <cell r="AV3961">
            <v>228300</v>
          </cell>
          <cell r="AW3961">
            <v>10.47</v>
          </cell>
          <cell r="AX3961">
            <v>14</v>
          </cell>
          <cell r="AY3961">
            <v>45</v>
          </cell>
          <cell r="AZ3961" t="str">
            <v>NA</v>
          </cell>
          <cell r="BA3961">
            <v>37427</v>
          </cell>
          <cell r="BB3961">
            <v>59000</v>
          </cell>
          <cell r="BC3961">
            <v>8.76</v>
          </cell>
          <cell r="BD3961">
            <v>11</v>
          </cell>
          <cell r="BE3961">
            <v>40</v>
          </cell>
          <cell r="BG3961" t="str">
            <v>NA</v>
          </cell>
          <cell r="BI3961" t="str">
            <v>Vertically Integrated</v>
          </cell>
          <cell r="BJ3961" t="str">
            <v>Settled</v>
          </cell>
          <cell r="BK3961" t="str">
            <v>No</v>
          </cell>
          <cell r="BL3961" t="str">
            <v>Yes</v>
          </cell>
        </row>
        <row r="3962">
          <cell r="AE3962">
            <v>382</v>
          </cell>
          <cell r="AF3962">
            <v>0</v>
          </cell>
          <cell r="AG3962">
            <v>1</v>
          </cell>
          <cell r="AH3962">
            <v>1</v>
          </cell>
          <cell r="AI3962">
            <v>1</v>
          </cell>
          <cell r="AJ3962">
            <v>0</v>
          </cell>
          <cell r="AL3962">
            <v>56</v>
          </cell>
          <cell r="AM3962">
            <v>227</v>
          </cell>
          <cell r="AO3962" t="str">
            <v>Ca-UE-90-1183-T,84-P</v>
          </cell>
          <cell r="AP3962">
            <v>-692</v>
          </cell>
          <cell r="AQ3962" t="str">
            <v>WA</v>
          </cell>
          <cell r="AR3962" t="str">
            <v>Puget Sound Energy, Inc.</v>
          </cell>
          <cell r="AT3962" t="str">
            <v>Electric</v>
          </cell>
          <cell r="AU3962">
            <v>33182</v>
          </cell>
          <cell r="AV3962">
            <v>19200</v>
          </cell>
          <cell r="AW3962" t="str">
            <v>NA</v>
          </cell>
          <cell r="AX3962" t="str">
            <v>NA</v>
          </cell>
          <cell r="AY3962" t="str">
            <v>NA</v>
          </cell>
          <cell r="AZ3962" t="str">
            <v>NA</v>
          </cell>
          <cell r="BA3962">
            <v>33329</v>
          </cell>
          <cell r="BB3962">
            <v>0</v>
          </cell>
          <cell r="BC3962" t="str">
            <v>NA</v>
          </cell>
          <cell r="BD3962" t="str">
            <v>NA</v>
          </cell>
          <cell r="BE3962" t="str">
            <v>NA</v>
          </cell>
          <cell r="BG3962" t="str">
            <v>NA</v>
          </cell>
          <cell r="BI3962" t="str">
            <v>Vertically Integrated</v>
          </cell>
          <cell r="BJ3962" t="str">
            <v>Fully Litigated</v>
          </cell>
          <cell r="BK3962" t="str">
            <v>No</v>
          </cell>
          <cell r="BL3962" t="str">
            <v>No</v>
          </cell>
        </row>
        <row r="3963">
          <cell r="AE3963">
            <v>382</v>
          </cell>
          <cell r="AF3963">
            <v>0</v>
          </cell>
          <cell r="AG3963">
            <v>1</v>
          </cell>
          <cell r="AH3963">
            <v>1</v>
          </cell>
          <cell r="AI3963">
            <v>1</v>
          </cell>
          <cell r="AJ3963">
            <v>1</v>
          </cell>
          <cell r="AL3963">
            <v>56</v>
          </cell>
          <cell r="AM3963">
            <v>227</v>
          </cell>
          <cell r="AO3963" t="str">
            <v>D-UG-95-1415</v>
          </cell>
          <cell r="AP3963">
            <v>-666</v>
          </cell>
          <cell r="AQ3963" t="str">
            <v>WA</v>
          </cell>
          <cell r="AR3963" t="str">
            <v>Cascade Natural Gas Corporation</v>
          </cell>
          <cell r="AS3963" t="str">
            <v>MDU</v>
          </cell>
          <cell r="AT3963" t="str">
            <v>Natural Gas</v>
          </cell>
          <cell r="AU3963">
            <v>35044</v>
          </cell>
          <cell r="AV3963">
            <v>5700</v>
          </cell>
          <cell r="AW3963">
            <v>9.76</v>
          </cell>
          <cell r="AX3963">
            <v>11.25</v>
          </cell>
          <cell r="AY3963">
            <v>45</v>
          </cell>
          <cell r="AZ3963" t="str">
            <v>NA</v>
          </cell>
          <cell r="BA3963">
            <v>35268</v>
          </cell>
          <cell r="BB3963">
            <v>3800</v>
          </cell>
          <cell r="BC3963">
            <v>9.76</v>
          </cell>
          <cell r="BD3963">
            <v>11.25</v>
          </cell>
          <cell r="BE3963">
            <v>45</v>
          </cell>
          <cell r="BF3963">
            <v>34699</v>
          </cell>
          <cell r="BG3963" t="str">
            <v>NA</v>
          </cell>
          <cell r="BH3963" t="str">
            <v>Average</v>
          </cell>
          <cell r="BI3963" t="str">
            <v>Distribution</v>
          </cell>
          <cell r="BJ3963" t="str">
            <v>Settled</v>
          </cell>
          <cell r="BK3963" t="str">
            <v>No</v>
          </cell>
          <cell r="BL3963" t="str">
            <v>No</v>
          </cell>
        </row>
        <row r="3964">
          <cell r="AE3964">
            <v>382</v>
          </cell>
          <cell r="AF3964">
            <v>0</v>
          </cell>
          <cell r="AG3964">
            <v>1</v>
          </cell>
          <cell r="AH3964">
            <v>1</v>
          </cell>
          <cell r="AI3964">
            <v>1</v>
          </cell>
          <cell r="AJ3964">
            <v>1</v>
          </cell>
          <cell r="AL3964">
            <v>56</v>
          </cell>
          <cell r="AM3964">
            <v>227</v>
          </cell>
          <cell r="AO3964" t="str">
            <v>D-UG-04-0640</v>
          </cell>
          <cell r="AP3964">
            <v>-665</v>
          </cell>
          <cell r="AQ3964" t="str">
            <v>WA</v>
          </cell>
          <cell r="AR3964" t="str">
            <v>Puget Sound Energy, Inc.</v>
          </cell>
          <cell r="AT3964" t="str">
            <v>Natural Gas</v>
          </cell>
          <cell r="AU3964">
            <v>38082</v>
          </cell>
          <cell r="AV3964">
            <v>46200</v>
          </cell>
          <cell r="AW3964">
            <v>9.1199999999999992</v>
          </cell>
          <cell r="AX3964">
            <v>11.75</v>
          </cell>
          <cell r="AY3964">
            <v>45</v>
          </cell>
          <cell r="AZ3964">
            <v>1070700</v>
          </cell>
          <cell r="BA3964">
            <v>38401</v>
          </cell>
          <cell r="BB3964">
            <v>26300</v>
          </cell>
          <cell r="BC3964">
            <v>8.4</v>
          </cell>
          <cell r="BD3964">
            <v>10.3</v>
          </cell>
          <cell r="BE3964">
            <v>43</v>
          </cell>
          <cell r="BF3964">
            <v>37894</v>
          </cell>
          <cell r="BG3964">
            <v>1067700</v>
          </cell>
          <cell r="BH3964" t="str">
            <v>Average</v>
          </cell>
          <cell r="BI3964" t="str">
            <v>Distribution</v>
          </cell>
          <cell r="BJ3964" t="str">
            <v>Fully Litigated</v>
          </cell>
          <cell r="BK3964" t="str">
            <v>No</v>
          </cell>
          <cell r="BL3964" t="str">
            <v>No</v>
          </cell>
        </row>
        <row r="3965">
          <cell r="AE3965">
            <v>382</v>
          </cell>
          <cell r="AF3965">
            <v>0</v>
          </cell>
          <cell r="AG3965">
            <v>1</v>
          </cell>
          <cell r="AH3965">
            <v>1</v>
          </cell>
          <cell r="AI3965">
            <v>1</v>
          </cell>
          <cell r="AJ3965">
            <v>1</v>
          </cell>
          <cell r="AL3965">
            <v>56</v>
          </cell>
          <cell r="AM3965">
            <v>227</v>
          </cell>
          <cell r="AO3965" t="str">
            <v>D-UE-99-1607</v>
          </cell>
          <cell r="AP3965">
            <v>-664</v>
          </cell>
          <cell r="AQ3965" t="str">
            <v>WA</v>
          </cell>
          <cell r="AR3965" t="str">
            <v>Avista Corporation</v>
          </cell>
          <cell r="AT3965" t="str">
            <v>Natural Gas</v>
          </cell>
          <cell r="AU3965">
            <v>36455</v>
          </cell>
          <cell r="AV3965">
            <v>4900</v>
          </cell>
          <cell r="AW3965">
            <v>9.9700000000000006</v>
          </cell>
          <cell r="AX3965">
            <v>12.25</v>
          </cell>
          <cell r="AY3965">
            <v>47</v>
          </cell>
          <cell r="AZ3965" t="str">
            <v>NA</v>
          </cell>
          <cell r="BA3965">
            <v>36798</v>
          </cell>
          <cell r="BB3965">
            <v>1800</v>
          </cell>
          <cell r="BC3965">
            <v>9.0299999999999994</v>
          </cell>
          <cell r="BD3965">
            <v>11.16</v>
          </cell>
          <cell r="BE3965">
            <v>42</v>
          </cell>
          <cell r="BF3965">
            <v>36160</v>
          </cell>
          <cell r="BG3965" t="str">
            <v>NA</v>
          </cell>
          <cell r="BH3965" t="str">
            <v>Average</v>
          </cell>
          <cell r="BI3965" t="str">
            <v>Distribution</v>
          </cell>
          <cell r="BJ3965" t="str">
            <v>Fully Litigated</v>
          </cell>
          <cell r="BK3965" t="str">
            <v>No</v>
          </cell>
          <cell r="BL3965" t="str">
            <v>No</v>
          </cell>
        </row>
        <row r="3966">
          <cell r="AE3966">
            <v>382</v>
          </cell>
          <cell r="AF3966">
            <v>0</v>
          </cell>
          <cell r="AG3966">
            <v>1</v>
          </cell>
          <cell r="AH3966">
            <v>1</v>
          </cell>
          <cell r="AI3966">
            <v>1</v>
          </cell>
          <cell r="AJ3966">
            <v>0</v>
          </cell>
          <cell r="AL3966">
            <v>56</v>
          </cell>
          <cell r="AM3966">
            <v>227</v>
          </cell>
          <cell r="AO3966" t="str">
            <v>D-UE-99-1606</v>
          </cell>
          <cell r="AP3966">
            <v>-663</v>
          </cell>
          <cell r="AQ3966" t="str">
            <v>WA</v>
          </cell>
          <cell r="AR3966" t="str">
            <v>Avista Corporation</v>
          </cell>
          <cell r="AT3966" t="str">
            <v>Electric</v>
          </cell>
          <cell r="AU3966">
            <v>36455</v>
          </cell>
          <cell r="AV3966">
            <v>18200</v>
          </cell>
          <cell r="AW3966">
            <v>9.9700000000000006</v>
          </cell>
          <cell r="AX3966">
            <v>12.25</v>
          </cell>
          <cell r="AY3966">
            <v>47</v>
          </cell>
          <cell r="AZ3966">
            <v>635800</v>
          </cell>
          <cell r="BA3966">
            <v>36798</v>
          </cell>
          <cell r="BB3966">
            <v>-2800</v>
          </cell>
          <cell r="BC3966">
            <v>9.0299999999999994</v>
          </cell>
          <cell r="BD3966">
            <v>11.16</v>
          </cell>
          <cell r="BE3966">
            <v>42</v>
          </cell>
          <cell r="BF3966">
            <v>36160</v>
          </cell>
          <cell r="BG3966">
            <v>533300</v>
          </cell>
          <cell r="BH3966" t="str">
            <v>Average</v>
          </cell>
          <cell r="BI3966" t="str">
            <v>Vertically Integrated</v>
          </cell>
          <cell r="BJ3966" t="str">
            <v>Fully Litigated</v>
          </cell>
          <cell r="BK3966" t="str">
            <v>No</v>
          </cell>
          <cell r="BL3966" t="str">
            <v>No</v>
          </cell>
        </row>
        <row r="3967">
          <cell r="AE3967">
            <v>382</v>
          </cell>
          <cell r="AF3967">
            <v>0</v>
          </cell>
          <cell r="AG3967">
            <v>1</v>
          </cell>
          <cell r="AH3967">
            <v>1</v>
          </cell>
          <cell r="AI3967">
            <v>1</v>
          </cell>
          <cell r="AJ3967">
            <v>0</v>
          </cell>
          <cell r="AL3967">
            <v>56</v>
          </cell>
          <cell r="AM3967">
            <v>227</v>
          </cell>
          <cell r="AO3967" t="str">
            <v>D-UE-92-1262</v>
          </cell>
          <cell r="AP3967">
            <v>-662</v>
          </cell>
          <cell r="AQ3967" t="str">
            <v>WA</v>
          </cell>
          <cell r="AR3967" t="str">
            <v>Puget Sound Energy, Inc.</v>
          </cell>
          <cell r="AT3967" t="str">
            <v>Electric</v>
          </cell>
          <cell r="AU3967">
            <v>33907</v>
          </cell>
          <cell r="AV3967">
            <v>101200</v>
          </cell>
          <cell r="AW3967">
            <v>9.82</v>
          </cell>
          <cell r="AX3967">
            <v>12.25</v>
          </cell>
          <cell r="AY3967">
            <v>45</v>
          </cell>
          <cell r="AZ3967">
            <v>2052100</v>
          </cell>
          <cell r="BA3967">
            <v>34233</v>
          </cell>
          <cell r="BB3967">
            <v>-64000</v>
          </cell>
          <cell r="BC3967">
            <v>8.94</v>
          </cell>
          <cell r="BD3967">
            <v>10.5</v>
          </cell>
          <cell r="BE3967">
            <v>45</v>
          </cell>
          <cell r="BF3967">
            <v>33785</v>
          </cell>
          <cell r="BG3967">
            <v>2002500</v>
          </cell>
          <cell r="BH3967" t="str">
            <v>Average</v>
          </cell>
          <cell r="BI3967" t="str">
            <v>Vertically Integrated</v>
          </cell>
          <cell r="BJ3967" t="str">
            <v>Fully Litigated</v>
          </cell>
          <cell r="BK3967" t="str">
            <v>No</v>
          </cell>
          <cell r="BL3967" t="str">
            <v>No</v>
          </cell>
        </row>
        <row r="3968">
          <cell r="AE3968">
            <v>382</v>
          </cell>
          <cell r="AF3968">
            <v>0</v>
          </cell>
          <cell r="AG3968">
            <v>1</v>
          </cell>
          <cell r="AH3968">
            <v>1</v>
          </cell>
          <cell r="AI3968">
            <v>1</v>
          </cell>
          <cell r="AJ3968">
            <v>1</v>
          </cell>
          <cell r="AL3968">
            <v>56</v>
          </cell>
          <cell r="AM3968">
            <v>227</v>
          </cell>
          <cell r="AO3968" t="str">
            <v>D-UG-05-0483</v>
          </cell>
          <cell r="AP3968">
            <v>-661</v>
          </cell>
          <cell r="AQ3968" t="str">
            <v>WA</v>
          </cell>
          <cell r="AR3968" t="str">
            <v>Avista Corporation</v>
          </cell>
          <cell r="AT3968" t="str">
            <v>Natural Gas</v>
          </cell>
          <cell r="AU3968">
            <v>38440</v>
          </cell>
          <cell r="AV3968">
            <v>2900</v>
          </cell>
          <cell r="AW3968">
            <v>9.67</v>
          </cell>
          <cell r="AX3968">
            <v>11.5</v>
          </cell>
          <cell r="AY3968">
            <v>44</v>
          </cell>
          <cell r="AZ3968">
            <v>130700</v>
          </cell>
          <cell r="BA3968">
            <v>38707</v>
          </cell>
          <cell r="BB3968">
            <v>1000</v>
          </cell>
          <cell r="BC3968">
            <v>9.11</v>
          </cell>
          <cell r="BD3968">
            <v>10.4</v>
          </cell>
          <cell r="BE3968">
            <v>40</v>
          </cell>
          <cell r="BF3968">
            <v>38352</v>
          </cell>
          <cell r="BG3968" t="str">
            <v>NA</v>
          </cell>
          <cell r="BH3968" t="str">
            <v>Average</v>
          </cell>
          <cell r="BI3968" t="str">
            <v>Distribution</v>
          </cell>
          <cell r="BJ3968" t="str">
            <v>Settled</v>
          </cell>
          <cell r="BK3968" t="str">
            <v>No</v>
          </cell>
          <cell r="BL3968" t="str">
            <v>No</v>
          </cell>
        </row>
        <row r="3969">
          <cell r="AE3969">
            <v>382</v>
          </cell>
          <cell r="AF3969">
            <v>0</v>
          </cell>
          <cell r="AG3969">
            <v>1</v>
          </cell>
          <cell r="AH3969">
            <v>1</v>
          </cell>
          <cell r="AI3969">
            <v>1</v>
          </cell>
          <cell r="AJ3969">
            <v>0</v>
          </cell>
          <cell r="AL3969">
            <v>56</v>
          </cell>
          <cell r="AM3969">
            <v>227</v>
          </cell>
          <cell r="AO3969" t="str">
            <v>D-UE-05-0482</v>
          </cell>
          <cell r="AP3969">
            <v>-660</v>
          </cell>
          <cell r="AQ3969" t="str">
            <v>WA</v>
          </cell>
          <cell r="AR3969" t="str">
            <v>Avista Corporation</v>
          </cell>
          <cell r="AT3969" t="str">
            <v>Electric</v>
          </cell>
          <cell r="AU3969">
            <v>38440</v>
          </cell>
          <cell r="AV3969">
            <v>35800</v>
          </cell>
          <cell r="AW3969">
            <v>9.67</v>
          </cell>
          <cell r="AX3969">
            <v>11.5</v>
          </cell>
          <cell r="AY3969">
            <v>44</v>
          </cell>
          <cell r="AZ3969">
            <v>795800</v>
          </cell>
          <cell r="BA3969">
            <v>38707</v>
          </cell>
          <cell r="BB3969">
            <v>22100</v>
          </cell>
          <cell r="BC3969">
            <v>9.11</v>
          </cell>
          <cell r="BD3969">
            <v>10.4</v>
          </cell>
          <cell r="BE3969">
            <v>40</v>
          </cell>
          <cell r="BF3969">
            <v>38352</v>
          </cell>
          <cell r="BG3969" t="str">
            <v>NA</v>
          </cell>
          <cell r="BH3969" t="str">
            <v>Average</v>
          </cell>
          <cell r="BI3969" t="str">
            <v>Vertically Integrated</v>
          </cell>
          <cell r="BJ3969" t="str">
            <v>Settled</v>
          </cell>
          <cell r="BK3969" t="str">
            <v>No</v>
          </cell>
          <cell r="BL3969" t="str">
            <v>No</v>
          </cell>
        </row>
        <row r="3970">
          <cell r="AE3970">
            <v>382</v>
          </cell>
          <cell r="AF3970">
            <v>0</v>
          </cell>
          <cell r="AG3970">
            <v>1</v>
          </cell>
          <cell r="AH3970">
            <v>1</v>
          </cell>
          <cell r="AI3970">
            <v>1</v>
          </cell>
          <cell r="AJ3970">
            <v>0</v>
          </cell>
          <cell r="AL3970">
            <v>56</v>
          </cell>
          <cell r="AM3970">
            <v>227</v>
          </cell>
          <cell r="AO3970" t="str">
            <v>D-UE-04-0641</v>
          </cell>
          <cell r="AP3970">
            <v>-659</v>
          </cell>
          <cell r="AQ3970" t="str">
            <v>WA</v>
          </cell>
          <cell r="AR3970" t="str">
            <v>Puget Sound Energy, Inc.</v>
          </cell>
          <cell r="AT3970" t="str">
            <v>Electric</v>
          </cell>
          <cell r="AU3970">
            <v>38082</v>
          </cell>
          <cell r="AV3970">
            <v>99800</v>
          </cell>
          <cell r="AW3970">
            <v>9.1199999999999992</v>
          </cell>
          <cell r="AX3970">
            <v>11.75</v>
          </cell>
          <cell r="AY3970">
            <v>45</v>
          </cell>
          <cell r="AZ3970">
            <v>2547000</v>
          </cell>
          <cell r="BA3970">
            <v>38401</v>
          </cell>
          <cell r="BB3970">
            <v>56600</v>
          </cell>
          <cell r="BC3970">
            <v>8.4</v>
          </cell>
          <cell r="BD3970">
            <v>10.3</v>
          </cell>
          <cell r="BE3970">
            <v>43</v>
          </cell>
          <cell r="BF3970">
            <v>37894</v>
          </cell>
          <cell r="BG3970">
            <v>2544700</v>
          </cell>
          <cell r="BH3970" t="str">
            <v>Average</v>
          </cell>
          <cell r="BI3970" t="str">
            <v>Vertically Integrated</v>
          </cell>
          <cell r="BJ3970" t="str">
            <v>Fully Litigated</v>
          </cell>
          <cell r="BK3970" t="str">
            <v>No</v>
          </cell>
          <cell r="BL3970" t="str">
            <v>No</v>
          </cell>
        </row>
        <row r="3971">
          <cell r="AE3971">
            <v>382</v>
          </cell>
          <cell r="AF3971">
            <v>0</v>
          </cell>
          <cell r="AG3971">
            <v>1</v>
          </cell>
          <cell r="AH3971">
            <v>1</v>
          </cell>
          <cell r="AI3971">
            <v>1</v>
          </cell>
          <cell r="AJ3971">
            <v>1</v>
          </cell>
          <cell r="AL3971">
            <v>56</v>
          </cell>
          <cell r="AM3971">
            <v>227</v>
          </cell>
          <cell r="AO3971" t="str">
            <v>Ca-UG-97-1071</v>
          </cell>
          <cell r="AP3971">
            <v>-411</v>
          </cell>
          <cell r="AQ3971" t="str">
            <v>WA</v>
          </cell>
          <cell r="AR3971" t="str">
            <v>Avista Corporation</v>
          </cell>
          <cell r="AT3971" t="str">
            <v>Natural Gas</v>
          </cell>
          <cell r="AU3971">
            <v>35608</v>
          </cell>
          <cell r="AV3971">
            <v>7900</v>
          </cell>
          <cell r="AW3971">
            <v>9.61</v>
          </cell>
          <cell r="AX3971">
            <v>11.75</v>
          </cell>
          <cell r="AY3971">
            <v>41.25</v>
          </cell>
          <cell r="AZ3971" t="str">
            <v>NA</v>
          </cell>
          <cell r="BA3971">
            <v>35788</v>
          </cell>
          <cell r="BB3971">
            <v>5000</v>
          </cell>
          <cell r="BC3971">
            <v>9.11</v>
          </cell>
          <cell r="BD3971">
            <v>10.75</v>
          </cell>
          <cell r="BE3971">
            <v>41.25</v>
          </cell>
          <cell r="BF3971">
            <v>35430</v>
          </cell>
          <cell r="BG3971" t="str">
            <v>NA</v>
          </cell>
          <cell r="BH3971" t="str">
            <v>Average</v>
          </cell>
          <cell r="BI3971" t="str">
            <v>Distribution</v>
          </cell>
          <cell r="BJ3971" t="str">
            <v>Settled</v>
          </cell>
          <cell r="BK3971" t="str">
            <v>No</v>
          </cell>
          <cell r="BL3971" t="str">
            <v>No</v>
          </cell>
        </row>
        <row r="3972">
          <cell r="AE3972">
            <v>382</v>
          </cell>
          <cell r="AF3972">
            <v>0</v>
          </cell>
          <cell r="AG3972">
            <v>1</v>
          </cell>
          <cell r="AH3972">
            <v>1</v>
          </cell>
          <cell r="AI3972">
            <v>1</v>
          </cell>
          <cell r="AJ3972">
            <v>0</v>
          </cell>
          <cell r="AL3972">
            <v>56</v>
          </cell>
          <cell r="AM3972">
            <v>227</v>
          </cell>
          <cell r="AO3972" t="str">
            <v>Ca-UE-90-0093</v>
          </cell>
          <cell r="AP3972">
            <v>-410</v>
          </cell>
          <cell r="AQ3972" t="str">
            <v>WA</v>
          </cell>
          <cell r="AR3972" t="str">
            <v>Avista Corporation</v>
          </cell>
          <cell r="AT3972" t="str">
            <v>Electric</v>
          </cell>
          <cell r="AU3972">
            <v>32902</v>
          </cell>
          <cell r="AV3972">
            <v>7800</v>
          </cell>
          <cell r="AW3972" t="str">
            <v>NA</v>
          </cell>
          <cell r="AX3972" t="str">
            <v>NA</v>
          </cell>
          <cell r="AY3972" t="str">
            <v>NA</v>
          </cell>
          <cell r="AZ3972" t="str">
            <v>NA</v>
          </cell>
          <cell r="BA3972">
            <v>33028</v>
          </cell>
          <cell r="BB3972">
            <v>3800</v>
          </cell>
          <cell r="BC3972">
            <v>10.67</v>
          </cell>
          <cell r="BD3972">
            <v>12.9</v>
          </cell>
          <cell r="BE3972">
            <v>37.39</v>
          </cell>
          <cell r="BF3972">
            <v>32689</v>
          </cell>
          <cell r="BG3972" t="str">
            <v>NA</v>
          </cell>
          <cell r="BH3972" t="str">
            <v>Average</v>
          </cell>
          <cell r="BI3972" t="str">
            <v>Vertically Integrated</v>
          </cell>
          <cell r="BJ3972" t="str">
            <v>Settled</v>
          </cell>
          <cell r="BK3972" t="str">
            <v>No</v>
          </cell>
          <cell r="BL3972" t="str">
            <v>No</v>
          </cell>
        </row>
        <row r="3973">
          <cell r="AE3973">
            <v>382</v>
          </cell>
          <cell r="AF3973">
            <v>0</v>
          </cell>
          <cell r="AG3973">
            <v>1</v>
          </cell>
          <cell r="AH3973">
            <v>1</v>
          </cell>
          <cell r="AI3973">
            <v>1</v>
          </cell>
          <cell r="AJ3973">
            <v>0</v>
          </cell>
          <cell r="AL3973">
            <v>56</v>
          </cell>
          <cell r="AM3973">
            <v>227</v>
          </cell>
          <cell r="AO3973" t="str">
            <v>Ca-U-89-2688</v>
          </cell>
          <cell r="AP3973">
            <v>-409</v>
          </cell>
          <cell r="AQ3973" t="str">
            <v>WA</v>
          </cell>
          <cell r="AR3973" t="str">
            <v>Puget Sound Energy, Inc.</v>
          </cell>
          <cell r="AT3973" t="str">
            <v>Electric</v>
          </cell>
          <cell r="AU3973">
            <v>32556</v>
          </cell>
          <cell r="AV3973">
            <v>66600</v>
          </cell>
          <cell r="AW3973">
            <v>10.55</v>
          </cell>
          <cell r="AX3973">
            <v>13.75</v>
          </cell>
          <cell r="AY3973">
            <v>42.5</v>
          </cell>
          <cell r="AZ3973">
            <v>1948800</v>
          </cell>
          <cell r="BA3973">
            <v>32890</v>
          </cell>
          <cell r="BB3973">
            <v>29700</v>
          </cell>
          <cell r="BC3973">
            <v>10.220000000000001</v>
          </cell>
          <cell r="BD3973">
            <v>12.8</v>
          </cell>
          <cell r="BE3973">
            <v>41.5</v>
          </cell>
          <cell r="BF3973">
            <v>32416</v>
          </cell>
          <cell r="BG3973">
            <v>1846700</v>
          </cell>
          <cell r="BH3973" t="str">
            <v>Average</v>
          </cell>
          <cell r="BI3973" t="str">
            <v>Vertically Integrated</v>
          </cell>
          <cell r="BJ3973" t="str">
            <v>Fully Litigated</v>
          </cell>
          <cell r="BK3973" t="str">
            <v>No</v>
          </cell>
          <cell r="BL3973" t="str">
            <v>No</v>
          </cell>
        </row>
        <row r="3974">
          <cell r="AE3974">
            <v>382</v>
          </cell>
          <cell r="AF3974">
            <v>0</v>
          </cell>
          <cell r="AG3974">
            <v>1</v>
          </cell>
          <cell r="AH3974">
            <v>1</v>
          </cell>
          <cell r="AI3974">
            <v>1</v>
          </cell>
          <cell r="AJ3974">
            <v>0</v>
          </cell>
          <cell r="AL3974">
            <v>56</v>
          </cell>
          <cell r="AM3974">
            <v>227</v>
          </cell>
          <cell r="AO3974" t="str">
            <v>D-UE-07-0804</v>
          </cell>
          <cell r="AP3974">
            <v>97</v>
          </cell>
          <cell r="AQ3974" t="str">
            <v>WA</v>
          </cell>
          <cell r="AR3974" t="str">
            <v>Avista Corporation</v>
          </cell>
          <cell r="AT3974" t="str">
            <v>Electric</v>
          </cell>
          <cell r="AU3974">
            <v>39198</v>
          </cell>
          <cell r="AV3974">
            <v>51100</v>
          </cell>
          <cell r="AW3974">
            <v>9.39</v>
          </cell>
          <cell r="AX3974">
            <v>11.3</v>
          </cell>
          <cell r="AY3974">
            <v>47.78</v>
          </cell>
          <cell r="AZ3974">
            <v>897431</v>
          </cell>
          <cell r="BA3974">
            <v>39435</v>
          </cell>
          <cell r="BB3974">
            <v>30200</v>
          </cell>
          <cell r="BC3974">
            <v>8.1999999999999993</v>
          </cell>
          <cell r="BD3974">
            <v>10.199999999999999</v>
          </cell>
          <cell r="BE3974">
            <v>46</v>
          </cell>
          <cell r="BF3974">
            <v>39082</v>
          </cell>
          <cell r="BG3974">
            <v>895900</v>
          </cell>
          <cell r="BH3974" t="str">
            <v>Average</v>
          </cell>
          <cell r="BI3974" t="str">
            <v>Vertically Integrated</v>
          </cell>
          <cell r="BJ3974" t="str">
            <v>Settled</v>
          </cell>
          <cell r="BK3974" t="str">
            <v>No</v>
          </cell>
          <cell r="BL3974" t="str">
            <v>No</v>
          </cell>
        </row>
        <row r="3975">
          <cell r="AE3975">
            <v>382</v>
          </cell>
          <cell r="AF3975">
            <v>0</v>
          </cell>
          <cell r="AG3975">
            <v>1</v>
          </cell>
          <cell r="AH3975">
            <v>1</v>
          </cell>
          <cell r="AI3975">
            <v>1</v>
          </cell>
          <cell r="AJ3975">
            <v>1</v>
          </cell>
          <cell r="AL3975">
            <v>56</v>
          </cell>
          <cell r="AM3975">
            <v>227</v>
          </cell>
          <cell r="AO3975" t="str">
            <v>D-UG-07-0805</v>
          </cell>
          <cell r="AP3975">
            <v>98</v>
          </cell>
          <cell r="AQ3975" t="str">
            <v>WA</v>
          </cell>
          <cell r="AR3975" t="str">
            <v>Avista Corporation</v>
          </cell>
          <cell r="AT3975" t="str">
            <v>Natural Gas</v>
          </cell>
          <cell r="AU3975">
            <v>39198</v>
          </cell>
          <cell r="AV3975">
            <v>4500</v>
          </cell>
          <cell r="AW3975">
            <v>9.39</v>
          </cell>
          <cell r="AX3975">
            <v>11.3</v>
          </cell>
          <cell r="AY3975">
            <v>47.78</v>
          </cell>
          <cell r="AZ3975">
            <v>149500</v>
          </cell>
          <cell r="BA3975">
            <v>39435</v>
          </cell>
          <cell r="BB3975">
            <v>3300</v>
          </cell>
          <cell r="BC3975">
            <v>8.1999999999999993</v>
          </cell>
          <cell r="BD3975">
            <v>10.199999999999999</v>
          </cell>
          <cell r="BE3975">
            <v>46</v>
          </cell>
          <cell r="BF3975">
            <v>39082</v>
          </cell>
          <cell r="BG3975">
            <v>148400</v>
          </cell>
          <cell r="BH3975" t="str">
            <v>Average</v>
          </cell>
          <cell r="BI3975" t="str">
            <v>Distribution</v>
          </cell>
          <cell r="BJ3975" t="str">
            <v>Settled</v>
          </cell>
          <cell r="BK3975" t="str">
            <v>No</v>
          </cell>
          <cell r="BL3975" t="str">
            <v>No</v>
          </cell>
        </row>
        <row r="3976">
          <cell r="AE3976">
            <v>382</v>
          </cell>
          <cell r="AF3976">
            <v>0</v>
          </cell>
          <cell r="AG3976">
            <v>1</v>
          </cell>
          <cell r="AH3976">
            <v>1</v>
          </cell>
          <cell r="AI3976">
            <v>1</v>
          </cell>
          <cell r="AJ3976">
            <v>0</v>
          </cell>
          <cell r="AL3976">
            <v>56</v>
          </cell>
          <cell r="AM3976">
            <v>227</v>
          </cell>
          <cell r="AO3976" t="str">
            <v>D-UE-07-2300</v>
          </cell>
          <cell r="AP3976">
            <v>267</v>
          </cell>
          <cell r="AQ3976" t="str">
            <v>WA</v>
          </cell>
          <cell r="AR3976" t="str">
            <v>Puget Sound Energy, Inc.</v>
          </cell>
          <cell r="AT3976" t="str">
            <v>Electric</v>
          </cell>
          <cell r="AU3976">
            <v>39419</v>
          </cell>
          <cell r="AV3976">
            <v>165200</v>
          </cell>
          <cell r="AW3976">
            <v>8.6</v>
          </cell>
          <cell r="AX3976">
            <v>10.8</v>
          </cell>
          <cell r="AY3976">
            <v>45</v>
          </cell>
          <cell r="AZ3976">
            <v>3298200</v>
          </cell>
          <cell r="BA3976">
            <v>39729</v>
          </cell>
          <cell r="BB3976">
            <v>130282.079</v>
          </cell>
          <cell r="BC3976">
            <v>8.25</v>
          </cell>
          <cell r="BD3976">
            <v>10.15</v>
          </cell>
          <cell r="BE3976">
            <v>46</v>
          </cell>
          <cell r="BF3976">
            <v>39355</v>
          </cell>
          <cell r="BG3976">
            <v>3303573.534</v>
          </cell>
          <cell r="BH3976" t="str">
            <v>Average</v>
          </cell>
          <cell r="BI3976" t="str">
            <v>Vertically Integrated</v>
          </cell>
          <cell r="BJ3976" t="str">
            <v>Settled</v>
          </cell>
          <cell r="BK3976" t="str">
            <v>No</v>
          </cell>
          <cell r="BL3976" t="str">
            <v>No</v>
          </cell>
        </row>
        <row r="3977">
          <cell r="AE3977">
            <v>382</v>
          </cell>
          <cell r="AF3977">
            <v>0</v>
          </cell>
          <cell r="AG3977">
            <v>1</v>
          </cell>
          <cell r="AH3977">
            <v>1</v>
          </cell>
          <cell r="AI3977">
            <v>1</v>
          </cell>
          <cell r="AJ3977">
            <v>1</v>
          </cell>
          <cell r="AL3977">
            <v>56</v>
          </cell>
          <cell r="AM3977">
            <v>227</v>
          </cell>
          <cell r="AO3977" t="str">
            <v>D-UG-07-2301</v>
          </cell>
          <cell r="AP3977">
            <v>268</v>
          </cell>
          <cell r="AQ3977" t="str">
            <v>WA</v>
          </cell>
          <cell r="AR3977" t="str">
            <v>Puget Sound Energy, Inc.</v>
          </cell>
          <cell r="AT3977" t="str">
            <v>Natural Gas</v>
          </cell>
          <cell r="AU3977">
            <v>39419</v>
          </cell>
          <cell r="AV3977">
            <v>55500</v>
          </cell>
          <cell r="AW3977">
            <v>8.6</v>
          </cell>
          <cell r="AX3977">
            <v>10.8</v>
          </cell>
          <cell r="AY3977">
            <v>45</v>
          </cell>
          <cell r="AZ3977">
            <v>1351800</v>
          </cell>
          <cell r="BA3977">
            <v>39729</v>
          </cell>
          <cell r="BB3977">
            <v>49212.697</v>
          </cell>
          <cell r="BC3977">
            <v>8.25</v>
          </cell>
          <cell r="BD3977">
            <v>10.15</v>
          </cell>
          <cell r="BE3977">
            <v>46</v>
          </cell>
          <cell r="BF3977">
            <v>39355</v>
          </cell>
          <cell r="BG3977">
            <v>1347267.6940000001</v>
          </cell>
          <cell r="BH3977" t="str">
            <v>Average</v>
          </cell>
          <cell r="BI3977" t="str">
            <v>Distribution</v>
          </cell>
          <cell r="BJ3977" t="str">
            <v>Settled</v>
          </cell>
          <cell r="BK3977" t="str">
            <v>No</v>
          </cell>
          <cell r="BL3977" t="str">
            <v>No</v>
          </cell>
        </row>
        <row r="3978">
          <cell r="AE3978">
            <v>382</v>
          </cell>
          <cell r="AF3978">
            <v>0</v>
          </cell>
          <cell r="AG3978">
            <v>1</v>
          </cell>
          <cell r="AH3978">
            <v>1</v>
          </cell>
          <cell r="AI3978">
            <v>1</v>
          </cell>
          <cell r="AJ3978">
            <v>1</v>
          </cell>
          <cell r="AL3978">
            <v>56</v>
          </cell>
          <cell r="AM3978">
            <v>227</v>
          </cell>
          <cell r="AO3978" t="str">
            <v>D-UG-92-084</v>
          </cell>
          <cell r="AP3978">
            <v>273</v>
          </cell>
          <cell r="AQ3978" t="str">
            <v>WA</v>
          </cell>
          <cell r="AR3978" t="str">
            <v>Puget Sound Energy, Inc.</v>
          </cell>
          <cell r="AT3978" t="str">
            <v>Natural Gas</v>
          </cell>
          <cell r="AU3978">
            <v>33812</v>
          </cell>
          <cell r="AV3978">
            <v>14800</v>
          </cell>
          <cell r="AW3978">
            <v>9.98</v>
          </cell>
          <cell r="AX3978">
            <v>12</v>
          </cell>
          <cell r="AY3978">
            <v>45</v>
          </cell>
          <cell r="AZ3978">
            <v>504000</v>
          </cell>
          <cell r="BA3978">
            <v>34239</v>
          </cell>
          <cell r="BB3978">
            <v>-16900</v>
          </cell>
          <cell r="BC3978">
            <v>9.15</v>
          </cell>
          <cell r="BD3978">
            <v>10.5</v>
          </cell>
          <cell r="BE3978">
            <v>44</v>
          </cell>
          <cell r="BF3978">
            <v>33603</v>
          </cell>
          <cell r="BG3978">
            <v>483900</v>
          </cell>
          <cell r="BH3978" t="str">
            <v>Average</v>
          </cell>
          <cell r="BI3978" t="str">
            <v>Distribution</v>
          </cell>
          <cell r="BJ3978" t="str">
            <v>Fully Litigated</v>
          </cell>
          <cell r="BK3978" t="str">
            <v>No</v>
          </cell>
          <cell r="BL3978" t="str">
            <v>No</v>
          </cell>
        </row>
        <row r="3979">
          <cell r="AE3979">
            <v>382</v>
          </cell>
          <cell r="AF3979">
            <v>0</v>
          </cell>
          <cell r="AG3979">
            <v>1</v>
          </cell>
          <cell r="AH3979">
            <v>1</v>
          </cell>
          <cell r="AI3979">
            <v>1</v>
          </cell>
          <cell r="AJ3979">
            <v>1</v>
          </cell>
          <cell r="AL3979">
            <v>56</v>
          </cell>
          <cell r="AM3979">
            <v>227</v>
          </cell>
          <cell r="AO3979" t="str">
            <v>D-UG-93-1405</v>
          </cell>
          <cell r="AP3979">
            <v>274</v>
          </cell>
          <cell r="AQ3979" t="str">
            <v>WA</v>
          </cell>
          <cell r="AR3979" t="str">
            <v>Puget Sound Energy, Inc.</v>
          </cell>
          <cell r="AT3979" t="str">
            <v>Natural Gas</v>
          </cell>
          <cell r="AU3979">
            <v>34292</v>
          </cell>
          <cell r="AV3979">
            <v>24600</v>
          </cell>
          <cell r="AW3979">
            <v>9.15</v>
          </cell>
          <cell r="AX3979">
            <v>10.5</v>
          </cell>
          <cell r="AY3979">
            <v>44</v>
          </cell>
          <cell r="AZ3979" t="str">
            <v>NA</v>
          </cell>
          <cell r="BA3979">
            <v>34481</v>
          </cell>
          <cell r="BB3979">
            <v>19000</v>
          </cell>
          <cell r="BC3979" t="str">
            <v>NA</v>
          </cell>
          <cell r="BD3979" t="str">
            <v>NA</v>
          </cell>
          <cell r="BE3979" t="str">
            <v>NA</v>
          </cell>
          <cell r="BF3979">
            <v>34242</v>
          </cell>
          <cell r="BG3979" t="str">
            <v>NA</v>
          </cell>
          <cell r="BH3979" t="str">
            <v>Average</v>
          </cell>
          <cell r="BI3979" t="str">
            <v>Distribution</v>
          </cell>
          <cell r="BJ3979" t="str">
            <v>Settled</v>
          </cell>
          <cell r="BK3979" t="str">
            <v>No</v>
          </cell>
          <cell r="BL3979" t="str">
            <v>No</v>
          </cell>
        </row>
        <row r="3980">
          <cell r="AE3980">
            <v>382</v>
          </cell>
          <cell r="AF3980">
            <v>0</v>
          </cell>
          <cell r="AG3980">
            <v>1</v>
          </cell>
          <cell r="AH3980">
            <v>1</v>
          </cell>
          <cell r="AI3980">
            <v>1</v>
          </cell>
          <cell r="AJ3980">
            <v>1</v>
          </cell>
          <cell r="AL3980">
            <v>56</v>
          </cell>
          <cell r="AM3980">
            <v>227</v>
          </cell>
          <cell r="AO3980" t="str">
            <v>D-UG-95-0278</v>
          </cell>
          <cell r="AP3980">
            <v>275</v>
          </cell>
          <cell r="AQ3980" t="str">
            <v>WA</v>
          </cell>
          <cell r="AR3980" t="str">
            <v>Puget Sound Energy, Inc.</v>
          </cell>
          <cell r="AT3980" t="str">
            <v>Natural Gas</v>
          </cell>
          <cell r="AU3980">
            <v>34761</v>
          </cell>
          <cell r="AV3980">
            <v>35400</v>
          </cell>
          <cell r="AW3980">
            <v>10.39</v>
          </cell>
          <cell r="AX3980">
            <v>12.85</v>
          </cell>
          <cell r="AY3980">
            <v>44</v>
          </cell>
          <cell r="AZ3980" t="str">
            <v>NA</v>
          </cell>
          <cell r="BA3980">
            <v>34830</v>
          </cell>
          <cell r="BB3980">
            <v>17700</v>
          </cell>
          <cell r="BC3980" t="str">
            <v>NA</v>
          </cell>
          <cell r="BD3980" t="str">
            <v>NA</v>
          </cell>
          <cell r="BE3980" t="str">
            <v>NA</v>
          </cell>
          <cell r="BF3980">
            <v>34699</v>
          </cell>
          <cell r="BG3980" t="str">
            <v>NA</v>
          </cell>
          <cell r="BH3980" t="str">
            <v>Average</v>
          </cell>
          <cell r="BI3980" t="str">
            <v>Distribution</v>
          </cell>
          <cell r="BJ3980" t="str">
            <v>Settled</v>
          </cell>
          <cell r="BK3980" t="str">
            <v>No</v>
          </cell>
          <cell r="BL3980" t="str">
            <v>No</v>
          </cell>
        </row>
        <row r="3981">
          <cell r="AE3981">
            <v>382</v>
          </cell>
          <cell r="AF3981">
            <v>0</v>
          </cell>
          <cell r="AG3981">
            <v>1</v>
          </cell>
          <cell r="AH3981">
            <v>1</v>
          </cell>
          <cell r="AI3981">
            <v>1</v>
          </cell>
          <cell r="AJ3981">
            <v>0</v>
          </cell>
          <cell r="AL3981">
            <v>56</v>
          </cell>
          <cell r="AM3981">
            <v>227</v>
          </cell>
          <cell r="AO3981" t="str">
            <v>D-UE-08-0416</v>
          </cell>
          <cell r="AP3981">
            <v>298</v>
          </cell>
          <cell r="AQ3981" t="str">
            <v>WA</v>
          </cell>
          <cell r="AR3981" t="str">
            <v>Avista Corporation</v>
          </cell>
          <cell r="AT3981" t="str">
            <v>Electric</v>
          </cell>
          <cell r="AU3981">
            <v>39511</v>
          </cell>
          <cell r="AV3981">
            <v>47364</v>
          </cell>
          <cell r="AW3981">
            <v>8.43</v>
          </cell>
          <cell r="AX3981">
            <v>10.8</v>
          </cell>
          <cell r="AY3981">
            <v>46.3</v>
          </cell>
          <cell r="AZ3981">
            <v>964181</v>
          </cell>
          <cell r="BA3981">
            <v>39811</v>
          </cell>
          <cell r="BB3981">
            <v>32538</v>
          </cell>
          <cell r="BC3981">
            <v>8.2200000000000006</v>
          </cell>
          <cell r="BD3981">
            <v>10.199999999999999</v>
          </cell>
          <cell r="BE3981">
            <v>46.3</v>
          </cell>
          <cell r="BF3981">
            <v>39447</v>
          </cell>
          <cell r="BG3981">
            <v>939307</v>
          </cell>
          <cell r="BH3981" t="str">
            <v>Average</v>
          </cell>
          <cell r="BI3981" t="str">
            <v>Vertically Integrated</v>
          </cell>
          <cell r="BJ3981" t="str">
            <v>Settled</v>
          </cell>
          <cell r="BK3981" t="str">
            <v>No</v>
          </cell>
          <cell r="BL3981" t="str">
            <v>No</v>
          </cell>
        </row>
        <row r="3982">
          <cell r="AE3982">
            <v>382</v>
          </cell>
          <cell r="AF3982">
            <v>0</v>
          </cell>
          <cell r="AG3982">
            <v>1</v>
          </cell>
          <cell r="AH3982">
            <v>1</v>
          </cell>
          <cell r="AI3982">
            <v>1</v>
          </cell>
          <cell r="AJ3982">
            <v>1</v>
          </cell>
          <cell r="AL3982">
            <v>56</v>
          </cell>
          <cell r="AM3982">
            <v>227</v>
          </cell>
          <cell r="AO3982" t="str">
            <v>D-UG-08-0417</v>
          </cell>
          <cell r="AP3982">
            <v>299</v>
          </cell>
          <cell r="AQ3982" t="str">
            <v>WA</v>
          </cell>
          <cell r="AR3982" t="str">
            <v>Avista Corporation</v>
          </cell>
          <cell r="AT3982" t="str">
            <v>Natural Gas</v>
          </cell>
          <cell r="AU3982">
            <v>39511</v>
          </cell>
          <cell r="AV3982">
            <v>6587.2719999999999</v>
          </cell>
          <cell r="AW3982">
            <v>8.43</v>
          </cell>
          <cell r="AX3982">
            <v>10.8</v>
          </cell>
          <cell r="AY3982">
            <v>46.3</v>
          </cell>
          <cell r="AZ3982">
            <v>172957</v>
          </cell>
          <cell r="BA3982">
            <v>39811</v>
          </cell>
          <cell r="BB3982">
            <v>4768</v>
          </cell>
          <cell r="BC3982">
            <v>8.2200000000000006</v>
          </cell>
          <cell r="BD3982">
            <v>10.199999999999999</v>
          </cell>
          <cell r="BE3982">
            <v>46.3</v>
          </cell>
          <cell r="BF3982">
            <v>39447</v>
          </cell>
          <cell r="BG3982">
            <v>169203</v>
          </cell>
          <cell r="BH3982" t="str">
            <v>Average</v>
          </cell>
          <cell r="BI3982" t="str">
            <v>Distribution</v>
          </cell>
          <cell r="BJ3982" t="str">
            <v>Settled</v>
          </cell>
          <cell r="BK3982" t="str">
            <v>No</v>
          </cell>
          <cell r="BL3982" t="str">
            <v>No</v>
          </cell>
        </row>
        <row r="3983">
          <cell r="AE3983">
            <v>382</v>
          </cell>
          <cell r="AF3983">
            <v>0</v>
          </cell>
          <cell r="AG3983">
            <v>1</v>
          </cell>
          <cell r="AH3983">
            <v>1</v>
          </cell>
          <cell r="AI3983">
            <v>1</v>
          </cell>
          <cell r="AJ3983">
            <v>1</v>
          </cell>
          <cell r="AL3983">
            <v>56</v>
          </cell>
          <cell r="AM3983">
            <v>227</v>
          </cell>
          <cell r="AO3983" t="str">
            <v>D-UG-08-0546</v>
          </cell>
          <cell r="AP3983">
            <v>308</v>
          </cell>
          <cell r="AQ3983" t="str">
            <v>WA</v>
          </cell>
          <cell r="AR3983" t="str">
            <v>Northwest Natural Gas Company</v>
          </cell>
          <cell r="AS3983" t="str">
            <v>NWN</v>
          </cell>
          <cell r="AT3983" t="str">
            <v>Natural Gas</v>
          </cell>
          <cell r="AU3983">
            <v>39535</v>
          </cell>
          <cell r="AV3983">
            <v>4342.0619999999999</v>
          </cell>
          <cell r="AW3983">
            <v>8.68</v>
          </cell>
          <cell r="AX3983">
            <v>10.65</v>
          </cell>
          <cell r="AY3983">
            <v>50.74</v>
          </cell>
          <cell r="AZ3983">
            <v>128446.731</v>
          </cell>
          <cell r="BA3983">
            <v>39808</v>
          </cell>
          <cell r="BB3983">
            <v>2724.9589999999998</v>
          </cell>
          <cell r="BC3983">
            <v>8.4</v>
          </cell>
          <cell r="BD3983">
            <v>10.1</v>
          </cell>
          <cell r="BE3983">
            <v>50.74</v>
          </cell>
          <cell r="BF3983">
            <v>39355</v>
          </cell>
          <cell r="BG3983">
            <v>127768.921</v>
          </cell>
          <cell r="BH3983" t="str">
            <v>Average</v>
          </cell>
          <cell r="BI3983" t="str">
            <v>Distribution</v>
          </cell>
          <cell r="BJ3983" t="str">
            <v>Settled</v>
          </cell>
          <cell r="BK3983" t="str">
            <v>No</v>
          </cell>
          <cell r="BL3983" t="str">
            <v>No</v>
          </cell>
        </row>
        <row r="3984">
          <cell r="AE3984">
            <v>382</v>
          </cell>
          <cell r="AF3984">
            <v>0</v>
          </cell>
          <cell r="AG3984">
            <v>1</v>
          </cell>
          <cell r="AH3984">
            <v>1</v>
          </cell>
          <cell r="AI3984">
            <v>1</v>
          </cell>
          <cell r="AJ3984">
            <v>0</v>
          </cell>
          <cell r="AL3984">
            <v>56</v>
          </cell>
          <cell r="AM3984">
            <v>227</v>
          </cell>
          <cell r="AO3984" t="str">
            <v>D-UE-08-0220</v>
          </cell>
          <cell r="AP3984">
            <v>340</v>
          </cell>
          <cell r="AQ3984" t="str">
            <v>WA</v>
          </cell>
          <cell r="AR3984" t="str">
            <v>PacifiCorp</v>
          </cell>
          <cell r="AS3984" t="str">
            <v>BRK.A</v>
          </cell>
          <cell r="AT3984" t="str">
            <v>Electric</v>
          </cell>
          <cell r="AU3984">
            <v>39484</v>
          </cell>
          <cell r="AV3984">
            <v>34950</v>
          </cell>
          <cell r="AW3984">
            <v>8.4700000000000006</v>
          </cell>
          <cell r="AX3984">
            <v>10.75</v>
          </cell>
          <cell r="AY3984">
            <v>50.1</v>
          </cell>
          <cell r="AZ3984">
            <v>624900</v>
          </cell>
          <cell r="BA3984">
            <v>39729</v>
          </cell>
          <cell r="BB3984">
            <v>20400</v>
          </cell>
          <cell r="BC3984">
            <v>8.06</v>
          </cell>
          <cell r="BD3984" t="str">
            <v>NA</v>
          </cell>
          <cell r="BE3984" t="str">
            <v>NA</v>
          </cell>
          <cell r="BG3984" t="str">
            <v>NA</v>
          </cell>
          <cell r="BI3984" t="str">
            <v>Vertically Integrated</v>
          </cell>
          <cell r="BJ3984" t="str">
            <v>Settled</v>
          </cell>
          <cell r="BK3984" t="str">
            <v>No</v>
          </cell>
          <cell r="BL3984" t="str">
            <v>No</v>
          </cell>
        </row>
        <row r="3985">
          <cell r="AE3985">
            <v>382</v>
          </cell>
          <cell r="AF3985">
            <v>0</v>
          </cell>
          <cell r="AG3985">
            <v>1</v>
          </cell>
          <cell r="AH3985">
            <v>1</v>
          </cell>
          <cell r="AI3985">
            <v>1</v>
          </cell>
          <cell r="AJ3985">
            <v>0</v>
          </cell>
          <cell r="AL3985">
            <v>56</v>
          </cell>
          <cell r="AM3985">
            <v>227</v>
          </cell>
          <cell r="AO3985" t="str">
            <v>D-UE-090134</v>
          </cell>
          <cell r="AP3985">
            <v>428</v>
          </cell>
          <cell r="AQ3985" t="str">
            <v>WA</v>
          </cell>
          <cell r="AR3985" t="str">
            <v>Avista Corporation</v>
          </cell>
          <cell r="AT3985" t="str">
            <v>Electric</v>
          </cell>
          <cell r="AU3985">
            <v>39836</v>
          </cell>
          <cell r="AV3985">
            <v>37500</v>
          </cell>
          <cell r="AW3985">
            <v>8.25</v>
          </cell>
          <cell r="AX3985">
            <v>10.199999999999999</v>
          </cell>
          <cell r="AY3985">
            <v>46.5</v>
          </cell>
          <cell r="AZ3985">
            <v>1012900</v>
          </cell>
          <cell r="BA3985">
            <v>40169</v>
          </cell>
          <cell r="BB3985">
            <v>12109</v>
          </cell>
          <cell r="BC3985">
            <v>8.25</v>
          </cell>
          <cell r="BD3985">
            <v>10.199999999999999</v>
          </cell>
          <cell r="BE3985">
            <v>46.5</v>
          </cell>
          <cell r="BF3985">
            <v>39721</v>
          </cell>
          <cell r="BG3985">
            <v>991025</v>
          </cell>
          <cell r="BH3985" t="str">
            <v>Average</v>
          </cell>
          <cell r="BI3985" t="str">
            <v>Vertically Integrated</v>
          </cell>
          <cell r="BJ3985" t="str">
            <v>Fully Litigated</v>
          </cell>
          <cell r="BK3985" t="str">
            <v>No</v>
          </cell>
          <cell r="BL3985" t="str">
            <v>No</v>
          </cell>
        </row>
        <row r="3986">
          <cell r="AE3986">
            <v>382</v>
          </cell>
          <cell r="AF3986">
            <v>0</v>
          </cell>
          <cell r="AG3986">
            <v>1</v>
          </cell>
          <cell r="AH3986">
            <v>1</v>
          </cell>
          <cell r="AI3986">
            <v>1</v>
          </cell>
          <cell r="AJ3986">
            <v>1</v>
          </cell>
          <cell r="AL3986">
            <v>56</v>
          </cell>
          <cell r="AM3986">
            <v>227</v>
          </cell>
          <cell r="AO3986" t="str">
            <v>D-UG-090135</v>
          </cell>
          <cell r="AP3986">
            <v>429</v>
          </cell>
          <cell r="AQ3986" t="str">
            <v>WA</v>
          </cell>
          <cell r="AR3986" t="str">
            <v>Avista Corporation</v>
          </cell>
          <cell r="AT3986" t="str">
            <v>Natural Gas</v>
          </cell>
          <cell r="AU3986">
            <v>39836</v>
          </cell>
          <cell r="AV3986">
            <v>2800</v>
          </cell>
          <cell r="AW3986">
            <v>8.25</v>
          </cell>
          <cell r="AX3986">
            <v>10.199999999999999</v>
          </cell>
          <cell r="AY3986">
            <v>46.5</v>
          </cell>
          <cell r="AZ3986">
            <v>178300</v>
          </cell>
          <cell r="BA3986">
            <v>40169</v>
          </cell>
          <cell r="BB3986">
            <v>557</v>
          </cell>
          <cell r="BC3986">
            <v>8.25</v>
          </cell>
          <cell r="BD3986">
            <v>10.199999999999999</v>
          </cell>
          <cell r="BE3986">
            <v>46.5</v>
          </cell>
          <cell r="BF3986">
            <v>39721</v>
          </cell>
          <cell r="BG3986">
            <v>169582</v>
          </cell>
          <cell r="BH3986" t="str">
            <v>Average</v>
          </cell>
          <cell r="BI3986" t="str">
            <v>Distribution</v>
          </cell>
          <cell r="BJ3986" t="str">
            <v>Fully Litigated</v>
          </cell>
          <cell r="BK3986" t="str">
            <v>No</v>
          </cell>
          <cell r="BL3986" t="str">
            <v>No</v>
          </cell>
        </row>
        <row r="3987">
          <cell r="AE3987">
            <v>382</v>
          </cell>
          <cell r="AF3987">
            <v>0</v>
          </cell>
          <cell r="AG3987">
            <v>1</v>
          </cell>
          <cell r="AH3987">
            <v>1</v>
          </cell>
          <cell r="AI3987">
            <v>1</v>
          </cell>
          <cell r="AJ3987">
            <v>0</v>
          </cell>
          <cell r="AL3987">
            <v>56</v>
          </cell>
          <cell r="AM3987">
            <v>227</v>
          </cell>
          <cell r="AO3987" t="str">
            <v>D-UE-090205</v>
          </cell>
          <cell r="AP3987">
            <v>442</v>
          </cell>
          <cell r="AQ3987" t="str">
            <v>WA</v>
          </cell>
          <cell r="AR3987" t="str">
            <v>PacifiCorp</v>
          </cell>
          <cell r="AS3987" t="str">
            <v>BRK.A</v>
          </cell>
          <cell r="AT3987" t="str">
            <v>Electric</v>
          </cell>
          <cell r="AU3987">
            <v>39853</v>
          </cell>
          <cell r="AV3987">
            <v>38514.633999999998</v>
          </cell>
          <cell r="AW3987">
            <v>8.51</v>
          </cell>
          <cell r="AX3987">
            <v>11</v>
          </cell>
          <cell r="AY3987">
            <v>50.1</v>
          </cell>
          <cell r="AZ3987">
            <v>737857.61499999999</v>
          </cell>
          <cell r="BA3987">
            <v>40163</v>
          </cell>
          <cell r="BB3987">
            <v>13500</v>
          </cell>
          <cell r="BC3987">
            <v>8.06</v>
          </cell>
          <cell r="BD3987" t="str">
            <v>NA</v>
          </cell>
          <cell r="BE3987" t="str">
            <v>NA</v>
          </cell>
          <cell r="BG3987" t="str">
            <v>NA</v>
          </cell>
          <cell r="BI3987" t="str">
            <v>Vertically Integrated</v>
          </cell>
          <cell r="BJ3987" t="str">
            <v>Settled</v>
          </cell>
          <cell r="BK3987" t="str">
            <v>No</v>
          </cell>
          <cell r="BL3987" t="str">
            <v>No</v>
          </cell>
        </row>
        <row r="3988">
          <cell r="AE3988">
            <v>382</v>
          </cell>
          <cell r="AF3988">
            <v>0</v>
          </cell>
          <cell r="AG3988">
            <v>1</v>
          </cell>
          <cell r="AH3988">
            <v>1</v>
          </cell>
          <cell r="AI3988">
            <v>1</v>
          </cell>
          <cell r="AJ3988">
            <v>0</v>
          </cell>
          <cell r="AL3988">
            <v>56</v>
          </cell>
          <cell r="AM3988">
            <v>227</v>
          </cell>
          <cell r="AO3988" t="str">
            <v>D-UE-090704</v>
          </cell>
          <cell r="AP3988">
            <v>468</v>
          </cell>
          <cell r="AQ3988" t="str">
            <v>WA</v>
          </cell>
          <cell r="AR3988" t="str">
            <v>Puget Sound Energy, Inc.</v>
          </cell>
          <cell r="AT3988" t="str">
            <v>Electric</v>
          </cell>
          <cell r="AU3988">
            <v>39941</v>
          </cell>
          <cell r="AV3988">
            <v>110303.62</v>
          </cell>
          <cell r="AW3988">
            <v>8.5</v>
          </cell>
          <cell r="AX3988">
            <v>10.8</v>
          </cell>
          <cell r="AY3988">
            <v>48</v>
          </cell>
          <cell r="AZ3988">
            <v>3805678.5810000002</v>
          </cell>
          <cell r="BA3988">
            <v>40270</v>
          </cell>
          <cell r="BB3988">
            <v>74060.716</v>
          </cell>
          <cell r="BC3988">
            <v>8.1</v>
          </cell>
          <cell r="BD3988">
            <v>10.1</v>
          </cell>
          <cell r="BE3988">
            <v>46</v>
          </cell>
          <cell r="BF3988">
            <v>39813</v>
          </cell>
          <cell r="BG3988">
            <v>3796614.9720000001</v>
          </cell>
          <cell r="BH3988" t="str">
            <v>Average</v>
          </cell>
          <cell r="BI3988" t="str">
            <v>Vertically Integrated</v>
          </cell>
          <cell r="BJ3988" t="str">
            <v>Fully Litigated</v>
          </cell>
          <cell r="BK3988" t="str">
            <v>No</v>
          </cell>
          <cell r="BL3988" t="str">
            <v>No</v>
          </cell>
        </row>
        <row r="3989">
          <cell r="AE3989">
            <v>382</v>
          </cell>
          <cell r="AF3989">
            <v>0</v>
          </cell>
          <cell r="AG3989">
            <v>1</v>
          </cell>
          <cell r="AH3989">
            <v>1</v>
          </cell>
          <cell r="AI3989">
            <v>1</v>
          </cell>
          <cell r="AJ3989">
            <v>1</v>
          </cell>
          <cell r="AL3989">
            <v>56</v>
          </cell>
          <cell r="AM3989">
            <v>227</v>
          </cell>
          <cell r="AO3989" t="str">
            <v>D-UG-090705</v>
          </cell>
          <cell r="AP3989">
            <v>469</v>
          </cell>
          <cell r="AQ3989" t="str">
            <v>WA</v>
          </cell>
          <cell r="AR3989" t="str">
            <v>Puget Sound Energy, Inc.</v>
          </cell>
          <cell r="AT3989" t="str">
            <v>Natural Gas</v>
          </cell>
          <cell r="AU3989">
            <v>39941</v>
          </cell>
          <cell r="AV3989">
            <v>28464.116000000002</v>
          </cell>
          <cell r="AW3989">
            <v>8.5</v>
          </cell>
          <cell r="AX3989">
            <v>10.8</v>
          </cell>
          <cell r="AY3989">
            <v>48</v>
          </cell>
          <cell r="AZ3989">
            <v>1469293.922</v>
          </cell>
          <cell r="BA3989">
            <v>40270</v>
          </cell>
          <cell r="BB3989">
            <v>10149.228999999999</v>
          </cell>
          <cell r="BC3989">
            <v>8.1</v>
          </cell>
          <cell r="BD3989">
            <v>10.1</v>
          </cell>
          <cell r="BE3989">
            <v>46</v>
          </cell>
          <cell r="BF3989">
            <v>39813</v>
          </cell>
          <cell r="BG3989">
            <v>1467519.4440000001</v>
          </cell>
          <cell r="BH3989" t="str">
            <v>Average</v>
          </cell>
          <cell r="BI3989" t="str">
            <v>Distribution</v>
          </cell>
          <cell r="BJ3989" t="str">
            <v>Fully Litigated</v>
          </cell>
          <cell r="BK3989" t="str">
            <v>No</v>
          </cell>
          <cell r="BL3989" t="str">
            <v>No</v>
          </cell>
        </row>
        <row r="3990">
          <cell r="AE3990">
            <v>382</v>
          </cell>
          <cell r="AF3990">
            <v>0</v>
          </cell>
          <cell r="AG3990">
            <v>1</v>
          </cell>
          <cell r="AH3990">
            <v>1</v>
          </cell>
          <cell r="AI3990">
            <v>1</v>
          </cell>
          <cell r="AJ3990">
            <v>0</v>
          </cell>
          <cell r="AL3990">
            <v>56</v>
          </cell>
          <cell r="AM3990">
            <v>227</v>
          </cell>
          <cell r="AO3990" t="str">
            <v>D-UE-100467</v>
          </cell>
          <cell r="AP3990">
            <v>599</v>
          </cell>
          <cell r="AQ3990" t="str">
            <v>WA</v>
          </cell>
          <cell r="AR3990" t="str">
            <v>Avista Corporation</v>
          </cell>
          <cell r="AT3990" t="str">
            <v>Electric</v>
          </cell>
          <cell r="AU3990">
            <v>40260</v>
          </cell>
          <cell r="AV3990">
            <v>55298</v>
          </cell>
          <cell r="AW3990">
            <v>8.33</v>
          </cell>
          <cell r="AX3990">
            <v>10.9</v>
          </cell>
          <cell r="AY3990">
            <v>48.39</v>
          </cell>
          <cell r="AZ3990">
            <v>1075665</v>
          </cell>
          <cell r="BA3990">
            <v>40501</v>
          </cell>
          <cell r="BB3990">
            <v>29501</v>
          </cell>
          <cell r="BC3990">
            <v>7.91</v>
          </cell>
          <cell r="BD3990">
            <v>10.199999999999999</v>
          </cell>
          <cell r="BE3990">
            <v>46.5</v>
          </cell>
          <cell r="BF3990">
            <v>40178</v>
          </cell>
          <cell r="BG3990">
            <v>1056083</v>
          </cell>
          <cell r="BH3990" t="str">
            <v>Average</v>
          </cell>
          <cell r="BI3990" t="str">
            <v>Vertically Integrated</v>
          </cell>
          <cell r="BJ3990" t="str">
            <v>Settled</v>
          </cell>
          <cell r="BK3990" t="str">
            <v>No</v>
          </cell>
          <cell r="BL3990" t="str">
            <v>No</v>
          </cell>
        </row>
        <row r="3991">
          <cell r="AE3991">
            <v>382</v>
          </cell>
          <cell r="AF3991">
            <v>0</v>
          </cell>
          <cell r="AG3991">
            <v>1</v>
          </cell>
          <cell r="AH3991">
            <v>1</v>
          </cell>
          <cell r="AI3991">
            <v>1</v>
          </cell>
          <cell r="AJ3991">
            <v>1</v>
          </cell>
          <cell r="AL3991">
            <v>56</v>
          </cell>
          <cell r="AM3991">
            <v>227</v>
          </cell>
          <cell r="AO3991" t="str">
            <v>D-UG-100468</v>
          </cell>
          <cell r="AP3991">
            <v>600</v>
          </cell>
          <cell r="AQ3991" t="str">
            <v>WA</v>
          </cell>
          <cell r="AR3991" t="str">
            <v>Avista Corporation</v>
          </cell>
          <cell r="AT3991" t="str">
            <v>Natural Gas</v>
          </cell>
          <cell r="AU3991">
            <v>40260</v>
          </cell>
          <cell r="AV3991">
            <v>8489</v>
          </cell>
          <cell r="AW3991">
            <v>8.33</v>
          </cell>
          <cell r="AX3991">
            <v>10.9</v>
          </cell>
          <cell r="AY3991">
            <v>48.39</v>
          </cell>
          <cell r="AZ3991">
            <v>199233</v>
          </cell>
          <cell r="BA3991">
            <v>40501</v>
          </cell>
          <cell r="BB3991">
            <v>4554</v>
          </cell>
          <cell r="BC3991">
            <v>7.91</v>
          </cell>
          <cell r="BD3991">
            <v>10.199999999999999</v>
          </cell>
          <cell r="BE3991">
            <v>46.5</v>
          </cell>
          <cell r="BF3991">
            <v>40178</v>
          </cell>
          <cell r="BG3991">
            <v>184963</v>
          </cell>
          <cell r="BH3991" t="str">
            <v>Average</v>
          </cell>
          <cell r="BI3991" t="str">
            <v>Distribution</v>
          </cell>
          <cell r="BJ3991" t="str">
            <v>Settled</v>
          </cell>
          <cell r="BK3991" t="str">
            <v>No</v>
          </cell>
          <cell r="BL3991" t="str">
            <v>No</v>
          </cell>
        </row>
        <row r="3992">
          <cell r="AE3992">
            <v>382</v>
          </cell>
          <cell r="AF3992">
            <v>0</v>
          </cell>
          <cell r="AG3992">
            <v>1</v>
          </cell>
          <cell r="AH3992">
            <v>1</v>
          </cell>
          <cell r="AI3992">
            <v>1</v>
          </cell>
          <cell r="AJ3992">
            <v>0</v>
          </cell>
          <cell r="AL3992">
            <v>56</v>
          </cell>
          <cell r="AM3992">
            <v>227</v>
          </cell>
          <cell r="AO3992" t="str">
            <v>D-UE-100749</v>
          </cell>
          <cell r="AP3992">
            <v>632</v>
          </cell>
          <cell r="AQ3992" t="str">
            <v>WA</v>
          </cell>
          <cell r="AR3992" t="str">
            <v>PacifiCorp</v>
          </cell>
          <cell r="AS3992" t="str">
            <v>BRK.A</v>
          </cell>
          <cell r="AT3992" t="str">
            <v>Electric</v>
          </cell>
          <cell r="AU3992">
            <v>40302</v>
          </cell>
          <cell r="AV3992">
            <v>47700</v>
          </cell>
          <cell r="AW3992">
            <v>8.34</v>
          </cell>
          <cell r="AX3992">
            <v>10.6</v>
          </cell>
          <cell r="AY3992">
            <v>52.1</v>
          </cell>
          <cell r="AZ3992">
            <v>775000</v>
          </cell>
          <cell r="BA3992">
            <v>40627</v>
          </cell>
          <cell r="BB3992">
            <v>33496.535000000003</v>
          </cell>
          <cell r="BC3992">
            <v>7.81</v>
          </cell>
          <cell r="BD3992">
            <v>9.8000000000000007</v>
          </cell>
          <cell r="BE3992">
            <v>49.1</v>
          </cell>
          <cell r="BF3992">
            <v>40178</v>
          </cell>
          <cell r="BG3992">
            <v>729000</v>
          </cell>
          <cell r="BH3992" t="str">
            <v>Average</v>
          </cell>
          <cell r="BI3992" t="str">
            <v>Vertically Integrated</v>
          </cell>
          <cell r="BJ3992" t="str">
            <v>Fully Litigated</v>
          </cell>
          <cell r="BK3992" t="str">
            <v>No</v>
          </cell>
          <cell r="BL3992" t="str">
            <v>No</v>
          </cell>
        </row>
        <row r="3993">
          <cell r="AE3993">
            <v>382</v>
          </cell>
          <cell r="AF3993">
            <v>0</v>
          </cell>
          <cell r="AG3993">
            <v>1</v>
          </cell>
          <cell r="AH3993">
            <v>1</v>
          </cell>
          <cell r="AI3993">
            <v>1</v>
          </cell>
          <cell r="AJ3993">
            <v>1</v>
          </cell>
          <cell r="AL3993">
            <v>56</v>
          </cell>
          <cell r="AM3993">
            <v>227</v>
          </cell>
          <cell r="AO3993" t="str">
            <v>D-UG 101644</v>
          </cell>
          <cell r="AP3993">
            <v>686</v>
          </cell>
          <cell r="AQ3993" t="str">
            <v>WA</v>
          </cell>
          <cell r="AR3993" t="str">
            <v>Puget Sound Energy, Inc.</v>
          </cell>
          <cell r="AT3993" t="str">
            <v>Natural Gas</v>
          </cell>
          <cell r="AU3993">
            <v>40452</v>
          </cell>
          <cell r="AV3993">
            <v>24400</v>
          </cell>
          <cell r="AW3993">
            <v>8.1</v>
          </cell>
          <cell r="AX3993">
            <v>10.1</v>
          </cell>
          <cell r="AY3993">
            <v>46</v>
          </cell>
          <cell r="AZ3993">
            <v>1615785.1710000001</v>
          </cell>
          <cell r="BA3993">
            <v>40617</v>
          </cell>
          <cell r="BB3993">
            <v>19000</v>
          </cell>
          <cell r="BC3993" t="str">
            <v>NA</v>
          </cell>
          <cell r="BD3993" t="str">
            <v>NA</v>
          </cell>
          <cell r="BE3993" t="str">
            <v>NA</v>
          </cell>
          <cell r="BG3993" t="str">
            <v>NA</v>
          </cell>
          <cell r="BI3993" t="str">
            <v>Distribution</v>
          </cell>
          <cell r="BJ3993" t="str">
            <v>Settled</v>
          </cell>
          <cell r="BK3993" t="str">
            <v>No</v>
          </cell>
          <cell r="BL3993" t="str">
            <v>No</v>
          </cell>
        </row>
        <row r="3994">
          <cell r="AE3994">
            <v>382</v>
          </cell>
          <cell r="AF3994">
            <v>0</v>
          </cell>
          <cell r="AG3994">
            <v>1</v>
          </cell>
          <cell r="AH3994">
            <v>1</v>
          </cell>
          <cell r="AI3994">
            <v>1</v>
          </cell>
          <cell r="AJ3994">
            <v>0</v>
          </cell>
          <cell r="AL3994">
            <v>56</v>
          </cell>
          <cell r="AM3994">
            <v>227</v>
          </cell>
          <cell r="AO3994" t="str">
            <v>Ca-U-80-36, 68</v>
          </cell>
          <cell r="AP3994">
            <v>1810</v>
          </cell>
          <cell r="AQ3994" t="str">
            <v>WA</v>
          </cell>
          <cell r="AR3994" t="str">
            <v>PacifiCorp</v>
          </cell>
          <cell r="AS3994" t="str">
            <v>BRK.A</v>
          </cell>
          <cell r="AT3994" t="str">
            <v>Electric</v>
          </cell>
          <cell r="AU3994">
            <v>29329</v>
          </cell>
          <cell r="AV3994">
            <v>18800</v>
          </cell>
          <cell r="AW3994">
            <v>10.76</v>
          </cell>
          <cell r="AX3994">
            <v>14.8</v>
          </cell>
          <cell r="AY3994">
            <v>29.6</v>
          </cell>
          <cell r="AZ3994" t="str">
            <v>NA</v>
          </cell>
          <cell r="BA3994">
            <v>29530</v>
          </cell>
          <cell r="BB3994">
            <v>15900</v>
          </cell>
          <cell r="BC3994">
            <v>10.1</v>
          </cell>
          <cell r="BD3994">
            <v>13.75</v>
          </cell>
          <cell r="BE3994">
            <v>31.9</v>
          </cell>
          <cell r="BF3994">
            <v>29220</v>
          </cell>
          <cell r="BG3994" t="str">
            <v>NA</v>
          </cell>
          <cell r="BH3994" t="str">
            <v>Average</v>
          </cell>
          <cell r="BI3994" t="str">
            <v>Vertically Integrated</v>
          </cell>
          <cell r="BJ3994" t="str">
            <v>Fully Litigated</v>
          </cell>
          <cell r="BK3994" t="str">
            <v>No</v>
          </cell>
          <cell r="BL3994" t="str">
            <v>No</v>
          </cell>
        </row>
        <row r="3995">
          <cell r="AE3995">
            <v>382</v>
          </cell>
          <cell r="AF3995">
            <v>0</v>
          </cell>
          <cell r="AG3995">
            <v>1</v>
          </cell>
          <cell r="AH3995">
            <v>1</v>
          </cell>
          <cell r="AI3995">
            <v>1</v>
          </cell>
          <cell r="AJ3995">
            <v>0</v>
          </cell>
          <cell r="AL3995">
            <v>56</v>
          </cell>
          <cell r="AM3995">
            <v>227</v>
          </cell>
          <cell r="AO3995" t="str">
            <v>Ca-U-81-17</v>
          </cell>
          <cell r="AP3995">
            <v>1812</v>
          </cell>
          <cell r="AQ3995" t="str">
            <v>WA</v>
          </cell>
          <cell r="AR3995" t="str">
            <v>PacifiCorp</v>
          </cell>
          <cell r="AS3995" t="str">
            <v>BRK.A</v>
          </cell>
          <cell r="AT3995" t="str">
            <v>Electric</v>
          </cell>
          <cell r="AU3995">
            <v>29656</v>
          </cell>
          <cell r="AV3995">
            <v>16100</v>
          </cell>
          <cell r="AW3995">
            <v>11.52</v>
          </cell>
          <cell r="AX3995">
            <v>16.25</v>
          </cell>
          <cell r="AY3995">
            <v>36</v>
          </cell>
          <cell r="AZ3995" t="str">
            <v>NA</v>
          </cell>
          <cell r="BA3995">
            <v>29936</v>
          </cell>
          <cell r="BB3995">
            <v>14500</v>
          </cell>
          <cell r="BC3995">
            <v>11.66</v>
          </cell>
          <cell r="BD3995">
            <v>15.25</v>
          </cell>
          <cell r="BE3995">
            <v>36</v>
          </cell>
          <cell r="BF3995">
            <v>29586</v>
          </cell>
          <cell r="BG3995" t="str">
            <v>NA</v>
          </cell>
          <cell r="BH3995" t="str">
            <v>Average</v>
          </cell>
          <cell r="BI3995" t="str">
            <v>Vertically Integrated</v>
          </cell>
          <cell r="BJ3995" t="str">
            <v>Fully Litigated</v>
          </cell>
          <cell r="BK3995" t="str">
            <v>No</v>
          </cell>
          <cell r="BL3995" t="str">
            <v>Yes</v>
          </cell>
        </row>
        <row r="3996">
          <cell r="AE3996">
            <v>382</v>
          </cell>
          <cell r="AF3996">
            <v>0</v>
          </cell>
          <cell r="AG3996">
            <v>1</v>
          </cell>
          <cell r="AH3996">
            <v>1</v>
          </cell>
          <cell r="AI3996">
            <v>1</v>
          </cell>
          <cell r="AJ3996">
            <v>0</v>
          </cell>
          <cell r="AL3996">
            <v>56</v>
          </cell>
          <cell r="AM3996">
            <v>227</v>
          </cell>
          <cell r="AO3996" t="str">
            <v>Ca-U-82-12, 35</v>
          </cell>
          <cell r="AP3996">
            <v>1813</v>
          </cell>
          <cell r="AQ3996" t="str">
            <v>WA</v>
          </cell>
          <cell r="AR3996" t="str">
            <v>PacifiCorp</v>
          </cell>
          <cell r="AS3996" t="str">
            <v>BRK.A</v>
          </cell>
          <cell r="AT3996" t="str">
            <v>Electric</v>
          </cell>
          <cell r="AU3996">
            <v>30027</v>
          </cell>
          <cell r="AV3996">
            <v>50100</v>
          </cell>
          <cell r="AW3996">
            <v>12.23</v>
          </cell>
          <cell r="AX3996">
            <v>17.5</v>
          </cell>
          <cell r="AY3996">
            <v>35.799999999999997</v>
          </cell>
          <cell r="AZ3996">
            <v>324200</v>
          </cell>
          <cell r="BA3996">
            <v>30348</v>
          </cell>
          <cell r="BB3996">
            <v>17500</v>
          </cell>
          <cell r="BC3996">
            <v>13.01</v>
          </cell>
          <cell r="BD3996">
            <v>18.5</v>
          </cell>
          <cell r="BE3996">
            <v>36</v>
          </cell>
          <cell r="BF3996">
            <v>29951</v>
          </cell>
          <cell r="BG3996">
            <v>303200</v>
          </cell>
          <cell r="BH3996" t="str">
            <v>Average</v>
          </cell>
          <cell r="BI3996" t="str">
            <v>Vertically Integrated</v>
          </cell>
          <cell r="BJ3996" t="str">
            <v>Fully Litigated</v>
          </cell>
          <cell r="BK3996" t="str">
            <v>No</v>
          </cell>
          <cell r="BL3996" t="str">
            <v>No</v>
          </cell>
        </row>
        <row r="3997">
          <cell r="AE3997">
            <v>382</v>
          </cell>
          <cell r="AF3997">
            <v>0</v>
          </cell>
          <cell r="AG3997">
            <v>1</v>
          </cell>
          <cell r="AH3997">
            <v>1</v>
          </cell>
          <cell r="AI3997">
            <v>1</v>
          </cell>
          <cell r="AJ3997">
            <v>0</v>
          </cell>
          <cell r="AL3997">
            <v>56</v>
          </cell>
          <cell r="AM3997">
            <v>227</v>
          </cell>
          <cell r="AO3997" t="str">
            <v>Ca-U-83-33</v>
          </cell>
          <cell r="AP3997">
            <v>1815</v>
          </cell>
          <cell r="AQ3997" t="str">
            <v>WA</v>
          </cell>
          <cell r="AR3997" t="str">
            <v>PacifiCorp</v>
          </cell>
          <cell r="AS3997" t="str">
            <v>BRK.A</v>
          </cell>
          <cell r="AT3997" t="str">
            <v>Electric</v>
          </cell>
          <cell r="AU3997">
            <v>30432</v>
          </cell>
          <cell r="AV3997">
            <v>14500</v>
          </cell>
          <cell r="AW3997">
            <v>13.27</v>
          </cell>
          <cell r="AX3997">
            <v>18.5</v>
          </cell>
          <cell r="AY3997">
            <v>35.9</v>
          </cell>
          <cell r="AZ3997">
            <v>315100</v>
          </cell>
          <cell r="BA3997">
            <v>30721</v>
          </cell>
          <cell r="BB3997">
            <v>9400</v>
          </cell>
          <cell r="BC3997">
            <v>11.56</v>
          </cell>
          <cell r="BD3997">
            <v>15.25</v>
          </cell>
          <cell r="BE3997">
            <v>35</v>
          </cell>
          <cell r="BF3997">
            <v>30316</v>
          </cell>
          <cell r="BG3997">
            <v>300300</v>
          </cell>
          <cell r="BH3997" t="str">
            <v>Average</v>
          </cell>
          <cell r="BI3997" t="str">
            <v>Vertically Integrated</v>
          </cell>
          <cell r="BJ3997" t="str">
            <v>Fully Litigated</v>
          </cell>
          <cell r="BK3997" t="str">
            <v>No</v>
          </cell>
          <cell r="BL3997" t="str">
            <v>No</v>
          </cell>
        </row>
        <row r="3998">
          <cell r="AE3998">
            <v>382</v>
          </cell>
          <cell r="AF3998">
            <v>0</v>
          </cell>
          <cell r="AG3998">
            <v>1</v>
          </cell>
          <cell r="AH3998">
            <v>1</v>
          </cell>
          <cell r="AI3998">
            <v>1</v>
          </cell>
          <cell r="AJ3998">
            <v>0</v>
          </cell>
          <cell r="AL3998">
            <v>56</v>
          </cell>
          <cell r="AM3998">
            <v>227</v>
          </cell>
          <cell r="AO3998" t="str">
            <v>Ca-U-84-65</v>
          </cell>
          <cell r="AP3998">
            <v>1816</v>
          </cell>
          <cell r="AQ3998" t="str">
            <v>WA</v>
          </cell>
          <cell r="AR3998" t="str">
            <v>PacifiCorp</v>
          </cell>
          <cell r="AS3998" t="str">
            <v>BRK.A</v>
          </cell>
          <cell r="AT3998" t="str">
            <v>Electric</v>
          </cell>
          <cell r="AU3998">
            <v>30932</v>
          </cell>
          <cell r="AV3998">
            <v>12300</v>
          </cell>
          <cell r="AW3998">
            <v>12.05</v>
          </cell>
          <cell r="AX3998">
            <v>16.25</v>
          </cell>
          <cell r="AY3998">
            <v>36</v>
          </cell>
          <cell r="AZ3998">
            <v>306100</v>
          </cell>
          <cell r="BA3998">
            <v>31261</v>
          </cell>
          <cell r="BB3998">
            <v>2300</v>
          </cell>
          <cell r="BC3998">
            <v>11.53</v>
          </cell>
          <cell r="BD3998">
            <v>14.8</v>
          </cell>
          <cell r="BE3998">
            <v>36</v>
          </cell>
          <cell r="BF3998">
            <v>30772</v>
          </cell>
          <cell r="BG3998">
            <v>305200</v>
          </cell>
          <cell r="BH3998" t="str">
            <v>Average</v>
          </cell>
          <cell r="BI3998" t="str">
            <v>Vertically Integrated</v>
          </cell>
          <cell r="BJ3998" t="str">
            <v>Fully Litigated</v>
          </cell>
          <cell r="BK3998" t="str">
            <v>No</v>
          </cell>
          <cell r="BL3998" t="str">
            <v>No</v>
          </cell>
        </row>
        <row r="3999">
          <cell r="AE3999">
            <v>382</v>
          </cell>
          <cell r="AF3999">
            <v>0</v>
          </cell>
          <cell r="AG3999">
            <v>1</v>
          </cell>
          <cell r="AH3999">
            <v>1</v>
          </cell>
          <cell r="AI3999">
            <v>1</v>
          </cell>
          <cell r="AJ3999">
            <v>0</v>
          </cell>
          <cell r="AL3999">
            <v>56</v>
          </cell>
          <cell r="AM3999">
            <v>227</v>
          </cell>
          <cell r="AO3999" t="str">
            <v>Ca-U-86-02</v>
          </cell>
          <cell r="AP3999">
            <v>1819</v>
          </cell>
          <cell r="AQ3999" t="str">
            <v>WA</v>
          </cell>
          <cell r="AR3999" t="str">
            <v>PacifiCorp</v>
          </cell>
          <cell r="AS3999" t="str">
            <v>BRK.A</v>
          </cell>
          <cell r="AT3999" t="str">
            <v>Electric</v>
          </cell>
          <cell r="AU3999">
            <v>31398</v>
          </cell>
          <cell r="AV3999">
            <v>26300</v>
          </cell>
          <cell r="AW3999">
            <v>10.78</v>
          </cell>
          <cell r="AX3999">
            <v>14.5</v>
          </cell>
          <cell r="AY3999">
            <v>36</v>
          </cell>
          <cell r="AZ3999">
            <v>325600</v>
          </cell>
          <cell r="BA3999">
            <v>31674</v>
          </cell>
          <cell r="BB3999">
            <v>12000</v>
          </cell>
          <cell r="BC3999">
            <v>10.42</v>
          </cell>
          <cell r="BD3999">
            <v>13.25</v>
          </cell>
          <cell r="BE3999">
            <v>35.299999999999997</v>
          </cell>
          <cell r="BF3999">
            <v>31228</v>
          </cell>
          <cell r="BG3999">
            <v>325200</v>
          </cell>
          <cell r="BH3999" t="str">
            <v>Average</v>
          </cell>
          <cell r="BI3999" t="str">
            <v>Vertically Integrated</v>
          </cell>
          <cell r="BJ3999" t="str">
            <v>Fully Litigated</v>
          </cell>
          <cell r="BK3999" t="str">
            <v>No</v>
          </cell>
          <cell r="BL3999" t="str">
            <v>No</v>
          </cell>
        </row>
        <row r="4000">
          <cell r="AE4000">
            <v>382</v>
          </cell>
          <cell r="AF4000">
            <v>0</v>
          </cell>
          <cell r="AG4000">
            <v>1</v>
          </cell>
          <cell r="AH4000">
            <v>1</v>
          </cell>
          <cell r="AI4000">
            <v>1</v>
          </cell>
          <cell r="AJ4000">
            <v>0</v>
          </cell>
          <cell r="AL4000">
            <v>56</v>
          </cell>
          <cell r="AM4000">
            <v>227</v>
          </cell>
          <cell r="AO4000" t="str">
            <v>Ca-U-80-10</v>
          </cell>
          <cell r="AP4000">
            <v>1821</v>
          </cell>
          <cell r="AQ4000" t="str">
            <v>WA</v>
          </cell>
          <cell r="AR4000" t="str">
            <v>Puget Sound Energy, Inc.</v>
          </cell>
          <cell r="AT4000" t="str">
            <v>Electric</v>
          </cell>
          <cell r="AU4000">
            <v>29276</v>
          </cell>
          <cell r="AV4000">
            <v>115800</v>
          </cell>
          <cell r="AW4000">
            <v>11.95</v>
          </cell>
          <cell r="AX4000">
            <v>16</v>
          </cell>
          <cell r="AY4000">
            <v>36.5</v>
          </cell>
          <cell r="AZ4000" t="str">
            <v>NA</v>
          </cell>
          <cell r="BA4000">
            <v>29588</v>
          </cell>
          <cell r="BB4000">
            <v>90100</v>
          </cell>
          <cell r="BC4000">
            <v>11.71</v>
          </cell>
          <cell r="BD4000">
            <v>15.25</v>
          </cell>
          <cell r="BE4000">
            <v>36.5</v>
          </cell>
          <cell r="BF4000">
            <v>29220</v>
          </cell>
          <cell r="BG4000" t="str">
            <v>NA</v>
          </cell>
          <cell r="BH4000" t="str">
            <v>Average</v>
          </cell>
          <cell r="BI4000" t="str">
            <v>Vertically Integrated</v>
          </cell>
          <cell r="BJ4000" t="str">
            <v>Fully Litigated</v>
          </cell>
          <cell r="BK4000" t="str">
            <v>No</v>
          </cell>
          <cell r="BL4000" t="str">
            <v>Yes</v>
          </cell>
        </row>
        <row r="4001">
          <cell r="AE4001">
            <v>382</v>
          </cell>
          <cell r="AF4001">
            <v>0</v>
          </cell>
          <cell r="AG4001">
            <v>1</v>
          </cell>
          <cell r="AH4001">
            <v>1</v>
          </cell>
          <cell r="AI4001">
            <v>1</v>
          </cell>
          <cell r="AJ4001">
            <v>0</v>
          </cell>
          <cell r="AL4001">
            <v>56</v>
          </cell>
          <cell r="AM4001">
            <v>227</v>
          </cell>
          <cell r="AO4001" t="str">
            <v>Ca-U-81-41</v>
          </cell>
          <cell r="AP4001">
            <v>1822</v>
          </cell>
          <cell r="AQ4001" t="str">
            <v>WA</v>
          </cell>
          <cell r="AR4001" t="str">
            <v>Puget Sound Energy, Inc.</v>
          </cell>
          <cell r="AT4001" t="str">
            <v>Electric</v>
          </cell>
          <cell r="AU4001">
            <v>29720</v>
          </cell>
          <cell r="AV4001">
            <v>142300</v>
          </cell>
          <cell r="AW4001">
            <v>13.43</v>
          </cell>
          <cell r="AX4001">
            <v>18</v>
          </cell>
          <cell r="AY4001">
            <v>38.5</v>
          </cell>
          <cell r="AZ4001" t="str">
            <v>NA</v>
          </cell>
          <cell r="BA4001">
            <v>30022</v>
          </cell>
          <cell r="BB4001">
            <v>81800</v>
          </cell>
          <cell r="BC4001">
            <v>12.76</v>
          </cell>
          <cell r="BD4001">
            <v>16.25</v>
          </cell>
          <cell r="BE4001">
            <v>38.5</v>
          </cell>
          <cell r="BF4001">
            <v>29586</v>
          </cell>
          <cell r="BG4001">
            <v>899900</v>
          </cell>
          <cell r="BH4001" t="str">
            <v>Average</v>
          </cell>
          <cell r="BI4001" t="str">
            <v>Vertically Integrated</v>
          </cell>
          <cell r="BJ4001" t="str">
            <v>Fully Litigated</v>
          </cell>
          <cell r="BK4001" t="str">
            <v>No</v>
          </cell>
          <cell r="BL4001" t="str">
            <v>No</v>
          </cell>
        </row>
        <row r="4002">
          <cell r="AE4002">
            <v>382</v>
          </cell>
          <cell r="AF4002">
            <v>0</v>
          </cell>
          <cell r="AG4002">
            <v>1</v>
          </cell>
          <cell r="AH4002">
            <v>1</v>
          </cell>
          <cell r="AI4002">
            <v>1</v>
          </cell>
          <cell r="AJ4002">
            <v>0</v>
          </cell>
          <cell r="AL4002">
            <v>56</v>
          </cell>
          <cell r="AM4002">
            <v>227</v>
          </cell>
          <cell r="AO4002" t="str">
            <v>Ca-U-82-38</v>
          </cell>
          <cell r="AP4002">
            <v>1823</v>
          </cell>
          <cell r="AQ4002" t="str">
            <v>WA</v>
          </cell>
          <cell r="AR4002" t="str">
            <v>Puget Sound Energy, Inc.</v>
          </cell>
          <cell r="AT4002" t="str">
            <v>Electric</v>
          </cell>
          <cell r="AU4002">
            <v>30193</v>
          </cell>
          <cell r="AV4002">
            <v>115300</v>
          </cell>
          <cell r="AW4002">
            <v>12.63</v>
          </cell>
          <cell r="AX4002">
            <v>16.25</v>
          </cell>
          <cell r="AY4002">
            <v>47</v>
          </cell>
          <cell r="AZ4002">
            <v>1146300</v>
          </cell>
          <cell r="BA4002">
            <v>30522</v>
          </cell>
          <cell r="BB4002">
            <v>87600</v>
          </cell>
          <cell r="BC4002">
            <v>12.63</v>
          </cell>
          <cell r="BD4002">
            <v>16.25</v>
          </cell>
          <cell r="BE4002">
            <v>47</v>
          </cell>
          <cell r="BF4002">
            <v>30132</v>
          </cell>
          <cell r="BG4002">
            <v>1097100</v>
          </cell>
          <cell r="BH4002" t="str">
            <v>Average</v>
          </cell>
          <cell r="BI4002" t="str">
            <v>Vertically Integrated</v>
          </cell>
          <cell r="BJ4002" t="str">
            <v>Fully Litigated</v>
          </cell>
          <cell r="BK4002" t="str">
            <v>No</v>
          </cell>
          <cell r="BL4002" t="str">
            <v>No</v>
          </cell>
        </row>
        <row r="4003">
          <cell r="AE4003">
            <v>382</v>
          </cell>
          <cell r="AF4003">
            <v>0</v>
          </cell>
          <cell r="AG4003">
            <v>1</v>
          </cell>
          <cell r="AH4003">
            <v>1</v>
          </cell>
          <cell r="AI4003">
            <v>1</v>
          </cell>
          <cell r="AJ4003">
            <v>0</v>
          </cell>
          <cell r="AL4003">
            <v>56</v>
          </cell>
          <cell r="AM4003">
            <v>227</v>
          </cell>
          <cell r="AO4003" t="str">
            <v>Ca-U-83-54</v>
          </cell>
          <cell r="AP4003">
            <v>1824</v>
          </cell>
          <cell r="AQ4003" t="str">
            <v>WA</v>
          </cell>
          <cell r="AR4003" t="str">
            <v>Puget Sound Energy, Inc.</v>
          </cell>
          <cell r="AT4003" t="str">
            <v>Electric</v>
          </cell>
          <cell r="AU4003">
            <v>30904</v>
          </cell>
          <cell r="AV4003">
            <v>98400</v>
          </cell>
          <cell r="AW4003">
            <v>12.87</v>
          </cell>
          <cell r="AX4003">
            <v>16.25</v>
          </cell>
          <cell r="AY4003">
            <v>43</v>
          </cell>
          <cell r="AZ4003">
            <v>1345500</v>
          </cell>
          <cell r="BA4003">
            <v>30953</v>
          </cell>
          <cell r="BB4003">
            <v>47500</v>
          </cell>
          <cell r="BC4003">
            <v>12.74</v>
          </cell>
          <cell r="BD4003">
            <v>16.25</v>
          </cell>
          <cell r="BE4003">
            <v>40.549999999999997</v>
          </cell>
          <cell r="BF4003">
            <v>30497</v>
          </cell>
          <cell r="BG4003">
            <v>1246700</v>
          </cell>
          <cell r="BH4003" t="str">
            <v>Average</v>
          </cell>
          <cell r="BI4003" t="str">
            <v>Vertically Integrated</v>
          </cell>
          <cell r="BJ4003" t="str">
            <v>Fully Litigated</v>
          </cell>
          <cell r="BK4003" t="str">
            <v>No</v>
          </cell>
          <cell r="BL4003" t="str">
            <v>No</v>
          </cell>
        </row>
        <row r="4004">
          <cell r="AE4004">
            <v>382</v>
          </cell>
          <cell r="AF4004">
            <v>0</v>
          </cell>
          <cell r="AG4004">
            <v>1</v>
          </cell>
          <cell r="AH4004">
            <v>1</v>
          </cell>
          <cell r="AI4004">
            <v>1</v>
          </cell>
          <cell r="AJ4004">
            <v>0</v>
          </cell>
          <cell r="AL4004">
            <v>56</v>
          </cell>
          <cell r="AM4004">
            <v>227</v>
          </cell>
          <cell r="AO4004" t="str">
            <v>Ca-U-85-53</v>
          </cell>
          <cell r="AP4004">
            <v>1825</v>
          </cell>
          <cell r="AQ4004" t="str">
            <v>WA</v>
          </cell>
          <cell r="AR4004" t="str">
            <v>Puget Sound Energy, Inc.</v>
          </cell>
          <cell r="AT4004" t="str">
            <v>Electric</v>
          </cell>
          <cell r="AU4004">
            <v>31273</v>
          </cell>
          <cell r="AV4004">
            <v>68200</v>
          </cell>
          <cell r="AW4004">
            <v>11.34</v>
          </cell>
          <cell r="AX4004">
            <v>14.5</v>
          </cell>
          <cell r="AY4004">
            <v>38.4</v>
          </cell>
          <cell r="AZ4004">
            <v>1673900</v>
          </cell>
          <cell r="BA4004">
            <v>31548</v>
          </cell>
          <cell r="BB4004">
            <v>28800</v>
          </cell>
          <cell r="BC4004">
            <v>10.96</v>
          </cell>
          <cell r="BD4004">
            <v>14.5</v>
          </cell>
          <cell r="BE4004">
            <v>38.4</v>
          </cell>
          <cell r="BF4004">
            <v>31047</v>
          </cell>
          <cell r="BG4004">
            <v>1672500</v>
          </cell>
          <cell r="BH4004" t="str">
            <v>Average</v>
          </cell>
          <cell r="BI4004" t="str">
            <v>Vertically Integrated</v>
          </cell>
          <cell r="BJ4004" t="str">
            <v>Settled</v>
          </cell>
          <cell r="BK4004" t="str">
            <v>No</v>
          </cell>
          <cell r="BL4004" t="str">
            <v>No</v>
          </cell>
        </row>
        <row r="4005">
          <cell r="AE4005">
            <v>382</v>
          </cell>
          <cell r="AF4005">
            <v>0</v>
          </cell>
          <cell r="AG4005">
            <v>1</v>
          </cell>
          <cell r="AH4005">
            <v>1</v>
          </cell>
          <cell r="AI4005">
            <v>1</v>
          </cell>
          <cell r="AJ4005">
            <v>0</v>
          </cell>
          <cell r="AL4005">
            <v>56</v>
          </cell>
          <cell r="AM4005">
            <v>227</v>
          </cell>
          <cell r="AO4005" t="str">
            <v>Ca-U-80-13</v>
          </cell>
          <cell r="AP4005">
            <v>1826</v>
          </cell>
          <cell r="AQ4005" t="str">
            <v>WA</v>
          </cell>
          <cell r="AR4005" t="str">
            <v>Avista Corporation</v>
          </cell>
          <cell r="AT4005" t="str">
            <v>Electric</v>
          </cell>
          <cell r="AU4005">
            <v>29283</v>
          </cell>
          <cell r="AV4005">
            <v>25300</v>
          </cell>
          <cell r="AW4005">
            <v>11.19</v>
          </cell>
          <cell r="AX4005">
            <v>15.5</v>
          </cell>
          <cell r="AY4005">
            <v>40</v>
          </cell>
          <cell r="AZ4005" t="str">
            <v>NA</v>
          </cell>
          <cell r="BA4005">
            <v>29612</v>
          </cell>
          <cell r="BB4005">
            <v>17700</v>
          </cell>
          <cell r="BC4005">
            <v>11.25</v>
          </cell>
          <cell r="BD4005">
            <v>15.25</v>
          </cell>
          <cell r="BE4005">
            <v>36.020000000000003</v>
          </cell>
          <cell r="BF4005">
            <v>29220</v>
          </cell>
          <cell r="BG4005" t="str">
            <v>NA</v>
          </cell>
          <cell r="BH4005" t="str">
            <v>Average</v>
          </cell>
          <cell r="BI4005" t="str">
            <v>Vertically Integrated</v>
          </cell>
          <cell r="BJ4005" t="str">
            <v>Fully Litigated</v>
          </cell>
          <cell r="BK4005" t="str">
            <v>No</v>
          </cell>
          <cell r="BL4005" t="str">
            <v>Yes</v>
          </cell>
        </row>
        <row r="4006">
          <cell r="AE4006">
            <v>382</v>
          </cell>
          <cell r="AF4006">
            <v>0</v>
          </cell>
          <cell r="AG4006">
            <v>1</v>
          </cell>
          <cell r="AH4006">
            <v>1</v>
          </cell>
          <cell r="AI4006">
            <v>1</v>
          </cell>
          <cell r="AJ4006">
            <v>1</v>
          </cell>
          <cell r="AL4006">
            <v>56</v>
          </cell>
          <cell r="AM4006">
            <v>227</v>
          </cell>
          <cell r="AO4006" t="str">
            <v>Ca-U-80-14</v>
          </cell>
          <cell r="AP4006">
            <v>1827</v>
          </cell>
          <cell r="AQ4006" t="str">
            <v>WA</v>
          </cell>
          <cell r="AR4006" t="str">
            <v>Avista Corporation</v>
          </cell>
          <cell r="AT4006" t="str">
            <v>Natural Gas</v>
          </cell>
          <cell r="AU4006">
            <v>29283</v>
          </cell>
          <cell r="AV4006">
            <v>3000</v>
          </cell>
          <cell r="AW4006">
            <v>11.19</v>
          </cell>
          <cell r="AX4006">
            <v>15.5</v>
          </cell>
          <cell r="AY4006">
            <v>40</v>
          </cell>
          <cell r="AZ4006" t="str">
            <v>NA</v>
          </cell>
          <cell r="BA4006">
            <v>29612</v>
          </cell>
          <cell r="BB4006">
            <v>2300</v>
          </cell>
          <cell r="BC4006">
            <v>11.25</v>
          </cell>
          <cell r="BD4006">
            <v>15.25</v>
          </cell>
          <cell r="BE4006">
            <v>36.020000000000003</v>
          </cell>
          <cell r="BF4006">
            <v>29220</v>
          </cell>
          <cell r="BG4006" t="str">
            <v>NA</v>
          </cell>
          <cell r="BH4006" t="str">
            <v>Average</v>
          </cell>
          <cell r="BI4006" t="str">
            <v>Distribution</v>
          </cell>
          <cell r="BJ4006" t="str">
            <v>Fully Litigated</v>
          </cell>
          <cell r="BK4006" t="str">
            <v>No</v>
          </cell>
          <cell r="BL4006" t="str">
            <v>No</v>
          </cell>
        </row>
        <row r="4007">
          <cell r="AE4007">
            <v>382</v>
          </cell>
          <cell r="AF4007">
            <v>0</v>
          </cell>
          <cell r="AG4007">
            <v>1</v>
          </cell>
          <cell r="AH4007">
            <v>1</v>
          </cell>
          <cell r="AI4007">
            <v>1</v>
          </cell>
          <cell r="AJ4007">
            <v>0</v>
          </cell>
          <cell r="AL4007">
            <v>56</v>
          </cell>
          <cell r="AM4007">
            <v>227</v>
          </cell>
          <cell r="AO4007" t="str">
            <v>Ca-U-81-15</v>
          </cell>
          <cell r="AP4007">
            <v>1828</v>
          </cell>
          <cell r="AQ4007" t="str">
            <v>WA</v>
          </cell>
          <cell r="AR4007" t="str">
            <v>Avista Corporation</v>
          </cell>
          <cell r="AT4007" t="str">
            <v>Electric</v>
          </cell>
          <cell r="AU4007">
            <v>29651</v>
          </cell>
          <cell r="AV4007">
            <v>21100</v>
          </cell>
          <cell r="AW4007">
            <v>11.74</v>
          </cell>
          <cell r="AX4007">
            <v>15.25</v>
          </cell>
          <cell r="AY4007">
            <v>40</v>
          </cell>
          <cell r="AZ4007" t="str">
            <v>NA</v>
          </cell>
          <cell r="BA4007">
            <v>29915</v>
          </cell>
          <cell r="BB4007">
            <v>20200</v>
          </cell>
          <cell r="BC4007">
            <v>11.61</v>
          </cell>
          <cell r="BD4007">
            <v>15.25</v>
          </cell>
          <cell r="BE4007">
            <v>38</v>
          </cell>
          <cell r="BF4007">
            <v>29586</v>
          </cell>
          <cell r="BG4007">
            <v>268100</v>
          </cell>
          <cell r="BH4007" t="str">
            <v>Average</v>
          </cell>
          <cell r="BI4007" t="str">
            <v>Vertically Integrated</v>
          </cell>
          <cell r="BJ4007" t="str">
            <v>Fully Litigated</v>
          </cell>
          <cell r="BK4007" t="str">
            <v>No</v>
          </cell>
          <cell r="BL4007" t="str">
            <v>No</v>
          </cell>
        </row>
        <row r="4008">
          <cell r="AE4008">
            <v>382</v>
          </cell>
          <cell r="AF4008">
            <v>0</v>
          </cell>
          <cell r="AG4008">
            <v>1</v>
          </cell>
          <cell r="AH4008">
            <v>1</v>
          </cell>
          <cell r="AI4008">
            <v>1</v>
          </cell>
          <cell r="AJ4008">
            <v>1</v>
          </cell>
          <cell r="AL4008">
            <v>56</v>
          </cell>
          <cell r="AM4008">
            <v>227</v>
          </cell>
          <cell r="AO4008" t="str">
            <v>Ca-U-81-16</v>
          </cell>
          <cell r="AP4008">
            <v>1829</v>
          </cell>
          <cell r="AQ4008" t="str">
            <v>WA</v>
          </cell>
          <cell r="AR4008" t="str">
            <v>Avista Corporation</v>
          </cell>
          <cell r="AT4008" t="str">
            <v>Natural Gas</v>
          </cell>
          <cell r="AU4008">
            <v>29651</v>
          </cell>
          <cell r="AV4008">
            <v>2700</v>
          </cell>
          <cell r="AW4008">
            <v>11.74</v>
          </cell>
          <cell r="AX4008">
            <v>15.25</v>
          </cell>
          <cell r="AY4008">
            <v>40</v>
          </cell>
          <cell r="AZ4008" t="str">
            <v>NA</v>
          </cell>
          <cell r="BA4008">
            <v>29915</v>
          </cell>
          <cell r="BB4008">
            <v>2700</v>
          </cell>
          <cell r="BC4008">
            <v>11.61</v>
          </cell>
          <cell r="BD4008">
            <v>15.25</v>
          </cell>
          <cell r="BE4008">
            <v>38</v>
          </cell>
          <cell r="BF4008">
            <v>29586</v>
          </cell>
          <cell r="BG4008" t="str">
            <v>NA</v>
          </cell>
          <cell r="BH4008" t="str">
            <v>Average</v>
          </cell>
          <cell r="BI4008" t="str">
            <v>Distribution</v>
          </cell>
          <cell r="BJ4008" t="str">
            <v>Fully Litigated</v>
          </cell>
          <cell r="BK4008" t="str">
            <v>No</v>
          </cell>
          <cell r="BL4008" t="str">
            <v>No</v>
          </cell>
        </row>
        <row r="4009">
          <cell r="AE4009">
            <v>382</v>
          </cell>
          <cell r="AF4009">
            <v>0</v>
          </cell>
          <cell r="AG4009">
            <v>1</v>
          </cell>
          <cell r="AH4009">
            <v>1</v>
          </cell>
          <cell r="AI4009">
            <v>1</v>
          </cell>
          <cell r="AJ4009">
            <v>0</v>
          </cell>
          <cell r="AL4009">
            <v>56</v>
          </cell>
          <cell r="AM4009">
            <v>227</v>
          </cell>
          <cell r="AO4009" t="str">
            <v>Ca-U-82-10</v>
          </cell>
          <cell r="AP4009">
            <v>1830</v>
          </cell>
          <cell r="AQ4009" t="str">
            <v>WA</v>
          </cell>
          <cell r="AR4009" t="str">
            <v>Avista Corporation</v>
          </cell>
          <cell r="AT4009" t="str">
            <v>Electric</v>
          </cell>
          <cell r="AU4009">
            <v>30027</v>
          </cell>
          <cell r="AV4009">
            <v>36900</v>
          </cell>
          <cell r="AW4009">
            <v>13.08</v>
          </cell>
          <cell r="AX4009">
            <v>17.5</v>
          </cell>
          <cell r="AY4009">
            <v>40</v>
          </cell>
          <cell r="AZ4009">
            <v>346600</v>
          </cell>
          <cell r="BA4009">
            <v>30314</v>
          </cell>
          <cell r="BB4009">
            <v>13400</v>
          </cell>
          <cell r="BC4009">
            <v>12.58</v>
          </cell>
          <cell r="BD4009">
            <v>16.25</v>
          </cell>
          <cell r="BE4009">
            <v>38</v>
          </cell>
          <cell r="BF4009">
            <v>29951</v>
          </cell>
          <cell r="BG4009">
            <v>305300</v>
          </cell>
          <cell r="BH4009" t="str">
            <v>Average</v>
          </cell>
          <cell r="BI4009" t="str">
            <v>Vertically Integrated</v>
          </cell>
          <cell r="BJ4009" t="str">
            <v>Fully Litigated</v>
          </cell>
          <cell r="BK4009" t="str">
            <v>No</v>
          </cell>
          <cell r="BL4009" t="str">
            <v>No</v>
          </cell>
        </row>
        <row r="4010">
          <cell r="AE4010">
            <v>382</v>
          </cell>
          <cell r="AF4010">
            <v>0</v>
          </cell>
          <cell r="AG4010">
            <v>1</v>
          </cell>
          <cell r="AH4010">
            <v>1</v>
          </cell>
          <cell r="AI4010">
            <v>1</v>
          </cell>
          <cell r="AJ4010">
            <v>1</v>
          </cell>
          <cell r="AL4010">
            <v>56</v>
          </cell>
          <cell r="AM4010">
            <v>227</v>
          </cell>
          <cell r="AO4010" t="str">
            <v>Ca-U-82-11</v>
          </cell>
          <cell r="AP4010">
            <v>1831</v>
          </cell>
          <cell r="AQ4010" t="str">
            <v>WA</v>
          </cell>
          <cell r="AR4010" t="str">
            <v>Avista Corporation</v>
          </cell>
          <cell r="AT4010" t="str">
            <v>Natural Gas</v>
          </cell>
          <cell r="AU4010">
            <v>30027</v>
          </cell>
          <cell r="AV4010">
            <v>4900</v>
          </cell>
          <cell r="AW4010">
            <v>13.08</v>
          </cell>
          <cell r="AX4010">
            <v>17.5</v>
          </cell>
          <cell r="AY4010">
            <v>40</v>
          </cell>
          <cell r="AZ4010" t="str">
            <v>NA</v>
          </cell>
          <cell r="BA4010">
            <v>30314</v>
          </cell>
          <cell r="BB4010">
            <v>4400</v>
          </cell>
          <cell r="BC4010">
            <v>12.58</v>
          </cell>
          <cell r="BD4010">
            <v>16.25</v>
          </cell>
          <cell r="BE4010">
            <v>38</v>
          </cell>
          <cell r="BF4010">
            <v>29951</v>
          </cell>
          <cell r="BG4010" t="str">
            <v>NA</v>
          </cell>
          <cell r="BH4010" t="str">
            <v>Average</v>
          </cell>
          <cell r="BI4010" t="str">
            <v>Distribution</v>
          </cell>
          <cell r="BJ4010" t="str">
            <v>Fully Litigated</v>
          </cell>
          <cell r="BK4010" t="str">
            <v>No</v>
          </cell>
          <cell r="BL4010" t="str">
            <v>No</v>
          </cell>
        </row>
        <row r="4011">
          <cell r="AE4011">
            <v>382</v>
          </cell>
          <cell r="AF4011">
            <v>0</v>
          </cell>
          <cell r="AG4011">
            <v>1</v>
          </cell>
          <cell r="AH4011">
            <v>1</v>
          </cell>
          <cell r="AI4011">
            <v>1</v>
          </cell>
          <cell r="AJ4011">
            <v>0</v>
          </cell>
          <cell r="AL4011">
            <v>56</v>
          </cell>
          <cell r="AM4011">
            <v>227</v>
          </cell>
          <cell r="AO4011" t="str">
            <v>Ca-U-83-26</v>
          </cell>
          <cell r="AP4011">
            <v>1832</v>
          </cell>
          <cell r="AQ4011" t="str">
            <v>WA</v>
          </cell>
          <cell r="AR4011" t="str">
            <v>Avista Corporation</v>
          </cell>
          <cell r="AT4011" t="str">
            <v>Electric</v>
          </cell>
          <cell r="AU4011">
            <v>30412</v>
          </cell>
          <cell r="AV4011">
            <v>45900</v>
          </cell>
          <cell r="AW4011">
            <v>12.99</v>
          </cell>
          <cell r="AX4011">
            <v>16.5</v>
          </cell>
          <cell r="AY4011">
            <v>40</v>
          </cell>
          <cell r="AZ4011">
            <v>466100</v>
          </cell>
          <cell r="BA4011">
            <v>30700</v>
          </cell>
          <cell r="BB4011">
            <v>32200</v>
          </cell>
          <cell r="BC4011">
            <v>12.52</v>
          </cell>
          <cell r="BD4011">
            <v>15.9</v>
          </cell>
          <cell r="BE4011">
            <v>40</v>
          </cell>
          <cell r="BF4011">
            <v>30316</v>
          </cell>
          <cell r="BG4011">
            <v>450000</v>
          </cell>
          <cell r="BH4011" t="str">
            <v>Average</v>
          </cell>
          <cell r="BI4011" t="str">
            <v>Vertically Integrated</v>
          </cell>
          <cell r="BJ4011" t="str">
            <v>Fully Litigated</v>
          </cell>
          <cell r="BK4011" t="str">
            <v>No</v>
          </cell>
          <cell r="BL4011" t="str">
            <v>No</v>
          </cell>
        </row>
        <row r="4012">
          <cell r="AE4012">
            <v>382</v>
          </cell>
          <cell r="AF4012">
            <v>0</v>
          </cell>
          <cell r="AG4012">
            <v>1</v>
          </cell>
          <cell r="AH4012">
            <v>1</v>
          </cell>
          <cell r="AI4012">
            <v>1</v>
          </cell>
          <cell r="AJ4012">
            <v>0</v>
          </cell>
          <cell r="AL4012">
            <v>56</v>
          </cell>
          <cell r="AM4012">
            <v>227</v>
          </cell>
          <cell r="AO4012" t="str">
            <v>Ca-U-84-28</v>
          </cell>
          <cell r="AP4012">
            <v>1833</v>
          </cell>
          <cell r="AQ4012" t="str">
            <v>WA</v>
          </cell>
          <cell r="AR4012" t="str">
            <v>Avista Corporation</v>
          </cell>
          <cell r="AT4012" t="str">
            <v>Electric</v>
          </cell>
          <cell r="AU4012">
            <v>30806</v>
          </cell>
          <cell r="AV4012">
            <v>23000</v>
          </cell>
          <cell r="AW4012">
            <v>12.44</v>
          </cell>
          <cell r="AX4012">
            <v>15.75</v>
          </cell>
          <cell r="AY4012">
            <v>40</v>
          </cell>
          <cell r="AZ4012">
            <v>448900</v>
          </cell>
          <cell r="BA4012">
            <v>31057</v>
          </cell>
          <cell r="BB4012">
            <v>2300</v>
          </cell>
          <cell r="BC4012">
            <v>12.38</v>
          </cell>
          <cell r="BD4012">
            <v>15.75</v>
          </cell>
          <cell r="BE4012">
            <v>39.65</v>
          </cell>
          <cell r="BF4012">
            <v>30681</v>
          </cell>
          <cell r="BG4012">
            <v>442500</v>
          </cell>
          <cell r="BH4012" t="str">
            <v>Average</v>
          </cell>
          <cell r="BI4012" t="str">
            <v>Vertically Integrated</v>
          </cell>
          <cell r="BJ4012" t="str">
            <v>Fully Litigated</v>
          </cell>
          <cell r="BK4012" t="str">
            <v>No</v>
          </cell>
          <cell r="BL4012" t="str">
            <v>No</v>
          </cell>
        </row>
        <row r="4013">
          <cell r="AE4013">
            <v>382</v>
          </cell>
          <cell r="AF4013">
            <v>0</v>
          </cell>
          <cell r="AG4013">
            <v>1</v>
          </cell>
          <cell r="AH4013">
            <v>1</v>
          </cell>
          <cell r="AI4013">
            <v>1</v>
          </cell>
          <cell r="AJ4013">
            <v>0</v>
          </cell>
          <cell r="AL4013">
            <v>56</v>
          </cell>
          <cell r="AM4013">
            <v>227</v>
          </cell>
          <cell r="AO4013" t="str">
            <v>Ca-U-85-36</v>
          </cell>
          <cell r="AP4013">
            <v>1834</v>
          </cell>
          <cell r="AQ4013" t="str">
            <v>WA</v>
          </cell>
          <cell r="AR4013" t="str">
            <v>Avista Corporation</v>
          </cell>
          <cell r="AT4013" t="str">
            <v>Electric</v>
          </cell>
          <cell r="AU4013">
            <v>31216</v>
          </cell>
          <cell r="AV4013">
            <v>20400</v>
          </cell>
          <cell r="AW4013">
            <v>12.43</v>
          </cell>
          <cell r="AX4013">
            <v>15.75</v>
          </cell>
          <cell r="AY4013">
            <v>40</v>
          </cell>
          <cell r="AZ4013">
            <v>547600</v>
          </cell>
          <cell r="BA4013">
            <v>31506</v>
          </cell>
          <cell r="BB4013">
            <v>14200</v>
          </cell>
          <cell r="BC4013">
            <v>12</v>
          </cell>
          <cell r="BD4013">
            <v>15</v>
          </cell>
          <cell r="BE4013">
            <v>37.049999999999997</v>
          </cell>
          <cell r="BF4013">
            <v>31047</v>
          </cell>
          <cell r="BG4013">
            <v>543400</v>
          </cell>
          <cell r="BH4013" t="str">
            <v>Average</v>
          </cell>
          <cell r="BI4013" t="str">
            <v>Vertically Integrated</v>
          </cell>
          <cell r="BJ4013" t="str">
            <v>Fully Litigated</v>
          </cell>
          <cell r="BK4013" t="str">
            <v>No</v>
          </cell>
          <cell r="BL4013" t="str">
            <v>No</v>
          </cell>
        </row>
        <row r="4014">
          <cell r="AE4014">
            <v>382</v>
          </cell>
          <cell r="AF4014">
            <v>0</v>
          </cell>
          <cell r="AG4014">
            <v>1</v>
          </cell>
          <cell r="AH4014">
            <v>1</v>
          </cell>
          <cell r="AI4014">
            <v>1</v>
          </cell>
          <cell r="AJ4014">
            <v>1</v>
          </cell>
          <cell r="AL4014">
            <v>56</v>
          </cell>
          <cell r="AM4014">
            <v>227</v>
          </cell>
          <cell r="AO4014" t="str">
            <v>Ca-U-88-2380</v>
          </cell>
          <cell r="AP4014">
            <v>1835</v>
          </cell>
          <cell r="AQ4014" t="str">
            <v>WA</v>
          </cell>
          <cell r="AR4014" t="str">
            <v>Avista Corporation</v>
          </cell>
          <cell r="AT4014" t="str">
            <v>Natural Gas</v>
          </cell>
          <cell r="AU4014">
            <v>32387</v>
          </cell>
          <cell r="AV4014">
            <v>1700</v>
          </cell>
          <cell r="AW4014">
            <v>10.89</v>
          </cell>
          <cell r="AX4014">
            <v>12.9</v>
          </cell>
          <cell r="AY4014">
            <v>38.64</v>
          </cell>
          <cell r="AZ4014" t="str">
            <v>NA</v>
          </cell>
          <cell r="BA4014">
            <v>32801</v>
          </cell>
          <cell r="BB4014">
            <v>-5900</v>
          </cell>
          <cell r="BC4014">
            <v>10.67</v>
          </cell>
          <cell r="BD4014">
            <v>12.9</v>
          </cell>
          <cell r="BE4014">
            <v>37.39</v>
          </cell>
          <cell r="BF4014">
            <v>32142</v>
          </cell>
          <cell r="BG4014" t="str">
            <v>NA</v>
          </cell>
          <cell r="BH4014" t="str">
            <v>Average</v>
          </cell>
          <cell r="BI4014" t="str">
            <v>Distribution</v>
          </cell>
          <cell r="BJ4014" t="str">
            <v>Settled</v>
          </cell>
          <cell r="BK4014" t="str">
            <v>No</v>
          </cell>
          <cell r="BL4014" t="str">
            <v>No</v>
          </cell>
        </row>
        <row r="4015">
          <cell r="AE4015">
            <v>382</v>
          </cell>
          <cell r="AF4015">
            <v>0</v>
          </cell>
          <cell r="AG4015">
            <v>1</v>
          </cell>
          <cell r="AH4015">
            <v>1</v>
          </cell>
          <cell r="AI4015">
            <v>1</v>
          </cell>
          <cell r="AJ4015">
            <v>1</v>
          </cell>
          <cell r="AL4015">
            <v>56</v>
          </cell>
          <cell r="AM4015">
            <v>227</v>
          </cell>
          <cell r="AO4015" t="str">
            <v>Ca-U-80-101</v>
          </cell>
          <cell r="AP4015">
            <v>1836</v>
          </cell>
          <cell r="AQ4015" t="str">
            <v>WA</v>
          </cell>
          <cell r="AR4015" t="str">
            <v>Cascade Natural Gas Corporation</v>
          </cell>
          <cell r="AS4015" t="str">
            <v>MDU</v>
          </cell>
          <cell r="AT4015" t="str">
            <v>Natural Gas</v>
          </cell>
          <cell r="AU4015">
            <v>29537</v>
          </cell>
          <cell r="AV4015">
            <v>5600</v>
          </cell>
          <cell r="AW4015">
            <v>12.16</v>
          </cell>
          <cell r="AX4015">
            <v>14.25</v>
          </cell>
          <cell r="AY4015">
            <v>37.17</v>
          </cell>
          <cell r="AZ4015" t="str">
            <v>NA</v>
          </cell>
          <cell r="BA4015">
            <v>29705</v>
          </cell>
          <cell r="BB4015">
            <v>3900</v>
          </cell>
          <cell r="BC4015">
            <v>12.16</v>
          </cell>
          <cell r="BD4015">
            <v>14.25</v>
          </cell>
          <cell r="BE4015">
            <v>37.17</v>
          </cell>
          <cell r="BF4015">
            <v>29494</v>
          </cell>
          <cell r="BG4015" t="str">
            <v>NA</v>
          </cell>
          <cell r="BH4015" t="str">
            <v>Average</v>
          </cell>
          <cell r="BI4015" t="str">
            <v>Distribution</v>
          </cell>
          <cell r="BJ4015" t="str">
            <v>Fully Litigated</v>
          </cell>
          <cell r="BK4015" t="str">
            <v>No</v>
          </cell>
          <cell r="BL4015" t="str">
            <v>No</v>
          </cell>
        </row>
        <row r="4016">
          <cell r="AE4016">
            <v>382</v>
          </cell>
          <cell r="AF4016">
            <v>0</v>
          </cell>
          <cell r="AG4016">
            <v>1</v>
          </cell>
          <cell r="AH4016">
            <v>1</v>
          </cell>
          <cell r="AI4016">
            <v>1</v>
          </cell>
          <cell r="AJ4016">
            <v>1</v>
          </cell>
          <cell r="AL4016">
            <v>56</v>
          </cell>
          <cell r="AM4016">
            <v>227</v>
          </cell>
          <cell r="AO4016" t="str">
            <v>Ca-U-81-64</v>
          </cell>
          <cell r="AP4016">
            <v>1837</v>
          </cell>
          <cell r="AQ4016" t="str">
            <v>WA</v>
          </cell>
          <cell r="AR4016" t="str">
            <v>Cascade Natural Gas Corporation</v>
          </cell>
          <cell r="AS4016" t="str">
            <v>MDU</v>
          </cell>
          <cell r="AT4016" t="str">
            <v>Natural Gas</v>
          </cell>
          <cell r="AU4016">
            <v>29805</v>
          </cell>
          <cell r="AV4016">
            <v>5000</v>
          </cell>
          <cell r="AW4016">
            <v>15.33</v>
          </cell>
          <cell r="AX4016">
            <v>20.18</v>
          </cell>
          <cell r="AY4016">
            <v>38.979999999999997</v>
          </cell>
          <cell r="AZ4016" t="str">
            <v>NA</v>
          </cell>
          <cell r="BA4016">
            <v>30050</v>
          </cell>
          <cell r="BB4016">
            <v>2300</v>
          </cell>
          <cell r="BC4016">
            <v>13.56</v>
          </cell>
          <cell r="BD4016">
            <v>16.5</v>
          </cell>
          <cell r="BE4016">
            <v>38.979999999999997</v>
          </cell>
          <cell r="BF4016">
            <v>29767</v>
          </cell>
          <cell r="BG4016" t="str">
            <v>NA</v>
          </cell>
          <cell r="BH4016" t="str">
            <v>Average</v>
          </cell>
          <cell r="BI4016" t="str">
            <v>Distribution</v>
          </cell>
          <cell r="BJ4016" t="str">
            <v>Fully Litigated</v>
          </cell>
          <cell r="BK4016" t="str">
            <v>No</v>
          </cell>
          <cell r="BL4016" t="str">
            <v>No</v>
          </cell>
        </row>
        <row r="4017">
          <cell r="AE4017">
            <v>382</v>
          </cell>
          <cell r="AF4017">
            <v>0</v>
          </cell>
          <cell r="AG4017">
            <v>1</v>
          </cell>
          <cell r="AH4017">
            <v>1</v>
          </cell>
          <cell r="AI4017">
            <v>1</v>
          </cell>
          <cell r="AJ4017">
            <v>1</v>
          </cell>
          <cell r="AL4017">
            <v>56</v>
          </cell>
          <cell r="AM4017">
            <v>227</v>
          </cell>
          <cell r="AO4017" t="str">
            <v>Ca-U-82-20,33</v>
          </cell>
          <cell r="AP4017">
            <v>1838</v>
          </cell>
          <cell r="AQ4017" t="str">
            <v>WA</v>
          </cell>
          <cell r="AR4017" t="str">
            <v>Cascade Natural Gas Corporation</v>
          </cell>
          <cell r="AS4017" t="str">
            <v>MDU</v>
          </cell>
          <cell r="AT4017" t="str">
            <v>Natural Gas</v>
          </cell>
          <cell r="AU4017">
            <v>30077</v>
          </cell>
          <cell r="AV4017">
            <v>2400</v>
          </cell>
          <cell r="AW4017">
            <v>13.56</v>
          </cell>
          <cell r="AX4017">
            <v>16.5</v>
          </cell>
          <cell r="AY4017">
            <v>38.979999999999997</v>
          </cell>
          <cell r="AZ4017" t="str">
            <v>NA</v>
          </cell>
          <cell r="BA4017">
            <v>30169</v>
          </cell>
          <cell r="BB4017">
            <v>2000</v>
          </cell>
          <cell r="BC4017">
            <v>13.56</v>
          </cell>
          <cell r="BD4017">
            <v>16.5</v>
          </cell>
          <cell r="BE4017">
            <v>38.979999999999997</v>
          </cell>
          <cell r="BF4017">
            <v>29767</v>
          </cell>
          <cell r="BG4017" t="str">
            <v>NA</v>
          </cell>
          <cell r="BH4017" t="str">
            <v>Average</v>
          </cell>
          <cell r="BI4017" t="str">
            <v>Distribution</v>
          </cell>
          <cell r="BJ4017" t="str">
            <v>Fully Litigated</v>
          </cell>
          <cell r="BK4017" t="str">
            <v>No</v>
          </cell>
          <cell r="BL4017" t="str">
            <v>No</v>
          </cell>
        </row>
        <row r="4018">
          <cell r="AE4018">
            <v>382</v>
          </cell>
          <cell r="AF4018">
            <v>0</v>
          </cell>
          <cell r="AG4018">
            <v>1</v>
          </cell>
          <cell r="AH4018">
            <v>1</v>
          </cell>
          <cell r="AI4018">
            <v>1</v>
          </cell>
          <cell r="AJ4018">
            <v>1</v>
          </cell>
          <cell r="AL4018">
            <v>56</v>
          </cell>
          <cell r="AM4018">
            <v>227</v>
          </cell>
          <cell r="AO4018" t="str">
            <v>Ca-U-82-55</v>
          </cell>
          <cell r="AP4018">
            <v>1839</v>
          </cell>
          <cell r="AQ4018" t="str">
            <v>WA</v>
          </cell>
          <cell r="AR4018" t="str">
            <v>Cascade Natural Gas Corporation</v>
          </cell>
          <cell r="AS4018" t="str">
            <v>MDU</v>
          </cell>
          <cell r="AT4018" t="str">
            <v>Natural Gas</v>
          </cell>
          <cell r="AU4018">
            <v>30263</v>
          </cell>
          <cell r="AV4018">
            <v>7000</v>
          </cell>
          <cell r="AW4018">
            <v>13.96</v>
          </cell>
          <cell r="AX4018">
            <v>16.5</v>
          </cell>
          <cell r="AY4018">
            <v>35.979999999999997</v>
          </cell>
          <cell r="AZ4018" t="str">
            <v>NA</v>
          </cell>
          <cell r="BA4018">
            <v>30487</v>
          </cell>
          <cell r="BB4018">
            <v>6300</v>
          </cell>
          <cell r="BC4018">
            <v>13.69</v>
          </cell>
          <cell r="BD4018">
            <v>16.5</v>
          </cell>
          <cell r="BE4018">
            <v>35.96</v>
          </cell>
          <cell r="BF4018">
            <v>30224</v>
          </cell>
          <cell r="BG4018" t="str">
            <v>NA</v>
          </cell>
          <cell r="BH4018" t="str">
            <v>Average</v>
          </cell>
          <cell r="BI4018" t="str">
            <v>Distribution</v>
          </cell>
          <cell r="BJ4018" t="str">
            <v>Settled</v>
          </cell>
          <cell r="BK4018" t="str">
            <v>No</v>
          </cell>
          <cell r="BL4018" t="str">
            <v>No</v>
          </cell>
        </row>
        <row r="4019">
          <cell r="AE4019">
            <v>382</v>
          </cell>
          <cell r="AF4019">
            <v>0</v>
          </cell>
          <cell r="AG4019">
            <v>1</v>
          </cell>
          <cell r="AH4019">
            <v>1</v>
          </cell>
          <cell r="AI4019">
            <v>1</v>
          </cell>
          <cell r="AJ4019">
            <v>1</v>
          </cell>
          <cell r="AL4019">
            <v>56</v>
          </cell>
          <cell r="AM4019">
            <v>227</v>
          </cell>
          <cell r="AO4019" t="str">
            <v>Ca-U-86-100</v>
          </cell>
          <cell r="AP4019">
            <v>1840</v>
          </cell>
          <cell r="AQ4019" t="str">
            <v>WA</v>
          </cell>
          <cell r="AR4019" t="str">
            <v>Cascade Natural Gas Corporation</v>
          </cell>
          <cell r="AS4019" t="str">
            <v>MDU</v>
          </cell>
          <cell r="AT4019" t="str">
            <v>Natural Gas</v>
          </cell>
          <cell r="AU4019">
            <v>31587</v>
          </cell>
          <cell r="AV4019">
            <v>7200</v>
          </cell>
          <cell r="AW4019">
            <v>13.18</v>
          </cell>
          <cell r="AX4019">
            <v>15</v>
          </cell>
          <cell r="AY4019">
            <v>43.29</v>
          </cell>
          <cell r="AZ4019" t="str">
            <v>NA</v>
          </cell>
          <cell r="BA4019">
            <v>31800</v>
          </cell>
          <cell r="BB4019">
            <v>4600</v>
          </cell>
          <cell r="BC4019">
            <v>12.4</v>
          </cell>
          <cell r="BD4019">
            <v>13.55</v>
          </cell>
          <cell r="BE4019">
            <v>40.78</v>
          </cell>
          <cell r="BF4019">
            <v>31502</v>
          </cell>
          <cell r="BG4019" t="str">
            <v>NA</v>
          </cell>
          <cell r="BH4019" t="str">
            <v>Average</v>
          </cell>
          <cell r="BI4019" t="str">
            <v>Distribution</v>
          </cell>
          <cell r="BJ4019" t="str">
            <v>Settled</v>
          </cell>
          <cell r="BK4019" t="str">
            <v>No</v>
          </cell>
          <cell r="BL4019" t="str">
            <v>No</v>
          </cell>
        </row>
        <row r="4020">
          <cell r="AE4020">
            <v>382</v>
          </cell>
          <cell r="AF4020">
            <v>0</v>
          </cell>
          <cell r="AG4020">
            <v>1</v>
          </cell>
          <cell r="AH4020">
            <v>1</v>
          </cell>
          <cell r="AI4020">
            <v>1</v>
          </cell>
          <cell r="AJ4020">
            <v>1</v>
          </cell>
          <cell r="AL4020">
            <v>56</v>
          </cell>
          <cell r="AM4020">
            <v>227</v>
          </cell>
          <cell r="AO4020" t="str">
            <v>Ca-U-80-25</v>
          </cell>
          <cell r="AP4020">
            <v>1841</v>
          </cell>
          <cell r="AQ4020" t="str">
            <v>WA</v>
          </cell>
          <cell r="AR4020" t="str">
            <v>Puget Sound Energy, Inc.</v>
          </cell>
          <cell r="AT4020" t="str">
            <v>Natural Gas</v>
          </cell>
          <cell r="AU4020">
            <v>29301</v>
          </cell>
          <cell r="AV4020">
            <v>9300</v>
          </cell>
          <cell r="AW4020">
            <v>11.07</v>
          </cell>
          <cell r="AX4020">
            <v>13.5</v>
          </cell>
          <cell r="AY4020">
            <v>32.590000000000003</v>
          </cell>
          <cell r="AZ4020" t="str">
            <v>NA</v>
          </cell>
          <cell r="BA4020">
            <v>29544</v>
          </cell>
          <cell r="BB4020">
            <v>7700</v>
          </cell>
          <cell r="BC4020">
            <v>11</v>
          </cell>
          <cell r="BD4020">
            <v>13.5</v>
          </cell>
          <cell r="BE4020">
            <v>34.270000000000003</v>
          </cell>
          <cell r="BF4020">
            <v>29220</v>
          </cell>
          <cell r="BG4020" t="str">
            <v>NA</v>
          </cell>
          <cell r="BH4020" t="str">
            <v>Average</v>
          </cell>
          <cell r="BI4020" t="str">
            <v>Distribution</v>
          </cell>
          <cell r="BJ4020" t="str">
            <v>Fully Litigated</v>
          </cell>
          <cell r="BK4020" t="str">
            <v>No</v>
          </cell>
          <cell r="BL4020" t="str">
            <v>No</v>
          </cell>
        </row>
        <row r="4021">
          <cell r="AE4021">
            <v>382</v>
          </cell>
          <cell r="AF4021">
            <v>0</v>
          </cell>
          <cell r="AG4021">
            <v>1</v>
          </cell>
          <cell r="AH4021">
            <v>1</v>
          </cell>
          <cell r="AI4021">
            <v>1</v>
          </cell>
          <cell r="AJ4021">
            <v>1</v>
          </cell>
          <cell r="AL4021">
            <v>56</v>
          </cell>
          <cell r="AM4021">
            <v>227</v>
          </cell>
          <cell r="AO4021" t="str">
            <v>Ca-U-80-111</v>
          </cell>
          <cell r="AP4021">
            <v>1842</v>
          </cell>
          <cell r="AQ4021" t="str">
            <v>WA</v>
          </cell>
          <cell r="AR4021" t="str">
            <v>Puget Sound Energy, Inc.</v>
          </cell>
          <cell r="AT4021" t="str">
            <v>Natural Gas</v>
          </cell>
          <cell r="AU4021">
            <v>29577</v>
          </cell>
          <cell r="AV4021">
            <v>21800</v>
          </cell>
          <cell r="AW4021">
            <v>12.65</v>
          </cell>
          <cell r="AX4021">
            <v>16.25</v>
          </cell>
          <cell r="AY4021">
            <v>35</v>
          </cell>
          <cell r="AZ4021" t="str">
            <v>NA</v>
          </cell>
          <cell r="BA4021">
            <v>29853</v>
          </cell>
          <cell r="BB4021">
            <v>17400</v>
          </cell>
          <cell r="BC4021">
            <v>12.55</v>
          </cell>
          <cell r="BD4021">
            <v>16.25</v>
          </cell>
          <cell r="BE4021">
            <v>35</v>
          </cell>
          <cell r="BF4021">
            <v>29494</v>
          </cell>
          <cell r="BG4021" t="str">
            <v>NA</v>
          </cell>
          <cell r="BH4021" t="str">
            <v>Year-end</v>
          </cell>
          <cell r="BI4021" t="str">
            <v>Distribution</v>
          </cell>
          <cell r="BJ4021" t="str">
            <v>Fully Litigated</v>
          </cell>
          <cell r="BK4021" t="str">
            <v>No</v>
          </cell>
          <cell r="BL4021" t="str">
            <v>Yes</v>
          </cell>
        </row>
        <row r="4022">
          <cell r="AE4022">
            <v>382</v>
          </cell>
          <cell r="AF4022">
            <v>0</v>
          </cell>
          <cell r="AG4022">
            <v>1</v>
          </cell>
          <cell r="AH4022">
            <v>1</v>
          </cell>
          <cell r="AI4022">
            <v>1</v>
          </cell>
          <cell r="AJ4022">
            <v>1</v>
          </cell>
          <cell r="AL4022">
            <v>56</v>
          </cell>
          <cell r="AM4022">
            <v>227</v>
          </cell>
          <cell r="AO4022" t="str">
            <v>Ca-U-82-22, 37</v>
          </cell>
          <cell r="AP4022">
            <v>1843</v>
          </cell>
          <cell r="AQ4022" t="str">
            <v>WA</v>
          </cell>
          <cell r="AR4022" t="str">
            <v>Puget Sound Energy, Inc.</v>
          </cell>
          <cell r="AT4022" t="str">
            <v>Natural Gas</v>
          </cell>
          <cell r="AU4022">
            <v>30087</v>
          </cell>
          <cell r="AV4022">
            <v>10000</v>
          </cell>
          <cell r="AW4022">
            <v>13.07</v>
          </cell>
          <cell r="AX4022">
            <v>16.25</v>
          </cell>
          <cell r="AY4022">
            <v>35</v>
          </cell>
          <cell r="AZ4022" t="str">
            <v>NA</v>
          </cell>
          <cell r="BA4022">
            <v>30314</v>
          </cell>
          <cell r="BB4022">
            <v>5500</v>
          </cell>
          <cell r="BC4022">
            <v>12.36</v>
          </cell>
          <cell r="BD4022">
            <v>16.25</v>
          </cell>
          <cell r="BE4022">
            <v>35</v>
          </cell>
          <cell r="BF4022">
            <v>29676</v>
          </cell>
          <cell r="BG4022" t="str">
            <v>NA</v>
          </cell>
          <cell r="BH4022" t="str">
            <v>Average</v>
          </cell>
          <cell r="BI4022" t="str">
            <v>Distribution</v>
          </cell>
          <cell r="BJ4022" t="str">
            <v>Fully Litigated</v>
          </cell>
          <cell r="BK4022" t="str">
            <v>No</v>
          </cell>
          <cell r="BL4022" t="str">
            <v>No</v>
          </cell>
        </row>
        <row r="4023">
          <cell r="AE4023">
            <v>382</v>
          </cell>
          <cell r="AF4023">
            <v>0</v>
          </cell>
          <cell r="AG4023">
            <v>1</v>
          </cell>
          <cell r="AH4023">
            <v>1</v>
          </cell>
          <cell r="AI4023">
            <v>1</v>
          </cell>
          <cell r="AJ4023">
            <v>1</v>
          </cell>
          <cell r="AL4023">
            <v>56</v>
          </cell>
          <cell r="AM4023">
            <v>227</v>
          </cell>
          <cell r="AO4023" t="str">
            <v>Ca-U-83-27</v>
          </cell>
          <cell r="AP4023">
            <v>1844</v>
          </cell>
          <cell r="AQ4023" t="str">
            <v>WA</v>
          </cell>
          <cell r="AR4023" t="str">
            <v>Puget Sound Energy, Inc.</v>
          </cell>
          <cell r="AT4023" t="str">
            <v>Natural Gas</v>
          </cell>
          <cell r="AU4023">
            <v>30419</v>
          </cell>
          <cell r="AV4023">
            <v>27300</v>
          </cell>
          <cell r="AW4023">
            <v>12.78</v>
          </cell>
          <cell r="AX4023">
            <v>16.25</v>
          </cell>
          <cell r="AY4023">
            <v>39.68</v>
          </cell>
          <cell r="AZ4023" t="str">
            <v>NA</v>
          </cell>
          <cell r="BA4023">
            <v>30590</v>
          </cell>
          <cell r="BB4023">
            <v>15300</v>
          </cell>
          <cell r="BC4023">
            <v>12.34</v>
          </cell>
          <cell r="BD4023">
            <v>16.25</v>
          </cell>
          <cell r="BE4023">
            <v>33.75</v>
          </cell>
          <cell r="BF4023">
            <v>30316</v>
          </cell>
          <cell r="BG4023" t="str">
            <v>NA</v>
          </cell>
          <cell r="BH4023" t="str">
            <v>Average</v>
          </cell>
          <cell r="BI4023" t="str">
            <v>Distribution</v>
          </cell>
          <cell r="BJ4023" t="str">
            <v>Settled</v>
          </cell>
          <cell r="BK4023" t="str">
            <v>No</v>
          </cell>
          <cell r="BL4023" t="str">
            <v>No</v>
          </cell>
        </row>
        <row r="4024">
          <cell r="AE4024">
            <v>382</v>
          </cell>
          <cell r="AF4024">
            <v>0</v>
          </cell>
          <cell r="AG4024">
            <v>1</v>
          </cell>
          <cell r="AH4024">
            <v>1</v>
          </cell>
          <cell r="AI4024">
            <v>1</v>
          </cell>
          <cell r="AJ4024">
            <v>1</v>
          </cell>
          <cell r="AL4024">
            <v>56</v>
          </cell>
          <cell r="AM4024">
            <v>227</v>
          </cell>
          <cell r="AO4024" t="str">
            <v>Ca-U-84-60</v>
          </cell>
          <cell r="AP4024">
            <v>1845</v>
          </cell>
          <cell r="AQ4024" t="str">
            <v>WA</v>
          </cell>
          <cell r="AR4024" t="str">
            <v>Puget Sound Energy, Inc.</v>
          </cell>
          <cell r="AT4024" t="str">
            <v>Natural Gas</v>
          </cell>
          <cell r="AU4024">
            <v>30909</v>
          </cell>
          <cell r="AV4024">
            <v>11800</v>
          </cell>
          <cell r="AW4024">
            <v>13.09</v>
          </cell>
          <cell r="AX4024">
            <v>16.25</v>
          </cell>
          <cell r="AY4024">
            <v>38.43</v>
          </cell>
          <cell r="AZ4024" t="str">
            <v>NA</v>
          </cell>
          <cell r="BA4024">
            <v>31044</v>
          </cell>
          <cell r="BB4024">
            <v>6200</v>
          </cell>
          <cell r="BC4024">
            <v>12.88</v>
          </cell>
          <cell r="BD4024">
            <v>16.25</v>
          </cell>
          <cell r="BE4024">
            <v>37.83</v>
          </cell>
          <cell r="BF4024">
            <v>30772</v>
          </cell>
          <cell r="BG4024" t="str">
            <v>NA</v>
          </cell>
          <cell r="BH4024" t="str">
            <v>Average</v>
          </cell>
          <cell r="BI4024" t="str">
            <v>Distribution</v>
          </cell>
          <cell r="BJ4024" t="str">
            <v>Settled</v>
          </cell>
          <cell r="BK4024" t="str">
            <v>No</v>
          </cell>
          <cell r="BL4024" t="str">
            <v>No</v>
          </cell>
        </row>
        <row r="4025">
          <cell r="AE4025">
            <v>382</v>
          </cell>
          <cell r="AF4025">
            <v>0</v>
          </cell>
          <cell r="AG4025">
            <v>1</v>
          </cell>
          <cell r="AH4025">
            <v>1</v>
          </cell>
          <cell r="AI4025">
            <v>1</v>
          </cell>
          <cell r="AJ4025">
            <v>0</v>
          </cell>
          <cell r="AL4025">
            <v>56</v>
          </cell>
          <cell r="AM4025">
            <v>227</v>
          </cell>
          <cell r="AO4025" t="str">
            <v>D-UE-110876</v>
          </cell>
          <cell r="AP4025">
            <v>2178</v>
          </cell>
          <cell r="AQ4025" t="str">
            <v>WA</v>
          </cell>
          <cell r="AR4025" t="str">
            <v>Avista Corporation</v>
          </cell>
          <cell r="AT4025" t="str">
            <v>Electric</v>
          </cell>
          <cell r="AU4025">
            <v>40679</v>
          </cell>
          <cell r="AV4025">
            <v>38274</v>
          </cell>
          <cell r="AW4025">
            <v>8.23</v>
          </cell>
          <cell r="AX4025">
            <v>10.9</v>
          </cell>
          <cell r="AY4025">
            <v>48.04</v>
          </cell>
          <cell r="AZ4025">
            <v>1127811</v>
          </cell>
          <cell r="BA4025">
            <v>40893</v>
          </cell>
          <cell r="BB4025">
            <v>20000</v>
          </cell>
          <cell r="BC4025" t="str">
            <v>NA</v>
          </cell>
          <cell r="BD4025" t="str">
            <v>NA</v>
          </cell>
          <cell r="BE4025" t="str">
            <v>NA</v>
          </cell>
          <cell r="BG4025" t="str">
            <v>NA</v>
          </cell>
          <cell r="BI4025" t="str">
            <v>Vertically Integrated</v>
          </cell>
          <cell r="BJ4025" t="str">
            <v>Settled</v>
          </cell>
          <cell r="BK4025" t="str">
            <v>No</v>
          </cell>
          <cell r="BL4025" t="str">
            <v>No</v>
          </cell>
        </row>
        <row r="4026">
          <cell r="AE4026">
            <v>382</v>
          </cell>
          <cell r="AF4026">
            <v>0</v>
          </cell>
          <cell r="AG4026">
            <v>1</v>
          </cell>
          <cell r="AH4026">
            <v>1</v>
          </cell>
          <cell r="AI4026">
            <v>1</v>
          </cell>
          <cell r="AJ4026">
            <v>1</v>
          </cell>
          <cell r="AL4026">
            <v>56</v>
          </cell>
          <cell r="AM4026">
            <v>227</v>
          </cell>
          <cell r="AO4026" t="str">
            <v>D-UG-110877</v>
          </cell>
          <cell r="AP4026">
            <v>2179</v>
          </cell>
          <cell r="AQ4026" t="str">
            <v>WA</v>
          </cell>
          <cell r="AR4026" t="str">
            <v>Avista Corporation</v>
          </cell>
          <cell r="AT4026" t="str">
            <v>Natural Gas</v>
          </cell>
          <cell r="AU4026">
            <v>40679</v>
          </cell>
          <cell r="AV4026">
            <v>6207</v>
          </cell>
          <cell r="AW4026">
            <v>8.23</v>
          </cell>
          <cell r="AX4026">
            <v>10.9</v>
          </cell>
          <cell r="AY4026">
            <v>48.04</v>
          </cell>
          <cell r="AZ4026">
            <v>201349</v>
          </cell>
          <cell r="BA4026">
            <v>40893</v>
          </cell>
          <cell r="BB4026">
            <v>3800</v>
          </cell>
          <cell r="BC4026" t="str">
            <v>NA</v>
          </cell>
          <cell r="BD4026" t="str">
            <v>NA</v>
          </cell>
          <cell r="BE4026" t="str">
            <v>NA</v>
          </cell>
          <cell r="BG4026" t="str">
            <v>NA</v>
          </cell>
          <cell r="BI4026" t="str">
            <v>Distribution</v>
          </cell>
          <cell r="BJ4026" t="str">
            <v>Settled</v>
          </cell>
          <cell r="BK4026" t="str">
            <v>No</v>
          </cell>
          <cell r="BL4026" t="str">
            <v>No</v>
          </cell>
        </row>
        <row r="4027">
          <cell r="AE4027">
            <v>382</v>
          </cell>
          <cell r="AF4027">
            <v>0</v>
          </cell>
          <cell r="AG4027">
            <v>1</v>
          </cell>
          <cell r="AH4027">
            <v>1</v>
          </cell>
          <cell r="AI4027">
            <v>1</v>
          </cell>
          <cell r="AJ4027">
            <v>0</v>
          </cell>
          <cell r="AL4027">
            <v>56</v>
          </cell>
          <cell r="AM4027">
            <v>227</v>
          </cell>
          <cell r="AO4027" t="str">
            <v>D-UE-111048</v>
          </cell>
          <cell r="AP4027">
            <v>2192</v>
          </cell>
          <cell r="AQ4027" t="str">
            <v>WA</v>
          </cell>
          <cell r="AR4027" t="str">
            <v>Puget Sound Energy, Inc.</v>
          </cell>
          <cell r="AT4027" t="str">
            <v>Electric</v>
          </cell>
          <cell r="AU4027">
            <v>40707</v>
          </cell>
          <cell r="AV4027">
            <v>125401.598</v>
          </cell>
          <cell r="AW4027">
            <v>8.26</v>
          </cell>
          <cell r="AX4027">
            <v>10.75</v>
          </cell>
          <cell r="AY4027">
            <v>48</v>
          </cell>
          <cell r="AZ4027">
            <v>4896732.4939999999</v>
          </cell>
          <cell r="BA4027">
            <v>41036</v>
          </cell>
          <cell r="BB4027">
            <v>63300</v>
          </cell>
          <cell r="BC4027">
            <v>7.8</v>
          </cell>
          <cell r="BD4027">
            <v>9.8000000000000007</v>
          </cell>
          <cell r="BE4027">
            <v>48</v>
          </cell>
          <cell r="BF4027">
            <v>40543</v>
          </cell>
          <cell r="BG4027">
            <v>4853000</v>
          </cell>
          <cell r="BH4027" t="str">
            <v>Average</v>
          </cell>
          <cell r="BI4027" t="str">
            <v>Vertically Integrated</v>
          </cell>
          <cell r="BJ4027" t="str">
            <v>Fully Litigated</v>
          </cell>
          <cell r="BK4027" t="str">
            <v>No</v>
          </cell>
          <cell r="BL4027" t="str">
            <v>No</v>
          </cell>
        </row>
        <row r="4028">
          <cell r="AE4028">
            <v>382</v>
          </cell>
          <cell r="AF4028">
            <v>0</v>
          </cell>
          <cell r="AG4028">
            <v>1</v>
          </cell>
          <cell r="AH4028">
            <v>1</v>
          </cell>
          <cell r="AI4028">
            <v>1</v>
          </cell>
          <cell r="AJ4028">
            <v>1</v>
          </cell>
          <cell r="AL4028">
            <v>56</v>
          </cell>
          <cell r="AM4028">
            <v>227</v>
          </cell>
          <cell r="AO4028" t="str">
            <v>D-UG-111049</v>
          </cell>
          <cell r="AP4028">
            <v>2193</v>
          </cell>
          <cell r="AQ4028" t="str">
            <v>WA</v>
          </cell>
          <cell r="AR4028" t="str">
            <v>Puget Sound Energy, Inc.</v>
          </cell>
          <cell r="AT4028" t="str">
            <v>Natural Gas</v>
          </cell>
          <cell r="AU4028">
            <v>40707</v>
          </cell>
          <cell r="AV4028">
            <v>28600</v>
          </cell>
          <cell r="AW4028">
            <v>8.26</v>
          </cell>
          <cell r="AX4028">
            <v>10.75</v>
          </cell>
          <cell r="AY4028">
            <v>48</v>
          </cell>
          <cell r="AZ4028">
            <v>1657792.7760000001</v>
          </cell>
          <cell r="BA4028">
            <v>41036</v>
          </cell>
          <cell r="BB4028">
            <v>13400</v>
          </cell>
          <cell r="BC4028">
            <v>7.8</v>
          </cell>
          <cell r="BD4028">
            <v>9.8000000000000007</v>
          </cell>
          <cell r="BE4028">
            <v>48</v>
          </cell>
          <cell r="BF4028">
            <v>40543</v>
          </cell>
          <cell r="BG4028">
            <v>1633000</v>
          </cell>
          <cell r="BH4028" t="str">
            <v>Average</v>
          </cell>
          <cell r="BI4028" t="str">
            <v>Distribution</v>
          </cell>
          <cell r="BJ4028" t="str">
            <v>Fully Litigated</v>
          </cell>
          <cell r="BK4028" t="str">
            <v>No</v>
          </cell>
          <cell r="BL4028" t="str">
            <v>No</v>
          </cell>
        </row>
        <row r="4029">
          <cell r="AE4029">
            <v>382</v>
          </cell>
          <cell r="AF4029">
            <v>0</v>
          </cell>
          <cell r="AG4029">
            <v>1</v>
          </cell>
          <cell r="AH4029">
            <v>1</v>
          </cell>
          <cell r="AI4029">
            <v>1</v>
          </cell>
          <cell r="AJ4029">
            <v>0</v>
          </cell>
          <cell r="AL4029">
            <v>56</v>
          </cell>
          <cell r="AM4029">
            <v>227</v>
          </cell>
          <cell r="AO4029" t="str">
            <v>D-UE-111190</v>
          </cell>
          <cell r="AP4029">
            <v>2219</v>
          </cell>
          <cell r="AQ4029" t="str">
            <v>WA</v>
          </cell>
          <cell r="AR4029" t="str">
            <v>PacifiCorp</v>
          </cell>
          <cell r="AS4029" t="str">
            <v>BRK.A</v>
          </cell>
          <cell r="AT4029" t="str">
            <v>Electric</v>
          </cell>
          <cell r="AU4029">
            <v>40725</v>
          </cell>
          <cell r="AV4029">
            <v>12947.210000000001</v>
          </cell>
          <cell r="AW4029">
            <v>7.74</v>
          </cell>
          <cell r="AX4029" t="str">
            <v>NA</v>
          </cell>
          <cell r="AY4029" t="str">
            <v>NA</v>
          </cell>
          <cell r="AZ4029">
            <v>750495.84</v>
          </cell>
          <cell r="BA4029">
            <v>40998</v>
          </cell>
          <cell r="BB4029">
            <v>4500</v>
          </cell>
          <cell r="BC4029">
            <v>7.74</v>
          </cell>
          <cell r="BD4029" t="str">
            <v>NA</v>
          </cell>
          <cell r="BE4029" t="str">
            <v>NA</v>
          </cell>
          <cell r="BF4029">
            <v>40543</v>
          </cell>
          <cell r="BG4029" t="str">
            <v>NA</v>
          </cell>
          <cell r="BI4029" t="str">
            <v>Vertically Integrated</v>
          </cell>
          <cell r="BJ4029" t="str">
            <v>Settled</v>
          </cell>
          <cell r="BK4029" t="str">
            <v>No</v>
          </cell>
          <cell r="BL4029" t="str">
            <v>No</v>
          </cell>
        </row>
        <row r="4030">
          <cell r="AE4030">
            <v>382</v>
          </cell>
          <cell r="AF4030">
            <v>0</v>
          </cell>
          <cell r="AG4030">
            <v>1</v>
          </cell>
          <cell r="AH4030">
            <v>1</v>
          </cell>
          <cell r="AI4030">
            <v>1</v>
          </cell>
          <cell r="AJ4030">
            <v>0</v>
          </cell>
          <cell r="AL4030">
            <v>56</v>
          </cell>
          <cell r="AM4030">
            <v>227</v>
          </cell>
          <cell r="AO4030" t="str">
            <v>D-UE-120436</v>
          </cell>
          <cell r="AP4030">
            <v>2311</v>
          </cell>
          <cell r="AQ4030" t="str">
            <v>WA</v>
          </cell>
          <cell r="AR4030" t="str">
            <v>Avista Corporation</v>
          </cell>
          <cell r="AT4030" t="str">
            <v>Electric</v>
          </cell>
          <cell r="AU4030">
            <v>41001</v>
          </cell>
          <cell r="AV4030">
            <v>40983</v>
          </cell>
          <cell r="AW4030">
            <v>8.25</v>
          </cell>
          <cell r="AX4030">
            <v>10.9</v>
          </cell>
          <cell r="AY4030">
            <v>48.4</v>
          </cell>
          <cell r="AZ4030">
            <v>1222625</v>
          </cell>
          <cell r="BA4030">
            <v>41269</v>
          </cell>
          <cell r="BB4030">
            <v>27688</v>
          </cell>
          <cell r="BC4030">
            <v>7.64</v>
          </cell>
          <cell r="BD4030">
            <v>9.8000000000000007</v>
          </cell>
          <cell r="BE4030">
            <v>47</v>
          </cell>
          <cell r="BF4030">
            <v>40908</v>
          </cell>
          <cell r="BG4030" t="str">
            <v>NA</v>
          </cell>
          <cell r="BI4030" t="str">
            <v>Vertically Integrated</v>
          </cell>
          <cell r="BJ4030" t="str">
            <v>Settled</v>
          </cell>
          <cell r="BK4030" t="str">
            <v>Yes</v>
          </cell>
          <cell r="BL4030" t="str">
            <v>No</v>
          </cell>
        </row>
        <row r="4031">
          <cell r="AE4031">
            <v>382</v>
          </cell>
          <cell r="AF4031">
            <v>0</v>
          </cell>
          <cell r="AG4031">
            <v>1</v>
          </cell>
          <cell r="AH4031">
            <v>1</v>
          </cell>
          <cell r="AI4031">
            <v>1</v>
          </cell>
          <cell r="AJ4031">
            <v>1</v>
          </cell>
          <cell r="AL4031">
            <v>56</v>
          </cell>
          <cell r="AM4031">
            <v>227</v>
          </cell>
          <cell r="AO4031" t="str">
            <v>D-UG-120437</v>
          </cell>
          <cell r="AP4031">
            <v>2312</v>
          </cell>
          <cell r="AQ4031" t="str">
            <v>WA</v>
          </cell>
          <cell r="AR4031" t="str">
            <v>Avista Corporation</v>
          </cell>
          <cell r="AT4031" t="str">
            <v>Natural Gas</v>
          </cell>
          <cell r="AU4031">
            <v>41001</v>
          </cell>
          <cell r="AV4031">
            <v>10088</v>
          </cell>
          <cell r="AW4031">
            <v>8.25</v>
          </cell>
          <cell r="AX4031">
            <v>10.9</v>
          </cell>
          <cell r="AY4031">
            <v>48.4</v>
          </cell>
          <cell r="AZ4031">
            <v>210004</v>
          </cell>
          <cell r="BA4031">
            <v>41269</v>
          </cell>
          <cell r="BB4031">
            <v>6700</v>
          </cell>
          <cell r="BC4031">
            <v>7.64</v>
          </cell>
          <cell r="BD4031">
            <v>9.8000000000000007</v>
          </cell>
          <cell r="BE4031">
            <v>47</v>
          </cell>
          <cell r="BF4031">
            <v>40908</v>
          </cell>
          <cell r="BG4031" t="str">
            <v>NA</v>
          </cell>
          <cell r="BI4031" t="str">
            <v>Distribution</v>
          </cell>
          <cell r="BJ4031" t="str">
            <v>Settled</v>
          </cell>
          <cell r="BK4031" t="str">
            <v>Yes</v>
          </cell>
          <cell r="BL4031" t="str">
            <v>No</v>
          </cell>
        </row>
        <row r="4032">
          <cell r="AE4032">
            <v>382</v>
          </cell>
          <cell r="AF4032">
            <v>0</v>
          </cell>
          <cell r="AG4032">
            <v>1</v>
          </cell>
          <cell r="AH4032">
            <v>1</v>
          </cell>
          <cell r="AI4032">
            <v>1</v>
          </cell>
          <cell r="AJ4032">
            <v>0</v>
          </cell>
          <cell r="AL4032">
            <v>56</v>
          </cell>
          <cell r="AM4032">
            <v>227</v>
          </cell>
          <cell r="AO4032" t="str">
            <v>D-UE-130043</v>
          </cell>
          <cell r="AP4032">
            <v>2453</v>
          </cell>
          <cell r="AQ4032" t="str">
            <v>WA</v>
          </cell>
          <cell r="AR4032" t="str">
            <v>PacifiCorp</v>
          </cell>
          <cell r="AS4032" t="str">
            <v>BRK.A</v>
          </cell>
          <cell r="AT4032" t="str">
            <v>Electric</v>
          </cell>
          <cell r="AU4032">
            <v>41285</v>
          </cell>
          <cell r="AV4032">
            <v>36933.862999999998</v>
          </cell>
          <cell r="AW4032">
            <v>7.75</v>
          </cell>
          <cell r="AX4032">
            <v>10</v>
          </cell>
          <cell r="AY4032">
            <v>52.22</v>
          </cell>
          <cell r="AZ4032">
            <v>824380.73199999996</v>
          </cell>
          <cell r="BA4032">
            <v>41612</v>
          </cell>
          <cell r="BB4032">
            <v>16996.742999999999</v>
          </cell>
          <cell r="BC4032">
            <v>7.36</v>
          </cell>
          <cell r="BD4032">
            <v>9.5</v>
          </cell>
          <cell r="BE4032">
            <v>49.1</v>
          </cell>
          <cell r="BF4032">
            <v>41090</v>
          </cell>
          <cell r="BG4032">
            <v>811157.64600000007</v>
          </cell>
          <cell r="BH4032" t="str">
            <v>Year-end</v>
          </cell>
          <cell r="BI4032" t="str">
            <v>Vertically Integrated</v>
          </cell>
          <cell r="BJ4032" t="str">
            <v>Fully Litigated</v>
          </cell>
          <cell r="BK4032" t="str">
            <v>No</v>
          </cell>
          <cell r="BL4032" t="str">
            <v>No</v>
          </cell>
        </row>
        <row r="4033">
          <cell r="AE4033">
            <v>382</v>
          </cell>
          <cell r="AF4033">
            <v>0</v>
          </cell>
          <cell r="AG4033">
            <v>1</v>
          </cell>
          <cell r="AH4033">
            <v>1</v>
          </cell>
          <cell r="AI4033">
            <v>1</v>
          </cell>
          <cell r="AJ4033">
            <v>0</v>
          </cell>
          <cell r="AL4033">
            <v>56</v>
          </cell>
          <cell r="AM4033">
            <v>227</v>
          </cell>
          <cell r="AO4033" t="str">
            <v>D-UE-130137</v>
          </cell>
          <cell r="AP4033">
            <v>2482</v>
          </cell>
          <cell r="AQ4033" t="str">
            <v>WA</v>
          </cell>
          <cell r="AR4033" t="str">
            <v>Puget Sound Energy, Inc.</v>
          </cell>
          <cell r="AT4033" t="str">
            <v>Electric</v>
          </cell>
          <cell r="AU4033">
            <v>41306</v>
          </cell>
          <cell r="AV4033">
            <v>31900</v>
          </cell>
          <cell r="AW4033">
            <v>7.8</v>
          </cell>
          <cell r="AX4033">
            <v>9.8000000000000007</v>
          </cell>
          <cell r="AY4033">
            <v>48</v>
          </cell>
          <cell r="AZ4033">
            <v>2621991.642</v>
          </cell>
          <cell r="BA4033">
            <v>41450</v>
          </cell>
          <cell r="BB4033">
            <v>52300</v>
          </cell>
          <cell r="BC4033">
            <v>7.77</v>
          </cell>
          <cell r="BD4033">
            <v>9.8000000000000007</v>
          </cell>
          <cell r="BE4033">
            <v>48</v>
          </cell>
          <cell r="BF4033">
            <v>41090</v>
          </cell>
          <cell r="BG4033">
            <v>2621991.642</v>
          </cell>
          <cell r="BH4033" t="str">
            <v>Year-end</v>
          </cell>
          <cell r="BI4033" t="str">
            <v>Vertically Integrated</v>
          </cell>
          <cell r="BJ4033" t="str">
            <v>Settled</v>
          </cell>
          <cell r="BK4033" t="str">
            <v>No</v>
          </cell>
          <cell r="BL4033" t="str">
            <v>No</v>
          </cell>
        </row>
        <row r="4034">
          <cell r="AE4034">
            <v>382</v>
          </cell>
          <cell r="AF4034">
            <v>0</v>
          </cell>
          <cell r="AG4034">
            <v>1</v>
          </cell>
          <cell r="AH4034">
            <v>1</v>
          </cell>
          <cell r="AI4034">
            <v>1</v>
          </cell>
          <cell r="AJ4034">
            <v>1</v>
          </cell>
          <cell r="AL4034">
            <v>56</v>
          </cell>
          <cell r="AM4034">
            <v>227</v>
          </cell>
          <cell r="AO4034" t="str">
            <v>D-UG-130138</v>
          </cell>
          <cell r="AP4034">
            <v>2483</v>
          </cell>
          <cell r="AQ4034" t="str">
            <v>WA</v>
          </cell>
          <cell r="AR4034" t="str">
            <v>Puget Sound Energy, Inc.</v>
          </cell>
          <cell r="AT4034" t="str">
            <v>Natural Gas</v>
          </cell>
          <cell r="AU4034">
            <v>41306</v>
          </cell>
          <cell r="AV4034">
            <v>-1240.1369999999999</v>
          </cell>
          <cell r="AW4034">
            <v>7.8</v>
          </cell>
          <cell r="AX4034">
            <v>9.8000000000000007</v>
          </cell>
          <cell r="AY4034">
            <v>48</v>
          </cell>
          <cell r="AZ4034">
            <v>1592297.567</v>
          </cell>
          <cell r="BA4034">
            <v>41450</v>
          </cell>
          <cell r="BB4034">
            <v>9100</v>
          </cell>
          <cell r="BC4034">
            <v>7.77</v>
          </cell>
          <cell r="BD4034">
            <v>9.8000000000000007</v>
          </cell>
          <cell r="BE4034">
            <v>48</v>
          </cell>
          <cell r="BF4034">
            <v>41090</v>
          </cell>
          <cell r="BG4034">
            <v>1592297.567</v>
          </cell>
          <cell r="BH4034" t="str">
            <v>Year-end</v>
          </cell>
          <cell r="BI4034" t="str">
            <v>Distribution</v>
          </cell>
          <cell r="BJ4034" t="str">
            <v>Settled</v>
          </cell>
          <cell r="BK4034" t="str">
            <v>No</v>
          </cell>
          <cell r="BL4034" t="str">
            <v>No</v>
          </cell>
        </row>
        <row r="4035">
          <cell r="AE4035">
            <v>382</v>
          </cell>
          <cell r="AF4035">
            <v>0</v>
          </cell>
          <cell r="AG4035">
            <v>1</v>
          </cell>
          <cell r="AH4035">
            <v>1</v>
          </cell>
          <cell r="AI4035">
            <v>1</v>
          </cell>
          <cell r="AJ4035">
            <v>0</v>
          </cell>
          <cell r="AL4035">
            <v>56</v>
          </cell>
          <cell r="AM4035">
            <v>227</v>
          </cell>
          <cell r="AO4035" t="str">
            <v>D-UE-140188</v>
          </cell>
          <cell r="AP4035">
            <v>2598</v>
          </cell>
          <cell r="AQ4035" t="str">
            <v>WA</v>
          </cell>
          <cell r="AR4035" t="str">
            <v>Avista Corporation</v>
          </cell>
          <cell r="AT4035" t="str">
            <v>Electric</v>
          </cell>
          <cell r="AU4035">
            <v>41674</v>
          </cell>
          <cell r="AV4035">
            <v>18201</v>
          </cell>
          <cell r="AW4035">
            <v>7.71</v>
          </cell>
          <cell r="AX4035">
            <v>10.1</v>
          </cell>
          <cell r="AY4035">
            <v>49</v>
          </cell>
          <cell r="AZ4035">
            <v>1365444</v>
          </cell>
          <cell r="BA4035">
            <v>41968</v>
          </cell>
          <cell r="BB4035">
            <v>7000</v>
          </cell>
          <cell r="BC4035" t="str">
            <v>NA</v>
          </cell>
          <cell r="BD4035" t="str">
            <v>NA</v>
          </cell>
          <cell r="BE4035" t="str">
            <v>NA</v>
          </cell>
          <cell r="BF4035">
            <v>41455</v>
          </cell>
          <cell r="BG4035" t="str">
            <v>NA</v>
          </cell>
          <cell r="BI4035" t="str">
            <v>Vertically Integrated</v>
          </cell>
          <cell r="BJ4035" t="str">
            <v>Settled</v>
          </cell>
          <cell r="BK4035" t="str">
            <v>No</v>
          </cell>
          <cell r="BL4035" t="str">
            <v>No</v>
          </cell>
        </row>
        <row r="4036">
          <cell r="AE4036">
            <v>382</v>
          </cell>
          <cell r="AF4036">
            <v>0</v>
          </cell>
          <cell r="AG4036">
            <v>1</v>
          </cell>
          <cell r="AH4036">
            <v>1</v>
          </cell>
          <cell r="AI4036">
            <v>1</v>
          </cell>
          <cell r="AJ4036">
            <v>1</v>
          </cell>
          <cell r="AL4036">
            <v>56</v>
          </cell>
          <cell r="AM4036">
            <v>227</v>
          </cell>
          <cell r="AO4036" t="str">
            <v>D-UG-140189</v>
          </cell>
          <cell r="AP4036">
            <v>2599</v>
          </cell>
          <cell r="AQ4036" t="str">
            <v>WA</v>
          </cell>
          <cell r="AR4036" t="str">
            <v>Avista Corporation</v>
          </cell>
          <cell r="AT4036" t="str">
            <v>Natural Gas</v>
          </cell>
          <cell r="AU4036">
            <v>41674</v>
          </cell>
          <cell r="AV4036">
            <v>12135</v>
          </cell>
          <cell r="AW4036">
            <v>7.71</v>
          </cell>
          <cell r="AX4036">
            <v>10.1</v>
          </cell>
          <cell r="AY4036">
            <v>49</v>
          </cell>
          <cell r="AZ4036">
            <v>242844</v>
          </cell>
          <cell r="BA4036">
            <v>41968</v>
          </cell>
          <cell r="BB4036">
            <v>8500</v>
          </cell>
          <cell r="BC4036" t="str">
            <v>NA</v>
          </cell>
          <cell r="BD4036" t="str">
            <v>NA</v>
          </cell>
          <cell r="BE4036" t="str">
            <v>NA</v>
          </cell>
          <cell r="BF4036">
            <v>41455</v>
          </cell>
          <cell r="BG4036" t="str">
            <v>NA</v>
          </cell>
          <cell r="BI4036" t="str">
            <v>Distribution</v>
          </cell>
          <cell r="BJ4036" t="str">
            <v>Settled</v>
          </cell>
          <cell r="BK4036" t="str">
            <v>No</v>
          </cell>
          <cell r="BL4036" t="str">
            <v>No</v>
          </cell>
        </row>
        <row r="4037">
          <cell r="AE4037">
            <v>382</v>
          </cell>
          <cell r="AF4037">
            <v>0</v>
          </cell>
          <cell r="AG4037">
            <v>1</v>
          </cell>
          <cell r="AH4037">
            <v>1</v>
          </cell>
          <cell r="AI4037">
            <v>1</v>
          </cell>
          <cell r="AJ4037">
            <v>0</v>
          </cell>
          <cell r="AL4037">
            <v>56</v>
          </cell>
          <cell r="AM4037">
            <v>227</v>
          </cell>
          <cell r="AO4037" t="str">
            <v>D-UE-140762</v>
          </cell>
          <cell r="AP4037">
            <v>2655</v>
          </cell>
          <cell r="AQ4037" t="str">
            <v>WA</v>
          </cell>
          <cell r="AR4037" t="str">
            <v>PacifiCorp</v>
          </cell>
          <cell r="AS4037" t="str">
            <v>BRK.A</v>
          </cell>
          <cell r="AT4037" t="str">
            <v>Electric</v>
          </cell>
          <cell r="AU4037">
            <v>41760</v>
          </cell>
          <cell r="AV4037">
            <v>30400</v>
          </cell>
          <cell r="AW4037">
            <v>7.67</v>
          </cell>
          <cell r="AX4037">
            <v>10</v>
          </cell>
          <cell r="AY4037">
            <v>51.73</v>
          </cell>
          <cell r="AZ4037">
            <v>829000</v>
          </cell>
          <cell r="BA4037">
            <v>42088</v>
          </cell>
          <cell r="BB4037">
            <v>9568.4639999999999</v>
          </cell>
          <cell r="BC4037">
            <v>7.3</v>
          </cell>
          <cell r="BD4037">
            <v>9.5</v>
          </cell>
          <cell r="BE4037">
            <v>49.1</v>
          </cell>
          <cell r="BF4037">
            <v>41639</v>
          </cell>
          <cell r="BG4037">
            <v>818890.93099999998</v>
          </cell>
          <cell r="BH4037" t="str">
            <v>Average</v>
          </cell>
          <cell r="BI4037" t="str">
            <v>Vertically Integrated</v>
          </cell>
          <cell r="BJ4037" t="str">
            <v>Fully Litigated</v>
          </cell>
          <cell r="BK4037" t="str">
            <v>No</v>
          </cell>
          <cell r="BL4037" t="str">
            <v>No</v>
          </cell>
        </row>
        <row r="4038">
          <cell r="AE4038">
            <v>382</v>
          </cell>
          <cell r="AF4038">
            <v>0</v>
          </cell>
          <cell r="AG4038">
            <v>1</v>
          </cell>
          <cell r="AH4038">
            <v>1</v>
          </cell>
          <cell r="AI4038">
            <v>1</v>
          </cell>
          <cell r="AJ4038">
            <v>0</v>
          </cell>
          <cell r="AL4038">
            <v>56</v>
          </cell>
          <cell r="AM4038">
            <v>227</v>
          </cell>
          <cell r="AO4038" t="str">
            <v>D-UE-150204</v>
          </cell>
          <cell r="AP4038">
            <v>2763</v>
          </cell>
          <cell r="AQ4038" t="str">
            <v>WA</v>
          </cell>
          <cell r="AR4038" t="str">
            <v>Avista Corporation</v>
          </cell>
          <cell r="AT4038" t="str">
            <v>Electric</v>
          </cell>
          <cell r="AU4038">
            <v>42044</v>
          </cell>
          <cell r="AV4038">
            <v>33229</v>
          </cell>
          <cell r="AW4038">
            <v>7.46</v>
          </cell>
          <cell r="AX4038">
            <v>9.9</v>
          </cell>
          <cell r="AY4038">
            <v>48</v>
          </cell>
          <cell r="AZ4038">
            <v>1464296</v>
          </cell>
          <cell r="BA4038">
            <v>42375</v>
          </cell>
          <cell r="BB4038">
            <v>-8110</v>
          </cell>
          <cell r="BC4038">
            <v>7.29</v>
          </cell>
          <cell r="BD4038">
            <v>9.5</v>
          </cell>
          <cell r="BE4038">
            <v>48.5</v>
          </cell>
          <cell r="BF4038">
            <v>41912</v>
          </cell>
          <cell r="BG4038">
            <v>1315891</v>
          </cell>
          <cell r="BI4038" t="str">
            <v>Vertically Integrated</v>
          </cell>
          <cell r="BJ4038" t="str">
            <v>Settled</v>
          </cell>
          <cell r="BK4038" t="str">
            <v>No</v>
          </cell>
          <cell r="BL4038" t="str">
            <v>No</v>
          </cell>
        </row>
        <row r="4039">
          <cell r="AE4039">
            <v>382</v>
          </cell>
          <cell r="AF4039">
            <v>0</v>
          </cell>
          <cell r="AG4039">
            <v>1</v>
          </cell>
          <cell r="AH4039">
            <v>1</v>
          </cell>
          <cell r="AI4039">
            <v>1</v>
          </cell>
          <cell r="AJ4039">
            <v>1</v>
          </cell>
          <cell r="AL4039">
            <v>56</v>
          </cell>
          <cell r="AM4039">
            <v>227</v>
          </cell>
          <cell r="AO4039" t="str">
            <v>D-UG-150205</v>
          </cell>
          <cell r="AP4039">
            <v>2764</v>
          </cell>
          <cell r="AQ4039" t="str">
            <v>WA</v>
          </cell>
          <cell r="AR4039" t="str">
            <v>Avista Corporation</v>
          </cell>
          <cell r="AT4039" t="str">
            <v>Natural Gas</v>
          </cell>
          <cell r="AU4039">
            <v>42044</v>
          </cell>
          <cell r="AV4039">
            <v>12021</v>
          </cell>
          <cell r="AW4039">
            <v>7.46</v>
          </cell>
          <cell r="AX4039">
            <v>9.9</v>
          </cell>
          <cell r="AY4039">
            <v>48</v>
          </cell>
          <cell r="AZ4039">
            <v>286086</v>
          </cell>
          <cell r="BA4039">
            <v>42375</v>
          </cell>
          <cell r="BB4039">
            <v>10824</v>
          </cell>
          <cell r="BC4039">
            <v>7.29</v>
          </cell>
          <cell r="BD4039">
            <v>9.5</v>
          </cell>
          <cell r="BE4039">
            <v>48.5</v>
          </cell>
          <cell r="BF4039">
            <v>41912</v>
          </cell>
          <cell r="BG4039">
            <v>263655</v>
          </cell>
          <cell r="BI4039" t="str">
            <v>Distribution</v>
          </cell>
          <cell r="BJ4039" t="str">
            <v>Settled</v>
          </cell>
          <cell r="BK4039" t="str">
            <v>No</v>
          </cell>
          <cell r="BL4039" t="str">
            <v>No</v>
          </cell>
        </row>
        <row r="4040">
          <cell r="AE4040">
            <v>382</v>
          </cell>
          <cell r="AF4040">
            <v>0</v>
          </cell>
          <cell r="AG4040">
            <v>1</v>
          </cell>
          <cell r="AH4040">
            <v>1</v>
          </cell>
          <cell r="AI4040">
            <v>1</v>
          </cell>
          <cell r="AJ4040">
            <v>0</v>
          </cell>
          <cell r="AL4040">
            <v>56</v>
          </cell>
          <cell r="AM4040">
            <v>227</v>
          </cell>
          <cell r="AO4040" t="str">
            <v>D-UE-152253</v>
          </cell>
          <cell r="AP4040">
            <v>2874</v>
          </cell>
          <cell r="AQ4040" t="str">
            <v>WA</v>
          </cell>
          <cell r="AR4040" t="str">
            <v>PacifiCorp</v>
          </cell>
          <cell r="AS4040" t="str">
            <v>BRK.A</v>
          </cell>
          <cell r="AT4040" t="str">
            <v>Electric</v>
          </cell>
          <cell r="AU4040">
            <v>42333</v>
          </cell>
          <cell r="AV4040">
            <v>20300</v>
          </cell>
          <cell r="AW4040">
            <v>7.3</v>
          </cell>
          <cell r="AX4040">
            <v>9.5</v>
          </cell>
          <cell r="AY4040">
            <v>49.1</v>
          </cell>
          <cell r="AZ4040">
            <v>874152.94000000006</v>
          </cell>
          <cell r="BA4040">
            <v>42614</v>
          </cell>
          <cell r="BB4040">
            <v>13675.317000000001</v>
          </cell>
          <cell r="BC4040">
            <v>7.3</v>
          </cell>
          <cell r="BD4040">
            <v>9.5</v>
          </cell>
          <cell r="BE4040">
            <v>49.1</v>
          </cell>
          <cell r="BF4040">
            <v>42185</v>
          </cell>
          <cell r="BG4040">
            <v>808328.12900000007</v>
          </cell>
          <cell r="BH4040" t="str">
            <v>Year-end</v>
          </cell>
          <cell r="BI4040" t="str">
            <v>Vertically Integrated</v>
          </cell>
          <cell r="BJ4040" t="str">
            <v>Fully Litigated</v>
          </cell>
          <cell r="BK4040" t="str">
            <v>Yes</v>
          </cell>
          <cell r="BL4040" t="str">
            <v>No</v>
          </cell>
        </row>
        <row r="4041">
          <cell r="AE4041">
            <v>382</v>
          </cell>
          <cell r="AF4041">
            <v>0</v>
          </cell>
          <cell r="AG4041">
            <v>1</v>
          </cell>
          <cell r="AH4041">
            <v>1</v>
          </cell>
          <cell r="AI4041">
            <v>1</v>
          </cell>
          <cell r="AJ4041">
            <v>1</v>
          </cell>
          <cell r="AL4041">
            <v>56</v>
          </cell>
          <cell r="AM4041">
            <v>227</v>
          </cell>
          <cell r="AO4041" t="str">
            <v>D-UG-152286</v>
          </cell>
          <cell r="AP4041">
            <v>2876</v>
          </cell>
          <cell r="AQ4041" t="str">
            <v>WA</v>
          </cell>
          <cell r="AR4041" t="str">
            <v>Cascade Natural Gas Corporation</v>
          </cell>
          <cell r="AS4041" t="str">
            <v>MDU</v>
          </cell>
          <cell r="AT4041" t="str">
            <v>Natural Gas</v>
          </cell>
          <cell r="AU4041">
            <v>42339</v>
          </cell>
          <cell r="AV4041">
            <v>10514.548000000001</v>
          </cell>
          <cell r="AW4041">
            <v>7.65</v>
          </cell>
          <cell r="AX4041">
            <v>10</v>
          </cell>
          <cell r="AY4041">
            <v>50</v>
          </cell>
          <cell r="AZ4041">
            <v>289683.96299999999</v>
          </cell>
          <cell r="BA4041">
            <v>42558</v>
          </cell>
          <cell r="BB4041">
            <v>4000</v>
          </cell>
          <cell r="BC4041">
            <v>7.35</v>
          </cell>
          <cell r="BD4041" t="str">
            <v>NA</v>
          </cell>
          <cell r="BE4041" t="str">
            <v>NA</v>
          </cell>
          <cell r="BG4041" t="str">
            <v>NA</v>
          </cell>
          <cell r="BI4041" t="str">
            <v>Distribution</v>
          </cell>
          <cell r="BJ4041" t="str">
            <v>Settled</v>
          </cell>
          <cell r="BK4041" t="str">
            <v>No</v>
          </cell>
          <cell r="BL4041" t="str">
            <v>No</v>
          </cell>
        </row>
        <row r="4042">
          <cell r="AE4042">
            <v>382</v>
          </cell>
          <cell r="AF4042">
            <v>0</v>
          </cell>
          <cell r="AG4042">
            <v>1</v>
          </cell>
          <cell r="AH4042">
            <v>1</v>
          </cell>
          <cell r="AI4042">
            <v>1</v>
          </cell>
          <cell r="AJ4042">
            <v>0</v>
          </cell>
          <cell r="AL4042">
            <v>56</v>
          </cell>
          <cell r="AM4042">
            <v>227</v>
          </cell>
          <cell r="AO4042" t="str">
            <v>D-UE-160228</v>
          </cell>
          <cell r="AP4042">
            <v>2902</v>
          </cell>
          <cell r="AQ4042" t="str">
            <v>WA</v>
          </cell>
          <cell r="AR4042" t="str">
            <v>Avista Corporation</v>
          </cell>
          <cell r="AT4042" t="str">
            <v>Electric</v>
          </cell>
          <cell r="AU4042">
            <v>42419</v>
          </cell>
          <cell r="AV4042">
            <v>48869</v>
          </cell>
          <cell r="AW4042">
            <v>7.64</v>
          </cell>
          <cell r="AX4042">
            <v>9.9</v>
          </cell>
          <cell r="AY4042">
            <v>48.5</v>
          </cell>
          <cell r="AZ4042">
            <v>1494590</v>
          </cell>
          <cell r="BA4042">
            <v>42719</v>
          </cell>
          <cell r="BB4042">
            <v>0</v>
          </cell>
          <cell r="BC4042" t="str">
            <v>NA</v>
          </cell>
          <cell r="BD4042" t="str">
            <v>NA</v>
          </cell>
          <cell r="BE4042" t="str">
            <v>NA</v>
          </cell>
          <cell r="BG4042" t="str">
            <v>NA</v>
          </cell>
          <cell r="BI4042" t="str">
            <v>Vertically Integrated</v>
          </cell>
          <cell r="BJ4042" t="str">
            <v>Fully Litigated</v>
          </cell>
          <cell r="BK4042" t="str">
            <v>No</v>
          </cell>
          <cell r="BL4042" t="str">
            <v>No</v>
          </cell>
        </row>
        <row r="4043">
          <cell r="AE4043">
            <v>382</v>
          </cell>
          <cell r="AF4043">
            <v>0</v>
          </cell>
          <cell r="AG4043">
            <v>1</v>
          </cell>
          <cell r="AH4043">
            <v>1</v>
          </cell>
          <cell r="AI4043">
            <v>1</v>
          </cell>
          <cell r="AJ4043">
            <v>1</v>
          </cell>
          <cell r="AL4043">
            <v>56</v>
          </cell>
          <cell r="AM4043">
            <v>227</v>
          </cell>
          <cell r="AO4043" t="str">
            <v>D-UG-160229</v>
          </cell>
          <cell r="AP4043">
            <v>2903</v>
          </cell>
          <cell r="AQ4043" t="str">
            <v>WA</v>
          </cell>
          <cell r="AR4043" t="str">
            <v>Avista Corporation</v>
          </cell>
          <cell r="AT4043" t="str">
            <v>Natural Gas</v>
          </cell>
          <cell r="AU4043">
            <v>42419</v>
          </cell>
          <cell r="AV4043">
            <v>5300</v>
          </cell>
          <cell r="AW4043">
            <v>7.64</v>
          </cell>
          <cell r="AX4043">
            <v>9.9</v>
          </cell>
          <cell r="AY4043">
            <v>48.5</v>
          </cell>
          <cell r="AZ4043">
            <v>302859</v>
          </cell>
          <cell r="BA4043">
            <v>42719</v>
          </cell>
          <cell r="BB4043">
            <v>0</v>
          </cell>
          <cell r="BC4043" t="str">
            <v>NA</v>
          </cell>
          <cell r="BD4043" t="str">
            <v>NA</v>
          </cell>
          <cell r="BE4043" t="str">
            <v>NA</v>
          </cell>
          <cell r="BG4043" t="str">
            <v>NA</v>
          </cell>
          <cell r="BI4043" t="str">
            <v>Distribution</v>
          </cell>
          <cell r="BJ4043" t="str">
            <v>Fully Litigated</v>
          </cell>
          <cell r="BK4043" t="str">
            <v>No</v>
          </cell>
          <cell r="BL4043" t="str">
            <v>No</v>
          </cell>
        </row>
        <row r="4044">
          <cell r="AE4044">
            <v>382</v>
          </cell>
          <cell r="AF4044">
            <v>0</v>
          </cell>
          <cell r="AG4044">
            <v>1</v>
          </cell>
          <cell r="AH4044">
            <v>1</v>
          </cell>
          <cell r="AI4044">
            <v>1</v>
          </cell>
          <cell r="AJ4044">
            <v>0</v>
          </cell>
          <cell r="AL4044">
            <v>56</v>
          </cell>
          <cell r="AM4044">
            <v>227</v>
          </cell>
          <cell r="AO4044" t="str">
            <v>D-UE-170033</v>
          </cell>
          <cell r="AP4044">
            <v>3068</v>
          </cell>
          <cell r="AQ4044" t="str">
            <v>WA</v>
          </cell>
          <cell r="AR4044" t="str">
            <v>Puget Sound Energy, Inc.</v>
          </cell>
          <cell r="AT4044" t="str">
            <v>Electric</v>
          </cell>
          <cell r="AU4044">
            <v>42748</v>
          </cell>
          <cell r="AV4044">
            <v>144032.06599999999</v>
          </cell>
          <cell r="AW4044">
            <v>7.74</v>
          </cell>
          <cell r="AX4044">
            <v>9.8000000000000007</v>
          </cell>
          <cell r="AY4044">
            <v>48.5</v>
          </cell>
          <cell r="AZ4044">
            <v>5097747.7700000005</v>
          </cell>
          <cell r="BA4044">
            <v>43074</v>
          </cell>
          <cell r="BB4044">
            <v>106368.556</v>
          </cell>
          <cell r="BC4044">
            <v>7.6</v>
          </cell>
          <cell r="BD4044">
            <v>9.5</v>
          </cell>
          <cell r="BE4044">
            <v>48.5</v>
          </cell>
          <cell r="BF4044">
            <v>42643</v>
          </cell>
          <cell r="BG4044">
            <v>5166534.2719999999</v>
          </cell>
          <cell r="BH4044" t="str">
            <v>Average</v>
          </cell>
          <cell r="BI4044" t="str">
            <v>Vertically Integrated</v>
          </cell>
          <cell r="BJ4044" t="str">
            <v>Settled</v>
          </cell>
          <cell r="BK4044" t="str">
            <v>No</v>
          </cell>
          <cell r="BL4044" t="str">
            <v>No</v>
          </cell>
        </row>
        <row r="4045">
          <cell r="AE4045">
            <v>382</v>
          </cell>
          <cell r="AF4045">
            <v>0</v>
          </cell>
          <cell r="AG4045">
            <v>1</v>
          </cell>
          <cell r="AH4045">
            <v>1</v>
          </cell>
          <cell r="AI4045">
            <v>1</v>
          </cell>
          <cell r="AJ4045">
            <v>1</v>
          </cell>
          <cell r="AL4045">
            <v>56</v>
          </cell>
          <cell r="AM4045">
            <v>227</v>
          </cell>
          <cell r="AO4045" t="str">
            <v>D-UG-170034</v>
          </cell>
          <cell r="AP4045">
            <v>3069</v>
          </cell>
          <cell r="AQ4045" t="str">
            <v>WA</v>
          </cell>
          <cell r="AR4045" t="str">
            <v>Puget Sound Energy, Inc.</v>
          </cell>
          <cell r="AT4045" t="str">
            <v>Natural Gas</v>
          </cell>
          <cell r="AU4045">
            <v>42748</v>
          </cell>
          <cell r="AV4045">
            <v>22812.69</v>
          </cell>
          <cell r="AW4045">
            <v>7.74</v>
          </cell>
          <cell r="AX4045">
            <v>9.8000000000000007</v>
          </cell>
          <cell r="AY4045">
            <v>48.5</v>
          </cell>
          <cell r="AZ4045">
            <v>1760693.6330000001</v>
          </cell>
          <cell r="BA4045">
            <v>43074</v>
          </cell>
          <cell r="BB4045">
            <v>16633.050999999999</v>
          </cell>
          <cell r="BC4045">
            <v>7.6</v>
          </cell>
          <cell r="BD4045">
            <v>9.5</v>
          </cell>
          <cell r="BE4045">
            <v>48.5</v>
          </cell>
          <cell r="BF4045">
            <v>43008</v>
          </cell>
          <cell r="BG4045">
            <v>1765436.9790000001</v>
          </cell>
          <cell r="BH4045" t="str">
            <v>Average</v>
          </cell>
          <cell r="BI4045" t="str">
            <v>Distribution</v>
          </cell>
          <cell r="BJ4045" t="str">
            <v>Settled</v>
          </cell>
          <cell r="BK4045" t="str">
            <v>No</v>
          </cell>
          <cell r="BL4045" t="str">
            <v>No</v>
          </cell>
        </row>
        <row r="4046">
          <cell r="AE4046">
            <v>382</v>
          </cell>
          <cell r="AF4046">
            <v>0</v>
          </cell>
          <cell r="AG4046">
            <v>1</v>
          </cell>
          <cell r="AH4046">
            <v>1</v>
          </cell>
          <cell r="AI4046">
            <v>1</v>
          </cell>
          <cell r="AJ4046">
            <v>0</v>
          </cell>
          <cell r="AL4046">
            <v>56</v>
          </cell>
          <cell r="AM4046">
            <v>227</v>
          </cell>
          <cell r="AO4046" t="str">
            <v>D-UE-170485</v>
          </cell>
          <cell r="AP4046">
            <v>3138</v>
          </cell>
          <cell r="AQ4046" t="str">
            <v>WA</v>
          </cell>
          <cell r="AR4046" t="str">
            <v>Avista Corporation</v>
          </cell>
          <cell r="AT4046" t="str">
            <v>Electric</v>
          </cell>
          <cell r="AU4046">
            <v>42881</v>
          </cell>
          <cell r="AV4046">
            <v>50300</v>
          </cell>
          <cell r="AW4046">
            <v>7.76</v>
          </cell>
          <cell r="AX4046">
            <v>9.9</v>
          </cell>
          <cell r="AY4046">
            <v>50</v>
          </cell>
          <cell r="AZ4046">
            <v>1592165</v>
          </cell>
          <cell r="BA4046">
            <v>43216</v>
          </cell>
          <cell r="BB4046">
            <v>10800</v>
          </cell>
          <cell r="BC4046">
            <v>7.5</v>
          </cell>
          <cell r="BD4046">
            <v>9.5</v>
          </cell>
          <cell r="BE4046">
            <v>48.5</v>
          </cell>
          <cell r="BF4046">
            <v>42735</v>
          </cell>
          <cell r="BG4046">
            <v>1523129</v>
          </cell>
          <cell r="BH4046" t="str">
            <v>Average</v>
          </cell>
          <cell r="BI4046" t="str">
            <v>Vertically Integrated</v>
          </cell>
          <cell r="BJ4046" t="str">
            <v>Fully Litigated</v>
          </cell>
          <cell r="BK4046" t="str">
            <v>No</v>
          </cell>
          <cell r="BL4046" t="str">
            <v>No</v>
          </cell>
        </row>
        <row r="4047">
          <cell r="AE4047">
            <v>382</v>
          </cell>
          <cell r="AF4047">
            <v>0</v>
          </cell>
          <cell r="AG4047">
            <v>1</v>
          </cell>
          <cell r="AH4047">
            <v>1</v>
          </cell>
          <cell r="AI4047">
            <v>1</v>
          </cell>
          <cell r="AJ4047">
            <v>1</v>
          </cell>
          <cell r="AL4047">
            <v>56</v>
          </cell>
          <cell r="AM4047">
            <v>227</v>
          </cell>
          <cell r="AO4047" t="str">
            <v>D-UG-170486</v>
          </cell>
          <cell r="AP4047">
            <v>3139</v>
          </cell>
          <cell r="AQ4047" t="str">
            <v>WA</v>
          </cell>
          <cell r="AR4047" t="str">
            <v>Avista Corporation</v>
          </cell>
          <cell r="AT4047" t="str">
            <v>Natural Gas</v>
          </cell>
          <cell r="AU4047">
            <v>42881</v>
          </cell>
          <cell r="AV4047">
            <v>7600</v>
          </cell>
          <cell r="AW4047">
            <v>7.76</v>
          </cell>
          <cell r="AX4047">
            <v>9.9</v>
          </cell>
          <cell r="AY4047">
            <v>50</v>
          </cell>
          <cell r="AZ4047">
            <v>319539</v>
          </cell>
          <cell r="BA4047">
            <v>43216</v>
          </cell>
          <cell r="BB4047">
            <v>-2100</v>
          </cell>
          <cell r="BC4047">
            <v>7.5</v>
          </cell>
          <cell r="BD4047">
            <v>9.5</v>
          </cell>
          <cell r="BE4047">
            <v>48.5</v>
          </cell>
          <cell r="BF4047">
            <v>42735</v>
          </cell>
          <cell r="BG4047">
            <v>310099</v>
          </cell>
          <cell r="BH4047" t="str">
            <v>Average</v>
          </cell>
          <cell r="BI4047" t="str">
            <v>Distribution</v>
          </cell>
          <cell r="BJ4047" t="str">
            <v>Fully Litigated</v>
          </cell>
          <cell r="BK4047" t="str">
            <v>No</v>
          </cell>
          <cell r="BL4047" t="str">
            <v>No</v>
          </cell>
        </row>
        <row r="4048">
          <cell r="AE4048">
            <v>382</v>
          </cell>
          <cell r="AF4048">
            <v>0</v>
          </cell>
          <cell r="AG4048">
            <v>1</v>
          </cell>
          <cell r="AH4048">
            <v>1</v>
          </cell>
          <cell r="AI4048">
            <v>1</v>
          </cell>
          <cell r="AJ4048">
            <v>1</v>
          </cell>
          <cell r="AL4048">
            <v>56</v>
          </cell>
          <cell r="AM4048">
            <v>227</v>
          </cell>
          <cell r="AO4048" t="str">
            <v>D-UG-170929</v>
          </cell>
          <cell r="AP4048">
            <v>3275</v>
          </cell>
          <cell r="AQ4048" t="str">
            <v>WA</v>
          </cell>
          <cell r="AR4048" t="str">
            <v>Cascade Natural Gas Corporation</v>
          </cell>
          <cell r="AS4048" t="str">
            <v>MDU</v>
          </cell>
          <cell r="AT4048" t="str">
            <v>Natural Gas</v>
          </cell>
          <cell r="AU4048">
            <v>42978</v>
          </cell>
          <cell r="AV4048">
            <v>-1677.2139999999999</v>
          </cell>
          <cell r="AW4048">
            <v>7.6</v>
          </cell>
          <cell r="AX4048">
            <v>9.9</v>
          </cell>
          <cell r="AY4048">
            <v>50</v>
          </cell>
          <cell r="AZ4048">
            <v>311355.995</v>
          </cell>
          <cell r="BA4048">
            <v>43301</v>
          </cell>
          <cell r="BB4048">
            <v>-2919.3650000000002</v>
          </cell>
          <cell r="BC4048">
            <v>7.31</v>
          </cell>
          <cell r="BD4048">
            <v>9.4</v>
          </cell>
          <cell r="BE4048">
            <v>49</v>
          </cell>
          <cell r="BF4048">
            <v>42735</v>
          </cell>
          <cell r="BG4048">
            <v>280726.62800000003</v>
          </cell>
          <cell r="BH4048" t="str">
            <v>Average</v>
          </cell>
          <cell r="BI4048" t="str">
            <v>Distribution</v>
          </cell>
          <cell r="BJ4048" t="str">
            <v>Settled</v>
          </cell>
          <cell r="BK4048" t="str">
            <v>No</v>
          </cell>
          <cell r="BL4048" t="str">
            <v>No</v>
          </cell>
        </row>
        <row r="4049">
          <cell r="AE4049">
            <v>382</v>
          </cell>
          <cell r="AF4049">
            <v>1</v>
          </cell>
          <cell r="AG4049">
            <v>1</v>
          </cell>
          <cell r="AH4049">
            <v>1</v>
          </cell>
          <cell r="AI4049">
            <v>1</v>
          </cell>
          <cell r="AJ4049">
            <v>0</v>
          </cell>
          <cell r="AL4049">
            <v>56</v>
          </cell>
          <cell r="AM4049">
            <v>227</v>
          </cell>
          <cell r="AO4049" t="str">
            <v>D-UE-180899</v>
          </cell>
          <cell r="AP4049">
            <v>3413</v>
          </cell>
          <cell r="AQ4049" t="str">
            <v>WA</v>
          </cell>
          <cell r="AR4049" t="str">
            <v>Puget Sound Energy, Inc.</v>
          </cell>
          <cell r="AT4049" t="str">
            <v>Electric</v>
          </cell>
          <cell r="AU4049">
            <v>43411</v>
          </cell>
          <cell r="AV4049">
            <v>18850.552</v>
          </cell>
          <cell r="AW4049" t="str">
            <v>NA</v>
          </cell>
          <cell r="AX4049" t="str">
            <v>NA</v>
          </cell>
          <cell r="AY4049" t="str">
            <v>NA</v>
          </cell>
          <cell r="AZ4049">
            <v>5101822.3559999997</v>
          </cell>
          <cell r="BA4049">
            <v>43517</v>
          </cell>
          <cell r="BB4049">
            <v>0</v>
          </cell>
          <cell r="BC4049" t="str">
            <v>NA</v>
          </cell>
          <cell r="BD4049" t="str">
            <v>NA</v>
          </cell>
          <cell r="BE4049" t="str">
            <v>NA</v>
          </cell>
          <cell r="BF4049">
            <v>43281</v>
          </cell>
          <cell r="BG4049" t="str">
            <v>NA</v>
          </cell>
          <cell r="BH4049" t="str">
            <v>Year-end</v>
          </cell>
          <cell r="BI4049" t="str">
            <v>Vertically Integrated</v>
          </cell>
          <cell r="BJ4049" t="str">
            <v>Settled</v>
          </cell>
          <cell r="BK4049" t="str">
            <v>No</v>
          </cell>
          <cell r="BL4049" t="str">
            <v>No</v>
          </cell>
        </row>
        <row r="4050">
          <cell r="AE4050">
            <v>383</v>
          </cell>
          <cell r="AF4050">
            <v>1</v>
          </cell>
          <cell r="AG4050">
            <v>1</v>
          </cell>
          <cell r="AH4050">
            <v>1</v>
          </cell>
          <cell r="AI4050">
            <v>1</v>
          </cell>
          <cell r="AJ4050">
            <v>1</v>
          </cell>
          <cell r="AL4050">
            <v>56</v>
          </cell>
          <cell r="AM4050">
            <v>227</v>
          </cell>
          <cell r="AO4050" t="str">
            <v>D-UG-180900</v>
          </cell>
          <cell r="AP4050">
            <v>3414</v>
          </cell>
          <cell r="AQ4050" t="str">
            <v>WA</v>
          </cell>
          <cell r="AR4050" t="str">
            <v>Puget Sound Energy, Inc.</v>
          </cell>
          <cell r="AT4050" t="str">
            <v>Natural Gas</v>
          </cell>
          <cell r="AU4050">
            <v>43411</v>
          </cell>
          <cell r="AV4050">
            <v>21660.994999999999</v>
          </cell>
          <cell r="AW4050" t="str">
            <v>NA</v>
          </cell>
          <cell r="AX4050" t="str">
            <v>NA</v>
          </cell>
          <cell r="AY4050" t="str">
            <v>NA</v>
          </cell>
          <cell r="AZ4050">
            <v>1863536.608</v>
          </cell>
          <cell r="BA4050">
            <v>43517</v>
          </cell>
          <cell r="BB4050">
            <v>21500</v>
          </cell>
          <cell r="BC4050" t="str">
            <v>NA</v>
          </cell>
          <cell r="BD4050" t="str">
            <v>NA</v>
          </cell>
          <cell r="BE4050" t="str">
            <v>NA</v>
          </cell>
          <cell r="BF4050">
            <v>43281</v>
          </cell>
          <cell r="BG4050" t="str">
            <v>NA</v>
          </cell>
          <cell r="BH4050" t="str">
            <v>Year-end</v>
          </cell>
          <cell r="BI4050" t="str">
            <v>Distribution</v>
          </cell>
          <cell r="BJ4050" t="str">
            <v>Settled</v>
          </cell>
          <cell r="BK4050" t="str">
            <v>No</v>
          </cell>
          <cell r="BL4050" t="str">
            <v>No</v>
          </cell>
        </row>
        <row r="4051">
          <cell r="AE4051">
            <v>384</v>
          </cell>
          <cell r="AF4051">
            <v>1</v>
          </cell>
          <cell r="AG4051">
            <v>1</v>
          </cell>
          <cell r="AH4051">
            <v>1</v>
          </cell>
          <cell r="AI4051">
            <v>1</v>
          </cell>
          <cell r="AJ4051">
            <v>1</v>
          </cell>
          <cell r="AL4051">
            <v>56</v>
          </cell>
          <cell r="AM4051">
            <v>227</v>
          </cell>
          <cell r="AO4051" t="str">
            <v>D-UG-181053</v>
          </cell>
          <cell r="AP4051">
            <v>3421</v>
          </cell>
          <cell r="AQ4051" t="str">
            <v>WA</v>
          </cell>
          <cell r="AR4051" t="str">
            <v>Northwest Natural Gas Company</v>
          </cell>
          <cell r="AS4051" t="str">
            <v>NWN</v>
          </cell>
          <cell r="AT4051" t="str">
            <v>Natural Gas</v>
          </cell>
          <cell r="AU4051">
            <v>43465</v>
          </cell>
          <cell r="AV4051">
            <v>8312.0439999999999</v>
          </cell>
          <cell r="AW4051">
            <v>7.63</v>
          </cell>
          <cell r="AX4051">
            <v>10.3</v>
          </cell>
          <cell r="AY4051">
            <v>49.5</v>
          </cell>
          <cell r="AZ4051">
            <v>186478.943</v>
          </cell>
          <cell r="BA4051">
            <v>43759</v>
          </cell>
          <cell r="BB4051">
            <v>5138.5309999999999</v>
          </cell>
          <cell r="BC4051">
            <v>7.16</v>
          </cell>
          <cell r="BD4051">
            <v>9.4</v>
          </cell>
          <cell r="BE4051">
            <v>49</v>
          </cell>
          <cell r="BF4051">
            <v>43373</v>
          </cell>
          <cell r="BG4051">
            <v>173749.62100000001</v>
          </cell>
          <cell r="BH4051" t="str">
            <v>Average</v>
          </cell>
          <cell r="BI4051" t="str">
            <v>Distribution</v>
          </cell>
          <cell r="BJ4051" t="str">
            <v>Settled</v>
          </cell>
          <cell r="BK4051" t="str">
            <v>No</v>
          </cell>
          <cell r="BL4051" t="str">
            <v>No</v>
          </cell>
        </row>
        <row r="4052">
          <cell r="AE4052">
            <v>385</v>
          </cell>
          <cell r="AF4052">
            <v>1</v>
          </cell>
          <cell r="AG4052">
            <v>1</v>
          </cell>
          <cell r="AH4052">
            <v>1</v>
          </cell>
          <cell r="AI4052">
            <v>1</v>
          </cell>
          <cell r="AJ4052">
            <v>1</v>
          </cell>
          <cell r="AL4052">
            <v>56</v>
          </cell>
          <cell r="AM4052">
            <v>227</v>
          </cell>
          <cell r="AO4052" t="str">
            <v>D-UG-190210</v>
          </cell>
          <cell r="AP4052">
            <v>3461</v>
          </cell>
          <cell r="AQ4052" t="str">
            <v>WA</v>
          </cell>
          <cell r="AR4052" t="str">
            <v>Cascade Natural Gas Corporation</v>
          </cell>
          <cell r="AS4052" t="str">
            <v>MDU</v>
          </cell>
          <cell r="AT4052" t="str">
            <v>Natural Gas</v>
          </cell>
          <cell r="AU4052">
            <v>43553</v>
          </cell>
          <cell r="AV4052">
            <v>12708.529</v>
          </cell>
          <cell r="AW4052">
            <v>7.73</v>
          </cell>
          <cell r="AX4052">
            <v>10.3</v>
          </cell>
          <cell r="AY4052">
            <v>50</v>
          </cell>
          <cell r="AZ4052">
            <v>405155.11900000001</v>
          </cell>
          <cell r="BA4052">
            <v>43864</v>
          </cell>
          <cell r="BB4052">
            <v>6500</v>
          </cell>
          <cell r="BC4052">
            <v>7.24</v>
          </cell>
          <cell r="BD4052">
            <v>9.4</v>
          </cell>
          <cell r="BE4052">
            <v>49.1</v>
          </cell>
          <cell r="BF4052">
            <v>43465</v>
          </cell>
          <cell r="BG4052" t="str">
            <v>NA</v>
          </cell>
          <cell r="BI4052" t="str">
            <v>Distribution</v>
          </cell>
          <cell r="BJ4052" t="str">
            <v>Settled</v>
          </cell>
          <cell r="BK4052" t="str">
            <v>No</v>
          </cell>
          <cell r="BL4052" t="str">
            <v>No</v>
          </cell>
        </row>
        <row r="4053">
          <cell r="AE4053">
            <v>385</v>
          </cell>
          <cell r="AF4053">
            <v>1</v>
          </cell>
          <cell r="AG4053">
            <v>1</v>
          </cell>
          <cell r="AH4053">
            <v>1</v>
          </cell>
          <cell r="AI4053">
            <v>1</v>
          </cell>
          <cell r="AJ4053">
            <v>0</v>
          </cell>
          <cell r="AL4053">
            <v>56</v>
          </cell>
          <cell r="AM4053">
            <v>227</v>
          </cell>
          <cell r="AO4053" t="str">
            <v>D-UE-190334</v>
          </cell>
          <cell r="AP4053">
            <v>3478</v>
          </cell>
          <cell r="AQ4053" t="str">
            <v>WA</v>
          </cell>
          <cell r="AR4053" t="str">
            <v>Avista Corporation</v>
          </cell>
          <cell r="AT4053" t="str">
            <v>Electric</v>
          </cell>
          <cell r="AU4053">
            <v>43585</v>
          </cell>
          <cell r="AV4053">
            <v>45775</v>
          </cell>
          <cell r="AW4053">
            <v>7.52</v>
          </cell>
          <cell r="AX4053">
            <v>9.9</v>
          </cell>
          <cell r="AY4053">
            <v>50</v>
          </cell>
          <cell r="AZ4053">
            <v>1708298</v>
          </cell>
          <cell r="BA4053">
            <v>43915</v>
          </cell>
          <cell r="BB4053">
            <v>28500</v>
          </cell>
          <cell r="BC4053">
            <v>7.21</v>
          </cell>
          <cell r="BD4053">
            <v>9.4</v>
          </cell>
          <cell r="BE4053">
            <v>48.5</v>
          </cell>
          <cell r="BF4053">
            <v>43465</v>
          </cell>
          <cell r="BG4053" t="str">
            <v>NA</v>
          </cell>
          <cell r="BI4053" t="str">
            <v>Vertically Integrated</v>
          </cell>
          <cell r="BJ4053" t="str">
            <v>Settled</v>
          </cell>
          <cell r="BK4053" t="str">
            <v>No</v>
          </cell>
          <cell r="BL4053" t="str">
            <v>No</v>
          </cell>
        </row>
        <row r="4054">
          <cell r="AE4054">
            <v>386</v>
          </cell>
          <cell r="AF4054">
            <v>1</v>
          </cell>
          <cell r="AG4054">
            <v>1</v>
          </cell>
          <cell r="AH4054">
            <v>1</v>
          </cell>
          <cell r="AI4054">
            <v>1</v>
          </cell>
          <cell r="AJ4054">
            <v>1</v>
          </cell>
          <cell r="AL4054">
            <v>56</v>
          </cell>
          <cell r="AM4054">
            <v>227</v>
          </cell>
          <cell r="AO4054" t="str">
            <v>D-UG-190335</v>
          </cell>
          <cell r="AP4054">
            <v>3480</v>
          </cell>
          <cell r="AQ4054" t="str">
            <v>WA</v>
          </cell>
          <cell r="AR4054" t="str">
            <v>Avista Corporation</v>
          </cell>
          <cell r="AT4054" t="str">
            <v>Natural Gas</v>
          </cell>
          <cell r="AU4054">
            <v>43585</v>
          </cell>
          <cell r="AV4054">
            <v>12935</v>
          </cell>
          <cell r="AW4054">
            <v>7.52</v>
          </cell>
          <cell r="AX4054">
            <v>9.9</v>
          </cell>
          <cell r="AY4054">
            <v>50</v>
          </cell>
          <cell r="AZ4054">
            <v>398990</v>
          </cell>
          <cell r="BA4054">
            <v>43915</v>
          </cell>
          <cell r="BB4054">
            <v>8000</v>
          </cell>
          <cell r="BC4054">
            <v>7.21</v>
          </cell>
          <cell r="BD4054">
            <v>9.4</v>
          </cell>
          <cell r="BE4054">
            <v>48.5</v>
          </cell>
          <cell r="BF4054">
            <v>43465</v>
          </cell>
          <cell r="BG4054" t="str">
            <v>NA</v>
          </cell>
          <cell r="BI4054" t="str">
            <v>Distribution</v>
          </cell>
          <cell r="BJ4054" t="str">
            <v>Settled</v>
          </cell>
          <cell r="BK4054" t="str">
            <v>No</v>
          </cell>
          <cell r="BL4054" t="str">
            <v>No</v>
          </cell>
        </row>
        <row r="4055">
          <cell r="AE4055">
            <v>386</v>
          </cell>
          <cell r="AF4055">
            <v>1</v>
          </cell>
          <cell r="AG4055">
            <v>1</v>
          </cell>
          <cell r="AH4055">
            <v>1</v>
          </cell>
          <cell r="AI4055">
            <v>1</v>
          </cell>
          <cell r="AJ4055">
            <v>0</v>
          </cell>
          <cell r="AL4055">
            <v>56</v>
          </cell>
          <cell r="AM4055">
            <v>227</v>
          </cell>
          <cell r="AO4055" t="str">
            <v>D-UE-190529</v>
          </cell>
          <cell r="AP4055">
            <v>3534</v>
          </cell>
          <cell r="AQ4055" t="str">
            <v>WA</v>
          </cell>
          <cell r="AR4055" t="str">
            <v>Puget Sound Energy, Inc.</v>
          </cell>
          <cell r="AT4055" t="str">
            <v>Electric</v>
          </cell>
          <cell r="AU4055">
            <v>43636</v>
          </cell>
          <cell r="AV4055">
            <v>138402.90700000001</v>
          </cell>
          <cell r="AW4055">
            <v>7.48</v>
          </cell>
          <cell r="AX4055">
            <v>9.5</v>
          </cell>
          <cell r="AY4055">
            <v>48.5</v>
          </cell>
          <cell r="AZ4055">
            <v>5436017.7819999997</v>
          </cell>
          <cell r="BA4055">
            <v>44020</v>
          </cell>
          <cell r="BB4055">
            <v>59597.457999999999</v>
          </cell>
          <cell r="BC4055">
            <v>7.39</v>
          </cell>
          <cell r="BD4055">
            <v>9.4</v>
          </cell>
          <cell r="BE4055">
            <v>48.5</v>
          </cell>
          <cell r="BF4055">
            <v>43465</v>
          </cell>
          <cell r="BG4055">
            <v>5433449.0530000003</v>
          </cell>
          <cell r="BH4055" t="str">
            <v>Year-end</v>
          </cell>
          <cell r="BI4055" t="str">
            <v>Vertically Integrated</v>
          </cell>
          <cell r="BJ4055" t="str">
            <v>Fully Litigated</v>
          </cell>
          <cell r="BK4055" t="str">
            <v>No</v>
          </cell>
          <cell r="BL4055" t="str">
            <v>No</v>
          </cell>
        </row>
        <row r="4056">
          <cell r="AE4056">
            <v>387</v>
          </cell>
          <cell r="AF4056">
            <v>1</v>
          </cell>
          <cell r="AG4056">
            <v>1</v>
          </cell>
          <cell r="AH4056">
            <v>1</v>
          </cell>
          <cell r="AI4056">
            <v>1</v>
          </cell>
          <cell r="AJ4056">
            <v>1</v>
          </cell>
          <cell r="AL4056">
            <v>56</v>
          </cell>
          <cell r="AM4056">
            <v>227</v>
          </cell>
          <cell r="AO4056" t="str">
            <v>D-UG-190530</v>
          </cell>
          <cell r="AP4056">
            <v>3535</v>
          </cell>
          <cell r="AQ4056" t="str">
            <v>WA</v>
          </cell>
          <cell r="AR4056" t="str">
            <v>Puget Sound Energy, Inc.</v>
          </cell>
          <cell r="AT4056" t="str">
            <v>Natural Gas</v>
          </cell>
          <cell r="AU4056">
            <v>43636</v>
          </cell>
          <cell r="AV4056">
            <v>65472.810000000005</v>
          </cell>
          <cell r="AW4056">
            <v>7.48</v>
          </cell>
          <cell r="AX4056">
            <v>9.5</v>
          </cell>
          <cell r="AY4056">
            <v>48.5</v>
          </cell>
          <cell r="AZ4056">
            <v>2113443.2489999998</v>
          </cell>
          <cell r="BA4056">
            <v>44020</v>
          </cell>
          <cell r="BB4056">
            <v>42930.734000000004</v>
          </cell>
          <cell r="BC4056">
            <v>7.39</v>
          </cell>
          <cell r="BD4056">
            <v>9.4</v>
          </cell>
          <cell r="BE4056">
            <v>48.5</v>
          </cell>
          <cell r="BF4056">
            <v>43465</v>
          </cell>
          <cell r="BG4056">
            <v>2089020.5760000001</v>
          </cell>
          <cell r="BH4056" t="str">
            <v>Year-end</v>
          </cell>
          <cell r="BI4056" t="str">
            <v>Distribution</v>
          </cell>
          <cell r="BJ4056" t="str">
            <v>Fully Litigated</v>
          </cell>
          <cell r="BK4056" t="str">
            <v>No</v>
          </cell>
          <cell r="BL4056" t="str">
            <v>No</v>
          </cell>
        </row>
        <row r="4057">
          <cell r="AE4057">
            <v>387</v>
          </cell>
          <cell r="AF4057">
            <v>1</v>
          </cell>
          <cell r="AG4057">
            <v>1</v>
          </cell>
          <cell r="AH4057">
            <v>1</v>
          </cell>
          <cell r="AI4057">
            <v>1</v>
          </cell>
          <cell r="AJ4057">
            <v>0</v>
          </cell>
          <cell r="AL4057">
            <v>56</v>
          </cell>
          <cell r="AM4057">
            <v>227</v>
          </cell>
          <cell r="AO4057" t="str">
            <v>D-UE-191024</v>
          </cell>
          <cell r="AP4057">
            <v>3611</v>
          </cell>
          <cell r="AQ4057" t="str">
            <v>WA</v>
          </cell>
          <cell r="AR4057" t="str">
            <v>PacifiCorp</v>
          </cell>
          <cell r="AS4057" t="str">
            <v>BRK.A</v>
          </cell>
          <cell r="AT4057" t="str">
            <v>Electric</v>
          </cell>
          <cell r="AU4057">
            <v>43812</v>
          </cell>
          <cell r="AV4057">
            <v>29786.938000000002</v>
          </cell>
          <cell r="AW4057">
            <v>7.69</v>
          </cell>
          <cell r="AX4057">
            <v>10.199999999999999</v>
          </cell>
          <cell r="AY4057">
            <v>52.55</v>
          </cell>
          <cell r="AZ4057">
            <v>1015974.208</v>
          </cell>
          <cell r="BA4057">
            <v>44179</v>
          </cell>
          <cell r="BB4057">
            <v>-210</v>
          </cell>
          <cell r="BC4057">
            <v>7.17</v>
          </cell>
          <cell r="BD4057">
            <v>9.5</v>
          </cell>
          <cell r="BE4057">
            <v>49.1</v>
          </cell>
          <cell r="BF4057">
            <v>43646</v>
          </cell>
          <cell r="BG4057" t="str">
            <v>NA</v>
          </cell>
          <cell r="BI4057" t="str">
            <v>Vertically Integrated</v>
          </cell>
          <cell r="BJ4057" t="str">
            <v>Settled</v>
          </cell>
          <cell r="BK4057" t="str">
            <v>No</v>
          </cell>
          <cell r="BL4057" t="str">
            <v>No</v>
          </cell>
        </row>
        <row r="4058">
          <cell r="AE4058">
            <v>388</v>
          </cell>
          <cell r="AF4058">
            <v>1</v>
          </cell>
          <cell r="AG4058">
            <v>1</v>
          </cell>
          <cell r="AH4058">
            <v>1</v>
          </cell>
          <cell r="AI4058">
            <v>1</v>
          </cell>
          <cell r="AJ4058">
            <v>1</v>
          </cell>
          <cell r="AL4058">
            <v>56</v>
          </cell>
          <cell r="AM4058">
            <v>227</v>
          </cell>
          <cell r="AO4058" t="str">
            <v>D-UG-200568</v>
          </cell>
          <cell r="AP4058">
            <v>3686</v>
          </cell>
          <cell r="AQ4058" t="str">
            <v>WA</v>
          </cell>
          <cell r="AR4058" t="str">
            <v>Cascade Natural Gas Corporation</v>
          </cell>
          <cell r="AS4058" t="str">
            <v>MDU</v>
          </cell>
          <cell r="AT4058" t="str">
            <v>Natural Gas</v>
          </cell>
          <cell r="AU4058">
            <v>44001</v>
          </cell>
          <cell r="AV4058">
            <v>7393.21</v>
          </cell>
          <cell r="AW4058">
            <v>7.22</v>
          </cell>
          <cell r="AX4058">
            <v>9.8000000000000007</v>
          </cell>
          <cell r="AY4058">
            <v>50.4</v>
          </cell>
          <cell r="AZ4058">
            <v>451938.99</v>
          </cell>
          <cell r="BA4058">
            <v>44334</v>
          </cell>
          <cell r="BB4058">
            <v>-390.56299999999999</v>
          </cell>
          <cell r="BC4058">
            <v>6.95</v>
          </cell>
          <cell r="BD4058">
            <v>9.4</v>
          </cell>
          <cell r="BE4058">
            <v>49.1</v>
          </cell>
          <cell r="BF4058">
            <v>43830</v>
          </cell>
          <cell r="BG4058">
            <v>409282.45299999998</v>
          </cell>
          <cell r="BH4058" t="str">
            <v>Year-end</v>
          </cell>
          <cell r="BI4058" t="str">
            <v>Distribution</v>
          </cell>
          <cell r="BJ4058" t="str">
            <v>Fully Litigated</v>
          </cell>
          <cell r="BK4058" t="str">
            <v>No</v>
          </cell>
          <cell r="BL4058" t="str">
            <v>No</v>
          </cell>
        </row>
        <row r="4059">
          <cell r="AE4059">
            <v>388</v>
          </cell>
          <cell r="AF4059">
            <v>1</v>
          </cell>
          <cell r="AG4059">
            <v>1</v>
          </cell>
          <cell r="AH4059">
            <v>1</v>
          </cell>
          <cell r="AI4059">
            <v>1</v>
          </cell>
          <cell r="AJ4059">
            <v>0</v>
          </cell>
          <cell r="AL4059">
            <v>56</v>
          </cell>
          <cell r="AM4059">
            <v>227</v>
          </cell>
          <cell r="AO4059" t="str">
            <v>D-UE-200900</v>
          </cell>
          <cell r="AP4059">
            <v>3721</v>
          </cell>
          <cell r="AQ4059" t="str">
            <v>WA</v>
          </cell>
          <cell r="AR4059" t="str">
            <v>Avista Corporation</v>
          </cell>
          <cell r="AT4059" t="str">
            <v>Electric</v>
          </cell>
          <cell r="AU4059">
            <v>44134</v>
          </cell>
          <cell r="AV4059">
            <v>28546</v>
          </cell>
          <cell r="AW4059">
            <v>7.43</v>
          </cell>
          <cell r="AX4059">
            <v>9.9</v>
          </cell>
          <cell r="AY4059">
            <v>50</v>
          </cell>
          <cell r="AZ4059">
            <v>1860606</v>
          </cell>
          <cell r="BA4059">
            <v>44466</v>
          </cell>
          <cell r="BB4059">
            <v>13578</v>
          </cell>
          <cell r="BC4059">
            <v>7.12</v>
          </cell>
          <cell r="BD4059">
            <v>9.4</v>
          </cell>
          <cell r="BE4059">
            <v>48.5</v>
          </cell>
          <cell r="BF4059">
            <v>43830</v>
          </cell>
          <cell r="BG4059">
            <v>1854120</v>
          </cell>
          <cell r="BH4059" t="str">
            <v>Average</v>
          </cell>
          <cell r="BI4059" t="str">
            <v>Vertically Integrated</v>
          </cell>
          <cell r="BJ4059" t="str">
            <v>Settled</v>
          </cell>
          <cell r="BK4059" t="str">
            <v>No</v>
          </cell>
          <cell r="BL4059" t="str">
            <v>No</v>
          </cell>
        </row>
        <row r="4060">
          <cell r="AE4060">
            <v>389</v>
          </cell>
          <cell r="AF4060">
            <v>1</v>
          </cell>
          <cell r="AG4060">
            <v>1</v>
          </cell>
          <cell r="AH4060">
            <v>1</v>
          </cell>
          <cell r="AI4060">
            <v>1</v>
          </cell>
          <cell r="AJ4060">
            <v>1</v>
          </cell>
          <cell r="AL4060">
            <v>56</v>
          </cell>
          <cell r="AM4060">
            <v>227</v>
          </cell>
          <cell r="AO4060" t="str">
            <v>D-UG-200901</v>
          </cell>
          <cell r="AP4060">
            <v>3722</v>
          </cell>
          <cell r="AQ4060" t="str">
            <v>WA</v>
          </cell>
          <cell r="AR4060" t="str">
            <v>Avista Corporation</v>
          </cell>
          <cell r="AT4060" t="str">
            <v>Natural Gas</v>
          </cell>
          <cell r="AU4060">
            <v>44134</v>
          </cell>
          <cell r="AV4060">
            <v>10666</v>
          </cell>
          <cell r="AW4060">
            <v>7.43</v>
          </cell>
          <cell r="AX4060">
            <v>9.9</v>
          </cell>
          <cell r="AY4060">
            <v>50</v>
          </cell>
          <cell r="AZ4060">
            <v>441923</v>
          </cell>
          <cell r="BA4060">
            <v>44466</v>
          </cell>
          <cell r="BB4060">
            <v>8078</v>
          </cell>
          <cell r="BC4060">
            <v>7.12</v>
          </cell>
          <cell r="BD4060">
            <v>9.4</v>
          </cell>
          <cell r="BE4060">
            <v>48.5</v>
          </cell>
          <cell r="BF4060">
            <v>43830</v>
          </cell>
          <cell r="BG4060">
            <v>441923</v>
          </cell>
          <cell r="BH4060" t="str">
            <v>Average</v>
          </cell>
          <cell r="BI4060" t="str">
            <v>Distribution</v>
          </cell>
          <cell r="BJ4060" t="str">
            <v>Settled</v>
          </cell>
          <cell r="BK4060" t="str">
            <v>No</v>
          </cell>
          <cell r="BL4060" t="str">
            <v>No</v>
          </cell>
        </row>
        <row r="4061">
          <cell r="AE4061">
            <v>390</v>
          </cell>
          <cell r="AF4061">
            <v>1</v>
          </cell>
          <cell r="AG4061">
            <v>1</v>
          </cell>
          <cell r="AH4061">
            <v>1</v>
          </cell>
          <cell r="AI4061">
            <v>1</v>
          </cell>
          <cell r="AJ4061">
            <v>1</v>
          </cell>
          <cell r="AL4061">
            <v>56</v>
          </cell>
          <cell r="AM4061">
            <v>227</v>
          </cell>
          <cell r="AO4061" t="str">
            <v>D-UG-200994</v>
          </cell>
          <cell r="AP4061">
            <v>3750</v>
          </cell>
          <cell r="AQ4061" t="str">
            <v>WA</v>
          </cell>
          <cell r="AR4061" t="str">
            <v>Northwest Natural Gas Company</v>
          </cell>
          <cell r="AS4061" t="str">
            <v>NWN</v>
          </cell>
          <cell r="AT4061" t="str">
            <v>Natural Gas</v>
          </cell>
          <cell r="AU4061">
            <v>44183</v>
          </cell>
          <cell r="AV4061">
            <v>9405.9259999999995</v>
          </cell>
          <cell r="AW4061">
            <v>6.91</v>
          </cell>
          <cell r="AX4061">
            <v>9.4</v>
          </cell>
          <cell r="AY4061">
            <v>49</v>
          </cell>
          <cell r="AZ4061">
            <v>247287.451</v>
          </cell>
          <cell r="BA4061">
            <v>44490</v>
          </cell>
          <cell r="BB4061">
            <v>8000</v>
          </cell>
          <cell r="BC4061">
            <v>6.81</v>
          </cell>
          <cell r="BD4061" t="str">
            <v>NA</v>
          </cell>
          <cell r="BE4061" t="str">
            <v>NA</v>
          </cell>
          <cell r="BG4061" t="str">
            <v>NA</v>
          </cell>
          <cell r="BI4061" t="str">
            <v>Distribution</v>
          </cell>
          <cell r="BJ4061" t="str">
            <v>Settled</v>
          </cell>
          <cell r="BK4061" t="str">
            <v>Yes</v>
          </cell>
          <cell r="BL4061" t="str">
            <v>No</v>
          </cell>
        </row>
        <row r="4062">
          <cell r="AE4062">
            <v>391</v>
          </cell>
          <cell r="AF4062">
            <v>1</v>
          </cell>
          <cell r="AG4062">
            <v>1</v>
          </cell>
          <cell r="AH4062">
            <v>1</v>
          </cell>
          <cell r="AI4062">
            <v>1</v>
          </cell>
          <cell r="AJ4062">
            <v>1</v>
          </cell>
          <cell r="AL4062">
            <v>56</v>
          </cell>
          <cell r="AM4062">
            <v>227</v>
          </cell>
          <cell r="AO4062" t="str">
            <v>D-UG-210755</v>
          </cell>
          <cell r="AP4062">
            <v>3897</v>
          </cell>
          <cell r="AQ4062" t="str">
            <v>WA</v>
          </cell>
          <cell r="AR4062" t="str">
            <v>Cascade Natural Gas Corporation</v>
          </cell>
          <cell r="AS4062" t="str">
            <v>MDU</v>
          </cell>
          <cell r="AT4062" t="str">
            <v>Natural Gas</v>
          </cell>
          <cell r="AU4062">
            <v>44469</v>
          </cell>
          <cell r="AV4062">
            <v>13698.76</v>
          </cell>
          <cell r="AW4062">
            <v>6.93</v>
          </cell>
          <cell r="AX4062">
            <v>9.4</v>
          </cell>
          <cell r="AY4062">
            <v>49.1</v>
          </cell>
          <cell r="AZ4062">
            <v>470565.77500000002</v>
          </cell>
          <cell r="BA4062">
            <v>44796</v>
          </cell>
          <cell r="BB4062">
            <v>7188.9000000000005</v>
          </cell>
          <cell r="BC4062">
            <v>6.85</v>
          </cell>
          <cell r="BD4062">
            <v>9.4</v>
          </cell>
          <cell r="BE4062">
            <v>47</v>
          </cell>
          <cell r="BF4062">
            <v>44196</v>
          </cell>
          <cell r="BG4062">
            <v>470412.30599999998</v>
          </cell>
          <cell r="BH4062" t="str">
            <v>Year-end</v>
          </cell>
          <cell r="BI4062" t="str">
            <v>Distribution</v>
          </cell>
          <cell r="BJ4062" t="str">
            <v>Settled</v>
          </cell>
          <cell r="BK4062" t="str">
            <v>No</v>
          </cell>
          <cell r="BL4062" t="str">
            <v>No</v>
          </cell>
        </row>
        <row r="4063">
          <cell r="AE4063">
            <v>391</v>
          </cell>
          <cell r="AF4063">
            <v>1</v>
          </cell>
          <cell r="AG4063">
            <v>1</v>
          </cell>
          <cell r="AH4063">
            <v>1</v>
          </cell>
          <cell r="AI4063">
            <v>1</v>
          </cell>
          <cell r="AJ4063">
            <v>0</v>
          </cell>
          <cell r="AL4063">
            <v>56</v>
          </cell>
          <cell r="AM4063">
            <v>227</v>
          </cell>
          <cell r="AO4063" t="str">
            <v>D-UE-220053</v>
          </cell>
          <cell r="AP4063">
            <v>3941</v>
          </cell>
          <cell r="AQ4063" t="str">
            <v>WA</v>
          </cell>
          <cell r="AR4063" t="str">
            <v>Avista Corporation</v>
          </cell>
          <cell r="AT4063" t="str">
            <v>Electric</v>
          </cell>
          <cell r="AU4063">
            <v>44582</v>
          </cell>
          <cell r="AV4063">
            <v>52852</v>
          </cell>
          <cell r="AW4063">
            <v>7.31</v>
          </cell>
          <cell r="AX4063">
            <v>10.25</v>
          </cell>
          <cell r="AY4063">
            <v>48.5</v>
          </cell>
          <cell r="AZ4063">
            <v>2045845</v>
          </cell>
          <cell r="BA4063">
            <v>44907</v>
          </cell>
          <cell r="BB4063">
            <v>38000</v>
          </cell>
          <cell r="BC4063">
            <v>7.03</v>
          </cell>
          <cell r="BD4063" t="str">
            <v>NA</v>
          </cell>
          <cell r="BE4063" t="str">
            <v>NA</v>
          </cell>
          <cell r="BG4063">
            <v>1984033</v>
          </cell>
          <cell r="BI4063" t="str">
            <v>Vertically Integrated</v>
          </cell>
          <cell r="BJ4063" t="str">
            <v>Settled</v>
          </cell>
          <cell r="BK4063" t="str">
            <v>Yes</v>
          </cell>
          <cell r="BL4063" t="str">
            <v>No</v>
          </cell>
        </row>
        <row r="4064">
          <cell r="AE4064">
            <v>392</v>
          </cell>
          <cell r="AF4064">
            <v>1</v>
          </cell>
          <cell r="AG4064">
            <v>1</v>
          </cell>
          <cell r="AH4064">
            <v>1</v>
          </cell>
          <cell r="AI4064">
            <v>1</v>
          </cell>
          <cell r="AJ4064">
            <v>1</v>
          </cell>
          <cell r="AL4064">
            <v>56</v>
          </cell>
          <cell r="AM4064">
            <v>227</v>
          </cell>
          <cell r="AO4064" t="str">
            <v>D-UG-220054</v>
          </cell>
          <cell r="AP4064">
            <v>3942</v>
          </cell>
          <cell r="AQ4064" t="str">
            <v>WA</v>
          </cell>
          <cell r="AR4064" t="str">
            <v>Avista Corporation</v>
          </cell>
          <cell r="AT4064" t="str">
            <v>Natural Gas</v>
          </cell>
          <cell r="AU4064">
            <v>44582</v>
          </cell>
          <cell r="AV4064">
            <v>10922</v>
          </cell>
          <cell r="AW4064">
            <v>7.31</v>
          </cell>
          <cell r="AX4064">
            <v>10.25</v>
          </cell>
          <cell r="AY4064">
            <v>48.5</v>
          </cell>
          <cell r="AZ4064">
            <v>514942</v>
          </cell>
          <cell r="BA4064">
            <v>44907</v>
          </cell>
          <cell r="BB4064">
            <v>7500</v>
          </cell>
          <cell r="BC4064">
            <v>7.03</v>
          </cell>
          <cell r="BD4064" t="str">
            <v>NA</v>
          </cell>
          <cell r="BE4064" t="str">
            <v>NA</v>
          </cell>
          <cell r="BG4064">
            <v>510148</v>
          </cell>
          <cell r="BI4064" t="str">
            <v>Distribution</v>
          </cell>
          <cell r="BJ4064" t="str">
            <v>Settled</v>
          </cell>
          <cell r="BK4064" t="str">
            <v>Yes</v>
          </cell>
          <cell r="BL4064" t="str">
            <v>No</v>
          </cell>
        </row>
        <row r="4065">
          <cell r="AE4065">
            <v>392</v>
          </cell>
          <cell r="AF4065">
            <v>1</v>
          </cell>
          <cell r="AG4065">
            <v>1</v>
          </cell>
          <cell r="AH4065">
            <v>1</v>
          </cell>
          <cell r="AI4065">
            <v>1</v>
          </cell>
          <cell r="AJ4065">
            <v>0</v>
          </cell>
          <cell r="AL4065">
            <v>56</v>
          </cell>
          <cell r="AM4065">
            <v>227</v>
          </cell>
          <cell r="AO4065" t="str">
            <v>D-UE-220066</v>
          </cell>
          <cell r="AP4065">
            <v>3948</v>
          </cell>
          <cell r="AQ4065" t="str">
            <v>WA</v>
          </cell>
          <cell r="AR4065" t="str">
            <v>Puget Sound Energy, Inc.</v>
          </cell>
          <cell r="AT4065" t="str">
            <v>Electric</v>
          </cell>
          <cell r="AU4065">
            <v>44592</v>
          </cell>
          <cell r="AV4065">
            <v>347064.99900000001</v>
          </cell>
          <cell r="AW4065">
            <v>7.39</v>
          </cell>
          <cell r="AX4065">
            <v>9.9</v>
          </cell>
          <cell r="AY4065">
            <v>49</v>
          </cell>
          <cell r="AZ4065">
            <v>5659074.4129999997</v>
          </cell>
          <cell r="BA4065">
            <v>44917</v>
          </cell>
          <cell r="BB4065">
            <v>223047.81900000002</v>
          </cell>
          <cell r="BC4065">
            <v>7.16</v>
          </cell>
          <cell r="BD4065">
            <v>9.4</v>
          </cell>
          <cell r="BE4065">
            <v>49</v>
          </cell>
          <cell r="BF4065">
            <v>44377</v>
          </cell>
          <cell r="BG4065">
            <v>5440416.1600000001</v>
          </cell>
          <cell r="BH4065" t="str">
            <v>Average</v>
          </cell>
          <cell r="BI4065" t="str">
            <v>Vertically Integrated</v>
          </cell>
          <cell r="BJ4065" t="str">
            <v>Settled</v>
          </cell>
          <cell r="BK4065" t="str">
            <v>Yes</v>
          </cell>
          <cell r="BL4065" t="str">
            <v>No</v>
          </cell>
        </row>
        <row r="4066">
          <cell r="AE4066">
            <v>393</v>
          </cell>
          <cell r="AF4066">
            <v>1</v>
          </cell>
          <cell r="AG4066">
            <v>1</v>
          </cell>
          <cell r="AH4066">
            <v>1</v>
          </cell>
          <cell r="AI4066">
            <v>1</v>
          </cell>
          <cell r="AJ4066">
            <v>1</v>
          </cell>
          <cell r="AL4066">
            <v>56</v>
          </cell>
          <cell r="AM4066">
            <v>227</v>
          </cell>
          <cell r="AO4066" t="str">
            <v>D-UG-220067</v>
          </cell>
          <cell r="AP4066">
            <v>3949</v>
          </cell>
          <cell r="AQ4066" t="str">
            <v>WA</v>
          </cell>
          <cell r="AR4066" t="str">
            <v>Puget Sound Energy, Inc.</v>
          </cell>
          <cell r="AT4066" t="str">
            <v>Natural Gas</v>
          </cell>
          <cell r="AU4066">
            <v>44592</v>
          </cell>
          <cell r="AV4066">
            <v>142993.005</v>
          </cell>
          <cell r="AW4066">
            <v>7.39</v>
          </cell>
          <cell r="AX4066">
            <v>9.9</v>
          </cell>
          <cell r="AY4066">
            <v>49</v>
          </cell>
          <cell r="AZ4066">
            <v>2963664.2940000002</v>
          </cell>
          <cell r="BA4066">
            <v>44917</v>
          </cell>
          <cell r="BB4066">
            <v>70563.328000000009</v>
          </cell>
          <cell r="BC4066">
            <v>7.16</v>
          </cell>
          <cell r="BD4066">
            <v>9.4</v>
          </cell>
          <cell r="BE4066">
            <v>49</v>
          </cell>
          <cell r="BF4066">
            <v>44377</v>
          </cell>
          <cell r="BG4066">
            <v>2580838.8510000003</v>
          </cell>
          <cell r="BH4066" t="str">
            <v>Average</v>
          </cell>
          <cell r="BI4066" t="str">
            <v>Distribution</v>
          </cell>
          <cell r="BJ4066" t="str">
            <v>Settled</v>
          </cell>
          <cell r="BK4066" t="str">
            <v>Yes</v>
          </cell>
          <cell r="BL4066" t="str">
            <v>No</v>
          </cell>
        </row>
        <row r="4067">
          <cell r="AE4067">
            <v>393</v>
          </cell>
          <cell r="AF4067">
            <v>1</v>
          </cell>
          <cell r="AG4067">
            <v>1</v>
          </cell>
          <cell r="AH4067">
            <v>1</v>
          </cell>
          <cell r="AI4067">
            <v>1</v>
          </cell>
          <cell r="AJ4067">
            <v>0</v>
          </cell>
          <cell r="AL4067">
            <v>56</v>
          </cell>
          <cell r="AM4067">
            <v>227</v>
          </cell>
          <cell r="AO4067" t="str">
            <v>D-UE-230172</v>
          </cell>
          <cell r="AP4067">
            <v>4154</v>
          </cell>
          <cell r="AQ4067" t="str">
            <v>WA</v>
          </cell>
          <cell r="AR4067" t="str">
            <v>PacifiCorp</v>
          </cell>
          <cell r="AS4067" t="str">
            <v>BRK.A</v>
          </cell>
          <cell r="AT4067" t="str">
            <v>Electric</v>
          </cell>
          <cell r="AU4067">
            <v>45002</v>
          </cell>
          <cell r="AV4067">
            <v>40721.548999999999</v>
          </cell>
          <cell r="AW4067">
            <v>7.61</v>
          </cell>
          <cell r="AX4067">
            <v>10</v>
          </cell>
          <cell r="AY4067">
            <v>51.27</v>
          </cell>
          <cell r="AZ4067">
            <v>1314117.548</v>
          </cell>
          <cell r="BA4067">
            <v>45370</v>
          </cell>
          <cell r="BB4067">
            <v>33800</v>
          </cell>
          <cell r="BC4067">
            <v>7.29</v>
          </cell>
          <cell r="BD4067" t="str">
            <v>NA</v>
          </cell>
          <cell r="BE4067" t="str">
            <v>NA</v>
          </cell>
          <cell r="BF4067">
            <v>44742</v>
          </cell>
          <cell r="BG4067" t="str">
            <v>NA</v>
          </cell>
          <cell r="BI4067" t="str">
            <v>Vertically Integrated</v>
          </cell>
          <cell r="BJ4067" t="str">
            <v>Settled</v>
          </cell>
          <cell r="BK4067" t="str">
            <v>Yes</v>
          </cell>
          <cell r="BL4067" t="str">
            <v>No</v>
          </cell>
        </row>
        <row r="4068">
          <cell r="AE4068">
            <v>393</v>
          </cell>
          <cell r="AF4068">
            <v>1</v>
          </cell>
          <cell r="AG4068">
            <v>1</v>
          </cell>
          <cell r="AH4068">
            <v>1</v>
          </cell>
          <cell r="AI4068">
            <v>1</v>
          </cell>
          <cell r="AJ4068">
            <v>0</v>
          </cell>
          <cell r="AL4068">
            <v>56</v>
          </cell>
          <cell r="AM4068">
            <v>227</v>
          </cell>
          <cell r="AO4068" t="str">
            <v>D-UE-240006</v>
          </cell>
          <cell r="AP4068">
            <v>4317</v>
          </cell>
          <cell r="AQ4068" t="str">
            <v>WA</v>
          </cell>
          <cell r="AR4068" t="str">
            <v>Avista Corporation</v>
          </cell>
          <cell r="AT4068" t="str">
            <v>Electric</v>
          </cell>
          <cell r="AU4068">
            <v>45309</v>
          </cell>
          <cell r="AV4068">
            <v>112156</v>
          </cell>
          <cell r="AW4068">
            <v>7.61</v>
          </cell>
          <cell r="AX4068">
            <v>10.4</v>
          </cell>
          <cell r="AY4068">
            <v>48.5</v>
          </cell>
          <cell r="AZ4068">
            <v>2403463</v>
          </cell>
          <cell r="BA4068">
            <v>45646</v>
          </cell>
          <cell r="BB4068">
            <v>80735</v>
          </cell>
          <cell r="BC4068">
            <v>7.32</v>
          </cell>
          <cell r="BD4068">
            <v>9.8000000000000007</v>
          </cell>
          <cell r="BE4068">
            <v>48.5</v>
          </cell>
          <cell r="BF4068">
            <v>45107</v>
          </cell>
          <cell r="BG4068">
            <v>2403463</v>
          </cell>
          <cell r="BH4068" t="str">
            <v>Average</v>
          </cell>
          <cell r="BI4068" t="str">
            <v>Vertically Integrated</v>
          </cell>
          <cell r="BJ4068" t="str">
            <v>Fully Litigated</v>
          </cell>
          <cell r="BK4068" t="str">
            <v>Yes</v>
          </cell>
          <cell r="BL4068" t="str">
            <v>No</v>
          </cell>
        </row>
        <row r="4069">
          <cell r="AE4069">
            <v>394</v>
          </cell>
          <cell r="AF4069">
            <v>1</v>
          </cell>
          <cell r="AG4069">
            <v>1</v>
          </cell>
          <cell r="AH4069">
            <v>1</v>
          </cell>
          <cell r="AI4069">
            <v>1</v>
          </cell>
          <cell r="AJ4069">
            <v>1</v>
          </cell>
          <cell r="AL4069">
            <v>56</v>
          </cell>
          <cell r="AM4069">
            <v>227</v>
          </cell>
          <cell r="AO4069" t="str">
            <v>D-UG-240007</v>
          </cell>
          <cell r="AP4069">
            <v>4318</v>
          </cell>
          <cell r="AQ4069" t="str">
            <v>WA</v>
          </cell>
          <cell r="AR4069" t="str">
            <v>Avista Corporation</v>
          </cell>
          <cell r="AT4069" t="str">
            <v>Natural Gas</v>
          </cell>
          <cell r="AU4069">
            <v>45309</v>
          </cell>
          <cell r="AV4069">
            <v>20819</v>
          </cell>
          <cell r="AW4069">
            <v>7.61</v>
          </cell>
          <cell r="AX4069">
            <v>10.4</v>
          </cell>
          <cell r="AY4069">
            <v>48.5</v>
          </cell>
          <cell r="AZ4069">
            <v>607240</v>
          </cell>
          <cell r="BA4069">
            <v>45646</v>
          </cell>
          <cell r="BB4069">
            <v>18200</v>
          </cell>
          <cell r="BC4069">
            <v>7.32</v>
          </cell>
          <cell r="BD4069">
            <v>9.8000000000000007</v>
          </cell>
          <cell r="BE4069">
            <v>48.5</v>
          </cell>
          <cell r="BF4069">
            <v>45107</v>
          </cell>
          <cell r="BG4069">
            <v>607241</v>
          </cell>
          <cell r="BH4069" t="str">
            <v>Average</v>
          </cell>
          <cell r="BI4069" t="str">
            <v>Distribution</v>
          </cell>
          <cell r="BJ4069" t="str">
            <v>Fully Litigated</v>
          </cell>
          <cell r="BK4069" t="str">
            <v>Yes</v>
          </cell>
          <cell r="BL4069" t="str">
            <v>No</v>
          </cell>
        </row>
        <row r="4070">
          <cell r="AE4070">
            <v>394</v>
          </cell>
          <cell r="AF4070">
            <v>1</v>
          </cell>
          <cell r="AG4070">
            <v>1</v>
          </cell>
          <cell r="AH4070">
            <v>1</v>
          </cell>
          <cell r="AI4070">
            <v>1</v>
          </cell>
          <cell r="AJ4070">
            <v>0</v>
          </cell>
          <cell r="AL4070">
            <v>56</v>
          </cell>
          <cell r="AM4070">
            <v>227</v>
          </cell>
          <cell r="AO4070" t="str">
            <v>D-UE-240004</v>
          </cell>
          <cell r="AP4070">
            <v>4319</v>
          </cell>
          <cell r="AQ4070" t="str">
            <v>WA</v>
          </cell>
          <cell r="AR4070" t="str">
            <v>Puget Sound Energy, Inc.</v>
          </cell>
          <cell r="AT4070" t="str">
            <v>Electric</v>
          </cell>
          <cell r="AU4070">
            <v>45337</v>
          </cell>
          <cell r="AV4070">
            <v>588003.13699999999</v>
          </cell>
          <cell r="AW4070">
            <v>7.99</v>
          </cell>
          <cell r="AX4070">
            <v>10.5</v>
          </cell>
          <cell r="AY4070">
            <v>51</v>
          </cell>
          <cell r="AZ4070">
            <v>7416985.017</v>
          </cell>
          <cell r="BA4070">
            <v>45672</v>
          </cell>
          <cell r="BB4070">
            <v>529914.83499999996</v>
          </cell>
          <cell r="BC4070">
            <v>7.64</v>
          </cell>
          <cell r="BD4070">
            <v>9.9</v>
          </cell>
          <cell r="BE4070">
            <v>50</v>
          </cell>
          <cell r="BF4070">
            <v>45107</v>
          </cell>
          <cell r="BG4070">
            <v>7909197.8509999998</v>
          </cell>
          <cell r="BH4070" t="str">
            <v>Average</v>
          </cell>
          <cell r="BI4070" t="str">
            <v>Vertically Integrated</v>
          </cell>
          <cell r="BJ4070" t="str">
            <v>Fully Litigated</v>
          </cell>
          <cell r="BK4070" t="str">
            <v>Yes</v>
          </cell>
          <cell r="BL4070" t="str">
            <v>No</v>
          </cell>
        </row>
        <row r="4071">
          <cell r="AE4071">
            <v>395</v>
          </cell>
          <cell r="AF4071">
            <v>1</v>
          </cell>
          <cell r="AG4071">
            <v>1</v>
          </cell>
          <cell r="AH4071">
            <v>1</v>
          </cell>
          <cell r="AI4071">
            <v>1</v>
          </cell>
          <cell r="AJ4071">
            <v>1</v>
          </cell>
          <cell r="AL4071">
            <v>56</v>
          </cell>
          <cell r="AM4071">
            <v>227</v>
          </cell>
          <cell r="AO4071" t="str">
            <v>D-UG-240005</v>
          </cell>
          <cell r="AP4071">
            <v>4321</v>
          </cell>
          <cell r="AQ4071" t="str">
            <v>WA</v>
          </cell>
          <cell r="AR4071" t="str">
            <v>Puget Sound Energy, Inc.</v>
          </cell>
          <cell r="AT4071" t="str">
            <v>Natural Gas</v>
          </cell>
          <cell r="AU4071">
            <v>45337</v>
          </cell>
          <cell r="AV4071">
            <v>224794.15600000002</v>
          </cell>
          <cell r="AW4071">
            <v>7.99</v>
          </cell>
          <cell r="AX4071">
            <v>10.5</v>
          </cell>
          <cell r="AY4071">
            <v>51</v>
          </cell>
          <cell r="AZ4071">
            <v>2863128.2960000001</v>
          </cell>
          <cell r="BA4071">
            <v>45672</v>
          </cell>
          <cell r="BB4071">
            <v>130906.656</v>
          </cell>
          <cell r="BC4071">
            <v>7.64</v>
          </cell>
          <cell r="BD4071">
            <v>9.9</v>
          </cell>
          <cell r="BE4071">
            <v>50</v>
          </cell>
          <cell r="BF4071">
            <v>45107</v>
          </cell>
          <cell r="BG4071">
            <v>2860128.2960000001</v>
          </cell>
          <cell r="BH4071" t="str">
            <v>Average</v>
          </cell>
          <cell r="BI4071" t="str">
            <v>Distribution</v>
          </cell>
          <cell r="BJ4071" t="str">
            <v>Fully Litigated</v>
          </cell>
          <cell r="BK4071" t="str">
            <v>Yes</v>
          </cell>
          <cell r="BL4071" t="str">
            <v>No</v>
          </cell>
        </row>
        <row r="4072">
          <cell r="AE4072">
            <v>396</v>
          </cell>
          <cell r="AF4072">
            <v>1</v>
          </cell>
          <cell r="AG4072">
            <v>1</v>
          </cell>
          <cell r="AH4072">
            <v>1</v>
          </cell>
          <cell r="AI4072">
            <v>1</v>
          </cell>
          <cell r="AJ4072">
            <v>1</v>
          </cell>
          <cell r="AL4072">
            <v>56</v>
          </cell>
          <cell r="AM4072">
            <v>227</v>
          </cell>
          <cell r="AO4072" t="str">
            <v>D-UG-240008</v>
          </cell>
          <cell r="AP4072">
            <v>4397</v>
          </cell>
          <cell r="AQ4072" t="str">
            <v>WA</v>
          </cell>
          <cell r="AR4072" t="str">
            <v>Cascade Natural Gas Corporation</v>
          </cell>
          <cell r="AS4072" t="str">
            <v>MDU</v>
          </cell>
          <cell r="AT4072" t="str">
            <v>Natural Gas</v>
          </cell>
          <cell r="AU4072">
            <v>45380</v>
          </cell>
          <cell r="AV4072">
            <v>55498.915000000001</v>
          </cell>
          <cell r="AW4072">
            <v>7.89</v>
          </cell>
          <cell r="AX4072">
            <v>10.5</v>
          </cell>
          <cell r="AY4072">
            <v>50.29</v>
          </cell>
          <cell r="AZ4072">
            <v>791964.57200000004</v>
          </cell>
          <cell r="BA4072">
            <v>45712</v>
          </cell>
          <cell r="BB4072">
            <v>40613</v>
          </cell>
          <cell r="BC4072">
            <v>7.19</v>
          </cell>
          <cell r="BD4072">
            <v>9.5</v>
          </cell>
          <cell r="BE4072">
            <v>49.5</v>
          </cell>
          <cell r="BF4072">
            <v>45291</v>
          </cell>
          <cell r="BG4072" t="str">
            <v>NA</v>
          </cell>
          <cell r="BH4072" t="str">
            <v>Year-end</v>
          </cell>
          <cell r="BI4072" t="str">
            <v>Distribution</v>
          </cell>
          <cell r="BJ4072" t="str">
            <v>Settled</v>
          </cell>
          <cell r="BK4072" t="str">
            <v>Yes</v>
          </cell>
          <cell r="BL4072" t="str">
            <v>No</v>
          </cell>
        </row>
        <row r="4073">
          <cell r="AE4073">
            <v>396</v>
          </cell>
          <cell r="AF4073">
            <v>0</v>
          </cell>
          <cell r="AG4073">
            <v>1</v>
          </cell>
          <cell r="AH4073">
            <v>1</v>
          </cell>
          <cell r="AI4073">
            <v>1</v>
          </cell>
          <cell r="AJ4073">
            <v>0</v>
          </cell>
          <cell r="AL4073">
            <v>56</v>
          </cell>
          <cell r="AM4073">
            <v>227</v>
          </cell>
          <cell r="AO4073" t="str">
            <v>D-05-UR-102 (WEP-EL)</v>
          </cell>
          <cell r="AP4073">
            <v>-969</v>
          </cell>
          <cell r="AQ4073" t="str">
            <v>WI</v>
          </cell>
          <cell r="AR4073" t="str">
            <v>Wisconsin Electric Power Company</v>
          </cell>
          <cell r="AS4073" t="str">
            <v>WEC</v>
          </cell>
          <cell r="AT4073" t="str">
            <v>Electric</v>
          </cell>
          <cell r="AU4073">
            <v>38534</v>
          </cell>
          <cell r="AV4073">
            <v>256400</v>
          </cell>
          <cell r="AW4073" t="str">
            <v>NA</v>
          </cell>
          <cell r="AX4073" t="str">
            <v>NA</v>
          </cell>
          <cell r="AY4073" t="str">
            <v>NA</v>
          </cell>
          <cell r="AZ4073" t="str">
            <v>NA</v>
          </cell>
          <cell r="BA4073">
            <v>38742</v>
          </cell>
          <cell r="BB4073">
            <v>229700</v>
          </cell>
          <cell r="BC4073" t="str">
            <v>NA</v>
          </cell>
          <cell r="BD4073" t="str">
            <v>NA</v>
          </cell>
          <cell r="BE4073" t="str">
            <v>NA</v>
          </cell>
          <cell r="BF4073">
            <v>39082</v>
          </cell>
          <cell r="BG4073" t="str">
            <v>NA</v>
          </cell>
          <cell r="BI4073" t="str">
            <v>Vertically Integrated</v>
          </cell>
          <cell r="BJ4073" t="str">
            <v>Fully Litigated</v>
          </cell>
          <cell r="BK4073" t="str">
            <v>No</v>
          </cell>
          <cell r="BL4073" t="str">
            <v>No</v>
          </cell>
        </row>
        <row r="4074">
          <cell r="AE4074">
            <v>396</v>
          </cell>
          <cell r="AF4074">
            <v>0</v>
          </cell>
          <cell r="AG4074">
            <v>1</v>
          </cell>
          <cell r="AH4074">
            <v>1</v>
          </cell>
          <cell r="AI4074">
            <v>1</v>
          </cell>
          <cell r="AJ4074">
            <v>1</v>
          </cell>
          <cell r="AL4074">
            <v>56</v>
          </cell>
          <cell r="AM4074">
            <v>227</v>
          </cell>
          <cell r="AO4074" t="str">
            <v>D-05-UR-102 (WEP-GAS)</v>
          </cell>
          <cell r="AP4074">
            <v>-968</v>
          </cell>
          <cell r="AQ4074" t="str">
            <v>WI</v>
          </cell>
          <cell r="AR4074" t="str">
            <v>Wisconsin Electric Power Company</v>
          </cell>
          <cell r="AS4074" t="str">
            <v>WEC</v>
          </cell>
          <cell r="AT4074" t="str">
            <v>Natural Gas</v>
          </cell>
          <cell r="AU4074">
            <v>38504</v>
          </cell>
          <cell r="AV4074">
            <v>27400</v>
          </cell>
          <cell r="AW4074">
            <v>9.48</v>
          </cell>
          <cell r="AX4074">
            <v>12.2</v>
          </cell>
          <cell r="AY4074">
            <v>57.24</v>
          </cell>
          <cell r="AZ4074">
            <v>399900</v>
          </cell>
          <cell r="BA4074">
            <v>38742</v>
          </cell>
          <cell r="BB4074">
            <v>21400</v>
          </cell>
          <cell r="BC4074">
            <v>8.94</v>
          </cell>
          <cell r="BD4074">
            <v>11.2</v>
          </cell>
          <cell r="BE4074">
            <v>56.34</v>
          </cell>
          <cell r="BF4074">
            <v>39082</v>
          </cell>
          <cell r="BG4074">
            <v>418300</v>
          </cell>
          <cell r="BH4074" t="str">
            <v>Average</v>
          </cell>
          <cell r="BI4074" t="str">
            <v>Distribution</v>
          </cell>
          <cell r="BJ4074" t="str">
            <v>Fully Litigated</v>
          </cell>
          <cell r="BK4074" t="str">
            <v>No</v>
          </cell>
          <cell r="BL4074" t="str">
            <v>No</v>
          </cell>
        </row>
        <row r="4075">
          <cell r="AE4075">
            <v>396</v>
          </cell>
          <cell r="AF4075">
            <v>0</v>
          </cell>
          <cell r="AG4075">
            <v>1</v>
          </cell>
          <cell r="AH4075">
            <v>1</v>
          </cell>
          <cell r="AI4075">
            <v>1</v>
          </cell>
          <cell r="AJ4075">
            <v>1</v>
          </cell>
          <cell r="AL4075">
            <v>56</v>
          </cell>
          <cell r="AM4075">
            <v>228</v>
          </cell>
          <cell r="AO4075" t="str">
            <v>D-05-UR-102 (WG)</v>
          </cell>
          <cell r="AP4075">
            <v>-967</v>
          </cell>
          <cell r="AQ4075" t="str">
            <v>WI</v>
          </cell>
          <cell r="AR4075" t="str">
            <v>Wisconsin Gas LLC</v>
          </cell>
          <cell r="AS4075" t="str">
            <v>WEC</v>
          </cell>
          <cell r="AT4075" t="str">
            <v>Natural Gas</v>
          </cell>
          <cell r="AU4075">
            <v>38504</v>
          </cell>
          <cell r="AV4075">
            <v>53200</v>
          </cell>
          <cell r="AW4075">
            <v>12.46</v>
          </cell>
          <cell r="AX4075">
            <v>12.2</v>
          </cell>
          <cell r="AY4075">
            <v>53.57</v>
          </cell>
          <cell r="AZ4075">
            <v>556500</v>
          </cell>
          <cell r="BA4075">
            <v>38742</v>
          </cell>
          <cell r="BB4075">
            <v>38700</v>
          </cell>
          <cell r="BC4075">
            <v>11.38</v>
          </cell>
          <cell r="BD4075">
            <v>11.2</v>
          </cell>
          <cell r="BE4075">
            <v>50.2</v>
          </cell>
          <cell r="BF4075">
            <v>39082</v>
          </cell>
          <cell r="BG4075">
            <v>578200</v>
          </cell>
          <cell r="BH4075" t="str">
            <v>Average</v>
          </cell>
          <cell r="BI4075" t="str">
            <v>Distribution</v>
          </cell>
          <cell r="BJ4075" t="str">
            <v>Fully Litigated</v>
          </cell>
          <cell r="BK4075" t="str">
            <v>No</v>
          </cell>
          <cell r="BL4075" t="str">
            <v>No</v>
          </cell>
        </row>
        <row r="4076">
          <cell r="AE4076">
            <v>396</v>
          </cell>
          <cell r="AF4076">
            <v>0</v>
          </cell>
          <cell r="AG4076">
            <v>1</v>
          </cell>
          <cell r="AH4076">
            <v>1</v>
          </cell>
          <cell r="AI4076">
            <v>1</v>
          </cell>
          <cell r="AJ4076">
            <v>1</v>
          </cell>
          <cell r="AL4076">
            <v>56</v>
          </cell>
          <cell r="AM4076">
            <v>228</v>
          </cell>
          <cell r="AO4076" t="str">
            <v>D.6690-UR-118 (gas)</v>
          </cell>
          <cell r="AP4076">
            <v>-935</v>
          </cell>
          <cell r="AQ4076" t="str">
            <v>WI</v>
          </cell>
          <cell r="AR4076" t="str">
            <v>Wisconsin Public Service Corporation</v>
          </cell>
          <cell r="AS4076" t="str">
            <v>WEC</v>
          </cell>
          <cell r="AT4076" t="str">
            <v>Natural Gas</v>
          </cell>
          <cell r="AU4076">
            <v>38807</v>
          </cell>
          <cell r="AV4076">
            <v>22600</v>
          </cell>
          <cell r="AW4076">
            <v>9.1199999999999992</v>
          </cell>
          <cell r="AX4076">
            <v>11</v>
          </cell>
          <cell r="AY4076">
            <v>60.35</v>
          </cell>
          <cell r="AZ4076">
            <v>363900</v>
          </cell>
          <cell r="BA4076">
            <v>39093</v>
          </cell>
          <cell r="BB4076">
            <v>18900</v>
          </cell>
          <cell r="BC4076">
            <v>8.6199999999999992</v>
          </cell>
          <cell r="BD4076">
            <v>10.9</v>
          </cell>
          <cell r="BE4076">
            <v>57.46</v>
          </cell>
          <cell r="BF4076">
            <v>39447</v>
          </cell>
          <cell r="BG4076">
            <v>351000</v>
          </cell>
          <cell r="BH4076" t="str">
            <v>Average</v>
          </cell>
          <cell r="BI4076" t="str">
            <v>Distribution</v>
          </cell>
          <cell r="BJ4076" t="str">
            <v>Fully Litigated</v>
          </cell>
          <cell r="BK4076" t="str">
            <v>No</v>
          </cell>
          <cell r="BL4076" t="str">
            <v>No</v>
          </cell>
        </row>
        <row r="4077">
          <cell r="AE4077">
            <v>396</v>
          </cell>
          <cell r="AF4077">
            <v>0</v>
          </cell>
          <cell r="AG4077">
            <v>1</v>
          </cell>
          <cell r="AH4077">
            <v>1</v>
          </cell>
          <cell r="AI4077">
            <v>1</v>
          </cell>
          <cell r="AJ4077">
            <v>0</v>
          </cell>
          <cell r="AL4077">
            <v>56</v>
          </cell>
          <cell r="AM4077">
            <v>228</v>
          </cell>
          <cell r="AO4077" t="str">
            <v>D.6690-UR-118 (elec.)</v>
          </cell>
          <cell r="AP4077">
            <v>-934</v>
          </cell>
          <cell r="AQ4077" t="str">
            <v>WI</v>
          </cell>
          <cell r="AR4077" t="str">
            <v>Wisconsin Public Service Corporation</v>
          </cell>
          <cell r="AS4077" t="str">
            <v>WEC</v>
          </cell>
          <cell r="AT4077" t="str">
            <v>Electric</v>
          </cell>
          <cell r="AU4077">
            <v>38807</v>
          </cell>
          <cell r="AV4077">
            <v>136900</v>
          </cell>
          <cell r="AW4077">
            <v>14.17</v>
          </cell>
          <cell r="AX4077">
            <v>11</v>
          </cell>
          <cell r="AY4077">
            <v>60.35</v>
          </cell>
          <cell r="AZ4077">
            <v>851900</v>
          </cell>
          <cell r="BA4077">
            <v>39093</v>
          </cell>
          <cell r="BB4077">
            <v>56700</v>
          </cell>
          <cell r="BC4077">
            <v>12.93</v>
          </cell>
          <cell r="BD4077">
            <v>10.9</v>
          </cell>
          <cell r="BE4077">
            <v>57.46</v>
          </cell>
          <cell r="BF4077">
            <v>39447</v>
          </cell>
          <cell r="BG4077">
            <v>844500</v>
          </cell>
          <cell r="BH4077" t="str">
            <v>Average</v>
          </cell>
          <cell r="BI4077" t="str">
            <v>Vertically Integrated</v>
          </cell>
          <cell r="BJ4077" t="str">
            <v>Fully Litigated</v>
          </cell>
          <cell r="BK4077" t="str">
            <v>No</v>
          </cell>
          <cell r="BL4077" t="str">
            <v>No</v>
          </cell>
        </row>
        <row r="4078">
          <cell r="AE4078">
            <v>396</v>
          </cell>
          <cell r="AF4078">
            <v>0</v>
          </cell>
          <cell r="AG4078">
            <v>1</v>
          </cell>
          <cell r="AH4078">
            <v>1</v>
          </cell>
          <cell r="AI4078">
            <v>1</v>
          </cell>
          <cell r="AJ4078">
            <v>1</v>
          </cell>
          <cell r="AL4078">
            <v>56</v>
          </cell>
          <cell r="AM4078">
            <v>229</v>
          </cell>
          <cell r="AO4078" t="str">
            <v>D.6680-UR-115 (gas)</v>
          </cell>
          <cell r="AP4078">
            <v>-933</v>
          </cell>
          <cell r="AQ4078" t="str">
            <v>WI</v>
          </cell>
          <cell r="AR4078" t="str">
            <v>Wisconsin Power and Light Company</v>
          </cell>
          <cell r="AS4078" t="str">
            <v>LNT</v>
          </cell>
          <cell r="AT4078" t="str">
            <v>Natural Gas</v>
          </cell>
          <cell r="AU4078">
            <v>38793</v>
          </cell>
          <cell r="AV4078">
            <v>8100</v>
          </cell>
          <cell r="AW4078">
            <v>10.08</v>
          </cell>
          <cell r="AX4078">
            <v>11.2</v>
          </cell>
          <cell r="AY4078">
            <v>59.23</v>
          </cell>
          <cell r="AZ4078">
            <v>198900</v>
          </cell>
          <cell r="BA4078">
            <v>39101</v>
          </cell>
          <cell r="BB4078">
            <v>-1900</v>
          </cell>
          <cell r="BC4078">
            <v>9.15</v>
          </cell>
          <cell r="BD4078">
            <v>10.8</v>
          </cell>
          <cell r="BE4078">
            <v>54.13</v>
          </cell>
          <cell r="BF4078">
            <v>39447</v>
          </cell>
          <cell r="BG4078">
            <v>196500</v>
          </cell>
          <cell r="BH4078" t="str">
            <v>Average</v>
          </cell>
          <cell r="BI4078" t="str">
            <v>Distribution</v>
          </cell>
          <cell r="BJ4078" t="str">
            <v>Fully Litigated</v>
          </cell>
          <cell r="BK4078" t="str">
            <v>No</v>
          </cell>
          <cell r="BL4078" t="str">
            <v>No</v>
          </cell>
        </row>
        <row r="4079">
          <cell r="AE4079">
            <v>396</v>
          </cell>
          <cell r="AF4079">
            <v>0</v>
          </cell>
          <cell r="AG4079">
            <v>1</v>
          </cell>
          <cell r="AH4079">
            <v>1</v>
          </cell>
          <cell r="AI4079">
            <v>1</v>
          </cell>
          <cell r="AJ4079">
            <v>0</v>
          </cell>
          <cell r="AL4079">
            <v>56</v>
          </cell>
          <cell r="AM4079">
            <v>229</v>
          </cell>
          <cell r="AO4079" t="str">
            <v>D.6680-UR-115 (elec.)</v>
          </cell>
          <cell r="AP4079">
            <v>-932</v>
          </cell>
          <cell r="AQ4079" t="str">
            <v>WI</v>
          </cell>
          <cell r="AR4079" t="str">
            <v>Wisconsin Power and Light Company</v>
          </cell>
          <cell r="AS4079" t="str">
            <v>LNT</v>
          </cell>
          <cell r="AT4079" t="str">
            <v>Electric</v>
          </cell>
          <cell r="AU4079">
            <v>38793</v>
          </cell>
          <cell r="AV4079">
            <v>164700</v>
          </cell>
          <cell r="AW4079">
            <v>10.59</v>
          </cell>
          <cell r="AX4079">
            <v>11.2</v>
          </cell>
          <cell r="AY4079">
            <v>59.23</v>
          </cell>
          <cell r="AZ4079">
            <v>1022400</v>
          </cell>
          <cell r="BA4079">
            <v>39101</v>
          </cell>
          <cell r="BB4079">
            <v>36200</v>
          </cell>
          <cell r="BC4079">
            <v>9.27</v>
          </cell>
          <cell r="BD4079">
            <v>10.8</v>
          </cell>
          <cell r="BE4079">
            <v>54.13</v>
          </cell>
          <cell r="BF4079">
            <v>39447</v>
          </cell>
          <cell r="BG4079">
            <v>1051500</v>
          </cell>
          <cell r="BH4079" t="str">
            <v>Average</v>
          </cell>
          <cell r="BI4079" t="str">
            <v>Vertically Integrated</v>
          </cell>
          <cell r="BJ4079" t="str">
            <v>Fully Litigated</v>
          </cell>
          <cell r="BK4079" t="str">
            <v>No</v>
          </cell>
          <cell r="BL4079" t="str">
            <v>No</v>
          </cell>
        </row>
        <row r="4080">
          <cell r="AE4080">
            <v>396</v>
          </cell>
          <cell r="AF4080">
            <v>0</v>
          </cell>
          <cell r="AG4080">
            <v>1</v>
          </cell>
          <cell r="AH4080">
            <v>1</v>
          </cell>
          <cell r="AI4080">
            <v>1</v>
          </cell>
          <cell r="AJ4080">
            <v>1</v>
          </cell>
          <cell r="AL4080">
            <v>56</v>
          </cell>
          <cell r="AM4080">
            <v>229</v>
          </cell>
          <cell r="AO4080" t="str">
            <v>D-6650-GR-109</v>
          </cell>
          <cell r="AP4080">
            <v>-846</v>
          </cell>
          <cell r="AQ4080" t="str">
            <v>WI</v>
          </cell>
          <cell r="AR4080" t="str">
            <v>Wisconsin Gas LLC</v>
          </cell>
          <cell r="AS4080" t="str">
            <v>WEC</v>
          </cell>
          <cell r="AT4080" t="str">
            <v>Natural Gas</v>
          </cell>
          <cell r="AU4080">
            <v>33325</v>
          </cell>
          <cell r="AV4080">
            <v>5300</v>
          </cell>
          <cell r="AW4080">
            <v>13.37</v>
          </cell>
          <cell r="AX4080">
            <v>13.6</v>
          </cell>
          <cell r="AY4080">
            <v>48.99</v>
          </cell>
          <cell r="AZ4080">
            <v>256500</v>
          </cell>
          <cell r="BA4080">
            <v>33526</v>
          </cell>
          <cell r="BB4080">
            <v>3900</v>
          </cell>
          <cell r="BC4080">
            <v>13.07</v>
          </cell>
          <cell r="BD4080">
            <v>13.4</v>
          </cell>
          <cell r="BE4080">
            <v>49.09</v>
          </cell>
          <cell r="BF4080">
            <v>33877</v>
          </cell>
          <cell r="BG4080">
            <v>256000</v>
          </cell>
          <cell r="BH4080" t="str">
            <v>Average</v>
          </cell>
          <cell r="BI4080" t="str">
            <v>Distribution</v>
          </cell>
          <cell r="BJ4080" t="str">
            <v>Fully Litigated</v>
          </cell>
          <cell r="BK4080" t="str">
            <v>No</v>
          </cell>
          <cell r="BL4080" t="str">
            <v>No</v>
          </cell>
        </row>
        <row r="4081">
          <cell r="AE4081">
            <v>396</v>
          </cell>
          <cell r="AF4081">
            <v>0</v>
          </cell>
          <cell r="AG4081">
            <v>1</v>
          </cell>
          <cell r="AH4081">
            <v>1</v>
          </cell>
          <cell r="AI4081">
            <v>1</v>
          </cell>
          <cell r="AJ4081">
            <v>1</v>
          </cell>
          <cell r="AL4081">
            <v>56</v>
          </cell>
          <cell r="AM4081">
            <v>230</v>
          </cell>
          <cell r="AO4081" t="str">
            <v>D-6670-GR-107</v>
          </cell>
          <cell r="AP4081">
            <v>-845</v>
          </cell>
          <cell r="AQ4081" t="str">
            <v>WI</v>
          </cell>
          <cell r="AR4081" t="str">
            <v>Wisconsin Natural Gas Company</v>
          </cell>
          <cell r="AT4081" t="str">
            <v>Natural Gas</v>
          </cell>
          <cell r="AU4081">
            <v>33602</v>
          </cell>
          <cell r="AV4081">
            <v>6000</v>
          </cell>
          <cell r="AW4081">
            <v>12.26</v>
          </cell>
          <cell r="AX4081">
            <v>14</v>
          </cell>
          <cell r="AY4081">
            <v>52.19</v>
          </cell>
          <cell r="AZ4081" t="str">
            <v>NA</v>
          </cell>
          <cell r="BA4081">
            <v>33890</v>
          </cell>
          <cell r="BB4081">
            <v>4000</v>
          </cell>
          <cell r="BC4081">
            <v>11.01</v>
          </cell>
          <cell r="BD4081">
            <v>12.75</v>
          </cell>
          <cell r="BE4081">
            <v>53.69</v>
          </cell>
          <cell r="BF4081">
            <v>34212</v>
          </cell>
          <cell r="BG4081">
            <v>190700</v>
          </cell>
          <cell r="BH4081" t="str">
            <v>Average</v>
          </cell>
          <cell r="BI4081" t="str">
            <v>Distribution</v>
          </cell>
          <cell r="BJ4081" t="str">
            <v>Fully Litigated</v>
          </cell>
          <cell r="BK4081" t="str">
            <v>No</v>
          </cell>
          <cell r="BL4081" t="str">
            <v>No</v>
          </cell>
        </row>
        <row r="4082">
          <cell r="AE4082">
            <v>396</v>
          </cell>
          <cell r="AF4082">
            <v>0</v>
          </cell>
          <cell r="AG4082">
            <v>1</v>
          </cell>
          <cell r="AH4082">
            <v>1</v>
          </cell>
          <cell r="AI4082">
            <v>1</v>
          </cell>
          <cell r="AJ4082">
            <v>1</v>
          </cell>
          <cell r="AL4082">
            <v>56</v>
          </cell>
          <cell r="AM4082">
            <v>230</v>
          </cell>
          <cell r="AO4082" t="str">
            <v>D-6650-GR-111</v>
          </cell>
          <cell r="AP4082">
            <v>-844</v>
          </cell>
          <cell r="AQ4082" t="str">
            <v>WI</v>
          </cell>
          <cell r="AR4082" t="str">
            <v>Wisconsin Gas LLC</v>
          </cell>
          <cell r="AS4082" t="str">
            <v>WEC</v>
          </cell>
          <cell r="AT4082" t="str">
            <v>Natural Gas</v>
          </cell>
          <cell r="AU4082">
            <v>34059</v>
          </cell>
          <cell r="AV4082">
            <v>16400</v>
          </cell>
          <cell r="AW4082">
            <v>10.92</v>
          </cell>
          <cell r="AX4082">
            <v>12.35</v>
          </cell>
          <cell r="AY4082">
            <v>48.38</v>
          </cell>
          <cell r="AZ4082">
            <v>338900</v>
          </cell>
          <cell r="BA4082">
            <v>34285</v>
          </cell>
          <cell r="BB4082">
            <v>12300</v>
          </cell>
          <cell r="BC4082">
            <v>10.48</v>
          </cell>
          <cell r="BD4082">
            <v>11.8</v>
          </cell>
          <cell r="BE4082">
            <v>48.43</v>
          </cell>
          <cell r="BF4082">
            <v>34638</v>
          </cell>
          <cell r="BG4082">
            <v>338600</v>
          </cell>
          <cell r="BH4082" t="str">
            <v>Average</v>
          </cell>
          <cell r="BI4082" t="str">
            <v>Distribution</v>
          </cell>
          <cell r="BJ4082" t="str">
            <v>Fully Litigated</v>
          </cell>
          <cell r="BK4082" t="str">
            <v>No</v>
          </cell>
          <cell r="BL4082" t="str">
            <v>No</v>
          </cell>
        </row>
        <row r="4083">
          <cell r="AE4083">
            <v>396</v>
          </cell>
          <cell r="AF4083">
            <v>0</v>
          </cell>
          <cell r="AG4083">
            <v>1</v>
          </cell>
          <cell r="AH4083">
            <v>1</v>
          </cell>
          <cell r="AI4083">
            <v>1</v>
          </cell>
          <cell r="AJ4083">
            <v>0</v>
          </cell>
          <cell r="AL4083">
            <v>56</v>
          </cell>
          <cell r="AM4083">
            <v>230</v>
          </cell>
          <cell r="AO4083" t="str">
            <v>D-6630-UR-104</v>
          </cell>
          <cell r="AP4083">
            <v>-842</v>
          </cell>
          <cell r="AQ4083" t="str">
            <v>WI</v>
          </cell>
          <cell r="AR4083" t="str">
            <v>Wisconsin Electric Power Company</v>
          </cell>
          <cell r="AS4083" t="str">
            <v>WEC</v>
          </cell>
          <cell r="AT4083" t="str">
            <v>Electric</v>
          </cell>
          <cell r="AU4083">
            <v>32994</v>
          </cell>
          <cell r="AV4083">
            <v>65000</v>
          </cell>
          <cell r="AW4083">
            <v>11.59</v>
          </cell>
          <cell r="AX4083">
            <v>13.75</v>
          </cell>
          <cell r="AY4083">
            <v>53.63</v>
          </cell>
          <cell r="AZ4083">
            <v>1840300</v>
          </cell>
          <cell r="BA4083">
            <v>33240</v>
          </cell>
          <cell r="BB4083">
            <v>35400</v>
          </cell>
          <cell r="BC4083">
            <v>11.62</v>
          </cell>
          <cell r="BD4083">
            <v>13.1</v>
          </cell>
          <cell r="BE4083">
            <v>53.57</v>
          </cell>
          <cell r="BF4083">
            <v>33603</v>
          </cell>
          <cell r="BG4083">
            <v>1738700</v>
          </cell>
          <cell r="BH4083" t="str">
            <v>Average</v>
          </cell>
          <cell r="BI4083" t="str">
            <v>Vertically Integrated</v>
          </cell>
          <cell r="BJ4083" t="str">
            <v>Fully Litigated</v>
          </cell>
          <cell r="BK4083" t="str">
            <v>No</v>
          </cell>
          <cell r="BL4083" t="str">
            <v>No</v>
          </cell>
        </row>
        <row r="4084">
          <cell r="AE4084">
            <v>396</v>
          </cell>
          <cell r="AF4084">
            <v>0</v>
          </cell>
          <cell r="AG4084">
            <v>1</v>
          </cell>
          <cell r="AH4084">
            <v>1</v>
          </cell>
          <cell r="AI4084">
            <v>1</v>
          </cell>
          <cell r="AJ4084">
            <v>0</v>
          </cell>
          <cell r="AL4084">
            <v>56</v>
          </cell>
          <cell r="AM4084">
            <v>230</v>
          </cell>
          <cell r="AO4084" t="str">
            <v>D-6630-UR-108</v>
          </cell>
          <cell r="AP4084">
            <v>-841</v>
          </cell>
          <cell r="AQ4084" t="str">
            <v>WI</v>
          </cell>
          <cell r="AR4084" t="str">
            <v>Wisconsin Electric Power Company</v>
          </cell>
          <cell r="AS4084" t="str">
            <v>WEC</v>
          </cell>
          <cell r="AT4084" t="str">
            <v>Electric</v>
          </cell>
          <cell r="AU4084">
            <v>34785</v>
          </cell>
          <cell r="AV4084">
            <v>41000</v>
          </cell>
          <cell r="AW4084">
            <v>11.1</v>
          </cell>
          <cell r="AX4084">
            <v>12.3</v>
          </cell>
          <cell r="AY4084">
            <v>54.31</v>
          </cell>
          <cell r="AZ4084">
            <v>2401200</v>
          </cell>
          <cell r="BA4084">
            <v>34953</v>
          </cell>
          <cell r="BB4084">
            <v>-33800</v>
          </cell>
          <cell r="BC4084">
            <v>10.29</v>
          </cell>
          <cell r="BD4084">
            <v>11.3</v>
          </cell>
          <cell r="BE4084">
            <v>53.96</v>
          </cell>
          <cell r="BF4084">
            <v>35430</v>
          </cell>
          <cell r="BG4084">
            <v>2387000</v>
          </cell>
          <cell r="BH4084" t="str">
            <v>Average</v>
          </cell>
          <cell r="BI4084" t="str">
            <v>Vertically Integrated</v>
          </cell>
          <cell r="BJ4084" t="str">
            <v>Fully Litigated</v>
          </cell>
          <cell r="BK4084" t="str">
            <v>No</v>
          </cell>
          <cell r="BL4084" t="str">
            <v>No</v>
          </cell>
        </row>
        <row r="4085">
          <cell r="AE4085">
            <v>396</v>
          </cell>
          <cell r="AF4085">
            <v>0</v>
          </cell>
          <cell r="AG4085">
            <v>1</v>
          </cell>
          <cell r="AH4085">
            <v>1</v>
          </cell>
          <cell r="AI4085">
            <v>1</v>
          </cell>
          <cell r="AJ4085">
            <v>0</v>
          </cell>
          <cell r="AL4085">
            <v>56</v>
          </cell>
          <cell r="AM4085">
            <v>230</v>
          </cell>
          <cell r="AO4085" t="str">
            <v>D-6630-UR-109 (elec)</v>
          </cell>
          <cell r="AP4085">
            <v>-840</v>
          </cell>
          <cell r="AQ4085" t="str">
            <v>WI</v>
          </cell>
          <cell r="AR4085" t="str">
            <v>Wisconsin Electric Power Company</v>
          </cell>
          <cell r="AS4085" t="str">
            <v>WEC</v>
          </cell>
          <cell r="AT4085" t="str">
            <v>Electric</v>
          </cell>
          <cell r="AU4085">
            <v>35080</v>
          </cell>
          <cell r="AV4085">
            <v>77000</v>
          </cell>
          <cell r="AW4085">
            <v>10.64</v>
          </cell>
          <cell r="AX4085">
            <v>12.5</v>
          </cell>
          <cell r="AY4085">
            <v>53.4</v>
          </cell>
          <cell r="AZ4085">
            <v>2486000</v>
          </cell>
          <cell r="BA4085">
            <v>35474</v>
          </cell>
          <cell r="BB4085">
            <v>-7400</v>
          </cell>
          <cell r="BC4085">
            <v>10.61</v>
          </cell>
          <cell r="BD4085">
            <v>11.8</v>
          </cell>
          <cell r="BE4085">
            <v>53.35</v>
          </cell>
          <cell r="BF4085">
            <v>35795</v>
          </cell>
          <cell r="BG4085">
            <v>2371100</v>
          </cell>
          <cell r="BH4085" t="str">
            <v>Average</v>
          </cell>
          <cell r="BI4085" t="str">
            <v>Vertically Integrated</v>
          </cell>
          <cell r="BJ4085" t="str">
            <v>Fully Litigated</v>
          </cell>
          <cell r="BK4085" t="str">
            <v>No</v>
          </cell>
          <cell r="BL4085" t="str">
            <v>No</v>
          </cell>
        </row>
        <row r="4086">
          <cell r="AE4086">
            <v>396</v>
          </cell>
          <cell r="AF4086">
            <v>0</v>
          </cell>
          <cell r="AG4086">
            <v>1</v>
          </cell>
          <cell r="AH4086">
            <v>1</v>
          </cell>
          <cell r="AI4086">
            <v>1</v>
          </cell>
          <cell r="AJ4086">
            <v>0</v>
          </cell>
          <cell r="AL4086">
            <v>56</v>
          </cell>
          <cell r="AM4086">
            <v>230</v>
          </cell>
          <cell r="AO4086" t="str">
            <v>D-6630-UR-110 (elec.)</v>
          </cell>
          <cell r="AP4086">
            <v>-838</v>
          </cell>
          <cell r="AQ4086" t="str">
            <v>WI</v>
          </cell>
          <cell r="AR4086" t="str">
            <v>Wisconsin Electric Power Company</v>
          </cell>
          <cell r="AS4086" t="str">
            <v>WEC</v>
          </cell>
          <cell r="AT4086" t="str">
            <v>Electric</v>
          </cell>
          <cell r="AU4086">
            <v>35695</v>
          </cell>
          <cell r="AV4086">
            <v>192700</v>
          </cell>
          <cell r="AW4086">
            <v>10.71</v>
          </cell>
          <cell r="AX4086">
            <v>12.5</v>
          </cell>
          <cell r="AY4086">
            <v>53.31</v>
          </cell>
          <cell r="AZ4086">
            <v>2582500</v>
          </cell>
          <cell r="BA4086">
            <v>35915</v>
          </cell>
          <cell r="BB4086">
            <v>160200</v>
          </cell>
          <cell r="BC4086">
            <v>10.46</v>
          </cell>
          <cell r="BD4086">
            <v>12.2</v>
          </cell>
          <cell r="BE4086">
            <v>53.14</v>
          </cell>
          <cell r="BF4086">
            <v>36160</v>
          </cell>
          <cell r="BG4086">
            <v>2513200</v>
          </cell>
          <cell r="BH4086" t="str">
            <v>Average</v>
          </cell>
          <cell r="BI4086" t="str">
            <v>Vertically Integrated</v>
          </cell>
          <cell r="BJ4086" t="str">
            <v>Fully Litigated</v>
          </cell>
          <cell r="BK4086" t="str">
            <v>No</v>
          </cell>
          <cell r="BL4086" t="str">
            <v>Yes</v>
          </cell>
        </row>
        <row r="4087">
          <cell r="AE4087">
            <v>396</v>
          </cell>
          <cell r="AF4087">
            <v>0</v>
          </cell>
          <cell r="AG4087">
            <v>1</v>
          </cell>
          <cell r="AH4087">
            <v>1</v>
          </cell>
          <cell r="AI4087">
            <v>1</v>
          </cell>
          <cell r="AJ4087">
            <v>0</v>
          </cell>
          <cell r="AL4087">
            <v>56</v>
          </cell>
          <cell r="AM4087">
            <v>230</v>
          </cell>
          <cell r="AO4087" t="str">
            <v>D-6630-UR-111 (elec.)</v>
          </cell>
          <cell r="AP4087">
            <v>-836</v>
          </cell>
          <cell r="AQ4087" t="str">
            <v>WI</v>
          </cell>
          <cell r="AR4087" t="str">
            <v>Wisconsin Electric Power Company</v>
          </cell>
          <cell r="AS4087" t="str">
            <v>WEC</v>
          </cell>
          <cell r="AT4087" t="str">
            <v>Electric</v>
          </cell>
          <cell r="AU4087">
            <v>36420</v>
          </cell>
          <cell r="AV4087">
            <v>93900</v>
          </cell>
          <cell r="AW4087">
            <v>10.46</v>
          </cell>
          <cell r="AX4087">
            <v>12.2</v>
          </cell>
          <cell r="AY4087">
            <v>53.14</v>
          </cell>
          <cell r="AZ4087" t="str">
            <v>NA</v>
          </cell>
          <cell r="BA4087">
            <v>36725</v>
          </cell>
          <cell r="BB4087">
            <v>64000</v>
          </cell>
          <cell r="BC4087">
            <v>10.52</v>
          </cell>
          <cell r="BD4087">
            <v>12.2</v>
          </cell>
          <cell r="BE4087">
            <v>53.45</v>
          </cell>
          <cell r="BF4087">
            <v>36891</v>
          </cell>
          <cell r="BG4087">
            <v>2709600</v>
          </cell>
          <cell r="BH4087" t="str">
            <v>Average</v>
          </cell>
          <cell r="BI4087" t="str">
            <v>Vertically Integrated</v>
          </cell>
          <cell r="BJ4087" t="str">
            <v>Fully Litigated</v>
          </cell>
          <cell r="BK4087" t="str">
            <v>Yes</v>
          </cell>
          <cell r="BL4087" t="str">
            <v>Yes</v>
          </cell>
        </row>
        <row r="4088">
          <cell r="AE4088">
            <v>396</v>
          </cell>
          <cell r="AF4088">
            <v>0</v>
          </cell>
          <cell r="AG4088">
            <v>1</v>
          </cell>
          <cell r="AH4088">
            <v>1</v>
          </cell>
          <cell r="AI4088">
            <v>1</v>
          </cell>
          <cell r="AJ4088">
            <v>0</v>
          </cell>
          <cell r="AL4088">
            <v>56</v>
          </cell>
          <cell r="AM4088">
            <v>230</v>
          </cell>
          <cell r="AO4088" t="str">
            <v>D-6630-UR-105</v>
          </cell>
          <cell r="AP4088">
            <v>-832</v>
          </cell>
          <cell r="AQ4088" t="str">
            <v>WI</v>
          </cell>
          <cell r="AR4088" t="str">
            <v>Wisconsin Electric Power Company</v>
          </cell>
          <cell r="AS4088" t="str">
            <v>WEC</v>
          </cell>
          <cell r="AT4088" t="str">
            <v>Electric</v>
          </cell>
          <cell r="AU4088">
            <v>33359</v>
          </cell>
          <cell r="AV4088">
            <v>93300</v>
          </cell>
          <cell r="AW4088">
            <v>11.89</v>
          </cell>
          <cell r="AX4088">
            <v>13.75</v>
          </cell>
          <cell r="AY4088">
            <v>52.55</v>
          </cell>
          <cell r="AZ4088">
            <v>1952300</v>
          </cell>
          <cell r="BA4088">
            <v>33612</v>
          </cell>
          <cell r="BB4088">
            <v>56400</v>
          </cell>
          <cell r="BC4088">
            <v>11.76</v>
          </cell>
          <cell r="BD4088">
            <v>12.8</v>
          </cell>
          <cell r="BE4088">
            <v>52.56</v>
          </cell>
          <cell r="BF4088">
            <v>33969</v>
          </cell>
          <cell r="BG4088">
            <v>1846100</v>
          </cell>
          <cell r="BH4088" t="str">
            <v>Average</v>
          </cell>
          <cell r="BI4088" t="str">
            <v>Vertically Integrated</v>
          </cell>
          <cell r="BJ4088" t="str">
            <v>Fully Litigated</v>
          </cell>
          <cell r="BK4088" t="str">
            <v>No</v>
          </cell>
          <cell r="BL4088" t="str">
            <v>No</v>
          </cell>
        </row>
        <row r="4089">
          <cell r="AE4089">
            <v>396</v>
          </cell>
          <cell r="AF4089">
            <v>0</v>
          </cell>
          <cell r="AG4089">
            <v>1</v>
          </cell>
          <cell r="AH4089">
            <v>1</v>
          </cell>
          <cell r="AI4089">
            <v>1</v>
          </cell>
          <cell r="AJ4089">
            <v>0</v>
          </cell>
          <cell r="AL4089">
            <v>56</v>
          </cell>
          <cell r="AM4089">
            <v>230</v>
          </cell>
          <cell r="AO4089" t="str">
            <v>D-6630-UR-106</v>
          </cell>
          <cell r="AP4089">
            <v>-831</v>
          </cell>
          <cell r="AQ4089" t="str">
            <v>WI</v>
          </cell>
          <cell r="AR4089" t="str">
            <v>Wisconsin Electric Power Company</v>
          </cell>
          <cell r="AS4089" t="str">
            <v>WEC</v>
          </cell>
          <cell r="AT4089" t="str">
            <v>Electric</v>
          </cell>
          <cell r="AU4089">
            <v>33725</v>
          </cell>
          <cell r="AV4089">
            <v>69600</v>
          </cell>
          <cell r="AW4089">
            <v>12.2</v>
          </cell>
          <cell r="AX4089">
            <v>13.5</v>
          </cell>
          <cell r="AY4089">
            <v>50.86</v>
          </cell>
          <cell r="AZ4089">
            <v>2112000</v>
          </cell>
          <cell r="BA4089">
            <v>34015</v>
          </cell>
          <cell r="BB4089">
            <v>26700</v>
          </cell>
          <cell r="BC4089">
            <v>11.52</v>
          </cell>
          <cell r="BD4089">
            <v>12.3</v>
          </cell>
          <cell r="BE4089">
            <v>51.19</v>
          </cell>
          <cell r="BF4089">
            <v>34334</v>
          </cell>
          <cell r="BG4089">
            <v>1989900</v>
          </cell>
          <cell r="BH4089" t="str">
            <v>Average</v>
          </cell>
          <cell r="BI4089" t="str">
            <v>Vertically Integrated</v>
          </cell>
          <cell r="BJ4089" t="str">
            <v>Fully Litigated</v>
          </cell>
          <cell r="BK4089" t="str">
            <v>No</v>
          </cell>
          <cell r="BL4089" t="str">
            <v>No</v>
          </cell>
        </row>
        <row r="4090">
          <cell r="AE4090">
            <v>396</v>
          </cell>
          <cell r="AF4090">
            <v>0</v>
          </cell>
          <cell r="AG4090">
            <v>1</v>
          </cell>
          <cell r="AH4090">
            <v>1</v>
          </cell>
          <cell r="AI4090">
            <v>1</v>
          </cell>
          <cell r="AJ4090">
            <v>1</v>
          </cell>
          <cell r="AL4090">
            <v>56</v>
          </cell>
          <cell r="AM4090">
            <v>230</v>
          </cell>
          <cell r="AO4090" t="str">
            <v>D-6670-GR-106</v>
          </cell>
          <cell r="AP4090">
            <v>-830</v>
          </cell>
          <cell r="AQ4090" t="str">
            <v>WI</v>
          </cell>
          <cell r="AR4090" t="str">
            <v>Wisconsin Natural Gas Company</v>
          </cell>
          <cell r="AT4090" t="str">
            <v>Natural Gas</v>
          </cell>
          <cell r="AU4090">
            <v>33234</v>
          </cell>
          <cell r="AV4090">
            <v>7900</v>
          </cell>
          <cell r="AW4090">
            <v>12.11</v>
          </cell>
          <cell r="AX4090">
            <v>14.25</v>
          </cell>
          <cell r="AY4090">
            <v>50.58</v>
          </cell>
          <cell r="AZ4090" t="str">
            <v>NA</v>
          </cell>
          <cell r="BA4090">
            <v>33479</v>
          </cell>
          <cell r="BB4090">
            <v>3400</v>
          </cell>
          <cell r="BC4090">
            <v>11.27</v>
          </cell>
          <cell r="BD4090">
            <v>13.3</v>
          </cell>
          <cell r="BE4090">
            <v>52.73</v>
          </cell>
          <cell r="BF4090">
            <v>33847</v>
          </cell>
          <cell r="BG4090" t="str">
            <v>NA</v>
          </cell>
          <cell r="BH4090" t="str">
            <v>Average</v>
          </cell>
          <cell r="BI4090" t="str">
            <v>Distribution</v>
          </cell>
          <cell r="BJ4090" t="str">
            <v>Fully Litigated</v>
          </cell>
          <cell r="BK4090" t="str">
            <v>No</v>
          </cell>
          <cell r="BL4090" t="str">
            <v>No</v>
          </cell>
        </row>
        <row r="4091">
          <cell r="AE4091">
            <v>396</v>
          </cell>
          <cell r="AF4091">
            <v>0</v>
          </cell>
          <cell r="AG4091">
            <v>1</v>
          </cell>
          <cell r="AH4091">
            <v>1</v>
          </cell>
          <cell r="AI4091">
            <v>1</v>
          </cell>
          <cell r="AJ4091">
            <v>1</v>
          </cell>
          <cell r="AL4091">
            <v>56</v>
          </cell>
          <cell r="AM4091">
            <v>230</v>
          </cell>
          <cell r="AO4091" t="str">
            <v>D-6670-GR-108</v>
          </cell>
          <cell r="AP4091">
            <v>-829</v>
          </cell>
          <cell r="AQ4091" t="str">
            <v>WI</v>
          </cell>
          <cell r="AR4091" t="str">
            <v>Wisconsin Natural Gas Company</v>
          </cell>
          <cell r="AT4091" t="str">
            <v>Natural Gas</v>
          </cell>
          <cell r="AU4091">
            <v>33968</v>
          </cell>
          <cell r="AV4091">
            <v>17000</v>
          </cell>
          <cell r="AW4091">
            <v>11.77</v>
          </cell>
          <cell r="AX4091">
            <v>13.75</v>
          </cell>
          <cell r="AY4091">
            <v>53.1</v>
          </cell>
          <cell r="AZ4091">
            <v>223000</v>
          </cell>
          <cell r="BA4091">
            <v>34212</v>
          </cell>
          <cell r="BB4091">
            <v>9200</v>
          </cell>
          <cell r="BC4091">
            <v>9.7100000000000009</v>
          </cell>
          <cell r="BD4091">
            <v>11.9</v>
          </cell>
          <cell r="BE4091">
            <v>51.12</v>
          </cell>
          <cell r="BF4091">
            <v>34577</v>
          </cell>
          <cell r="BG4091">
            <v>223000</v>
          </cell>
          <cell r="BH4091" t="str">
            <v>Average</v>
          </cell>
          <cell r="BI4091" t="str">
            <v>Distribution</v>
          </cell>
          <cell r="BJ4091" t="str">
            <v>Fully Litigated</v>
          </cell>
          <cell r="BK4091" t="str">
            <v>No</v>
          </cell>
          <cell r="BL4091" t="str">
            <v>No</v>
          </cell>
        </row>
        <row r="4092">
          <cell r="AE4092">
            <v>396</v>
          </cell>
          <cell r="AF4092">
            <v>0</v>
          </cell>
          <cell r="AG4092">
            <v>1</v>
          </cell>
          <cell r="AH4092">
            <v>1</v>
          </cell>
          <cell r="AI4092">
            <v>1</v>
          </cell>
          <cell r="AJ4092">
            <v>1</v>
          </cell>
          <cell r="AL4092">
            <v>56</v>
          </cell>
          <cell r="AM4092">
            <v>230</v>
          </cell>
          <cell r="AO4092" t="str">
            <v>D-6670-GR-109</v>
          </cell>
          <cell r="AP4092">
            <v>-828</v>
          </cell>
          <cell r="AQ4092" t="str">
            <v>WI</v>
          </cell>
          <cell r="AR4092" t="str">
            <v>Wisconsin Natural Gas Company</v>
          </cell>
          <cell r="AT4092" t="str">
            <v>Natural Gas</v>
          </cell>
          <cell r="AU4092">
            <v>34785</v>
          </cell>
          <cell r="AV4092">
            <v>1900</v>
          </cell>
          <cell r="AW4092">
            <v>10.97</v>
          </cell>
          <cell r="AX4092">
            <v>12.3</v>
          </cell>
          <cell r="AY4092">
            <v>54.31</v>
          </cell>
          <cell r="AZ4092" t="str">
            <v>NA</v>
          </cell>
          <cell r="BA4092">
            <v>34953</v>
          </cell>
          <cell r="BB4092">
            <v>-8300</v>
          </cell>
          <cell r="BC4092">
            <v>10.18</v>
          </cell>
          <cell r="BD4092">
            <v>11.3</v>
          </cell>
          <cell r="BE4092">
            <v>53.96</v>
          </cell>
          <cell r="BF4092">
            <v>35430</v>
          </cell>
          <cell r="BG4092" t="str">
            <v>NA</v>
          </cell>
          <cell r="BH4092" t="str">
            <v>Average</v>
          </cell>
          <cell r="BI4092" t="str">
            <v>Distribution</v>
          </cell>
          <cell r="BJ4092" t="str">
            <v>Fully Litigated</v>
          </cell>
          <cell r="BK4092" t="str">
            <v>No</v>
          </cell>
          <cell r="BL4092" t="str">
            <v>No</v>
          </cell>
        </row>
        <row r="4093">
          <cell r="AE4093">
            <v>396</v>
          </cell>
          <cell r="AF4093">
            <v>0</v>
          </cell>
          <cell r="AG4093">
            <v>1</v>
          </cell>
          <cell r="AH4093">
            <v>1</v>
          </cell>
          <cell r="AI4093">
            <v>1</v>
          </cell>
          <cell r="AJ4093">
            <v>1</v>
          </cell>
          <cell r="AL4093">
            <v>56</v>
          </cell>
          <cell r="AM4093">
            <v>230</v>
          </cell>
          <cell r="AO4093" t="str">
            <v>D-6650-GR-107</v>
          </cell>
          <cell r="AP4093">
            <v>-743</v>
          </cell>
          <cell r="AQ4093" t="str">
            <v>WI</v>
          </cell>
          <cell r="AR4093" t="str">
            <v>Wisconsin Gas LLC</v>
          </cell>
          <cell r="AS4093" t="str">
            <v>WEC</v>
          </cell>
          <cell r="AT4093" t="str">
            <v>Natural Gas</v>
          </cell>
          <cell r="AU4093">
            <v>32993</v>
          </cell>
          <cell r="AV4093">
            <v>8900</v>
          </cell>
          <cell r="AW4093">
            <v>13.75</v>
          </cell>
          <cell r="AX4093">
            <v>13.6</v>
          </cell>
          <cell r="AY4093">
            <v>47.82</v>
          </cell>
          <cell r="AZ4093" t="str">
            <v>NA</v>
          </cell>
          <cell r="BA4093">
            <v>33085</v>
          </cell>
          <cell r="BB4093">
            <v>-1900</v>
          </cell>
          <cell r="BC4093" t="str">
            <v>NA</v>
          </cell>
          <cell r="BD4093" t="str">
            <v>NA</v>
          </cell>
          <cell r="BE4093" t="str">
            <v>NA</v>
          </cell>
          <cell r="BG4093" t="str">
            <v>NA</v>
          </cell>
          <cell r="BI4093" t="str">
            <v>Distribution</v>
          </cell>
          <cell r="BJ4093" t="str">
            <v>Fully Litigated</v>
          </cell>
          <cell r="BK4093" t="str">
            <v>No</v>
          </cell>
          <cell r="BL4093" t="str">
            <v>No</v>
          </cell>
        </row>
        <row r="4094">
          <cell r="AE4094">
            <v>396</v>
          </cell>
          <cell r="AF4094">
            <v>0</v>
          </cell>
          <cell r="AG4094">
            <v>1</v>
          </cell>
          <cell r="AH4094">
            <v>1</v>
          </cell>
          <cell r="AI4094">
            <v>1</v>
          </cell>
          <cell r="AJ4094">
            <v>0</v>
          </cell>
          <cell r="AL4094">
            <v>56</v>
          </cell>
          <cell r="AM4094">
            <v>230</v>
          </cell>
          <cell r="AO4094" t="str">
            <v>D-6690-UR-117 (elec.)</v>
          </cell>
          <cell r="AP4094">
            <v>-556</v>
          </cell>
          <cell r="AQ4094" t="str">
            <v>WI</v>
          </cell>
          <cell r="AR4094" t="str">
            <v>Wisconsin Public Service Corporation</v>
          </cell>
          <cell r="AS4094" t="str">
            <v>WEC</v>
          </cell>
          <cell r="AT4094" t="str">
            <v>Electric</v>
          </cell>
          <cell r="AU4094">
            <v>38443</v>
          </cell>
          <cell r="AV4094">
            <v>93100</v>
          </cell>
          <cell r="AW4094">
            <v>12.55</v>
          </cell>
          <cell r="AX4094">
            <v>12</v>
          </cell>
          <cell r="AY4094">
            <v>62.05</v>
          </cell>
          <cell r="AZ4094">
            <v>892500</v>
          </cell>
          <cell r="BA4094">
            <v>38708</v>
          </cell>
          <cell r="BB4094">
            <v>79900</v>
          </cell>
          <cell r="BC4094">
            <v>12.06</v>
          </cell>
          <cell r="BD4094">
            <v>11</v>
          </cell>
          <cell r="BE4094">
            <v>59.73</v>
          </cell>
          <cell r="BF4094">
            <v>39082</v>
          </cell>
          <cell r="BG4094">
            <v>755200</v>
          </cell>
          <cell r="BH4094" t="str">
            <v>Average</v>
          </cell>
          <cell r="BI4094" t="str">
            <v>Vertically Integrated</v>
          </cell>
          <cell r="BJ4094" t="str">
            <v>Fully Litigated</v>
          </cell>
          <cell r="BK4094" t="str">
            <v>No</v>
          </cell>
          <cell r="BL4094" t="str">
            <v>No</v>
          </cell>
        </row>
        <row r="4095">
          <cell r="AE4095">
            <v>396</v>
          </cell>
          <cell r="AF4095">
            <v>0</v>
          </cell>
          <cell r="AG4095">
            <v>1</v>
          </cell>
          <cell r="AH4095">
            <v>1</v>
          </cell>
          <cell r="AI4095">
            <v>1</v>
          </cell>
          <cell r="AJ4095">
            <v>0</v>
          </cell>
          <cell r="AL4095">
            <v>56</v>
          </cell>
          <cell r="AM4095">
            <v>230</v>
          </cell>
          <cell r="AO4095" t="str">
            <v>D-6690-UR-116 (elec)</v>
          </cell>
          <cell r="AP4095">
            <v>-554</v>
          </cell>
          <cell r="AQ4095" t="str">
            <v>WI</v>
          </cell>
          <cell r="AR4095" t="str">
            <v>Wisconsin Public Service Corporation</v>
          </cell>
          <cell r="AS4095" t="str">
            <v>WEC</v>
          </cell>
          <cell r="AT4095" t="str">
            <v>Electric</v>
          </cell>
          <cell r="AU4095">
            <v>38078</v>
          </cell>
          <cell r="AV4095">
            <v>69400</v>
          </cell>
          <cell r="AW4095">
            <v>11.79</v>
          </cell>
          <cell r="AX4095">
            <v>12</v>
          </cell>
          <cell r="AY4095">
            <v>56.17</v>
          </cell>
          <cell r="AZ4095">
            <v>887200</v>
          </cell>
          <cell r="BA4095">
            <v>38342</v>
          </cell>
          <cell r="BB4095">
            <v>60700</v>
          </cell>
          <cell r="BC4095">
            <v>11.57</v>
          </cell>
          <cell r="BD4095">
            <v>11.5</v>
          </cell>
          <cell r="BE4095">
            <v>57.35</v>
          </cell>
          <cell r="BF4095">
            <v>38717</v>
          </cell>
          <cell r="BG4095">
            <v>840900</v>
          </cell>
          <cell r="BH4095" t="str">
            <v>Average</v>
          </cell>
          <cell r="BI4095" t="str">
            <v>Vertically Integrated</v>
          </cell>
          <cell r="BJ4095" t="str">
            <v>Fully Litigated</v>
          </cell>
          <cell r="BK4095" t="str">
            <v>No</v>
          </cell>
          <cell r="BL4095" t="str">
            <v>No</v>
          </cell>
        </row>
        <row r="4096">
          <cell r="AE4096">
            <v>396</v>
          </cell>
          <cell r="AF4096">
            <v>0</v>
          </cell>
          <cell r="AG4096">
            <v>1</v>
          </cell>
          <cell r="AH4096">
            <v>1</v>
          </cell>
          <cell r="AI4096">
            <v>1</v>
          </cell>
          <cell r="AJ4096">
            <v>0</v>
          </cell>
          <cell r="AL4096">
            <v>56</v>
          </cell>
          <cell r="AM4096">
            <v>230</v>
          </cell>
          <cell r="AO4096" t="str">
            <v>D-6690-UR-115 (elec)</v>
          </cell>
          <cell r="AP4096">
            <v>-552</v>
          </cell>
          <cell r="AQ4096" t="str">
            <v>WI</v>
          </cell>
          <cell r="AR4096" t="str">
            <v>Wisconsin Public Service Corporation</v>
          </cell>
          <cell r="AS4096" t="str">
            <v>WEC</v>
          </cell>
          <cell r="AT4096" t="str">
            <v>Electric</v>
          </cell>
          <cell r="AU4096">
            <v>37712</v>
          </cell>
          <cell r="AV4096">
            <v>92300</v>
          </cell>
          <cell r="AW4096">
            <v>10.31</v>
          </cell>
          <cell r="AX4096">
            <v>12</v>
          </cell>
          <cell r="AY4096">
            <v>55</v>
          </cell>
          <cell r="AZ4096">
            <v>869800</v>
          </cell>
          <cell r="BA4096">
            <v>37974</v>
          </cell>
          <cell r="BB4096">
            <v>59400</v>
          </cell>
          <cell r="BC4096">
            <v>9.91</v>
          </cell>
          <cell r="BD4096">
            <v>12</v>
          </cell>
          <cell r="BE4096">
            <v>56</v>
          </cell>
          <cell r="BF4096">
            <v>38352</v>
          </cell>
          <cell r="BG4096">
            <v>846200</v>
          </cell>
          <cell r="BH4096" t="str">
            <v>Average</v>
          </cell>
          <cell r="BI4096" t="str">
            <v>Vertically Integrated</v>
          </cell>
          <cell r="BJ4096" t="str">
            <v>Fully Litigated</v>
          </cell>
          <cell r="BK4096" t="str">
            <v>No</v>
          </cell>
          <cell r="BL4096" t="str">
            <v>No</v>
          </cell>
        </row>
        <row r="4097">
          <cell r="AE4097">
            <v>396</v>
          </cell>
          <cell r="AF4097">
            <v>0</v>
          </cell>
          <cell r="AG4097">
            <v>1</v>
          </cell>
          <cell r="AH4097">
            <v>1</v>
          </cell>
          <cell r="AI4097">
            <v>1</v>
          </cell>
          <cell r="AJ4097">
            <v>0</v>
          </cell>
          <cell r="AL4097">
            <v>56</v>
          </cell>
          <cell r="AM4097">
            <v>230</v>
          </cell>
          <cell r="AO4097" t="str">
            <v>D-6690-UR-114 (elec)</v>
          </cell>
          <cell r="AP4097">
            <v>-550</v>
          </cell>
          <cell r="AQ4097" t="str">
            <v>WI</v>
          </cell>
          <cell r="AR4097" t="str">
            <v>Wisconsin Public Service Corporation</v>
          </cell>
          <cell r="AS4097" t="str">
            <v>WEC</v>
          </cell>
          <cell r="AT4097" t="str">
            <v>Electric</v>
          </cell>
          <cell r="AU4097">
            <v>37343</v>
          </cell>
          <cell r="AV4097">
            <v>50700</v>
          </cell>
          <cell r="AW4097">
            <v>10.52</v>
          </cell>
          <cell r="AX4097">
            <v>12.6</v>
          </cell>
          <cell r="AY4097">
            <v>55.2</v>
          </cell>
          <cell r="AZ4097">
            <v>883600</v>
          </cell>
          <cell r="BA4097">
            <v>37700</v>
          </cell>
          <cell r="BB4097">
            <v>21400</v>
          </cell>
          <cell r="BC4097">
            <v>9.61</v>
          </cell>
          <cell r="BD4097">
            <v>12</v>
          </cell>
          <cell r="BE4097">
            <v>55</v>
          </cell>
          <cell r="BF4097">
            <v>37986</v>
          </cell>
          <cell r="BG4097">
            <v>810000</v>
          </cell>
          <cell r="BH4097" t="str">
            <v>Average</v>
          </cell>
          <cell r="BI4097" t="str">
            <v>Vertically Integrated</v>
          </cell>
          <cell r="BJ4097" t="str">
            <v>Fully Litigated</v>
          </cell>
          <cell r="BK4097" t="str">
            <v>No</v>
          </cell>
          <cell r="BL4097" t="str">
            <v>No</v>
          </cell>
        </row>
        <row r="4098">
          <cell r="AE4098">
            <v>396</v>
          </cell>
          <cell r="AF4098">
            <v>0</v>
          </cell>
          <cell r="AG4098">
            <v>1</v>
          </cell>
          <cell r="AH4098">
            <v>1</v>
          </cell>
          <cell r="AI4098">
            <v>1</v>
          </cell>
          <cell r="AJ4098">
            <v>0</v>
          </cell>
          <cell r="AL4098">
            <v>56</v>
          </cell>
          <cell r="AM4098">
            <v>230</v>
          </cell>
          <cell r="AO4098" t="str">
            <v>D-6690-UR-113 (elec.)</v>
          </cell>
          <cell r="AP4098">
            <v>-548</v>
          </cell>
          <cell r="AQ4098" t="str">
            <v>WI</v>
          </cell>
          <cell r="AR4098" t="str">
            <v>Wisconsin Public Service Corporation</v>
          </cell>
          <cell r="AS4098" t="str">
            <v>WEC</v>
          </cell>
          <cell r="AT4098" t="str">
            <v>Electric</v>
          </cell>
          <cell r="AU4098">
            <v>36993</v>
          </cell>
          <cell r="AV4098">
            <v>86800</v>
          </cell>
          <cell r="AW4098">
            <v>10.87</v>
          </cell>
          <cell r="AX4098">
            <v>12.6</v>
          </cell>
          <cell r="AY4098">
            <v>55.01</v>
          </cell>
          <cell r="AZ4098">
            <v>854200</v>
          </cell>
          <cell r="BA4098">
            <v>37427</v>
          </cell>
          <cell r="BB4098">
            <v>58600</v>
          </cell>
          <cell r="BC4098">
            <v>10.23</v>
          </cell>
          <cell r="BD4098">
            <v>12.3</v>
          </cell>
          <cell r="BE4098">
            <v>54.99</v>
          </cell>
          <cell r="BF4098">
            <v>37621</v>
          </cell>
          <cell r="BG4098">
            <v>793700</v>
          </cell>
          <cell r="BH4098" t="str">
            <v>Average</v>
          </cell>
          <cell r="BI4098" t="str">
            <v>Vertically Integrated</v>
          </cell>
          <cell r="BJ4098" t="str">
            <v>Fully Litigated</v>
          </cell>
          <cell r="BK4098" t="str">
            <v>No</v>
          </cell>
          <cell r="BL4098" t="str">
            <v>Yes</v>
          </cell>
        </row>
        <row r="4099">
          <cell r="AE4099">
            <v>396</v>
          </cell>
          <cell r="AF4099">
            <v>0</v>
          </cell>
          <cell r="AG4099">
            <v>1</v>
          </cell>
          <cell r="AH4099">
            <v>1</v>
          </cell>
          <cell r="AI4099">
            <v>1</v>
          </cell>
          <cell r="AJ4099">
            <v>0</v>
          </cell>
          <cell r="AL4099">
            <v>56</v>
          </cell>
          <cell r="AM4099">
            <v>230</v>
          </cell>
          <cell r="AO4099" t="str">
            <v>D-6690-UR-112 (elec.)</v>
          </cell>
          <cell r="AP4099">
            <v>-546</v>
          </cell>
          <cell r="AQ4099" t="str">
            <v>WI</v>
          </cell>
          <cell r="AR4099" t="str">
            <v>Wisconsin Public Service Corporation</v>
          </cell>
          <cell r="AS4099" t="str">
            <v>WEC</v>
          </cell>
          <cell r="AT4099" t="str">
            <v>Electric</v>
          </cell>
          <cell r="AU4099">
            <v>36616</v>
          </cell>
          <cell r="AV4099">
            <v>34800</v>
          </cell>
          <cell r="AW4099">
            <v>10.44</v>
          </cell>
          <cell r="AX4099">
            <v>12.1</v>
          </cell>
          <cell r="AY4099">
            <v>53.5</v>
          </cell>
          <cell r="AZ4099">
            <v>715400</v>
          </cell>
          <cell r="BA4099">
            <v>36860</v>
          </cell>
          <cell r="BB4099">
            <v>27200</v>
          </cell>
          <cell r="BC4099">
            <v>10.28</v>
          </cell>
          <cell r="BD4099">
            <v>12.1</v>
          </cell>
          <cell r="BE4099">
            <v>54.28</v>
          </cell>
          <cell r="BF4099">
            <v>37256</v>
          </cell>
          <cell r="BG4099">
            <v>714000</v>
          </cell>
          <cell r="BH4099" t="str">
            <v>Average</v>
          </cell>
          <cell r="BI4099" t="str">
            <v>Vertically Integrated</v>
          </cell>
          <cell r="BJ4099" t="str">
            <v>Fully Litigated</v>
          </cell>
          <cell r="BK4099" t="str">
            <v>No</v>
          </cell>
          <cell r="BL4099" t="str">
            <v>No</v>
          </cell>
        </row>
        <row r="4100">
          <cell r="AE4100">
            <v>396</v>
          </cell>
          <cell r="AF4100">
            <v>0</v>
          </cell>
          <cell r="AG4100">
            <v>1</v>
          </cell>
          <cell r="AH4100">
            <v>1</v>
          </cell>
          <cell r="AI4100">
            <v>1</v>
          </cell>
          <cell r="AJ4100">
            <v>0</v>
          </cell>
          <cell r="AL4100">
            <v>56</v>
          </cell>
          <cell r="AM4100">
            <v>230</v>
          </cell>
          <cell r="AO4100" t="str">
            <v>D-6690-UR-111 (elec.)</v>
          </cell>
          <cell r="AP4100">
            <v>-544</v>
          </cell>
          <cell r="AQ4100" t="str">
            <v>WI</v>
          </cell>
          <cell r="AR4100" t="str">
            <v>Wisconsin Public Service Corporation</v>
          </cell>
          <cell r="AS4100" t="str">
            <v>WEC</v>
          </cell>
          <cell r="AT4100" t="str">
            <v>Electric</v>
          </cell>
          <cell r="AU4100">
            <v>35886</v>
          </cell>
          <cell r="AV4100">
            <v>36200</v>
          </cell>
          <cell r="AW4100">
            <v>10.77</v>
          </cell>
          <cell r="AX4100">
            <v>11.8</v>
          </cell>
          <cell r="AY4100">
            <v>54.22</v>
          </cell>
          <cell r="AZ4100">
            <v>673600</v>
          </cell>
          <cell r="BA4100">
            <v>36146</v>
          </cell>
          <cell r="BB4100">
            <v>26900</v>
          </cell>
          <cell r="BC4100">
            <v>10.79</v>
          </cell>
          <cell r="BD4100">
            <v>12.1</v>
          </cell>
          <cell r="BE4100">
            <v>54.22</v>
          </cell>
          <cell r="BF4100">
            <v>36525</v>
          </cell>
          <cell r="BG4100">
            <v>604100</v>
          </cell>
          <cell r="BH4100" t="str">
            <v>Average</v>
          </cell>
          <cell r="BI4100" t="str">
            <v>Vertically Integrated</v>
          </cell>
          <cell r="BJ4100" t="str">
            <v>Fully Litigated</v>
          </cell>
          <cell r="BK4100" t="str">
            <v>Yes</v>
          </cell>
          <cell r="BL4100" t="str">
            <v>No</v>
          </cell>
        </row>
        <row r="4101">
          <cell r="AE4101">
            <v>396</v>
          </cell>
          <cell r="AF4101">
            <v>0</v>
          </cell>
          <cell r="AG4101">
            <v>1</v>
          </cell>
          <cell r="AH4101">
            <v>1</v>
          </cell>
          <cell r="AI4101">
            <v>1</v>
          </cell>
          <cell r="AJ4101">
            <v>1</v>
          </cell>
          <cell r="AL4101">
            <v>56</v>
          </cell>
          <cell r="AM4101">
            <v>230</v>
          </cell>
          <cell r="AO4101" t="str">
            <v>D-6690-UR-110 (gas)</v>
          </cell>
          <cell r="AP4101">
            <v>-542</v>
          </cell>
          <cell r="AQ4101" t="str">
            <v>WI</v>
          </cell>
          <cell r="AR4101" t="str">
            <v>Wisconsin Public Service Corporation</v>
          </cell>
          <cell r="AS4101" t="str">
            <v>WEC</v>
          </cell>
          <cell r="AT4101" t="str">
            <v>Natural Gas</v>
          </cell>
          <cell r="AU4101">
            <v>35156</v>
          </cell>
          <cell r="AV4101">
            <v>7300</v>
          </cell>
          <cell r="AW4101">
            <v>10.8</v>
          </cell>
          <cell r="AX4101">
            <v>11.75</v>
          </cell>
          <cell r="AY4101">
            <v>55.03</v>
          </cell>
          <cell r="AZ4101" t="str">
            <v>NA</v>
          </cell>
          <cell r="BA4101">
            <v>35481</v>
          </cell>
          <cell r="BB4101">
            <v>5700</v>
          </cell>
          <cell r="BC4101">
            <v>10.84</v>
          </cell>
          <cell r="BD4101">
            <v>11.8</v>
          </cell>
          <cell r="BE4101">
            <v>54.8</v>
          </cell>
          <cell r="BF4101">
            <v>35795</v>
          </cell>
          <cell r="BG4101" t="str">
            <v>NA</v>
          </cell>
          <cell r="BH4101" t="str">
            <v>Average</v>
          </cell>
          <cell r="BI4101" t="str">
            <v>Distribution</v>
          </cell>
          <cell r="BJ4101" t="str">
            <v>Fully Litigated</v>
          </cell>
          <cell r="BK4101" t="str">
            <v>No</v>
          </cell>
          <cell r="BL4101" t="str">
            <v>No</v>
          </cell>
        </row>
        <row r="4102">
          <cell r="AE4102">
            <v>396</v>
          </cell>
          <cell r="AF4102">
            <v>0</v>
          </cell>
          <cell r="AG4102">
            <v>1</v>
          </cell>
          <cell r="AH4102">
            <v>1</v>
          </cell>
          <cell r="AI4102">
            <v>1</v>
          </cell>
          <cell r="AJ4102">
            <v>1</v>
          </cell>
          <cell r="AL4102">
            <v>56</v>
          </cell>
          <cell r="AM4102">
            <v>230</v>
          </cell>
          <cell r="AO4102" t="str">
            <v>D-6690-UR-109 (gas)</v>
          </cell>
          <cell r="AP4102">
            <v>-540</v>
          </cell>
          <cell r="AQ4102" t="str">
            <v>WI</v>
          </cell>
          <cell r="AR4102" t="str">
            <v>Wisconsin Public Service Corporation</v>
          </cell>
          <cell r="AS4102" t="str">
            <v>WEC</v>
          </cell>
          <cell r="AT4102" t="str">
            <v>Natural Gas</v>
          </cell>
          <cell r="AU4102">
            <v>34439</v>
          </cell>
          <cell r="AV4102">
            <v>0</v>
          </cell>
          <cell r="AW4102">
            <v>10.33</v>
          </cell>
          <cell r="AX4102">
            <v>11.9</v>
          </cell>
          <cell r="AY4102">
            <v>57.12</v>
          </cell>
          <cell r="AZ4102" t="str">
            <v>NA</v>
          </cell>
          <cell r="BA4102">
            <v>34687</v>
          </cell>
          <cell r="BB4102">
            <v>0</v>
          </cell>
          <cell r="BC4102">
            <v>11.04</v>
          </cell>
          <cell r="BD4102">
            <v>11.5</v>
          </cell>
          <cell r="BE4102">
            <v>55.43</v>
          </cell>
          <cell r="BF4102">
            <v>35064</v>
          </cell>
          <cell r="BG4102" t="str">
            <v>NA</v>
          </cell>
          <cell r="BH4102" t="str">
            <v>Average</v>
          </cell>
          <cell r="BI4102" t="str">
            <v>Distribution</v>
          </cell>
          <cell r="BJ4102" t="str">
            <v>Fully Litigated</v>
          </cell>
          <cell r="BK4102" t="str">
            <v>No</v>
          </cell>
          <cell r="BL4102" t="str">
            <v>No</v>
          </cell>
        </row>
        <row r="4103">
          <cell r="AE4103">
            <v>396</v>
          </cell>
          <cell r="AF4103">
            <v>0</v>
          </cell>
          <cell r="AG4103">
            <v>1</v>
          </cell>
          <cell r="AH4103">
            <v>1</v>
          </cell>
          <cell r="AI4103">
            <v>1</v>
          </cell>
          <cell r="AJ4103">
            <v>0</v>
          </cell>
          <cell r="AL4103">
            <v>56</v>
          </cell>
          <cell r="AM4103">
            <v>230</v>
          </cell>
          <cell r="AO4103" t="str">
            <v>D-6690-UR-108 (elec)</v>
          </cell>
          <cell r="AP4103">
            <v>-538</v>
          </cell>
          <cell r="AQ4103" t="str">
            <v>WI</v>
          </cell>
          <cell r="AR4103" t="str">
            <v>Wisconsin Public Service Corporation</v>
          </cell>
          <cell r="AS4103" t="str">
            <v>WEC</v>
          </cell>
          <cell r="AT4103" t="str">
            <v>Electric</v>
          </cell>
          <cell r="AU4103">
            <v>34059</v>
          </cell>
          <cell r="AV4103">
            <v>-20200</v>
          </cell>
          <cell r="AW4103">
            <v>10.96</v>
          </cell>
          <cell r="AX4103">
            <v>11.4</v>
          </cell>
          <cell r="AY4103">
            <v>56.36</v>
          </cell>
          <cell r="AZ4103">
            <v>580100</v>
          </cell>
          <cell r="BA4103">
            <v>34324</v>
          </cell>
          <cell r="BB4103">
            <v>-17400</v>
          </cell>
          <cell r="BC4103">
            <v>10.72</v>
          </cell>
          <cell r="BD4103">
            <v>11.3</v>
          </cell>
          <cell r="BE4103">
            <v>55.61</v>
          </cell>
          <cell r="BF4103">
            <v>34699</v>
          </cell>
          <cell r="BG4103">
            <v>582000</v>
          </cell>
          <cell r="BH4103" t="str">
            <v>Average</v>
          </cell>
          <cell r="BI4103" t="str">
            <v>Vertically Integrated</v>
          </cell>
          <cell r="BJ4103" t="str">
            <v>Fully Litigated</v>
          </cell>
          <cell r="BK4103" t="str">
            <v>No</v>
          </cell>
          <cell r="BL4103" t="str">
            <v>No</v>
          </cell>
        </row>
        <row r="4104">
          <cell r="AE4104">
            <v>396</v>
          </cell>
          <cell r="AF4104">
            <v>0</v>
          </cell>
          <cell r="AG4104">
            <v>1</v>
          </cell>
          <cell r="AH4104">
            <v>1</v>
          </cell>
          <cell r="AI4104">
            <v>1</v>
          </cell>
          <cell r="AJ4104">
            <v>1</v>
          </cell>
          <cell r="AL4104">
            <v>56</v>
          </cell>
          <cell r="AM4104">
            <v>230</v>
          </cell>
          <cell r="AO4104" t="str">
            <v>D-6690-UR-107 (gas)</v>
          </cell>
          <cell r="AP4104">
            <v>-536</v>
          </cell>
          <cell r="AQ4104" t="str">
            <v>WI</v>
          </cell>
          <cell r="AR4104" t="str">
            <v>Wisconsin Public Service Corporation</v>
          </cell>
          <cell r="AS4104" t="str">
            <v>WEC</v>
          </cell>
          <cell r="AT4104" t="str">
            <v>Natural Gas</v>
          </cell>
          <cell r="AU4104">
            <v>33694</v>
          </cell>
          <cell r="AV4104">
            <v>2500</v>
          </cell>
          <cell r="AW4104">
            <v>11.58</v>
          </cell>
          <cell r="AX4104">
            <v>12.9</v>
          </cell>
          <cell r="AY4104">
            <v>53.08</v>
          </cell>
          <cell r="AZ4104" t="str">
            <v>NA</v>
          </cell>
          <cell r="BA4104">
            <v>33960</v>
          </cell>
          <cell r="BB4104">
            <v>3800</v>
          </cell>
          <cell r="BC4104">
            <v>11.48</v>
          </cell>
          <cell r="BD4104">
            <v>12.3</v>
          </cell>
          <cell r="BE4104">
            <v>54.15</v>
          </cell>
          <cell r="BF4104">
            <v>34334</v>
          </cell>
          <cell r="BG4104" t="str">
            <v>NA</v>
          </cell>
          <cell r="BH4104" t="str">
            <v>Average</v>
          </cell>
          <cell r="BI4104" t="str">
            <v>Distribution</v>
          </cell>
          <cell r="BJ4104" t="str">
            <v>Fully Litigated</v>
          </cell>
          <cell r="BK4104" t="str">
            <v>No</v>
          </cell>
          <cell r="BL4104" t="str">
            <v>No</v>
          </cell>
        </row>
        <row r="4105">
          <cell r="AE4105">
            <v>396</v>
          </cell>
          <cell r="AF4105">
            <v>0</v>
          </cell>
          <cell r="AG4105">
            <v>1</v>
          </cell>
          <cell r="AH4105">
            <v>1</v>
          </cell>
          <cell r="AI4105">
            <v>1</v>
          </cell>
          <cell r="AJ4105">
            <v>0</v>
          </cell>
          <cell r="AL4105">
            <v>56</v>
          </cell>
          <cell r="AM4105">
            <v>230</v>
          </cell>
          <cell r="AO4105" t="str">
            <v>D-6690-UR-106 (elec)</v>
          </cell>
          <cell r="AP4105">
            <v>-534</v>
          </cell>
          <cell r="AQ4105" t="str">
            <v>WI</v>
          </cell>
          <cell r="AR4105" t="str">
            <v>Wisconsin Public Service Corporation</v>
          </cell>
          <cell r="AS4105" t="str">
            <v>WEC</v>
          </cell>
          <cell r="AT4105" t="str">
            <v>Electric</v>
          </cell>
          <cell r="AU4105">
            <v>33329</v>
          </cell>
          <cell r="AV4105">
            <v>10200</v>
          </cell>
          <cell r="AW4105">
            <v>11.64</v>
          </cell>
          <cell r="AX4105">
            <v>13.1</v>
          </cell>
          <cell r="AY4105">
            <v>52.19</v>
          </cell>
          <cell r="AZ4105">
            <v>560200</v>
          </cell>
          <cell r="BA4105">
            <v>33591</v>
          </cell>
          <cell r="BB4105">
            <v>5700</v>
          </cell>
          <cell r="BC4105">
            <v>11.46</v>
          </cell>
          <cell r="BD4105">
            <v>12.8</v>
          </cell>
          <cell r="BE4105">
            <v>52.97</v>
          </cell>
          <cell r="BF4105">
            <v>33969</v>
          </cell>
          <cell r="BG4105">
            <v>571000</v>
          </cell>
          <cell r="BH4105" t="str">
            <v>Average</v>
          </cell>
          <cell r="BI4105" t="str">
            <v>Vertically Integrated</v>
          </cell>
          <cell r="BJ4105" t="str">
            <v>Fully Litigated</v>
          </cell>
          <cell r="BK4105" t="str">
            <v>No</v>
          </cell>
          <cell r="BL4105" t="str">
            <v>No</v>
          </cell>
        </row>
        <row r="4106">
          <cell r="AE4106">
            <v>396</v>
          </cell>
          <cell r="AF4106">
            <v>0</v>
          </cell>
          <cell r="AG4106">
            <v>1</v>
          </cell>
          <cell r="AH4106">
            <v>1</v>
          </cell>
          <cell r="AI4106">
            <v>1</v>
          </cell>
          <cell r="AJ4106">
            <v>0</v>
          </cell>
          <cell r="AL4106">
            <v>56</v>
          </cell>
          <cell r="AM4106">
            <v>230</v>
          </cell>
          <cell r="AO4106" t="str">
            <v>D-6690-UR-105 (elec)</v>
          </cell>
          <cell r="AP4106">
            <v>-532</v>
          </cell>
          <cell r="AQ4106" t="str">
            <v>WI</v>
          </cell>
          <cell r="AR4106" t="str">
            <v>Wisconsin Public Service Corporation</v>
          </cell>
          <cell r="AS4106" t="str">
            <v>WEC</v>
          </cell>
          <cell r="AT4106" t="str">
            <v>Electric</v>
          </cell>
          <cell r="AU4106">
            <v>32962</v>
          </cell>
          <cell r="AV4106">
            <v>14600</v>
          </cell>
          <cell r="AW4106">
            <v>11.63</v>
          </cell>
          <cell r="AX4106">
            <v>13.6</v>
          </cell>
          <cell r="AY4106">
            <v>50.69</v>
          </cell>
          <cell r="AZ4106">
            <v>543500</v>
          </cell>
          <cell r="BA4106">
            <v>33225</v>
          </cell>
          <cell r="BB4106">
            <v>10900</v>
          </cell>
          <cell r="BC4106">
            <v>11.4</v>
          </cell>
          <cell r="BD4106">
            <v>13.1</v>
          </cell>
          <cell r="BE4106">
            <v>50.98</v>
          </cell>
          <cell r="BF4106">
            <v>33603</v>
          </cell>
          <cell r="BG4106">
            <v>545600</v>
          </cell>
          <cell r="BH4106" t="str">
            <v>Average</v>
          </cell>
          <cell r="BI4106" t="str">
            <v>Vertically Integrated</v>
          </cell>
          <cell r="BJ4106" t="str">
            <v>Fully Litigated</v>
          </cell>
          <cell r="BK4106" t="str">
            <v>No</v>
          </cell>
          <cell r="BL4106" t="str">
            <v>No</v>
          </cell>
        </row>
        <row r="4107">
          <cell r="AE4107">
            <v>396</v>
          </cell>
          <cell r="AF4107">
            <v>0</v>
          </cell>
          <cell r="AG4107">
            <v>1</v>
          </cell>
          <cell r="AH4107">
            <v>1</v>
          </cell>
          <cell r="AI4107">
            <v>1</v>
          </cell>
          <cell r="AJ4107">
            <v>0</v>
          </cell>
          <cell r="AL4107">
            <v>56</v>
          </cell>
          <cell r="AM4107">
            <v>230</v>
          </cell>
          <cell r="AO4107" t="str">
            <v>D-6680-UR-114 (elec)</v>
          </cell>
          <cell r="AP4107">
            <v>-530</v>
          </cell>
          <cell r="AQ4107" t="str">
            <v>WI</v>
          </cell>
          <cell r="AR4107" t="str">
            <v>Wisconsin Power and Light Company</v>
          </cell>
          <cell r="AS4107" t="str">
            <v>LNT</v>
          </cell>
          <cell r="AT4107" t="str">
            <v>Electric</v>
          </cell>
          <cell r="AU4107">
            <v>38247</v>
          </cell>
          <cell r="AV4107">
            <v>48100</v>
          </cell>
          <cell r="AW4107">
            <v>10.59</v>
          </cell>
          <cell r="AX4107">
            <v>12</v>
          </cell>
          <cell r="AY4107">
            <v>60.22</v>
          </cell>
          <cell r="AZ4107">
            <v>972200</v>
          </cell>
          <cell r="BA4107">
            <v>38552</v>
          </cell>
          <cell r="BB4107">
            <v>18600</v>
          </cell>
          <cell r="BC4107">
            <v>10.210000000000001</v>
          </cell>
          <cell r="BD4107">
            <v>11.5</v>
          </cell>
          <cell r="BE4107">
            <v>61.75</v>
          </cell>
          <cell r="BF4107">
            <v>38898</v>
          </cell>
          <cell r="BG4107">
            <v>964000</v>
          </cell>
          <cell r="BH4107" t="str">
            <v>Average</v>
          </cell>
          <cell r="BI4107" t="str">
            <v>Vertically Integrated</v>
          </cell>
          <cell r="BJ4107" t="str">
            <v>Fully Litigated</v>
          </cell>
          <cell r="BK4107" t="str">
            <v>No</v>
          </cell>
          <cell r="BL4107" t="str">
            <v>No</v>
          </cell>
        </row>
        <row r="4108">
          <cell r="AE4108">
            <v>396</v>
          </cell>
          <cell r="AF4108">
            <v>0</v>
          </cell>
          <cell r="AG4108">
            <v>1</v>
          </cell>
          <cell r="AH4108">
            <v>1</v>
          </cell>
          <cell r="AI4108">
            <v>1</v>
          </cell>
          <cell r="AJ4108">
            <v>0</v>
          </cell>
          <cell r="AL4108">
            <v>56</v>
          </cell>
          <cell r="AM4108">
            <v>230</v>
          </cell>
          <cell r="AO4108" t="str">
            <v>D-6680-UR-113 (elec)</v>
          </cell>
          <cell r="AP4108">
            <v>-528</v>
          </cell>
          <cell r="AQ4108" t="str">
            <v>WI</v>
          </cell>
          <cell r="AR4108" t="str">
            <v>Wisconsin Power and Light Company</v>
          </cell>
          <cell r="AS4108" t="str">
            <v>LNT</v>
          </cell>
          <cell r="AT4108" t="str">
            <v>Electric</v>
          </cell>
          <cell r="AU4108">
            <v>37686</v>
          </cell>
          <cell r="AV4108">
            <v>65300</v>
          </cell>
          <cell r="AW4108">
            <v>10.38</v>
          </cell>
          <cell r="AX4108">
            <v>12.71</v>
          </cell>
          <cell r="AY4108">
            <v>57.47</v>
          </cell>
          <cell r="AZ4108">
            <v>970200</v>
          </cell>
          <cell r="BA4108">
            <v>37974</v>
          </cell>
          <cell r="BB4108">
            <v>14500</v>
          </cell>
          <cell r="BC4108">
            <v>10.23</v>
          </cell>
          <cell r="BD4108">
            <v>12</v>
          </cell>
          <cell r="BE4108">
            <v>60.27</v>
          </cell>
          <cell r="BF4108">
            <v>38352</v>
          </cell>
          <cell r="BG4108">
            <v>920100</v>
          </cell>
          <cell r="BH4108" t="str">
            <v>Average</v>
          </cell>
          <cell r="BI4108" t="str">
            <v>Vertically Integrated</v>
          </cell>
          <cell r="BJ4108" t="str">
            <v>Fully Litigated</v>
          </cell>
          <cell r="BK4108" t="str">
            <v>No</v>
          </cell>
          <cell r="BL4108" t="str">
            <v>No</v>
          </cell>
        </row>
        <row r="4109">
          <cell r="AE4109">
            <v>396</v>
          </cell>
          <cell r="AF4109">
            <v>0</v>
          </cell>
          <cell r="AG4109">
            <v>1</v>
          </cell>
          <cell r="AH4109">
            <v>1</v>
          </cell>
          <cell r="AI4109">
            <v>1</v>
          </cell>
          <cell r="AJ4109">
            <v>0</v>
          </cell>
          <cell r="AL4109">
            <v>56</v>
          </cell>
          <cell r="AM4109">
            <v>230</v>
          </cell>
          <cell r="AO4109" t="str">
            <v>D-6680-UR-112 (elec)</v>
          </cell>
          <cell r="AP4109">
            <v>-526</v>
          </cell>
          <cell r="AQ4109" t="str">
            <v>WI</v>
          </cell>
          <cell r="AR4109" t="str">
            <v>Wisconsin Power and Light Company</v>
          </cell>
          <cell r="AS4109" t="str">
            <v>LNT</v>
          </cell>
          <cell r="AT4109" t="str">
            <v>Electric</v>
          </cell>
          <cell r="AU4109">
            <v>37383</v>
          </cell>
          <cell r="AV4109">
            <v>105000</v>
          </cell>
          <cell r="AW4109">
            <v>10.89</v>
          </cell>
          <cell r="AX4109">
            <v>13.1</v>
          </cell>
          <cell r="AY4109">
            <v>52.8</v>
          </cell>
          <cell r="AZ4109">
            <v>917500</v>
          </cell>
          <cell r="BA4109">
            <v>37714</v>
          </cell>
          <cell r="BB4109">
            <v>77100</v>
          </cell>
          <cell r="BC4109">
            <v>10.220000000000001</v>
          </cell>
          <cell r="BD4109">
            <v>12</v>
          </cell>
          <cell r="BE4109">
            <v>51.72</v>
          </cell>
          <cell r="BF4109">
            <v>37986</v>
          </cell>
          <cell r="BG4109">
            <v>894100</v>
          </cell>
          <cell r="BH4109" t="str">
            <v>Average</v>
          </cell>
          <cell r="BI4109" t="str">
            <v>Vertically Integrated</v>
          </cell>
          <cell r="BJ4109" t="str">
            <v>Fully Litigated</v>
          </cell>
          <cell r="BK4109" t="str">
            <v>No</v>
          </cell>
          <cell r="BL4109" t="str">
            <v>No</v>
          </cell>
        </row>
        <row r="4110">
          <cell r="AE4110">
            <v>396</v>
          </cell>
          <cell r="AF4110">
            <v>0</v>
          </cell>
          <cell r="AG4110">
            <v>1</v>
          </cell>
          <cell r="AH4110">
            <v>1</v>
          </cell>
          <cell r="AI4110">
            <v>1</v>
          </cell>
          <cell r="AJ4110">
            <v>0</v>
          </cell>
          <cell r="AL4110">
            <v>56</v>
          </cell>
          <cell r="AM4110">
            <v>230</v>
          </cell>
          <cell r="AO4110" t="str">
            <v>D-6680-UR-111 (elec.)</v>
          </cell>
          <cell r="AP4110">
            <v>-524</v>
          </cell>
          <cell r="AQ4110" t="str">
            <v>WI</v>
          </cell>
          <cell r="AR4110" t="str">
            <v>Wisconsin Power and Light Company</v>
          </cell>
          <cell r="AS4110" t="str">
            <v>LNT</v>
          </cell>
          <cell r="AT4110" t="str">
            <v>Electric</v>
          </cell>
          <cell r="AU4110">
            <v>37104</v>
          </cell>
          <cell r="AV4110">
            <v>85900</v>
          </cell>
          <cell r="AW4110">
            <v>10.83</v>
          </cell>
          <cell r="AX4110">
            <v>13.5</v>
          </cell>
          <cell r="AY4110">
            <v>52.05</v>
          </cell>
          <cell r="AZ4110">
            <v>844700</v>
          </cell>
          <cell r="BA4110">
            <v>37511</v>
          </cell>
          <cell r="BB4110">
            <v>60100</v>
          </cell>
          <cell r="BC4110">
            <v>10.02</v>
          </cell>
          <cell r="BD4110">
            <v>12.3</v>
          </cell>
          <cell r="BE4110">
            <v>44.67</v>
          </cell>
          <cell r="BF4110">
            <v>37621</v>
          </cell>
          <cell r="BG4110">
            <v>840400</v>
          </cell>
          <cell r="BH4110" t="str">
            <v>Average</v>
          </cell>
          <cell r="BI4110" t="str">
            <v>Vertically Integrated</v>
          </cell>
          <cell r="BJ4110" t="str">
            <v>Fully Litigated</v>
          </cell>
          <cell r="BK4110" t="str">
            <v>No</v>
          </cell>
          <cell r="BL4110" t="str">
            <v>Yes</v>
          </cell>
        </row>
        <row r="4111">
          <cell r="AE4111">
            <v>396</v>
          </cell>
          <cell r="AF4111">
            <v>0</v>
          </cell>
          <cell r="AG4111">
            <v>1</v>
          </cell>
          <cell r="AH4111">
            <v>1</v>
          </cell>
          <cell r="AI4111">
            <v>1</v>
          </cell>
          <cell r="AJ4111">
            <v>1</v>
          </cell>
          <cell r="AL4111">
            <v>56</v>
          </cell>
          <cell r="AM4111">
            <v>230</v>
          </cell>
          <cell r="AO4111" t="str">
            <v>D-6680-UR-110 (gas)</v>
          </cell>
          <cell r="AP4111">
            <v>-522</v>
          </cell>
          <cell r="AQ4111" t="str">
            <v>WI</v>
          </cell>
          <cell r="AR4111" t="str">
            <v>Wisconsin Power and Light Company</v>
          </cell>
          <cell r="AS4111" t="str">
            <v>LNT</v>
          </cell>
          <cell r="AT4111" t="str">
            <v>Natural Gas</v>
          </cell>
          <cell r="AU4111">
            <v>35156</v>
          </cell>
          <cell r="AV4111">
            <v>2400</v>
          </cell>
          <cell r="AW4111">
            <v>9.5</v>
          </cell>
          <cell r="AX4111">
            <v>11.9</v>
          </cell>
          <cell r="AY4111">
            <v>51.59</v>
          </cell>
          <cell r="AZ4111" t="str">
            <v>NA</v>
          </cell>
          <cell r="BA4111">
            <v>35549</v>
          </cell>
          <cell r="BB4111">
            <v>-1200</v>
          </cell>
          <cell r="BC4111">
            <v>9.3800000000000008</v>
          </cell>
          <cell r="BD4111">
            <v>11.7</v>
          </cell>
          <cell r="BE4111">
            <v>52</v>
          </cell>
          <cell r="BF4111">
            <v>35795</v>
          </cell>
          <cell r="BG4111" t="str">
            <v>NA</v>
          </cell>
          <cell r="BH4111" t="str">
            <v>Average</v>
          </cell>
          <cell r="BI4111" t="str">
            <v>Distribution</v>
          </cell>
          <cell r="BJ4111" t="str">
            <v>Fully Litigated</v>
          </cell>
          <cell r="BK4111" t="str">
            <v>No</v>
          </cell>
          <cell r="BL4111" t="str">
            <v>No</v>
          </cell>
        </row>
        <row r="4112">
          <cell r="AE4112">
            <v>396</v>
          </cell>
          <cell r="AF4112">
            <v>0</v>
          </cell>
          <cell r="AG4112">
            <v>1</v>
          </cell>
          <cell r="AH4112">
            <v>1</v>
          </cell>
          <cell r="AI4112">
            <v>1</v>
          </cell>
          <cell r="AJ4112">
            <v>1</v>
          </cell>
          <cell r="AL4112">
            <v>56</v>
          </cell>
          <cell r="AM4112">
            <v>230</v>
          </cell>
          <cell r="AO4112" t="str">
            <v>D-6680-UR-109 (gas)</v>
          </cell>
          <cell r="AP4112">
            <v>-520</v>
          </cell>
          <cell r="AQ4112" t="str">
            <v>WI</v>
          </cell>
          <cell r="AR4112" t="str">
            <v>Wisconsin Power and Light Company</v>
          </cell>
          <cell r="AS4112" t="str">
            <v>LNT</v>
          </cell>
          <cell r="AT4112" t="str">
            <v>Natural Gas</v>
          </cell>
          <cell r="AU4112">
            <v>34369</v>
          </cell>
          <cell r="AV4112">
            <v>3600</v>
          </cell>
          <cell r="AW4112">
            <v>9.7100000000000009</v>
          </cell>
          <cell r="AX4112">
            <v>12.2</v>
          </cell>
          <cell r="AY4112">
            <v>52.1</v>
          </cell>
          <cell r="AZ4112" t="str">
            <v>NA</v>
          </cell>
          <cell r="BA4112">
            <v>34676</v>
          </cell>
          <cell r="BB4112">
            <v>700</v>
          </cell>
          <cell r="BC4112">
            <v>9.2799999999999994</v>
          </cell>
          <cell r="BD4112">
            <v>11.5</v>
          </cell>
          <cell r="BE4112">
            <v>51.93</v>
          </cell>
          <cell r="BF4112">
            <v>35064</v>
          </cell>
          <cell r="BG4112" t="str">
            <v>NA</v>
          </cell>
          <cell r="BH4112" t="str">
            <v>Average</v>
          </cell>
          <cell r="BI4112" t="str">
            <v>Distribution</v>
          </cell>
          <cell r="BJ4112" t="str">
            <v>Fully Litigated</v>
          </cell>
          <cell r="BK4112" t="str">
            <v>No</v>
          </cell>
          <cell r="BL4112" t="str">
            <v>No</v>
          </cell>
        </row>
        <row r="4113">
          <cell r="AE4113">
            <v>396</v>
          </cell>
          <cell r="AF4113">
            <v>0</v>
          </cell>
          <cell r="AG4113">
            <v>1</v>
          </cell>
          <cell r="AH4113">
            <v>1</v>
          </cell>
          <cell r="AI4113">
            <v>1</v>
          </cell>
          <cell r="AJ4113">
            <v>0</v>
          </cell>
          <cell r="AL4113">
            <v>56</v>
          </cell>
          <cell r="AM4113">
            <v>230</v>
          </cell>
          <cell r="AO4113" t="str">
            <v>D-6680-UR-108 (elec)</v>
          </cell>
          <cell r="AP4113">
            <v>-518</v>
          </cell>
          <cell r="AQ4113" t="str">
            <v>WI</v>
          </cell>
          <cell r="AR4113" t="str">
            <v>Wisconsin Power and Light Company</v>
          </cell>
          <cell r="AS4113" t="str">
            <v>LNT</v>
          </cell>
          <cell r="AT4113" t="str">
            <v>Electric</v>
          </cell>
          <cell r="AU4113">
            <v>33973</v>
          </cell>
          <cell r="AV4113">
            <v>20500</v>
          </cell>
          <cell r="AW4113">
            <v>10.119999999999999</v>
          </cell>
          <cell r="AX4113">
            <v>12.6</v>
          </cell>
          <cell r="AY4113">
            <v>50.88</v>
          </cell>
          <cell r="AZ4113">
            <v>732800</v>
          </cell>
          <cell r="BA4113">
            <v>34242</v>
          </cell>
          <cell r="BB4113">
            <v>15600</v>
          </cell>
          <cell r="BC4113">
            <v>9.56</v>
          </cell>
          <cell r="BD4113">
            <v>11.6</v>
          </cell>
          <cell r="BE4113">
            <v>50.31</v>
          </cell>
          <cell r="BF4113">
            <v>34546</v>
          </cell>
          <cell r="BG4113">
            <v>727300</v>
          </cell>
          <cell r="BH4113" t="str">
            <v>Average</v>
          </cell>
          <cell r="BI4113" t="str">
            <v>Vertically Integrated</v>
          </cell>
          <cell r="BJ4113" t="str">
            <v>Fully Litigated</v>
          </cell>
          <cell r="BK4113" t="str">
            <v>No</v>
          </cell>
          <cell r="BL4113" t="str">
            <v>No</v>
          </cell>
        </row>
        <row r="4114">
          <cell r="AE4114">
            <v>396</v>
          </cell>
          <cell r="AF4114">
            <v>0</v>
          </cell>
          <cell r="AG4114">
            <v>1</v>
          </cell>
          <cell r="AH4114">
            <v>1</v>
          </cell>
          <cell r="AI4114">
            <v>1</v>
          </cell>
          <cell r="AJ4114">
            <v>0</v>
          </cell>
          <cell r="AL4114">
            <v>56</v>
          </cell>
          <cell r="AM4114">
            <v>230</v>
          </cell>
          <cell r="AO4114" t="str">
            <v>D-6680-UR-107 (elec)</v>
          </cell>
          <cell r="AP4114">
            <v>-516</v>
          </cell>
          <cell r="AQ4114" t="str">
            <v>WI</v>
          </cell>
          <cell r="AR4114" t="str">
            <v>Wisconsin Power and Light Company</v>
          </cell>
          <cell r="AS4114" t="str">
            <v>LNT</v>
          </cell>
          <cell r="AT4114" t="str">
            <v>Electric</v>
          </cell>
          <cell r="AU4114">
            <v>33602</v>
          </cell>
          <cell r="AV4114">
            <v>0</v>
          </cell>
          <cell r="AW4114">
            <v>10.57</v>
          </cell>
          <cell r="AX4114">
            <v>13.1</v>
          </cell>
          <cell r="AY4114">
            <v>48.6</v>
          </cell>
          <cell r="AZ4114">
            <v>714800</v>
          </cell>
          <cell r="BA4114">
            <v>33960</v>
          </cell>
          <cell r="BB4114">
            <v>-800</v>
          </cell>
          <cell r="BC4114">
            <v>9.8800000000000008</v>
          </cell>
          <cell r="BD4114">
            <v>12.4</v>
          </cell>
          <cell r="BE4114">
            <v>49.53</v>
          </cell>
          <cell r="BF4114">
            <v>34181</v>
          </cell>
          <cell r="BG4114">
            <v>703000</v>
          </cell>
          <cell r="BH4114" t="str">
            <v>Average</v>
          </cell>
          <cell r="BI4114" t="str">
            <v>Vertically Integrated</v>
          </cell>
          <cell r="BJ4114" t="str">
            <v>Fully Litigated</v>
          </cell>
          <cell r="BK4114" t="str">
            <v>No</v>
          </cell>
          <cell r="BL4114" t="str">
            <v>No</v>
          </cell>
        </row>
        <row r="4115">
          <cell r="AE4115">
            <v>396</v>
          </cell>
          <cell r="AF4115">
            <v>0</v>
          </cell>
          <cell r="AG4115">
            <v>1</v>
          </cell>
          <cell r="AH4115">
            <v>1</v>
          </cell>
          <cell r="AI4115">
            <v>1</v>
          </cell>
          <cell r="AJ4115">
            <v>0</v>
          </cell>
          <cell r="AL4115">
            <v>56</v>
          </cell>
          <cell r="AM4115">
            <v>230</v>
          </cell>
          <cell r="AO4115" t="str">
            <v>D-6680-UR-105 (elec)</v>
          </cell>
          <cell r="AP4115">
            <v>-514</v>
          </cell>
          <cell r="AQ4115" t="str">
            <v>WI</v>
          </cell>
          <cell r="AR4115" t="str">
            <v>Wisconsin Power and Light Company</v>
          </cell>
          <cell r="AS4115" t="str">
            <v>LNT</v>
          </cell>
          <cell r="AT4115" t="str">
            <v>Electric</v>
          </cell>
          <cell r="AU4115">
            <v>32871</v>
          </cell>
          <cell r="AV4115">
            <v>5900</v>
          </cell>
          <cell r="AW4115">
            <v>10.28</v>
          </cell>
          <cell r="AX4115">
            <v>13.1</v>
          </cell>
          <cell r="AY4115">
            <v>49.61</v>
          </cell>
          <cell r="AZ4115" t="str">
            <v>NA</v>
          </cell>
          <cell r="BA4115">
            <v>33051</v>
          </cell>
          <cell r="BB4115">
            <v>-7300</v>
          </cell>
          <cell r="BC4115">
            <v>10.27</v>
          </cell>
          <cell r="BD4115">
            <v>12.9</v>
          </cell>
          <cell r="BE4115">
            <v>50.16</v>
          </cell>
          <cell r="BF4115">
            <v>33450</v>
          </cell>
          <cell r="BG4115">
            <v>646900</v>
          </cell>
          <cell r="BH4115" t="str">
            <v>Average</v>
          </cell>
          <cell r="BI4115" t="str">
            <v>Vertically Integrated</v>
          </cell>
          <cell r="BJ4115" t="str">
            <v>Fully Litigated</v>
          </cell>
          <cell r="BK4115" t="str">
            <v>No</v>
          </cell>
          <cell r="BL4115" t="str">
            <v>No</v>
          </cell>
        </row>
        <row r="4116">
          <cell r="AE4116">
            <v>396</v>
          </cell>
          <cell r="AF4116">
            <v>0</v>
          </cell>
          <cell r="AG4116">
            <v>1</v>
          </cell>
          <cell r="AH4116">
            <v>1</v>
          </cell>
          <cell r="AI4116">
            <v>1</v>
          </cell>
          <cell r="AJ4116">
            <v>1</v>
          </cell>
          <cell r="AL4116">
            <v>56</v>
          </cell>
          <cell r="AM4116">
            <v>230</v>
          </cell>
          <cell r="AO4116" t="str">
            <v>D-6650-GR-110</v>
          </cell>
          <cell r="AP4116">
            <v>-513</v>
          </cell>
          <cell r="AQ4116" t="str">
            <v>WI</v>
          </cell>
          <cell r="AR4116" t="str">
            <v>Wisconsin Gas LLC</v>
          </cell>
          <cell r="AS4116" t="str">
            <v>WEC</v>
          </cell>
          <cell r="AT4116" t="str">
            <v>Natural Gas</v>
          </cell>
          <cell r="AU4116">
            <v>33694</v>
          </cell>
          <cell r="AV4116">
            <v>10600</v>
          </cell>
          <cell r="AW4116">
            <v>13.57</v>
          </cell>
          <cell r="AX4116">
            <v>13.4</v>
          </cell>
          <cell r="AY4116">
            <v>49.32</v>
          </cell>
          <cell r="AZ4116">
            <v>276800</v>
          </cell>
          <cell r="BA4116">
            <v>33906</v>
          </cell>
          <cell r="BB4116">
            <v>8400</v>
          </cell>
          <cell r="BC4116">
            <v>12.92</v>
          </cell>
          <cell r="BD4116">
            <v>12.75</v>
          </cell>
          <cell r="BE4116">
            <v>49.45</v>
          </cell>
          <cell r="BF4116">
            <v>34273</v>
          </cell>
          <cell r="BG4116">
            <v>274700</v>
          </cell>
          <cell r="BH4116" t="str">
            <v>Average</v>
          </cell>
          <cell r="BI4116" t="str">
            <v>Distribution</v>
          </cell>
          <cell r="BJ4116" t="str">
            <v>Fully Litigated</v>
          </cell>
          <cell r="BK4116" t="str">
            <v>No</v>
          </cell>
          <cell r="BL4116" t="str">
            <v>No</v>
          </cell>
        </row>
        <row r="4117">
          <cell r="AE4117">
            <v>396</v>
          </cell>
          <cell r="AF4117">
            <v>0</v>
          </cell>
          <cell r="AG4117">
            <v>1</v>
          </cell>
          <cell r="AH4117">
            <v>1</v>
          </cell>
          <cell r="AI4117">
            <v>1</v>
          </cell>
          <cell r="AJ4117">
            <v>0</v>
          </cell>
          <cell r="AL4117">
            <v>56</v>
          </cell>
          <cell r="AM4117">
            <v>230</v>
          </cell>
          <cell r="AO4117" t="str">
            <v>D-6630-UR-103</v>
          </cell>
          <cell r="AP4117">
            <v>-512</v>
          </cell>
          <cell r="AQ4117" t="str">
            <v>WI</v>
          </cell>
          <cell r="AR4117" t="str">
            <v>Wisconsin Electric Power Company</v>
          </cell>
          <cell r="AS4117" t="str">
            <v>WEC</v>
          </cell>
          <cell r="AT4117" t="str">
            <v>Electric</v>
          </cell>
          <cell r="AU4117">
            <v>32629</v>
          </cell>
          <cell r="AV4117">
            <v>3800</v>
          </cell>
          <cell r="AW4117">
            <v>11.63</v>
          </cell>
          <cell r="AX4117">
            <v>13.75</v>
          </cell>
          <cell r="AY4117">
            <v>54.31</v>
          </cell>
          <cell r="AZ4117">
            <v>1718000</v>
          </cell>
          <cell r="BA4117">
            <v>32884</v>
          </cell>
          <cell r="BB4117">
            <v>-29700</v>
          </cell>
          <cell r="BC4117">
            <v>11.47</v>
          </cell>
          <cell r="BD4117">
            <v>12.9</v>
          </cell>
          <cell r="BE4117">
            <v>54.18</v>
          </cell>
          <cell r="BF4117">
            <v>33238</v>
          </cell>
          <cell r="BG4117">
            <v>1677000</v>
          </cell>
          <cell r="BH4117" t="str">
            <v>Average</v>
          </cell>
          <cell r="BI4117" t="str">
            <v>Vertically Integrated</v>
          </cell>
          <cell r="BJ4117" t="str">
            <v>Fully Litigated</v>
          </cell>
          <cell r="BK4117" t="str">
            <v>No</v>
          </cell>
          <cell r="BL4117" t="str">
            <v>No</v>
          </cell>
        </row>
        <row r="4118">
          <cell r="AE4118">
            <v>396</v>
          </cell>
          <cell r="AF4118">
            <v>0</v>
          </cell>
          <cell r="AG4118">
            <v>1</v>
          </cell>
          <cell r="AH4118">
            <v>1</v>
          </cell>
          <cell r="AI4118">
            <v>1</v>
          </cell>
          <cell r="AJ4118">
            <v>0</v>
          </cell>
          <cell r="AL4118">
            <v>56</v>
          </cell>
          <cell r="AM4118">
            <v>230</v>
          </cell>
          <cell r="AO4118" t="str">
            <v>D-4220-UR-110 (elec.)</v>
          </cell>
          <cell r="AP4118">
            <v>-498</v>
          </cell>
          <cell r="AQ4118" t="str">
            <v>WI</v>
          </cell>
          <cell r="AR4118" t="str">
            <v>Northern States Power Company</v>
          </cell>
          <cell r="AS4118" t="str">
            <v>XEL</v>
          </cell>
          <cell r="AT4118" t="str">
            <v>Electric</v>
          </cell>
          <cell r="AU4118">
            <v>35748</v>
          </cell>
          <cell r="AV4118">
            <v>12700</v>
          </cell>
          <cell r="AW4118">
            <v>10.33</v>
          </cell>
          <cell r="AX4118">
            <v>12</v>
          </cell>
          <cell r="AY4118">
            <v>54.97</v>
          </cell>
          <cell r="AZ4118">
            <v>456000</v>
          </cell>
          <cell r="BA4118">
            <v>36053</v>
          </cell>
          <cell r="BB4118">
            <v>7300</v>
          </cell>
          <cell r="BC4118">
            <v>10.25</v>
          </cell>
          <cell r="BD4118">
            <v>11.9</v>
          </cell>
          <cell r="BE4118">
            <v>55</v>
          </cell>
          <cell r="BF4118">
            <v>36160</v>
          </cell>
          <cell r="BG4118">
            <v>453000</v>
          </cell>
          <cell r="BH4118" t="str">
            <v>Average</v>
          </cell>
          <cell r="BI4118" t="str">
            <v>Vertically Integrated</v>
          </cell>
          <cell r="BJ4118" t="str">
            <v>Fully Litigated</v>
          </cell>
          <cell r="BK4118" t="str">
            <v>No</v>
          </cell>
          <cell r="BL4118" t="str">
            <v>No</v>
          </cell>
        </row>
        <row r="4119">
          <cell r="AE4119">
            <v>396</v>
          </cell>
          <cell r="AF4119">
            <v>0</v>
          </cell>
          <cell r="AG4119">
            <v>1</v>
          </cell>
          <cell r="AH4119">
            <v>1</v>
          </cell>
          <cell r="AI4119">
            <v>1</v>
          </cell>
          <cell r="AJ4119">
            <v>1</v>
          </cell>
          <cell r="AL4119">
            <v>56</v>
          </cell>
          <cell r="AM4119">
            <v>230</v>
          </cell>
          <cell r="AO4119" t="str">
            <v>D-4220-UR-109 (gas)</v>
          </cell>
          <cell r="AP4119">
            <v>-496</v>
          </cell>
          <cell r="AQ4119" t="str">
            <v>WI</v>
          </cell>
          <cell r="AR4119" t="str">
            <v>Northern States Power Company</v>
          </cell>
          <cell r="AS4119" t="str">
            <v>XEL</v>
          </cell>
          <cell r="AT4119" t="str">
            <v>Natural Gas</v>
          </cell>
          <cell r="AU4119">
            <v>35139</v>
          </cell>
          <cell r="AV4119">
            <v>1000</v>
          </cell>
          <cell r="AW4119">
            <v>10.93</v>
          </cell>
          <cell r="AX4119">
            <v>12</v>
          </cell>
          <cell r="AY4119">
            <v>54.99</v>
          </cell>
          <cell r="AZ4119" t="str">
            <v>NA</v>
          </cell>
          <cell r="BA4119">
            <v>35395</v>
          </cell>
          <cell r="BB4119">
            <v>0</v>
          </cell>
          <cell r="BC4119">
            <v>10.63</v>
          </cell>
          <cell r="BD4119">
            <v>11.3</v>
          </cell>
          <cell r="BE4119">
            <v>55</v>
          </cell>
          <cell r="BF4119">
            <v>35795</v>
          </cell>
          <cell r="BG4119" t="str">
            <v>NA</v>
          </cell>
          <cell r="BH4119" t="str">
            <v>Average</v>
          </cell>
          <cell r="BI4119" t="str">
            <v>Distribution</v>
          </cell>
          <cell r="BJ4119" t="str">
            <v>Fully Litigated</v>
          </cell>
          <cell r="BK4119" t="str">
            <v>No</v>
          </cell>
          <cell r="BL4119" t="str">
            <v>No</v>
          </cell>
        </row>
        <row r="4120">
          <cell r="AE4120">
            <v>396</v>
          </cell>
          <cell r="AF4120">
            <v>0</v>
          </cell>
          <cell r="AG4120">
            <v>1</v>
          </cell>
          <cell r="AH4120">
            <v>1</v>
          </cell>
          <cell r="AI4120">
            <v>1</v>
          </cell>
          <cell r="AJ4120">
            <v>1</v>
          </cell>
          <cell r="AL4120">
            <v>56</v>
          </cell>
          <cell r="AM4120">
            <v>230</v>
          </cell>
          <cell r="AO4120" t="str">
            <v>D-4220-UR-108 (gas)</v>
          </cell>
          <cell r="AP4120">
            <v>-494</v>
          </cell>
          <cell r="AQ4120" t="str">
            <v>WI</v>
          </cell>
          <cell r="AR4120" t="str">
            <v>Northern States Power Company</v>
          </cell>
          <cell r="AS4120" t="str">
            <v>XEL</v>
          </cell>
          <cell r="AT4120" t="str">
            <v>Natural Gas</v>
          </cell>
          <cell r="AU4120">
            <v>34851</v>
          </cell>
          <cell r="AV4120">
            <v>2700</v>
          </cell>
          <cell r="AW4120">
            <v>11.02</v>
          </cell>
          <cell r="AX4120">
            <v>11.8</v>
          </cell>
          <cell r="AY4120">
            <v>54.97</v>
          </cell>
          <cell r="AZ4120" t="str">
            <v>NA</v>
          </cell>
          <cell r="BA4120">
            <v>35047</v>
          </cell>
          <cell r="BB4120">
            <v>2500</v>
          </cell>
          <cell r="BC4120">
            <v>10.72</v>
          </cell>
          <cell r="BD4120">
            <v>11.3</v>
          </cell>
          <cell r="BE4120">
            <v>54.99</v>
          </cell>
          <cell r="BF4120">
            <v>35430</v>
          </cell>
          <cell r="BG4120" t="str">
            <v>NA</v>
          </cell>
          <cell r="BH4120" t="str">
            <v>Average</v>
          </cell>
          <cell r="BI4120" t="str">
            <v>Distribution</v>
          </cell>
          <cell r="BJ4120" t="str">
            <v>Fully Litigated</v>
          </cell>
          <cell r="BK4120" t="str">
            <v>No</v>
          </cell>
          <cell r="BL4120" t="str">
            <v>No</v>
          </cell>
        </row>
        <row r="4121">
          <cell r="AE4121">
            <v>396</v>
          </cell>
          <cell r="AF4121">
            <v>0</v>
          </cell>
          <cell r="AG4121">
            <v>1</v>
          </cell>
          <cell r="AH4121">
            <v>1</v>
          </cell>
          <cell r="AI4121">
            <v>1</v>
          </cell>
          <cell r="AJ4121">
            <v>1</v>
          </cell>
          <cell r="AL4121">
            <v>56</v>
          </cell>
          <cell r="AM4121">
            <v>230</v>
          </cell>
          <cell r="AO4121" t="str">
            <v>D-4220-UR-106 (gas)</v>
          </cell>
          <cell r="AP4121">
            <v>-492</v>
          </cell>
          <cell r="AQ4121" t="str">
            <v>WI</v>
          </cell>
          <cell r="AR4121" t="str">
            <v>Northern States Power Company</v>
          </cell>
          <cell r="AS4121" t="str">
            <v>XEL</v>
          </cell>
          <cell r="AT4121" t="str">
            <v>Natural Gas</v>
          </cell>
          <cell r="AU4121">
            <v>33756</v>
          </cell>
          <cell r="AV4121">
            <v>1400</v>
          </cell>
          <cell r="AW4121">
            <v>11.54</v>
          </cell>
          <cell r="AX4121">
            <v>12.6</v>
          </cell>
          <cell r="AY4121">
            <v>57.32</v>
          </cell>
          <cell r="AZ4121" t="str">
            <v>NA</v>
          </cell>
          <cell r="BA4121">
            <v>33981</v>
          </cell>
          <cell r="BB4121">
            <v>1100</v>
          </cell>
          <cell r="BC4121">
            <v>11</v>
          </cell>
          <cell r="BD4121">
            <v>12</v>
          </cell>
          <cell r="BE4121">
            <v>56.94</v>
          </cell>
          <cell r="BF4121">
            <v>34334</v>
          </cell>
          <cell r="BG4121" t="str">
            <v>NA</v>
          </cell>
          <cell r="BH4121" t="str">
            <v>Average</v>
          </cell>
          <cell r="BI4121" t="str">
            <v>Distribution</v>
          </cell>
          <cell r="BJ4121" t="str">
            <v>Fully Litigated</v>
          </cell>
          <cell r="BK4121" t="str">
            <v>No</v>
          </cell>
          <cell r="BL4121" t="str">
            <v>No</v>
          </cell>
        </row>
        <row r="4122">
          <cell r="AE4122">
            <v>396</v>
          </cell>
          <cell r="AF4122">
            <v>0</v>
          </cell>
          <cell r="AG4122">
            <v>1</v>
          </cell>
          <cell r="AH4122">
            <v>1</v>
          </cell>
          <cell r="AI4122">
            <v>1</v>
          </cell>
          <cell r="AJ4122">
            <v>0</v>
          </cell>
          <cell r="AL4122">
            <v>56</v>
          </cell>
          <cell r="AM4122">
            <v>230</v>
          </cell>
          <cell r="AO4122" t="str">
            <v>D-4220-UR-105 (elec)</v>
          </cell>
          <cell r="AP4122">
            <v>-490</v>
          </cell>
          <cell r="AQ4122" t="str">
            <v>WI</v>
          </cell>
          <cell r="AR4122" t="str">
            <v>Northern States Power Company</v>
          </cell>
          <cell r="AS4122" t="str">
            <v>XEL</v>
          </cell>
          <cell r="AT4122" t="str">
            <v>Electric</v>
          </cell>
          <cell r="AU4122">
            <v>33389</v>
          </cell>
          <cell r="AV4122">
            <v>8200</v>
          </cell>
          <cell r="AW4122">
            <v>11.75</v>
          </cell>
          <cell r="AX4122">
            <v>12.75</v>
          </cell>
          <cell r="AY4122">
            <v>56.31</v>
          </cell>
          <cell r="AZ4122">
            <v>395000</v>
          </cell>
          <cell r="BA4122">
            <v>33591</v>
          </cell>
          <cell r="BB4122">
            <v>7100</v>
          </cell>
          <cell r="BC4122">
            <v>11.59</v>
          </cell>
          <cell r="BD4122">
            <v>12.6</v>
          </cell>
          <cell r="BE4122">
            <v>57.08</v>
          </cell>
          <cell r="BF4122">
            <v>33969</v>
          </cell>
          <cell r="BG4122">
            <v>395000</v>
          </cell>
          <cell r="BH4122" t="str">
            <v>Average</v>
          </cell>
          <cell r="BI4122" t="str">
            <v>Vertically Integrated</v>
          </cell>
          <cell r="BJ4122" t="str">
            <v>Fully Litigated</v>
          </cell>
          <cell r="BK4122" t="str">
            <v>No</v>
          </cell>
          <cell r="BL4122" t="str">
            <v>No</v>
          </cell>
        </row>
        <row r="4123">
          <cell r="AE4123">
            <v>396</v>
          </cell>
          <cell r="AF4123">
            <v>0</v>
          </cell>
          <cell r="AG4123">
            <v>1</v>
          </cell>
          <cell r="AH4123">
            <v>1</v>
          </cell>
          <cell r="AI4123">
            <v>1</v>
          </cell>
          <cell r="AJ4123">
            <v>0</v>
          </cell>
          <cell r="AL4123">
            <v>56</v>
          </cell>
          <cell r="AM4123">
            <v>230</v>
          </cell>
          <cell r="AO4123" t="str">
            <v>D-4220-UR-104</v>
          </cell>
          <cell r="AP4123">
            <v>-489</v>
          </cell>
          <cell r="AQ4123" t="str">
            <v>WI</v>
          </cell>
          <cell r="AR4123" t="str">
            <v>Northern States Power Company</v>
          </cell>
          <cell r="AS4123" t="str">
            <v>XEL</v>
          </cell>
          <cell r="AT4123" t="str">
            <v>Electric</v>
          </cell>
          <cell r="AU4123">
            <v>33025</v>
          </cell>
          <cell r="AV4123">
            <v>7800</v>
          </cell>
          <cell r="AW4123">
            <v>11.84</v>
          </cell>
          <cell r="AX4123">
            <v>12.75</v>
          </cell>
          <cell r="AY4123">
            <v>56.95</v>
          </cell>
          <cell r="AZ4123">
            <v>389000</v>
          </cell>
          <cell r="BA4123">
            <v>33253</v>
          </cell>
          <cell r="BB4123">
            <v>7300</v>
          </cell>
          <cell r="BC4123">
            <v>11.74</v>
          </cell>
          <cell r="BD4123">
            <v>12.75</v>
          </cell>
          <cell r="BE4123">
            <v>58.62</v>
          </cell>
          <cell r="BF4123">
            <v>33603</v>
          </cell>
          <cell r="BG4123">
            <v>389200</v>
          </cell>
          <cell r="BH4123" t="str">
            <v>Average</v>
          </cell>
          <cell r="BI4123" t="str">
            <v>Vertically Integrated</v>
          </cell>
          <cell r="BJ4123" t="str">
            <v>Fully Litigated</v>
          </cell>
          <cell r="BK4123" t="str">
            <v>No</v>
          </cell>
          <cell r="BL4123" t="str">
            <v>No</v>
          </cell>
        </row>
        <row r="4124">
          <cell r="AE4124">
            <v>396</v>
          </cell>
          <cell r="AF4124">
            <v>0</v>
          </cell>
          <cell r="AG4124">
            <v>1</v>
          </cell>
          <cell r="AH4124">
            <v>1</v>
          </cell>
          <cell r="AI4124">
            <v>1</v>
          </cell>
          <cell r="AJ4124">
            <v>0</v>
          </cell>
          <cell r="AL4124">
            <v>57</v>
          </cell>
          <cell r="AM4124">
            <v>231</v>
          </cell>
          <cell r="AO4124" t="str">
            <v>D-3270-UR-114 (elec)</v>
          </cell>
          <cell r="AP4124">
            <v>-484</v>
          </cell>
          <cell r="AQ4124" t="str">
            <v>WI</v>
          </cell>
          <cell r="AR4124" t="str">
            <v>Madison Gas and Electric Company</v>
          </cell>
          <cell r="AS4124" t="str">
            <v>MGEE</v>
          </cell>
          <cell r="AT4124" t="str">
            <v>Electric</v>
          </cell>
          <cell r="AU4124">
            <v>38461</v>
          </cell>
          <cell r="AV4124">
            <v>37900</v>
          </cell>
          <cell r="AW4124">
            <v>9.68</v>
          </cell>
          <cell r="AX4124">
            <v>11.5</v>
          </cell>
          <cell r="AY4124">
            <v>57.04</v>
          </cell>
          <cell r="AZ4124">
            <v>328900</v>
          </cell>
          <cell r="BA4124">
            <v>38698</v>
          </cell>
          <cell r="BB4124">
            <v>35900</v>
          </cell>
          <cell r="BC4124">
            <v>9.3699999999999992</v>
          </cell>
          <cell r="BD4124">
            <v>11</v>
          </cell>
          <cell r="BE4124">
            <v>56.65</v>
          </cell>
          <cell r="BF4124">
            <v>39082</v>
          </cell>
          <cell r="BG4124">
            <v>328900</v>
          </cell>
          <cell r="BH4124" t="str">
            <v>Average</v>
          </cell>
          <cell r="BI4124" t="str">
            <v>Vertically Integrated</v>
          </cell>
          <cell r="BJ4124" t="str">
            <v>Fully Litigated</v>
          </cell>
          <cell r="BK4124" t="str">
            <v>No</v>
          </cell>
          <cell r="BL4124" t="str">
            <v>No</v>
          </cell>
        </row>
        <row r="4125">
          <cell r="AE4125">
            <v>396</v>
          </cell>
          <cell r="AF4125">
            <v>0</v>
          </cell>
          <cell r="AG4125">
            <v>1</v>
          </cell>
          <cell r="AH4125">
            <v>1</v>
          </cell>
          <cell r="AI4125">
            <v>1</v>
          </cell>
          <cell r="AJ4125">
            <v>0</v>
          </cell>
          <cell r="AL4125">
            <v>57</v>
          </cell>
          <cell r="AM4125">
            <v>231</v>
          </cell>
          <cell r="AO4125" t="str">
            <v>D-3270-UR-113 (elec)</v>
          </cell>
          <cell r="AP4125">
            <v>-482</v>
          </cell>
          <cell r="AQ4125" t="str">
            <v>WI</v>
          </cell>
          <cell r="AR4125" t="str">
            <v>Madison Gas and Electric Company</v>
          </cell>
          <cell r="AS4125" t="str">
            <v>MGEE</v>
          </cell>
          <cell r="AT4125" t="str">
            <v>Electric</v>
          </cell>
          <cell r="AU4125">
            <v>38112</v>
          </cell>
          <cell r="AV4125">
            <v>22300</v>
          </cell>
          <cell r="AW4125">
            <v>10.38</v>
          </cell>
          <cell r="AX4125">
            <v>12</v>
          </cell>
          <cell r="AY4125">
            <v>57.88</v>
          </cell>
          <cell r="AZ4125">
            <v>306800</v>
          </cell>
          <cell r="BA4125">
            <v>38343</v>
          </cell>
          <cell r="BB4125">
            <v>27400</v>
          </cell>
          <cell r="BC4125">
            <v>9.92</v>
          </cell>
          <cell r="BD4125">
            <v>11.5</v>
          </cell>
          <cell r="BE4125">
            <v>57.64</v>
          </cell>
          <cell r="BF4125">
            <v>38717</v>
          </cell>
          <cell r="BG4125">
            <v>301400</v>
          </cell>
          <cell r="BH4125" t="str">
            <v>Average</v>
          </cell>
          <cell r="BI4125" t="str">
            <v>Vertically Integrated</v>
          </cell>
          <cell r="BJ4125" t="str">
            <v>Fully Litigated</v>
          </cell>
          <cell r="BK4125" t="str">
            <v>No</v>
          </cell>
          <cell r="BL4125" t="str">
            <v>No</v>
          </cell>
        </row>
        <row r="4126">
          <cell r="AE4126">
            <v>396</v>
          </cell>
          <cell r="AF4126">
            <v>0</v>
          </cell>
          <cell r="AG4126">
            <v>1</v>
          </cell>
          <cell r="AH4126">
            <v>1</v>
          </cell>
          <cell r="AI4126">
            <v>1</v>
          </cell>
          <cell r="AJ4126">
            <v>0</v>
          </cell>
          <cell r="AL4126">
            <v>57</v>
          </cell>
          <cell r="AM4126">
            <v>231</v>
          </cell>
          <cell r="AO4126" t="str">
            <v>D-3270-UR-112 (elec)</v>
          </cell>
          <cell r="AP4126">
            <v>-480</v>
          </cell>
          <cell r="AQ4126" t="str">
            <v>WI</v>
          </cell>
          <cell r="AR4126" t="str">
            <v>Madison Gas and Electric Company</v>
          </cell>
          <cell r="AS4126" t="str">
            <v>MGEE</v>
          </cell>
          <cell r="AT4126" t="str">
            <v>Electric</v>
          </cell>
          <cell r="AU4126">
            <v>37771</v>
          </cell>
          <cell r="AV4126">
            <v>19200</v>
          </cell>
          <cell r="AW4126">
            <v>10.53</v>
          </cell>
          <cell r="AX4126">
            <v>12.3</v>
          </cell>
          <cell r="AY4126">
            <v>56.6</v>
          </cell>
          <cell r="AZ4126">
            <v>301600</v>
          </cell>
          <cell r="BA4126">
            <v>37999</v>
          </cell>
          <cell r="BB4126">
            <v>11700</v>
          </cell>
          <cell r="BC4126">
            <v>10.11</v>
          </cell>
          <cell r="BD4126">
            <v>12</v>
          </cell>
          <cell r="BE4126">
            <v>55.91</v>
          </cell>
          <cell r="BF4126">
            <v>38352</v>
          </cell>
          <cell r="BG4126">
            <v>292500</v>
          </cell>
          <cell r="BH4126" t="str">
            <v>Average</v>
          </cell>
          <cell r="BI4126" t="str">
            <v>Vertically Integrated</v>
          </cell>
          <cell r="BJ4126" t="str">
            <v>Fully Litigated</v>
          </cell>
          <cell r="BK4126" t="str">
            <v>No</v>
          </cell>
          <cell r="BL4126" t="str">
            <v>No</v>
          </cell>
        </row>
        <row r="4127">
          <cell r="AE4127">
            <v>396</v>
          </cell>
          <cell r="AF4127">
            <v>0</v>
          </cell>
          <cell r="AG4127">
            <v>1</v>
          </cell>
          <cell r="AH4127">
            <v>1</v>
          </cell>
          <cell r="AI4127">
            <v>1</v>
          </cell>
          <cell r="AJ4127">
            <v>0</v>
          </cell>
          <cell r="AL4127">
            <v>57</v>
          </cell>
          <cell r="AM4127">
            <v>231</v>
          </cell>
          <cell r="AO4127" t="str">
            <v>D-3270-UR-111 (elec)</v>
          </cell>
          <cell r="AP4127">
            <v>-478</v>
          </cell>
          <cell r="AQ4127" t="str">
            <v>WI</v>
          </cell>
          <cell r="AR4127" t="str">
            <v>Madison Gas and Electric Company</v>
          </cell>
          <cell r="AS4127" t="str">
            <v>MGEE</v>
          </cell>
          <cell r="AT4127" t="str">
            <v>Electric</v>
          </cell>
          <cell r="AU4127">
            <v>37377</v>
          </cell>
          <cell r="AV4127">
            <v>22000</v>
          </cell>
          <cell r="AW4127">
            <v>10.75</v>
          </cell>
          <cell r="AX4127">
            <v>12.9</v>
          </cell>
          <cell r="AY4127">
            <v>55.42</v>
          </cell>
          <cell r="AZ4127">
            <v>280900</v>
          </cell>
          <cell r="BA4127">
            <v>37680</v>
          </cell>
          <cell r="BB4127">
            <v>20300</v>
          </cell>
          <cell r="BC4127">
            <v>10.17</v>
          </cell>
          <cell r="BD4127">
            <v>12.3</v>
          </cell>
          <cell r="BE4127">
            <v>55.42</v>
          </cell>
          <cell r="BF4127">
            <v>37986</v>
          </cell>
          <cell r="BG4127">
            <v>280900</v>
          </cell>
          <cell r="BH4127" t="str">
            <v>Average</v>
          </cell>
          <cell r="BI4127" t="str">
            <v>Vertically Integrated</v>
          </cell>
          <cell r="BJ4127" t="str">
            <v>Fully Litigated</v>
          </cell>
          <cell r="BK4127" t="str">
            <v>No</v>
          </cell>
          <cell r="BL4127" t="str">
            <v>No</v>
          </cell>
        </row>
        <row r="4128">
          <cell r="AE4128">
            <v>396</v>
          </cell>
          <cell r="AF4128">
            <v>0</v>
          </cell>
          <cell r="AG4128">
            <v>1</v>
          </cell>
          <cell r="AH4128">
            <v>1</v>
          </cell>
          <cell r="AI4128">
            <v>1</v>
          </cell>
          <cell r="AJ4128">
            <v>0</v>
          </cell>
          <cell r="AL4128">
            <v>57</v>
          </cell>
          <cell r="AM4128">
            <v>231</v>
          </cell>
          <cell r="AO4128" t="str">
            <v>D-3270-UR-110 (elec.)</v>
          </cell>
          <cell r="AP4128">
            <v>-476</v>
          </cell>
          <cell r="AQ4128" t="str">
            <v>WI</v>
          </cell>
          <cell r="AR4128" t="str">
            <v>Madison Gas and Electric Company</v>
          </cell>
          <cell r="AS4128" t="str">
            <v>MGEE</v>
          </cell>
          <cell r="AT4128" t="str">
            <v>Electric</v>
          </cell>
          <cell r="AU4128">
            <v>36633</v>
          </cell>
          <cell r="AV4128">
            <v>9600</v>
          </cell>
          <cell r="AW4128">
            <v>10.56</v>
          </cell>
          <cell r="AX4128">
            <v>12.9</v>
          </cell>
          <cell r="AY4128">
            <v>50.17</v>
          </cell>
          <cell r="AZ4128">
            <v>312400</v>
          </cell>
          <cell r="BA4128">
            <v>36858</v>
          </cell>
          <cell r="BB4128">
            <v>7549</v>
          </cell>
          <cell r="BC4128">
            <v>10.85</v>
          </cell>
          <cell r="BD4128">
            <v>12.9</v>
          </cell>
          <cell r="BE4128">
            <v>50.69</v>
          </cell>
          <cell r="BF4128">
            <v>37256</v>
          </cell>
          <cell r="BG4128">
            <v>296400</v>
          </cell>
          <cell r="BH4128" t="str">
            <v>Average</v>
          </cell>
          <cell r="BI4128" t="str">
            <v>Vertically Integrated</v>
          </cell>
          <cell r="BJ4128" t="str">
            <v>Fully Litigated</v>
          </cell>
          <cell r="BK4128" t="str">
            <v>Yes</v>
          </cell>
          <cell r="BL4128" t="str">
            <v>No</v>
          </cell>
        </row>
        <row r="4129">
          <cell r="AE4129">
            <v>396</v>
          </cell>
          <cell r="AF4129">
            <v>0</v>
          </cell>
          <cell r="AG4129">
            <v>1</v>
          </cell>
          <cell r="AH4129">
            <v>1</v>
          </cell>
          <cell r="AI4129">
            <v>1</v>
          </cell>
          <cell r="AJ4129">
            <v>0</v>
          </cell>
          <cell r="AL4129">
            <v>57</v>
          </cell>
          <cell r="AM4129">
            <v>231</v>
          </cell>
          <cell r="AO4129" t="str">
            <v>D-3270-UR-109 (elec.)</v>
          </cell>
          <cell r="AP4129">
            <v>-474</v>
          </cell>
          <cell r="AQ4129" t="str">
            <v>WI</v>
          </cell>
          <cell r="AR4129" t="str">
            <v>Madison Gas and Electric Company</v>
          </cell>
          <cell r="AS4129" t="str">
            <v>MGEE</v>
          </cell>
          <cell r="AT4129" t="str">
            <v>Electric</v>
          </cell>
          <cell r="AU4129">
            <v>35900</v>
          </cell>
          <cell r="AV4129">
            <v>14600</v>
          </cell>
          <cell r="AW4129">
            <v>10.92</v>
          </cell>
          <cell r="AX4129">
            <v>12.5</v>
          </cell>
          <cell r="AY4129">
            <v>52.04</v>
          </cell>
          <cell r="AZ4129">
            <v>249000</v>
          </cell>
          <cell r="BA4129">
            <v>36139</v>
          </cell>
          <cell r="BB4129">
            <v>8400</v>
          </cell>
          <cell r="BC4129">
            <v>11.24</v>
          </cell>
          <cell r="BD4129">
            <v>12.2</v>
          </cell>
          <cell r="BE4129">
            <v>53.35</v>
          </cell>
          <cell r="BF4129">
            <v>36525</v>
          </cell>
          <cell r="BG4129">
            <v>246600</v>
          </cell>
          <cell r="BH4129" t="str">
            <v>Average</v>
          </cell>
          <cell r="BI4129" t="str">
            <v>Vertically Integrated</v>
          </cell>
          <cell r="BJ4129" t="str">
            <v>Fully Litigated</v>
          </cell>
          <cell r="BK4129" t="str">
            <v>Yes</v>
          </cell>
          <cell r="BL4129" t="str">
            <v>No</v>
          </cell>
        </row>
        <row r="4130">
          <cell r="AE4130">
            <v>396</v>
          </cell>
          <cell r="AF4130">
            <v>0</v>
          </cell>
          <cell r="AG4130">
            <v>1</v>
          </cell>
          <cell r="AH4130">
            <v>1</v>
          </cell>
          <cell r="AI4130">
            <v>1</v>
          </cell>
          <cell r="AJ4130">
            <v>0</v>
          </cell>
          <cell r="AL4130">
            <v>57</v>
          </cell>
          <cell r="AM4130">
            <v>231</v>
          </cell>
          <cell r="AO4130" t="str">
            <v>D-3270-UR-108 (elec)</v>
          </cell>
          <cell r="AP4130">
            <v>-472</v>
          </cell>
          <cell r="AQ4130" t="str">
            <v>WI</v>
          </cell>
          <cell r="AR4130" t="str">
            <v>Madison Gas and Electric Company</v>
          </cell>
          <cell r="AS4130" t="str">
            <v>MGEE</v>
          </cell>
          <cell r="AT4130" t="str">
            <v>Electric</v>
          </cell>
          <cell r="AU4130">
            <v>35311</v>
          </cell>
          <cell r="AV4130">
            <v>7700</v>
          </cell>
          <cell r="AW4130">
            <v>11.24</v>
          </cell>
          <cell r="AX4130">
            <v>12</v>
          </cell>
          <cell r="AY4130">
            <v>54.08</v>
          </cell>
          <cell r="AZ4130">
            <v>224000</v>
          </cell>
          <cell r="BA4130">
            <v>35628</v>
          </cell>
          <cell r="BB4130">
            <v>4900</v>
          </cell>
          <cell r="BC4130">
            <v>11.08</v>
          </cell>
          <cell r="BD4130">
            <v>12</v>
          </cell>
          <cell r="BE4130">
            <v>53.01</v>
          </cell>
          <cell r="BF4130">
            <v>35976</v>
          </cell>
          <cell r="BG4130">
            <v>225300</v>
          </cell>
          <cell r="BH4130" t="str">
            <v>Average</v>
          </cell>
          <cell r="BI4130" t="str">
            <v>Vertically Integrated</v>
          </cell>
          <cell r="BJ4130" t="str">
            <v>Fully Litigated</v>
          </cell>
          <cell r="BK4130" t="str">
            <v>No</v>
          </cell>
          <cell r="BL4130" t="str">
            <v>No</v>
          </cell>
        </row>
        <row r="4131">
          <cell r="AE4131">
            <v>396</v>
          </cell>
          <cell r="AF4131">
            <v>0</v>
          </cell>
          <cell r="AG4131">
            <v>1</v>
          </cell>
          <cell r="AH4131">
            <v>1</v>
          </cell>
          <cell r="AI4131">
            <v>1</v>
          </cell>
          <cell r="AJ4131">
            <v>1</v>
          </cell>
          <cell r="AL4131">
            <v>57</v>
          </cell>
          <cell r="AM4131">
            <v>231</v>
          </cell>
          <cell r="AO4131" t="str">
            <v>D-3270-UR-107 (gas)</v>
          </cell>
          <cell r="AP4131">
            <v>-470</v>
          </cell>
          <cell r="AQ4131" t="str">
            <v>WI</v>
          </cell>
          <cell r="AR4131" t="str">
            <v>Madison Gas and Electric Company</v>
          </cell>
          <cell r="AS4131" t="str">
            <v>MGEE</v>
          </cell>
          <cell r="AT4131" t="str">
            <v>Natural Gas</v>
          </cell>
          <cell r="AU4131">
            <v>34438</v>
          </cell>
          <cell r="AV4131">
            <v>0</v>
          </cell>
          <cell r="AW4131">
            <v>11.19</v>
          </cell>
          <cell r="AX4131">
            <v>11.9</v>
          </cell>
          <cell r="AY4131">
            <v>53.68</v>
          </cell>
          <cell r="AZ4131" t="str">
            <v>NA</v>
          </cell>
          <cell r="BA4131">
            <v>34676</v>
          </cell>
          <cell r="BB4131">
            <v>0</v>
          </cell>
          <cell r="BC4131">
            <v>11.31</v>
          </cell>
          <cell r="BD4131">
            <v>11.7</v>
          </cell>
          <cell r="BE4131">
            <v>53.89</v>
          </cell>
          <cell r="BF4131">
            <v>35064</v>
          </cell>
          <cell r="BG4131" t="str">
            <v>NA</v>
          </cell>
          <cell r="BH4131" t="str">
            <v>Average</v>
          </cell>
          <cell r="BI4131" t="str">
            <v>Distribution</v>
          </cell>
          <cell r="BJ4131" t="str">
            <v>Fully Litigated</v>
          </cell>
          <cell r="BK4131" t="str">
            <v>No</v>
          </cell>
          <cell r="BL4131" t="str">
            <v>No</v>
          </cell>
        </row>
        <row r="4132">
          <cell r="AE4132">
            <v>396</v>
          </cell>
          <cell r="AF4132">
            <v>0</v>
          </cell>
          <cell r="AG4132">
            <v>1</v>
          </cell>
          <cell r="AH4132">
            <v>1</v>
          </cell>
          <cell r="AI4132">
            <v>1</v>
          </cell>
          <cell r="AJ4132">
            <v>1</v>
          </cell>
          <cell r="AL4132">
            <v>57</v>
          </cell>
          <cell r="AM4132">
            <v>231</v>
          </cell>
          <cell r="AO4132" t="str">
            <v>D-3270-UR-106 (gas)</v>
          </cell>
          <cell r="AP4132">
            <v>-468</v>
          </cell>
          <cell r="AQ4132" t="str">
            <v>WI</v>
          </cell>
          <cell r="AR4132" t="str">
            <v>Madison Gas and Electric Company</v>
          </cell>
          <cell r="AS4132" t="str">
            <v>MGEE</v>
          </cell>
          <cell r="AT4132" t="str">
            <v>Natural Gas</v>
          </cell>
          <cell r="AU4132">
            <v>33903</v>
          </cell>
          <cell r="AV4132">
            <v>-700</v>
          </cell>
          <cell r="AW4132">
            <v>11.75</v>
          </cell>
          <cell r="AX4132">
            <v>12.5</v>
          </cell>
          <cell r="AY4132">
            <v>50.34</v>
          </cell>
          <cell r="AZ4132" t="str">
            <v>NA</v>
          </cell>
          <cell r="BA4132">
            <v>34123</v>
          </cell>
          <cell r="BB4132">
            <v>-1400</v>
          </cell>
          <cell r="BC4132">
            <v>11.31</v>
          </cell>
          <cell r="BD4132">
            <v>12</v>
          </cell>
          <cell r="BE4132">
            <v>50.66</v>
          </cell>
          <cell r="BF4132">
            <v>34485</v>
          </cell>
          <cell r="BG4132" t="str">
            <v>NA</v>
          </cell>
          <cell r="BH4132" t="str">
            <v>Average</v>
          </cell>
          <cell r="BI4132" t="str">
            <v>Distribution</v>
          </cell>
          <cell r="BJ4132" t="str">
            <v>Fully Litigated</v>
          </cell>
          <cell r="BK4132" t="str">
            <v>No</v>
          </cell>
          <cell r="BL4132" t="str">
            <v>No</v>
          </cell>
        </row>
        <row r="4133">
          <cell r="AE4133">
            <v>396</v>
          </cell>
          <cell r="AF4133">
            <v>0</v>
          </cell>
          <cell r="AG4133">
            <v>1</v>
          </cell>
          <cell r="AH4133">
            <v>1</v>
          </cell>
          <cell r="AI4133">
            <v>1</v>
          </cell>
          <cell r="AJ4133">
            <v>0</v>
          </cell>
          <cell r="AL4133">
            <v>57</v>
          </cell>
          <cell r="AM4133">
            <v>231</v>
          </cell>
          <cell r="AO4133" t="str">
            <v>D-3270-UR-104 (elec)</v>
          </cell>
          <cell r="AP4133">
            <v>-466</v>
          </cell>
          <cell r="AQ4133" t="str">
            <v>WI</v>
          </cell>
          <cell r="AR4133" t="str">
            <v>Madison Gas and Electric Company</v>
          </cell>
          <cell r="AS4133" t="str">
            <v>MGEE</v>
          </cell>
          <cell r="AT4133" t="str">
            <v>Electric</v>
          </cell>
          <cell r="AU4133">
            <v>32780</v>
          </cell>
          <cell r="AV4133">
            <v>3300</v>
          </cell>
          <cell r="AW4133">
            <v>11.5</v>
          </cell>
          <cell r="AX4133">
            <v>13.25</v>
          </cell>
          <cell r="AY4133">
            <v>51.63</v>
          </cell>
          <cell r="AZ4133">
            <v>242300</v>
          </cell>
          <cell r="BA4133">
            <v>33039</v>
          </cell>
          <cell r="BB4133">
            <v>3100</v>
          </cell>
          <cell r="BC4133">
            <v>11.34</v>
          </cell>
          <cell r="BD4133">
            <v>13.2</v>
          </cell>
          <cell r="BE4133">
            <v>51.37</v>
          </cell>
          <cell r="BF4133">
            <v>33389</v>
          </cell>
          <cell r="BG4133">
            <v>243300</v>
          </cell>
          <cell r="BH4133" t="str">
            <v>Average</v>
          </cell>
          <cell r="BI4133" t="str">
            <v>Vertically Integrated</v>
          </cell>
          <cell r="BJ4133" t="str">
            <v>Fully Litigated</v>
          </cell>
          <cell r="BK4133" t="str">
            <v>No</v>
          </cell>
          <cell r="BL4133" t="str">
            <v>No</v>
          </cell>
        </row>
        <row r="4134">
          <cell r="AE4134">
            <v>396</v>
          </cell>
          <cell r="AF4134">
            <v>0</v>
          </cell>
          <cell r="AG4134">
            <v>1</v>
          </cell>
          <cell r="AH4134">
            <v>1</v>
          </cell>
          <cell r="AI4134">
            <v>1</v>
          </cell>
          <cell r="AJ4134">
            <v>0</v>
          </cell>
          <cell r="AL4134">
            <v>57</v>
          </cell>
          <cell r="AM4134">
            <v>231</v>
          </cell>
          <cell r="AO4134" t="str">
            <v>D-4220-UR-114 (elec.)</v>
          </cell>
          <cell r="AP4134">
            <v>39</v>
          </cell>
          <cell r="AQ4134" t="str">
            <v>WI</v>
          </cell>
          <cell r="AR4134" t="str">
            <v>Northern States Power Company</v>
          </cell>
          <cell r="AS4134" t="str">
            <v>XEL</v>
          </cell>
          <cell r="AT4134" t="str">
            <v>Electric</v>
          </cell>
          <cell r="AU4134">
            <v>38504</v>
          </cell>
          <cell r="AV4134">
            <v>61400</v>
          </cell>
          <cell r="AW4134">
            <v>10.72</v>
          </cell>
          <cell r="AX4134">
            <v>11.9</v>
          </cell>
          <cell r="AY4134">
            <v>56.32</v>
          </cell>
          <cell r="AZ4134">
            <v>553200</v>
          </cell>
          <cell r="BA4134">
            <v>38722</v>
          </cell>
          <cell r="BB4134">
            <v>43400</v>
          </cell>
          <cell r="BC4134">
            <v>9.9700000000000006</v>
          </cell>
          <cell r="BD4134">
            <v>11</v>
          </cell>
          <cell r="BE4134">
            <v>53.66</v>
          </cell>
          <cell r="BF4134">
            <v>39082</v>
          </cell>
          <cell r="BG4134">
            <v>551000</v>
          </cell>
          <cell r="BH4134" t="str">
            <v>Average</v>
          </cell>
          <cell r="BI4134" t="str">
            <v>Vertically Integrated</v>
          </cell>
          <cell r="BJ4134" t="str">
            <v>Fully Litigated</v>
          </cell>
          <cell r="BK4134" t="str">
            <v>No</v>
          </cell>
          <cell r="BL4134" t="str">
            <v>No</v>
          </cell>
        </row>
        <row r="4135">
          <cell r="AE4135">
            <v>396</v>
          </cell>
          <cell r="AF4135">
            <v>0</v>
          </cell>
          <cell r="AG4135">
            <v>1</v>
          </cell>
          <cell r="AH4135">
            <v>1</v>
          </cell>
          <cell r="AI4135">
            <v>1</v>
          </cell>
          <cell r="AJ4135">
            <v>1</v>
          </cell>
          <cell r="AL4135">
            <v>57</v>
          </cell>
          <cell r="AM4135">
            <v>231</v>
          </cell>
          <cell r="AO4135" t="str">
            <v>D-4220-UR-114 (gas)</v>
          </cell>
          <cell r="AP4135">
            <v>40</v>
          </cell>
          <cell r="AQ4135" t="str">
            <v>WI</v>
          </cell>
          <cell r="AR4135" t="str">
            <v>Northern States Power Company</v>
          </cell>
          <cell r="AS4135" t="str">
            <v>XEL</v>
          </cell>
          <cell r="AT4135" t="str">
            <v>Natural Gas</v>
          </cell>
          <cell r="AU4135">
            <v>38504</v>
          </cell>
          <cell r="AV4135">
            <v>8100</v>
          </cell>
          <cell r="AW4135">
            <v>10.72</v>
          </cell>
          <cell r="AX4135">
            <v>11.9</v>
          </cell>
          <cell r="AY4135">
            <v>56.32</v>
          </cell>
          <cell r="AZ4135">
            <v>77000</v>
          </cell>
          <cell r="BA4135">
            <v>38722</v>
          </cell>
          <cell r="BB4135">
            <v>3900</v>
          </cell>
          <cell r="BC4135">
            <v>9.9700000000000006</v>
          </cell>
          <cell r="BD4135">
            <v>11</v>
          </cell>
          <cell r="BE4135">
            <v>53.66</v>
          </cell>
          <cell r="BF4135">
            <v>39082</v>
          </cell>
          <cell r="BG4135">
            <v>81100</v>
          </cell>
          <cell r="BH4135" t="str">
            <v>Average</v>
          </cell>
          <cell r="BI4135" t="str">
            <v>Distribution</v>
          </cell>
          <cell r="BJ4135" t="str">
            <v>Fully Litigated</v>
          </cell>
          <cell r="BK4135" t="str">
            <v>Yes</v>
          </cell>
          <cell r="BL4135" t="str">
            <v>Yes</v>
          </cell>
        </row>
        <row r="4136">
          <cell r="AE4136">
            <v>396</v>
          </cell>
          <cell r="AF4136">
            <v>0</v>
          </cell>
          <cell r="AG4136">
            <v>1</v>
          </cell>
          <cell r="AH4136">
            <v>1</v>
          </cell>
          <cell r="AI4136">
            <v>1</v>
          </cell>
          <cell r="AJ4136">
            <v>0</v>
          </cell>
          <cell r="AL4136">
            <v>57</v>
          </cell>
          <cell r="AM4136">
            <v>231</v>
          </cell>
          <cell r="AO4136" t="str">
            <v>D-4220-UR-115 (elec)</v>
          </cell>
          <cell r="AP4136">
            <v>114</v>
          </cell>
          <cell r="AQ4136" t="str">
            <v>WI</v>
          </cell>
          <cell r="AR4136" t="str">
            <v>Northern States Power Company</v>
          </cell>
          <cell r="AS4136" t="str">
            <v>XEL</v>
          </cell>
          <cell r="AT4136" t="str">
            <v>Electric</v>
          </cell>
          <cell r="AU4136">
            <v>39234</v>
          </cell>
          <cell r="AV4136">
            <v>67400</v>
          </cell>
          <cell r="AW4136">
            <v>10.07</v>
          </cell>
          <cell r="AX4136">
            <v>11</v>
          </cell>
          <cell r="AY4136">
            <v>53.86</v>
          </cell>
          <cell r="AZ4136">
            <v>565100</v>
          </cell>
          <cell r="BA4136">
            <v>39455</v>
          </cell>
          <cell r="BB4136">
            <v>39400</v>
          </cell>
          <cell r="BC4136">
            <v>9.67</v>
          </cell>
          <cell r="BD4136">
            <v>10.75</v>
          </cell>
          <cell r="BE4136">
            <v>52.51</v>
          </cell>
          <cell r="BF4136">
            <v>39813</v>
          </cell>
          <cell r="BG4136">
            <v>552100</v>
          </cell>
          <cell r="BH4136" t="str">
            <v>Average</v>
          </cell>
          <cell r="BI4136" t="str">
            <v>Vertically Integrated</v>
          </cell>
          <cell r="BJ4136" t="str">
            <v>Fully Litigated</v>
          </cell>
          <cell r="BK4136" t="str">
            <v>No</v>
          </cell>
          <cell r="BL4136" t="str">
            <v>No</v>
          </cell>
        </row>
        <row r="4137">
          <cell r="AE4137">
            <v>396</v>
          </cell>
          <cell r="AF4137">
            <v>0</v>
          </cell>
          <cell r="AG4137">
            <v>1</v>
          </cell>
          <cell r="AH4137">
            <v>1</v>
          </cell>
          <cell r="AI4137">
            <v>1</v>
          </cell>
          <cell r="AJ4137">
            <v>1</v>
          </cell>
          <cell r="AL4137">
            <v>57</v>
          </cell>
          <cell r="AM4137">
            <v>231</v>
          </cell>
          <cell r="AO4137" t="str">
            <v>D-4220-UR-115 (gas)</v>
          </cell>
          <cell r="AP4137">
            <v>115</v>
          </cell>
          <cell r="AQ4137" t="str">
            <v>WI</v>
          </cell>
          <cell r="AR4137" t="str">
            <v>Northern States Power Company</v>
          </cell>
          <cell r="AS4137" t="str">
            <v>XEL</v>
          </cell>
          <cell r="AT4137" t="str">
            <v>Natural Gas</v>
          </cell>
          <cell r="AU4137">
            <v>39234</v>
          </cell>
          <cell r="AV4137">
            <v>5300</v>
          </cell>
          <cell r="AW4137">
            <v>10.07</v>
          </cell>
          <cell r="AX4137">
            <v>11</v>
          </cell>
          <cell r="AY4137">
            <v>53.86</v>
          </cell>
          <cell r="AZ4137">
            <v>78800</v>
          </cell>
          <cell r="BA4137">
            <v>39455</v>
          </cell>
          <cell r="BB4137">
            <v>5300</v>
          </cell>
          <cell r="BC4137">
            <v>9.67</v>
          </cell>
          <cell r="BD4137">
            <v>10.75</v>
          </cell>
          <cell r="BE4137">
            <v>52.51</v>
          </cell>
          <cell r="BF4137">
            <v>39813</v>
          </cell>
          <cell r="BG4137">
            <v>78500</v>
          </cell>
          <cell r="BH4137" t="str">
            <v>Average</v>
          </cell>
          <cell r="BI4137" t="str">
            <v>Distribution</v>
          </cell>
          <cell r="BJ4137" t="str">
            <v>Fully Litigated</v>
          </cell>
          <cell r="BK4137" t="str">
            <v>No</v>
          </cell>
          <cell r="BL4137" t="str">
            <v>No</v>
          </cell>
        </row>
        <row r="4138">
          <cell r="AE4138">
            <v>396</v>
          </cell>
          <cell r="AF4138">
            <v>0</v>
          </cell>
          <cell r="AG4138">
            <v>1</v>
          </cell>
          <cell r="AH4138">
            <v>1</v>
          </cell>
          <cell r="AI4138">
            <v>1</v>
          </cell>
          <cell r="AJ4138">
            <v>0</v>
          </cell>
          <cell r="AL4138">
            <v>57</v>
          </cell>
          <cell r="AM4138">
            <v>231</v>
          </cell>
          <cell r="AO4138" t="str">
            <v>D-3270-UR-115 (elec)</v>
          </cell>
          <cell r="AP4138">
            <v>119</v>
          </cell>
          <cell r="AQ4138" t="str">
            <v>WI</v>
          </cell>
          <cell r="AR4138" t="str">
            <v>Madison Gas and Electric Company</v>
          </cell>
          <cell r="AS4138" t="str">
            <v>MGEE</v>
          </cell>
          <cell r="AT4138" t="str">
            <v>Electric</v>
          </cell>
          <cell r="AU4138">
            <v>39209</v>
          </cell>
          <cell r="AV4138">
            <v>34000</v>
          </cell>
          <cell r="AW4138">
            <v>9.25</v>
          </cell>
          <cell r="AX4138">
            <v>11</v>
          </cell>
          <cell r="AY4138">
            <v>57.02</v>
          </cell>
          <cell r="AZ4138">
            <v>423700</v>
          </cell>
          <cell r="BA4138">
            <v>39430</v>
          </cell>
          <cell r="BB4138">
            <v>16200</v>
          </cell>
          <cell r="BC4138">
            <v>9.08</v>
          </cell>
          <cell r="BD4138">
            <v>10.8</v>
          </cell>
          <cell r="BE4138">
            <v>57.36</v>
          </cell>
          <cell r="BF4138">
            <v>39813</v>
          </cell>
          <cell r="BG4138">
            <v>421100</v>
          </cell>
          <cell r="BH4138" t="str">
            <v>Average</v>
          </cell>
          <cell r="BI4138" t="str">
            <v>Vertically Integrated</v>
          </cell>
          <cell r="BJ4138" t="str">
            <v>Fully Litigated</v>
          </cell>
          <cell r="BK4138" t="str">
            <v>No</v>
          </cell>
          <cell r="BL4138" t="str">
            <v>No</v>
          </cell>
        </row>
        <row r="4139">
          <cell r="AE4139">
            <v>396</v>
          </cell>
          <cell r="AF4139">
            <v>0</v>
          </cell>
          <cell r="AG4139">
            <v>1</v>
          </cell>
          <cell r="AH4139">
            <v>1</v>
          </cell>
          <cell r="AI4139">
            <v>1</v>
          </cell>
          <cell r="AJ4139">
            <v>1</v>
          </cell>
          <cell r="AL4139">
            <v>57</v>
          </cell>
          <cell r="AM4139">
            <v>231</v>
          </cell>
          <cell r="AO4139" t="str">
            <v>D-3270-UR-115 (gas)</v>
          </cell>
          <cell r="AP4139">
            <v>120</v>
          </cell>
          <cell r="AQ4139" t="str">
            <v>WI</v>
          </cell>
          <cell r="AR4139" t="str">
            <v>Madison Gas and Electric Company</v>
          </cell>
          <cell r="AS4139" t="str">
            <v>MGEE</v>
          </cell>
          <cell r="AT4139" t="str">
            <v>Natural Gas</v>
          </cell>
          <cell r="AU4139">
            <v>39209</v>
          </cell>
          <cell r="AV4139">
            <v>9100</v>
          </cell>
          <cell r="AW4139">
            <v>9.4</v>
          </cell>
          <cell r="AX4139">
            <v>11</v>
          </cell>
          <cell r="AY4139">
            <v>57.02</v>
          </cell>
          <cell r="AZ4139">
            <v>123900</v>
          </cell>
          <cell r="BA4139">
            <v>39430</v>
          </cell>
          <cell r="BB4139">
            <v>7800</v>
          </cell>
          <cell r="BC4139">
            <v>9.09</v>
          </cell>
          <cell r="BD4139">
            <v>10.8</v>
          </cell>
          <cell r="BE4139">
            <v>57.36</v>
          </cell>
          <cell r="BF4139">
            <v>39813</v>
          </cell>
          <cell r="BG4139">
            <v>126200</v>
          </cell>
          <cell r="BH4139" t="str">
            <v>Average</v>
          </cell>
          <cell r="BI4139" t="str">
            <v>Distribution</v>
          </cell>
          <cell r="BJ4139" t="str">
            <v>Fully Litigated</v>
          </cell>
          <cell r="BK4139" t="str">
            <v>No</v>
          </cell>
          <cell r="BL4139" t="str">
            <v>No</v>
          </cell>
        </row>
        <row r="4140">
          <cell r="AE4140">
            <v>396</v>
          </cell>
          <cell r="AF4140">
            <v>0</v>
          </cell>
          <cell r="AG4140">
            <v>1</v>
          </cell>
          <cell r="AH4140">
            <v>1</v>
          </cell>
          <cell r="AI4140">
            <v>1</v>
          </cell>
          <cell r="AJ4140">
            <v>1</v>
          </cell>
          <cell r="AL4140">
            <v>57</v>
          </cell>
          <cell r="AM4140">
            <v>231</v>
          </cell>
          <cell r="AO4140" t="str">
            <v>D-6690-UR-117 (gas)</v>
          </cell>
          <cell r="AP4140">
            <v>121</v>
          </cell>
          <cell r="AQ4140" t="str">
            <v>WI</v>
          </cell>
          <cell r="AR4140" t="str">
            <v>Wisconsin Public Service Corporation</v>
          </cell>
          <cell r="AS4140" t="str">
            <v>WEC</v>
          </cell>
          <cell r="AT4140" t="str">
            <v>Natural Gas</v>
          </cell>
          <cell r="AU4140">
            <v>38443</v>
          </cell>
          <cell r="AV4140">
            <v>10000</v>
          </cell>
          <cell r="AW4140">
            <v>9.1999999999999993</v>
          </cell>
          <cell r="AX4140">
            <v>12</v>
          </cell>
          <cell r="AY4140">
            <v>62.05</v>
          </cell>
          <cell r="AZ4140">
            <v>335000</v>
          </cell>
          <cell r="BA4140">
            <v>38708</v>
          </cell>
          <cell r="BB4140">
            <v>7200</v>
          </cell>
          <cell r="BC4140">
            <v>8.85</v>
          </cell>
          <cell r="BD4140">
            <v>11</v>
          </cell>
          <cell r="BE4140">
            <v>59.73</v>
          </cell>
          <cell r="BF4140">
            <v>39082</v>
          </cell>
          <cell r="BG4140">
            <v>316600</v>
          </cell>
          <cell r="BH4140" t="str">
            <v>Average</v>
          </cell>
          <cell r="BI4140" t="str">
            <v>Distribution</v>
          </cell>
          <cell r="BJ4140" t="str">
            <v>Fully Litigated</v>
          </cell>
          <cell r="BK4140" t="str">
            <v>No</v>
          </cell>
          <cell r="BL4140" t="str">
            <v>No</v>
          </cell>
        </row>
        <row r="4141">
          <cell r="AE4141">
            <v>396</v>
          </cell>
          <cell r="AF4141">
            <v>0</v>
          </cell>
          <cell r="AG4141">
            <v>1</v>
          </cell>
          <cell r="AH4141">
            <v>1</v>
          </cell>
          <cell r="AI4141">
            <v>1</v>
          </cell>
          <cell r="AJ4141">
            <v>0</v>
          </cell>
          <cell r="AL4141">
            <v>57</v>
          </cell>
          <cell r="AM4141">
            <v>231</v>
          </cell>
          <cell r="AO4141" t="str">
            <v>D-5-UR-103 (WEP-EL)</v>
          </cell>
          <cell r="AP4141">
            <v>130</v>
          </cell>
          <cell r="AQ4141" t="str">
            <v>WI</v>
          </cell>
          <cell r="AR4141" t="str">
            <v>Wisconsin Electric Power Company</v>
          </cell>
          <cell r="AS4141" t="str">
            <v>WEC</v>
          </cell>
          <cell r="AT4141" t="str">
            <v>Electric</v>
          </cell>
          <cell r="AU4141">
            <v>39209</v>
          </cell>
          <cell r="AV4141">
            <v>353800</v>
          </cell>
          <cell r="AW4141">
            <v>9.9</v>
          </cell>
          <cell r="AX4141">
            <v>11.2</v>
          </cell>
          <cell r="AY4141">
            <v>56.14</v>
          </cell>
          <cell r="AZ4141">
            <v>3075720</v>
          </cell>
          <cell r="BA4141">
            <v>39464</v>
          </cell>
          <cell r="BB4141">
            <v>148400</v>
          </cell>
          <cell r="BC4141">
            <v>9.26</v>
          </cell>
          <cell r="BD4141">
            <v>10.75</v>
          </cell>
          <cell r="BE4141">
            <v>54.36</v>
          </cell>
          <cell r="BF4141">
            <v>39813</v>
          </cell>
          <cell r="BG4141">
            <v>3018467</v>
          </cell>
          <cell r="BH4141" t="str">
            <v>Average</v>
          </cell>
          <cell r="BI4141" t="str">
            <v>Vertically Integrated</v>
          </cell>
          <cell r="BJ4141" t="str">
            <v>Fully Litigated</v>
          </cell>
          <cell r="BK4141" t="str">
            <v>Yes</v>
          </cell>
          <cell r="BL4141" t="str">
            <v>No</v>
          </cell>
        </row>
        <row r="4142">
          <cell r="AE4142">
            <v>396</v>
          </cell>
          <cell r="AF4142">
            <v>0</v>
          </cell>
          <cell r="AG4142">
            <v>1</v>
          </cell>
          <cell r="AH4142">
            <v>1</v>
          </cell>
          <cell r="AI4142">
            <v>1</v>
          </cell>
          <cell r="AJ4142">
            <v>1</v>
          </cell>
          <cell r="AL4142">
            <v>57</v>
          </cell>
          <cell r="AM4142">
            <v>231</v>
          </cell>
          <cell r="AO4142" t="str">
            <v>D-5-UR-103 (WEP-GAS)</v>
          </cell>
          <cell r="AP4142">
            <v>131</v>
          </cell>
          <cell r="AQ4142" t="str">
            <v>WI</v>
          </cell>
          <cell r="AR4142" t="str">
            <v>Wisconsin Electric Power Company</v>
          </cell>
          <cell r="AS4142" t="str">
            <v>WEC</v>
          </cell>
          <cell r="AT4142" t="str">
            <v>Natural Gas</v>
          </cell>
          <cell r="AU4142">
            <v>39209</v>
          </cell>
          <cell r="AV4142">
            <v>11800</v>
          </cell>
          <cell r="AW4142">
            <v>9.75</v>
          </cell>
          <cell r="AX4142">
            <v>11.2</v>
          </cell>
          <cell r="AY4142">
            <v>56.14</v>
          </cell>
          <cell r="AZ4142">
            <v>393300</v>
          </cell>
          <cell r="BA4142">
            <v>39464</v>
          </cell>
          <cell r="BB4142">
            <v>3973</v>
          </cell>
          <cell r="BC4142">
            <v>9.15</v>
          </cell>
          <cell r="BD4142">
            <v>10.75</v>
          </cell>
          <cell r="BE4142">
            <v>54.36</v>
          </cell>
          <cell r="BF4142">
            <v>39813</v>
          </cell>
          <cell r="BG4142">
            <v>395447</v>
          </cell>
          <cell r="BH4142" t="str">
            <v>Average</v>
          </cell>
          <cell r="BI4142" t="str">
            <v>Distribution</v>
          </cell>
          <cell r="BJ4142" t="str">
            <v>Fully Litigated</v>
          </cell>
          <cell r="BK4142" t="str">
            <v>No</v>
          </cell>
          <cell r="BL4142" t="str">
            <v>No</v>
          </cell>
        </row>
        <row r="4143">
          <cell r="AE4143">
            <v>396</v>
          </cell>
          <cell r="AF4143">
            <v>0</v>
          </cell>
          <cell r="AG4143">
            <v>1</v>
          </cell>
          <cell r="AH4143">
            <v>1</v>
          </cell>
          <cell r="AI4143">
            <v>1</v>
          </cell>
          <cell r="AJ4143">
            <v>1</v>
          </cell>
          <cell r="AL4143">
            <v>57</v>
          </cell>
          <cell r="AM4143">
            <v>231</v>
          </cell>
          <cell r="AO4143" t="str">
            <v>D-5-UR-103 (WG)</v>
          </cell>
          <cell r="AP4143">
            <v>132</v>
          </cell>
          <cell r="AQ4143" t="str">
            <v>WI</v>
          </cell>
          <cell r="AR4143" t="str">
            <v>Wisconsin Gas LLC</v>
          </cell>
          <cell r="AS4143" t="str">
            <v>WEC</v>
          </cell>
          <cell r="AT4143" t="str">
            <v>Natural Gas</v>
          </cell>
          <cell r="AU4143">
            <v>39209</v>
          </cell>
          <cell r="AV4143">
            <v>36100</v>
          </cell>
          <cell r="AW4143">
            <v>11.85</v>
          </cell>
          <cell r="AX4143">
            <v>11.2</v>
          </cell>
          <cell r="AY4143">
            <v>52.17</v>
          </cell>
          <cell r="AZ4143">
            <v>505900</v>
          </cell>
          <cell r="BA4143">
            <v>39464</v>
          </cell>
          <cell r="BB4143">
            <v>20132</v>
          </cell>
          <cell r="BC4143">
            <v>10.91</v>
          </cell>
          <cell r="BD4143">
            <v>10.75</v>
          </cell>
          <cell r="BE4143">
            <v>46.64</v>
          </cell>
          <cell r="BF4143">
            <v>39813</v>
          </cell>
          <cell r="BG4143">
            <v>506799</v>
          </cell>
          <cell r="BH4143" t="str">
            <v>Average</v>
          </cell>
          <cell r="BI4143" t="str">
            <v>Distribution</v>
          </cell>
          <cell r="BJ4143" t="str">
            <v>Fully Litigated</v>
          </cell>
          <cell r="BK4143" t="str">
            <v>No</v>
          </cell>
          <cell r="BL4143" t="str">
            <v>No</v>
          </cell>
        </row>
        <row r="4144">
          <cell r="AE4144">
            <v>396</v>
          </cell>
          <cell r="AF4144">
            <v>0</v>
          </cell>
          <cell r="AG4144">
            <v>1</v>
          </cell>
          <cell r="AH4144">
            <v>1</v>
          </cell>
          <cell r="AI4144">
            <v>1</v>
          </cell>
          <cell r="AJ4144">
            <v>0</v>
          </cell>
          <cell r="AL4144">
            <v>57</v>
          </cell>
          <cell r="AM4144">
            <v>231</v>
          </cell>
          <cell r="AO4144" t="str">
            <v>D-05-UR-101 (elec. 2003)</v>
          </cell>
          <cell r="AP4144">
            <v>135</v>
          </cell>
          <cell r="AQ4144" t="str">
            <v>WI</v>
          </cell>
          <cell r="AR4144" t="str">
            <v>Wisconsin Electric Power Company</v>
          </cell>
          <cell r="AS4144" t="str">
            <v>WEC</v>
          </cell>
          <cell r="AT4144" t="str">
            <v>Electric</v>
          </cell>
          <cell r="AU4144">
            <v>37804</v>
          </cell>
          <cell r="AV4144">
            <v>63500</v>
          </cell>
          <cell r="AW4144" t="str">
            <v>NA</v>
          </cell>
          <cell r="AX4144" t="str">
            <v>NA</v>
          </cell>
          <cell r="AY4144" t="str">
            <v>NA</v>
          </cell>
          <cell r="AZ4144" t="str">
            <v>NA</v>
          </cell>
          <cell r="BA4144">
            <v>38112</v>
          </cell>
          <cell r="BB4144">
            <v>59000</v>
          </cell>
          <cell r="BC4144" t="str">
            <v>NA</v>
          </cell>
          <cell r="BD4144" t="str">
            <v>NA</v>
          </cell>
          <cell r="BE4144" t="str">
            <v>NA</v>
          </cell>
          <cell r="BF4144">
            <v>38352</v>
          </cell>
          <cell r="BG4144" t="str">
            <v>NA</v>
          </cell>
          <cell r="BH4144" t="str">
            <v>Average</v>
          </cell>
          <cell r="BI4144" t="str">
            <v>Vertically Integrated</v>
          </cell>
          <cell r="BJ4144" t="str">
            <v>Fully Litigated</v>
          </cell>
          <cell r="BK4144" t="str">
            <v>No</v>
          </cell>
          <cell r="BL4144" t="str">
            <v>No</v>
          </cell>
        </row>
        <row r="4145">
          <cell r="AE4145">
            <v>396</v>
          </cell>
          <cell r="AF4145">
            <v>0</v>
          </cell>
          <cell r="AG4145">
            <v>1</v>
          </cell>
          <cell r="AH4145">
            <v>1</v>
          </cell>
          <cell r="AI4145">
            <v>1</v>
          </cell>
          <cell r="AJ4145">
            <v>0</v>
          </cell>
          <cell r="AL4145">
            <v>57</v>
          </cell>
          <cell r="AM4145">
            <v>231</v>
          </cell>
          <cell r="AO4145" t="str">
            <v>D-05-UR-101 (elec. 2004)</v>
          </cell>
          <cell r="AP4145">
            <v>136</v>
          </cell>
          <cell r="AQ4145" t="str">
            <v>WI</v>
          </cell>
          <cell r="AR4145" t="str">
            <v>Wisconsin Electric Power Company</v>
          </cell>
          <cell r="AS4145" t="str">
            <v>WEC</v>
          </cell>
          <cell r="AT4145" t="str">
            <v>Electric</v>
          </cell>
          <cell r="AU4145">
            <v>38117</v>
          </cell>
          <cell r="AV4145">
            <v>84800</v>
          </cell>
          <cell r="AW4145" t="str">
            <v>NA</v>
          </cell>
          <cell r="AX4145" t="str">
            <v>NA</v>
          </cell>
          <cell r="AY4145" t="str">
            <v>NA</v>
          </cell>
          <cell r="AZ4145" t="str">
            <v>NA</v>
          </cell>
          <cell r="BA4145">
            <v>38490</v>
          </cell>
          <cell r="BB4145">
            <v>59700</v>
          </cell>
          <cell r="BC4145" t="str">
            <v>NA</v>
          </cell>
          <cell r="BD4145" t="str">
            <v>NA</v>
          </cell>
          <cell r="BE4145" t="str">
            <v>NA</v>
          </cell>
          <cell r="BF4145">
            <v>38717</v>
          </cell>
          <cell r="BG4145" t="str">
            <v>NA</v>
          </cell>
          <cell r="BH4145" t="str">
            <v>Average</v>
          </cell>
          <cell r="BI4145" t="str">
            <v>Vertically Integrated</v>
          </cell>
          <cell r="BJ4145" t="str">
            <v>Fully Litigated</v>
          </cell>
          <cell r="BK4145" t="str">
            <v>No</v>
          </cell>
          <cell r="BL4145" t="str">
            <v>No</v>
          </cell>
        </row>
        <row r="4146">
          <cell r="AE4146">
            <v>396</v>
          </cell>
          <cell r="AF4146">
            <v>0</v>
          </cell>
          <cell r="AG4146">
            <v>1</v>
          </cell>
          <cell r="AH4146">
            <v>1</v>
          </cell>
          <cell r="AI4146">
            <v>1</v>
          </cell>
          <cell r="AJ4146">
            <v>1</v>
          </cell>
          <cell r="AL4146">
            <v>57</v>
          </cell>
          <cell r="AM4146">
            <v>231</v>
          </cell>
          <cell r="AO4146" t="str">
            <v>D-05-UR-101 (gas 2003)</v>
          </cell>
          <cell r="AP4146">
            <v>137</v>
          </cell>
          <cell r="AQ4146" t="str">
            <v>WI</v>
          </cell>
          <cell r="AR4146" t="str">
            <v>Wisconsin Electric Power Company</v>
          </cell>
          <cell r="AS4146" t="str">
            <v>WEC</v>
          </cell>
          <cell r="AT4146" t="str">
            <v>Natural Gas</v>
          </cell>
          <cell r="AU4146">
            <v>37804</v>
          </cell>
          <cell r="AV4146">
            <v>26200</v>
          </cell>
          <cell r="AW4146" t="str">
            <v>NA</v>
          </cell>
          <cell r="AX4146" t="str">
            <v>NA</v>
          </cell>
          <cell r="AY4146" t="str">
            <v>NA</v>
          </cell>
          <cell r="AZ4146" t="str">
            <v>NA</v>
          </cell>
          <cell r="BA4146">
            <v>38112</v>
          </cell>
          <cell r="BB4146">
            <v>26000</v>
          </cell>
          <cell r="BC4146" t="str">
            <v>NA</v>
          </cell>
          <cell r="BD4146" t="str">
            <v>NA</v>
          </cell>
          <cell r="BE4146" t="str">
            <v>NA</v>
          </cell>
          <cell r="BF4146">
            <v>38352</v>
          </cell>
          <cell r="BG4146" t="str">
            <v>NA</v>
          </cell>
          <cell r="BH4146" t="str">
            <v>Average</v>
          </cell>
          <cell r="BI4146" t="str">
            <v>Distribution</v>
          </cell>
          <cell r="BJ4146" t="str">
            <v>Fully Litigated</v>
          </cell>
          <cell r="BK4146" t="str">
            <v>No</v>
          </cell>
          <cell r="BL4146" t="str">
            <v>No</v>
          </cell>
        </row>
        <row r="4147">
          <cell r="AE4147">
            <v>396</v>
          </cell>
          <cell r="AF4147">
            <v>0</v>
          </cell>
          <cell r="AG4147">
            <v>1</v>
          </cell>
          <cell r="AH4147">
            <v>1</v>
          </cell>
          <cell r="AI4147">
            <v>1</v>
          </cell>
          <cell r="AJ4147">
            <v>1</v>
          </cell>
          <cell r="AL4147">
            <v>57</v>
          </cell>
          <cell r="AM4147">
            <v>231</v>
          </cell>
          <cell r="AO4147" t="str">
            <v>D-3270-UR-114 (gas)</v>
          </cell>
          <cell r="AP4147">
            <v>164</v>
          </cell>
          <cell r="AQ4147" t="str">
            <v>WI</v>
          </cell>
          <cell r="AR4147" t="str">
            <v>Madison Gas and Electric Company</v>
          </cell>
          <cell r="AS4147" t="str">
            <v>MGEE</v>
          </cell>
          <cell r="AT4147" t="str">
            <v>Natural Gas</v>
          </cell>
          <cell r="AU4147">
            <v>38461</v>
          </cell>
          <cell r="AV4147">
            <v>4000</v>
          </cell>
          <cell r="AW4147">
            <v>9.99</v>
          </cell>
          <cell r="AX4147">
            <v>11.5</v>
          </cell>
          <cell r="AY4147">
            <v>57.04</v>
          </cell>
          <cell r="AZ4147">
            <v>109700</v>
          </cell>
          <cell r="BA4147">
            <v>38698</v>
          </cell>
          <cell r="BB4147">
            <v>3800</v>
          </cell>
          <cell r="BC4147">
            <v>9.58</v>
          </cell>
          <cell r="BD4147">
            <v>11</v>
          </cell>
          <cell r="BE4147">
            <v>56.65</v>
          </cell>
          <cell r="BF4147">
            <v>39082</v>
          </cell>
          <cell r="BG4147">
            <v>112300</v>
          </cell>
          <cell r="BH4147" t="str">
            <v>Average</v>
          </cell>
          <cell r="BI4147" t="str">
            <v>Distribution</v>
          </cell>
          <cell r="BJ4147" t="str">
            <v>Fully Litigated</v>
          </cell>
          <cell r="BK4147" t="str">
            <v>No</v>
          </cell>
          <cell r="BL4147" t="str">
            <v>No</v>
          </cell>
        </row>
        <row r="4148">
          <cell r="AE4148">
            <v>396</v>
          </cell>
          <cell r="AF4148">
            <v>0</v>
          </cell>
          <cell r="AG4148">
            <v>1</v>
          </cell>
          <cell r="AH4148">
            <v>1</v>
          </cell>
          <cell r="AI4148">
            <v>1</v>
          </cell>
          <cell r="AJ4148">
            <v>1</v>
          </cell>
          <cell r="AL4148">
            <v>57</v>
          </cell>
          <cell r="AM4148">
            <v>231</v>
          </cell>
          <cell r="AO4148" t="str">
            <v>D-6680-UR-114 (gas)</v>
          </cell>
          <cell r="AP4148">
            <v>165</v>
          </cell>
          <cell r="AQ4148" t="str">
            <v>WI</v>
          </cell>
          <cell r="AR4148" t="str">
            <v>Wisconsin Power and Light Company</v>
          </cell>
          <cell r="AS4148" t="str">
            <v>LNT</v>
          </cell>
          <cell r="AT4148" t="str">
            <v>Natural Gas</v>
          </cell>
          <cell r="AU4148">
            <v>38247</v>
          </cell>
          <cell r="AV4148">
            <v>5000</v>
          </cell>
          <cell r="AW4148">
            <v>10.52</v>
          </cell>
          <cell r="AX4148">
            <v>12</v>
          </cell>
          <cell r="AY4148">
            <v>60.22</v>
          </cell>
          <cell r="AZ4148">
            <v>175800</v>
          </cell>
          <cell r="BA4148">
            <v>38552</v>
          </cell>
          <cell r="BB4148">
            <v>2000</v>
          </cell>
          <cell r="BC4148">
            <v>10.08</v>
          </cell>
          <cell r="BD4148">
            <v>11.5</v>
          </cell>
          <cell r="BE4148">
            <v>61.75</v>
          </cell>
          <cell r="BF4148">
            <v>38898</v>
          </cell>
          <cell r="BG4148">
            <v>175800</v>
          </cell>
          <cell r="BH4148" t="str">
            <v>Average</v>
          </cell>
          <cell r="BI4148" t="str">
            <v>Distribution</v>
          </cell>
          <cell r="BJ4148" t="str">
            <v>Fully Litigated</v>
          </cell>
          <cell r="BK4148" t="str">
            <v>No</v>
          </cell>
          <cell r="BL4148" t="str">
            <v>No</v>
          </cell>
        </row>
        <row r="4149">
          <cell r="AE4149">
            <v>396</v>
          </cell>
          <cell r="AF4149">
            <v>0</v>
          </cell>
          <cell r="AG4149">
            <v>1</v>
          </cell>
          <cell r="AH4149">
            <v>1</v>
          </cell>
          <cell r="AI4149">
            <v>1</v>
          </cell>
          <cell r="AJ4149">
            <v>1</v>
          </cell>
          <cell r="AL4149">
            <v>57</v>
          </cell>
          <cell r="AM4149">
            <v>231</v>
          </cell>
          <cell r="AO4149" t="str">
            <v>D-3270-UR-108 (gas)</v>
          </cell>
          <cell r="AP4149">
            <v>166</v>
          </cell>
          <cell r="AQ4149" t="str">
            <v>WI</v>
          </cell>
          <cell r="AR4149" t="str">
            <v>Madison Gas and Electric Company</v>
          </cell>
          <cell r="AS4149" t="str">
            <v>MGEE</v>
          </cell>
          <cell r="AT4149" t="str">
            <v>Natural Gas</v>
          </cell>
          <cell r="AU4149">
            <v>35311</v>
          </cell>
          <cell r="AV4149">
            <v>3600</v>
          </cell>
          <cell r="AW4149">
            <v>11.51</v>
          </cell>
          <cell r="AX4149">
            <v>12</v>
          </cell>
          <cell r="AY4149">
            <v>54.08</v>
          </cell>
          <cell r="AZ4149" t="str">
            <v>NA</v>
          </cell>
          <cell r="BA4149">
            <v>35628</v>
          </cell>
          <cell r="BB4149">
            <v>3500</v>
          </cell>
          <cell r="BC4149">
            <v>11.35</v>
          </cell>
          <cell r="BD4149">
            <v>12</v>
          </cell>
          <cell r="BE4149">
            <v>53.01</v>
          </cell>
          <cell r="BF4149">
            <v>35976</v>
          </cell>
          <cell r="BG4149" t="str">
            <v>NA</v>
          </cell>
          <cell r="BH4149" t="str">
            <v>Average</v>
          </cell>
          <cell r="BI4149" t="str">
            <v>Distribution</v>
          </cell>
          <cell r="BJ4149" t="str">
            <v>Fully Litigated</v>
          </cell>
          <cell r="BK4149" t="str">
            <v>No</v>
          </cell>
          <cell r="BL4149" t="str">
            <v>No</v>
          </cell>
        </row>
        <row r="4150">
          <cell r="AE4150">
            <v>396</v>
          </cell>
          <cell r="AF4150">
            <v>0</v>
          </cell>
          <cell r="AG4150">
            <v>1</v>
          </cell>
          <cell r="AH4150">
            <v>1</v>
          </cell>
          <cell r="AI4150">
            <v>1</v>
          </cell>
          <cell r="AJ4150">
            <v>1</v>
          </cell>
          <cell r="AL4150">
            <v>57</v>
          </cell>
          <cell r="AM4150">
            <v>231</v>
          </cell>
          <cell r="AO4150" t="str">
            <v>D-6680-UR-111 (gas)</v>
          </cell>
          <cell r="AP4150">
            <v>167</v>
          </cell>
          <cell r="AQ4150" t="str">
            <v>WI</v>
          </cell>
          <cell r="AR4150" t="str">
            <v>Wisconsin Power and Light Company</v>
          </cell>
          <cell r="AS4150" t="str">
            <v>LNT</v>
          </cell>
          <cell r="AT4150" t="str">
            <v>Natural Gas</v>
          </cell>
          <cell r="AU4150">
            <v>37104</v>
          </cell>
          <cell r="AV4150">
            <v>26100</v>
          </cell>
          <cell r="AW4150">
            <v>10.77</v>
          </cell>
          <cell r="AX4150">
            <v>13.5</v>
          </cell>
          <cell r="AY4150">
            <v>52.05</v>
          </cell>
          <cell r="AZ4150" t="str">
            <v>NA</v>
          </cell>
          <cell r="BA4150">
            <v>37511</v>
          </cell>
          <cell r="BB4150">
            <v>21500</v>
          </cell>
          <cell r="BC4150">
            <v>9.93</v>
          </cell>
          <cell r="BD4150">
            <v>12.3</v>
          </cell>
          <cell r="BE4150">
            <v>44.67</v>
          </cell>
          <cell r="BF4150">
            <v>37621</v>
          </cell>
          <cell r="BG4150" t="str">
            <v>NA</v>
          </cell>
          <cell r="BH4150" t="str">
            <v>Average</v>
          </cell>
          <cell r="BI4150" t="str">
            <v>Distribution</v>
          </cell>
          <cell r="BJ4150" t="str">
            <v>Fully Litigated</v>
          </cell>
          <cell r="BK4150" t="str">
            <v>No</v>
          </cell>
          <cell r="BL4150" t="str">
            <v>Yes</v>
          </cell>
        </row>
        <row r="4151">
          <cell r="AE4151">
            <v>396</v>
          </cell>
          <cell r="AF4151">
            <v>0</v>
          </cell>
          <cell r="AG4151">
            <v>1</v>
          </cell>
          <cell r="AH4151">
            <v>1</v>
          </cell>
          <cell r="AI4151">
            <v>1</v>
          </cell>
          <cell r="AJ4151">
            <v>1</v>
          </cell>
          <cell r="AL4151">
            <v>57</v>
          </cell>
          <cell r="AM4151">
            <v>231</v>
          </cell>
          <cell r="AO4151" t="str">
            <v>D-3270-UR-112 (gas)</v>
          </cell>
          <cell r="AP4151">
            <v>168</v>
          </cell>
          <cell r="AQ4151" t="str">
            <v>WI</v>
          </cell>
          <cell r="AR4151" t="str">
            <v>Madison Gas and Electric Company</v>
          </cell>
          <cell r="AS4151" t="str">
            <v>MGEE</v>
          </cell>
          <cell r="AT4151" t="str">
            <v>Natural Gas</v>
          </cell>
          <cell r="AU4151">
            <v>37771</v>
          </cell>
          <cell r="AV4151">
            <v>3300</v>
          </cell>
          <cell r="AW4151">
            <v>10.47</v>
          </cell>
          <cell r="AX4151">
            <v>12.3</v>
          </cell>
          <cell r="AY4151">
            <v>56.6</v>
          </cell>
          <cell r="AZ4151">
            <v>102600</v>
          </cell>
          <cell r="BA4151">
            <v>37999</v>
          </cell>
          <cell r="BB4151">
            <v>1000</v>
          </cell>
          <cell r="BC4151">
            <v>10.23</v>
          </cell>
          <cell r="BD4151">
            <v>12</v>
          </cell>
          <cell r="BE4151">
            <v>55.91</v>
          </cell>
          <cell r="BF4151">
            <v>38352</v>
          </cell>
          <cell r="BG4151">
            <v>98700</v>
          </cell>
          <cell r="BH4151" t="str">
            <v>Average</v>
          </cell>
          <cell r="BI4151" t="str">
            <v>Distribution</v>
          </cell>
          <cell r="BJ4151" t="str">
            <v>Fully Litigated</v>
          </cell>
          <cell r="BK4151" t="str">
            <v>No</v>
          </cell>
          <cell r="BL4151" t="str">
            <v>No</v>
          </cell>
        </row>
        <row r="4152">
          <cell r="AE4152">
            <v>396</v>
          </cell>
          <cell r="AF4152">
            <v>0</v>
          </cell>
          <cell r="AG4152">
            <v>1</v>
          </cell>
          <cell r="AH4152">
            <v>1</v>
          </cell>
          <cell r="AI4152">
            <v>1</v>
          </cell>
          <cell r="AJ4152">
            <v>0</v>
          </cell>
          <cell r="AL4152">
            <v>57</v>
          </cell>
          <cell r="AM4152">
            <v>231</v>
          </cell>
          <cell r="AO4152" t="str">
            <v>D-6680-UR-110 (elec)</v>
          </cell>
          <cell r="AP4152">
            <v>169</v>
          </cell>
          <cell r="AQ4152" t="str">
            <v>WI</v>
          </cell>
          <cell r="AR4152" t="str">
            <v>Wisconsin Power and Light Company</v>
          </cell>
          <cell r="AS4152" t="str">
            <v>LNT</v>
          </cell>
          <cell r="AT4152" t="str">
            <v>Electric</v>
          </cell>
          <cell r="AU4152">
            <v>35156</v>
          </cell>
          <cell r="AV4152">
            <v>13400</v>
          </cell>
          <cell r="AW4152">
            <v>9.59</v>
          </cell>
          <cell r="AX4152">
            <v>11.9</v>
          </cell>
          <cell r="AY4152">
            <v>51.59</v>
          </cell>
          <cell r="AZ4152">
            <v>821600</v>
          </cell>
          <cell r="BA4152">
            <v>35549</v>
          </cell>
          <cell r="BB4152">
            <v>-10600</v>
          </cell>
          <cell r="BC4152">
            <v>9.4600000000000009</v>
          </cell>
          <cell r="BD4152">
            <v>11.7</v>
          </cell>
          <cell r="BE4152">
            <v>52</v>
          </cell>
          <cell r="BF4152">
            <v>35795</v>
          </cell>
          <cell r="BG4152">
            <v>802700</v>
          </cell>
          <cell r="BH4152" t="str">
            <v>Average</v>
          </cell>
          <cell r="BI4152" t="str">
            <v>Vertically Integrated</v>
          </cell>
          <cell r="BJ4152" t="str">
            <v>Fully Litigated</v>
          </cell>
          <cell r="BK4152" t="str">
            <v>No</v>
          </cell>
          <cell r="BL4152" t="str">
            <v>No</v>
          </cell>
        </row>
        <row r="4153">
          <cell r="AE4153">
            <v>396</v>
          </cell>
          <cell r="AF4153">
            <v>0</v>
          </cell>
          <cell r="AG4153">
            <v>1</v>
          </cell>
          <cell r="AH4153">
            <v>1</v>
          </cell>
          <cell r="AI4153">
            <v>1</v>
          </cell>
          <cell r="AJ4153">
            <v>1</v>
          </cell>
          <cell r="AL4153">
            <v>57</v>
          </cell>
          <cell r="AM4153">
            <v>231</v>
          </cell>
          <cell r="AO4153" t="str">
            <v>D-3270-UR-113 (gas)</v>
          </cell>
          <cell r="AP4153">
            <v>170</v>
          </cell>
          <cell r="AQ4153" t="str">
            <v>WI</v>
          </cell>
          <cell r="AR4153" t="str">
            <v>Madison Gas and Electric Company</v>
          </cell>
          <cell r="AS4153" t="str">
            <v>MGEE</v>
          </cell>
          <cell r="AT4153" t="str">
            <v>Natural Gas</v>
          </cell>
          <cell r="AU4153">
            <v>38112</v>
          </cell>
          <cell r="AV4153">
            <v>-1900</v>
          </cell>
          <cell r="AW4153">
            <v>10.6</v>
          </cell>
          <cell r="AX4153">
            <v>12</v>
          </cell>
          <cell r="AY4153">
            <v>57.88</v>
          </cell>
          <cell r="AZ4153">
            <v>101100</v>
          </cell>
          <cell r="BA4153">
            <v>38343</v>
          </cell>
          <cell r="BB4153">
            <v>-4200</v>
          </cell>
          <cell r="BC4153">
            <v>9.94</v>
          </cell>
          <cell r="BD4153">
            <v>11.5</v>
          </cell>
          <cell r="BE4153">
            <v>57.64</v>
          </cell>
          <cell r="BF4153">
            <v>38717</v>
          </cell>
          <cell r="BG4153">
            <v>104800</v>
          </cell>
          <cell r="BH4153" t="str">
            <v>Average</v>
          </cell>
          <cell r="BI4153" t="str">
            <v>Distribution</v>
          </cell>
          <cell r="BJ4153" t="str">
            <v>Fully Litigated</v>
          </cell>
          <cell r="BK4153" t="str">
            <v>No</v>
          </cell>
          <cell r="BL4153" t="str">
            <v>No</v>
          </cell>
        </row>
        <row r="4154">
          <cell r="AE4154">
            <v>396</v>
          </cell>
          <cell r="AF4154">
            <v>0</v>
          </cell>
          <cell r="AG4154">
            <v>1</v>
          </cell>
          <cell r="AH4154">
            <v>1</v>
          </cell>
          <cell r="AI4154">
            <v>1</v>
          </cell>
          <cell r="AJ4154">
            <v>0</v>
          </cell>
          <cell r="AL4154">
            <v>57</v>
          </cell>
          <cell r="AM4154">
            <v>231</v>
          </cell>
          <cell r="AO4154" t="str">
            <v>D-6690-UR-110 (elec)</v>
          </cell>
          <cell r="AP4154">
            <v>171</v>
          </cell>
          <cell r="AQ4154" t="str">
            <v>WI</v>
          </cell>
          <cell r="AR4154" t="str">
            <v>Wisconsin Public Service Corporation</v>
          </cell>
          <cell r="AS4154" t="str">
            <v>WEC</v>
          </cell>
          <cell r="AT4154" t="str">
            <v>Electric</v>
          </cell>
          <cell r="AU4154">
            <v>35156</v>
          </cell>
          <cell r="AV4154">
            <v>-5000</v>
          </cell>
          <cell r="AW4154">
            <v>10.71</v>
          </cell>
          <cell r="AX4154">
            <v>11.75</v>
          </cell>
          <cell r="AY4154">
            <v>55.03</v>
          </cell>
          <cell r="AZ4154">
            <v>567800</v>
          </cell>
          <cell r="BA4154">
            <v>35481</v>
          </cell>
          <cell r="BB4154">
            <v>-35500</v>
          </cell>
          <cell r="BC4154">
            <v>10.72</v>
          </cell>
          <cell r="BD4154">
            <v>11.8</v>
          </cell>
          <cell r="BE4154">
            <v>54.8</v>
          </cell>
          <cell r="BF4154">
            <v>35795</v>
          </cell>
          <cell r="BG4154">
            <v>559500</v>
          </cell>
          <cell r="BH4154" t="str">
            <v>Average</v>
          </cell>
          <cell r="BI4154" t="str">
            <v>Vertically Integrated</v>
          </cell>
          <cell r="BJ4154" t="str">
            <v>Fully Litigated</v>
          </cell>
          <cell r="BK4154" t="str">
            <v>No</v>
          </cell>
          <cell r="BL4154" t="str">
            <v>No</v>
          </cell>
        </row>
        <row r="4155">
          <cell r="AE4155">
            <v>396</v>
          </cell>
          <cell r="AF4155">
            <v>0</v>
          </cell>
          <cell r="AG4155">
            <v>1</v>
          </cell>
          <cell r="AH4155">
            <v>1</v>
          </cell>
          <cell r="AI4155">
            <v>1</v>
          </cell>
          <cell r="AJ4155">
            <v>1</v>
          </cell>
          <cell r="AL4155">
            <v>57</v>
          </cell>
          <cell r="AM4155">
            <v>231</v>
          </cell>
          <cell r="AO4155" t="str">
            <v>D-6690-UR-113 (gas)</v>
          </cell>
          <cell r="AP4155">
            <v>172</v>
          </cell>
          <cell r="AQ4155" t="str">
            <v>WI</v>
          </cell>
          <cell r="AR4155" t="str">
            <v>Wisconsin Public Service Corporation</v>
          </cell>
          <cell r="AS4155" t="str">
            <v>WEC</v>
          </cell>
          <cell r="AT4155" t="str">
            <v>Natural Gas</v>
          </cell>
          <cell r="AU4155">
            <v>36993</v>
          </cell>
          <cell r="AV4155">
            <v>13400</v>
          </cell>
          <cell r="AW4155">
            <v>10.86</v>
          </cell>
          <cell r="AX4155">
            <v>12.6</v>
          </cell>
          <cell r="AY4155">
            <v>55.01</v>
          </cell>
          <cell r="AZ4155" t="str">
            <v>NA</v>
          </cell>
          <cell r="BA4155">
            <v>37427</v>
          </cell>
          <cell r="BB4155">
            <v>10600</v>
          </cell>
          <cell r="BC4155">
            <v>10.24</v>
          </cell>
          <cell r="BD4155">
            <v>12.3</v>
          </cell>
          <cell r="BE4155">
            <v>54.99</v>
          </cell>
          <cell r="BF4155">
            <v>37621</v>
          </cell>
          <cell r="BG4155" t="str">
            <v>NA</v>
          </cell>
          <cell r="BH4155" t="str">
            <v>Average</v>
          </cell>
          <cell r="BI4155" t="str">
            <v>Distribution</v>
          </cell>
          <cell r="BJ4155" t="str">
            <v>Fully Litigated</v>
          </cell>
          <cell r="BK4155" t="str">
            <v>No</v>
          </cell>
          <cell r="BL4155" t="str">
            <v>Yes</v>
          </cell>
        </row>
        <row r="4156">
          <cell r="AE4156">
            <v>396</v>
          </cell>
          <cell r="AF4156">
            <v>0</v>
          </cell>
          <cell r="AG4156">
            <v>1</v>
          </cell>
          <cell r="AH4156">
            <v>1</v>
          </cell>
          <cell r="AI4156">
            <v>1</v>
          </cell>
          <cell r="AJ4156">
            <v>0</v>
          </cell>
          <cell r="AL4156">
            <v>57</v>
          </cell>
          <cell r="AM4156">
            <v>231</v>
          </cell>
          <cell r="AO4156" t="str">
            <v>D-4220-UR-109 (elec)</v>
          </cell>
          <cell r="AP4156">
            <v>173</v>
          </cell>
          <cell r="AQ4156" t="str">
            <v>WI</v>
          </cell>
          <cell r="AR4156" t="str">
            <v>Northern States Power Company</v>
          </cell>
          <cell r="AS4156" t="str">
            <v>XEL</v>
          </cell>
          <cell r="AT4156" t="str">
            <v>Electric</v>
          </cell>
          <cell r="AU4156">
            <v>35139</v>
          </cell>
          <cell r="AV4156">
            <v>9000</v>
          </cell>
          <cell r="AW4156">
            <v>10.41</v>
          </cell>
          <cell r="AX4156">
            <v>12</v>
          </cell>
          <cell r="AY4156">
            <v>54.99</v>
          </cell>
          <cell r="AZ4156" t="str">
            <v>NA</v>
          </cell>
          <cell r="BA4156">
            <v>35395</v>
          </cell>
          <cell r="BB4156">
            <v>0</v>
          </cell>
          <cell r="BC4156">
            <v>10.1</v>
          </cell>
          <cell r="BD4156">
            <v>11.3</v>
          </cell>
          <cell r="BE4156">
            <v>55</v>
          </cell>
          <cell r="BF4156">
            <v>35795</v>
          </cell>
          <cell r="BG4156">
            <v>449200</v>
          </cell>
          <cell r="BH4156" t="str">
            <v>Average</v>
          </cell>
          <cell r="BI4156" t="str">
            <v>Vertically Integrated</v>
          </cell>
          <cell r="BJ4156" t="str">
            <v>Fully Litigated</v>
          </cell>
          <cell r="BK4156" t="str">
            <v>No</v>
          </cell>
          <cell r="BL4156" t="str">
            <v>No</v>
          </cell>
        </row>
        <row r="4157">
          <cell r="AE4157">
            <v>396</v>
          </cell>
          <cell r="AF4157">
            <v>0</v>
          </cell>
          <cell r="AG4157">
            <v>1</v>
          </cell>
          <cell r="AH4157">
            <v>1</v>
          </cell>
          <cell r="AI4157">
            <v>1</v>
          </cell>
          <cell r="AJ4157">
            <v>1</v>
          </cell>
          <cell r="AL4157">
            <v>57</v>
          </cell>
          <cell r="AM4157">
            <v>231</v>
          </cell>
          <cell r="AO4157" t="str">
            <v>D-3270-UR-111 (gas)</v>
          </cell>
          <cell r="AP4157">
            <v>175</v>
          </cell>
          <cell r="AQ4157" t="str">
            <v>WI</v>
          </cell>
          <cell r="AR4157" t="str">
            <v>Madison Gas and Electric Company</v>
          </cell>
          <cell r="AS4157" t="str">
            <v>MGEE</v>
          </cell>
          <cell r="AT4157" t="str">
            <v>Natural Gas</v>
          </cell>
          <cell r="AU4157">
            <v>37377</v>
          </cell>
          <cell r="AV4157">
            <v>7300</v>
          </cell>
          <cell r="AW4157">
            <v>10.89</v>
          </cell>
          <cell r="AX4157">
            <v>12.9</v>
          </cell>
          <cell r="AY4157">
            <v>55.42</v>
          </cell>
          <cell r="AZ4157" t="str">
            <v>NA</v>
          </cell>
          <cell r="BA4157">
            <v>37680</v>
          </cell>
          <cell r="BB4157">
            <v>6800</v>
          </cell>
          <cell r="BC4157">
            <v>10.32</v>
          </cell>
          <cell r="BD4157">
            <v>12.3</v>
          </cell>
          <cell r="BE4157">
            <v>55.42</v>
          </cell>
          <cell r="BF4157">
            <v>37986</v>
          </cell>
          <cell r="BG4157" t="str">
            <v>NA</v>
          </cell>
          <cell r="BH4157" t="str">
            <v>Average</v>
          </cell>
          <cell r="BI4157" t="str">
            <v>Distribution</v>
          </cell>
          <cell r="BJ4157" t="str">
            <v>Fully Litigated</v>
          </cell>
          <cell r="BK4157" t="str">
            <v>No</v>
          </cell>
          <cell r="BL4157" t="str">
            <v>No</v>
          </cell>
        </row>
        <row r="4158">
          <cell r="AE4158">
            <v>396</v>
          </cell>
          <cell r="AF4158">
            <v>0</v>
          </cell>
          <cell r="AG4158">
            <v>1</v>
          </cell>
          <cell r="AH4158">
            <v>1</v>
          </cell>
          <cell r="AI4158">
            <v>1</v>
          </cell>
          <cell r="AJ4158">
            <v>0</v>
          </cell>
          <cell r="AL4158">
            <v>57</v>
          </cell>
          <cell r="AM4158">
            <v>231</v>
          </cell>
          <cell r="AO4158" t="str">
            <v>D-4220-UR-108 (elec)</v>
          </cell>
          <cell r="AP4158">
            <v>176</v>
          </cell>
          <cell r="AQ4158" t="str">
            <v>WI</v>
          </cell>
          <cell r="AR4158" t="str">
            <v>Northern States Power Company</v>
          </cell>
          <cell r="AS4158" t="str">
            <v>XEL</v>
          </cell>
          <cell r="AT4158" t="str">
            <v>Electric</v>
          </cell>
          <cell r="AU4158">
            <v>34851</v>
          </cell>
          <cell r="AV4158">
            <v>-1200</v>
          </cell>
          <cell r="AW4158">
            <v>10.46</v>
          </cell>
          <cell r="AX4158">
            <v>11.8</v>
          </cell>
          <cell r="AY4158">
            <v>54.97</v>
          </cell>
          <cell r="AZ4158" t="str">
            <v>NA</v>
          </cell>
          <cell r="BA4158">
            <v>34969</v>
          </cell>
          <cell r="BB4158">
            <v>-4800</v>
          </cell>
          <cell r="BC4158">
            <v>10.16</v>
          </cell>
          <cell r="BD4158">
            <v>11.3</v>
          </cell>
          <cell r="BE4158">
            <v>54.99</v>
          </cell>
          <cell r="BF4158">
            <v>35430</v>
          </cell>
          <cell r="BG4158" t="str">
            <v>NA</v>
          </cell>
          <cell r="BH4158" t="str">
            <v>Average</v>
          </cell>
          <cell r="BI4158" t="str">
            <v>Vertically Integrated</v>
          </cell>
          <cell r="BJ4158" t="str">
            <v>Fully Litigated</v>
          </cell>
          <cell r="BK4158" t="str">
            <v>No</v>
          </cell>
          <cell r="BL4158" t="str">
            <v>No</v>
          </cell>
        </row>
        <row r="4159">
          <cell r="AE4159">
            <v>396</v>
          </cell>
          <cell r="AF4159">
            <v>0</v>
          </cell>
          <cell r="AG4159">
            <v>1</v>
          </cell>
          <cell r="AH4159">
            <v>1</v>
          </cell>
          <cell r="AI4159">
            <v>1</v>
          </cell>
          <cell r="AJ4159">
            <v>1</v>
          </cell>
          <cell r="AL4159">
            <v>57</v>
          </cell>
          <cell r="AM4159">
            <v>231</v>
          </cell>
          <cell r="AO4159" t="str">
            <v>D-6680-UR-113 (gas)</v>
          </cell>
          <cell r="AP4159">
            <v>179</v>
          </cell>
          <cell r="AQ4159" t="str">
            <v>WI</v>
          </cell>
          <cell r="AR4159" t="str">
            <v>Wisconsin Power and Light Company</v>
          </cell>
          <cell r="AS4159" t="str">
            <v>LNT</v>
          </cell>
          <cell r="AT4159" t="str">
            <v>Natural Gas</v>
          </cell>
          <cell r="AU4159">
            <v>37686</v>
          </cell>
          <cell r="AV4159">
            <v>5300</v>
          </cell>
          <cell r="AW4159">
            <v>10.32</v>
          </cell>
          <cell r="AX4159">
            <v>12.71</v>
          </cell>
          <cell r="AY4159">
            <v>57.47</v>
          </cell>
          <cell r="AZ4159">
            <v>165300</v>
          </cell>
          <cell r="BA4159">
            <v>37974</v>
          </cell>
          <cell r="BB4159">
            <v>-400</v>
          </cell>
          <cell r="BC4159">
            <v>10.15</v>
          </cell>
          <cell r="BD4159">
            <v>12</v>
          </cell>
          <cell r="BE4159">
            <v>60.27</v>
          </cell>
          <cell r="BF4159">
            <v>38352</v>
          </cell>
          <cell r="BG4159">
            <v>150500</v>
          </cell>
          <cell r="BH4159" t="str">
            <v>Average</v>
          </cell>
          <cell r="BI4159" t="str">
            <v>Distribution</v>
          </cell>
          <cell r="BJ4159" t="str">
            <v>Fully Litigated</v>
          </cell>
          <cell r="BK4159" t="str">
            <v>No</v>
          </cell>
          <cell r="BL4159" t="str">
            <v>No</v>
          </cell>
        </row>
        <row r="4160">
          <cell r="AE4160">
            <v>396</v>
          </cell>
          <cell r="AF4160">
            <v>0</v>
          </cell>
          <cell r="AG4160">
            <v>1</v>
          </cell>
          <cell r="AH4160">
            <v>1</v>
          </cell>
          <cell r="AI4160">
            <v>1</v>
          </cell>
          <cell r="AJ4160">
            <v>1</v>
          </cell>
          <cell r="AL4160">
            <v>57</v>
          </cell>
          <cell r="AM4160">
            <v>231</v>
          </cell>
          <cell r="AO4160" t="str">
            <v>D-6680-UR-112 (gas)</v>
          </cell>
          <cell r="AP4160">
            <v>180</v>
          </cell>
          <cell r="AQ4160" t="str">
            <v>WI</v>
          </cell>
          <cell r="AR4160" t="str">
            <v>Wisconsin Power and Light Company</v>
          </cell>
          <cell r="AS4160" t="str">
            <v>LNT</v>
          </cell>
          <cell r="AT4160" t="str">
            <v>Natural Gas</v>
          </cell>
          <cell r="AU4160">
            <v>37383</v>
          </cell>
          <cell r="AV4160">
            <v>14500</v>
          </cell>
          <cell r="AW4160">
            <v>10.83</v>
          </cell>
          <cell r="AX4160">
            <v>13.1</v>
          </cell>
          <cell r="AY4160">
            <v>52.8</v>
          </cell>
          <cell r="AZ4160" t="str">
            <v>NA</v>
          </cell>
          <cell r="BA4160">
            <v>37714</v>
          </cell>
          <cell r="BB4160">
            <v>3600</v>
          </cell>
          <cell r="BC4160">
            <v>10.199999999999999</v>
          </cell>
          <cell r="BD4160">
            <v>12</v>
          </cell>
          <cell r="BE4160">
            <v>51.72</v>
          </cell>
          <cell r="BF4160">
            <v>37986</v>
          </cell>
          <cell r="BG4160" t="str">
            <v>NA</v>
          </cell>
          <cell r="BH4160" t="str">
            <v>Average</v>
          </cell>
          <cell r="BI4160" t="str">
            <v>Distribution</v>
          </cell>
          <cell r="BJ4160" t="str">
            <v>Fully Litigated</v>
          </cell>
          <cell r="BK4160" t="str">
            <v>No</v>
          </cell>
          <cell r="BL4160" t="str">
            <v>No</v>
          </cell>
        </row>
        <row r="4161">
          <cell r="AE4161">
            <v>396</v>
          </cell>
          <cell r="AF4161">
            <v>0</v>
          </cell>
          <cell r="AG4161">
            <v>1</v>
          </cell>
          <cell r="AH4161">
            <v>1</v>
          </cell>
          <cell r="AI4161">
            <v>1</v>
          </cell>
          <cell r="AJ4161">
            <v>0</v>
          </cell>
          <cell r="AL4161">
            <v>57</v>
          </cell>
          <cell r="AM4161">
            <v>231</v>
          </cell>
          <cell r="AO4161" t="str">
            <v>D-3270-UR-107 (elec)</v>
          </cell>
          <cell r="AP4161">
            <v>181</v>
          </cell>
          <cell r="AQ4161" t="str">
            <v>WI</v>
          </cell>
          <cell r="AR4161" t="str">
            <v>Madison Gas and Electric Company</v>
          </cell>
          <cell r="AS4161" t="str">
            <v>MGEE</v>
          </cell>
          <cell r="AT4161" t="str">
            <v>Electric</v>
          </cell>
          <cell r="AU4161">
            <v>34438</v>
          </cell>
          <cell r="AV4161">
            <v>-5800</v>
          </cell>
          <cell r="AW4161">
            <v>10.89</v>
          </cell>
          <cell r="AX4161">
            <v>11.9</v>
          </cell>
          <cell r="AY4161">
            <v>53.68</v>
          </cell>
          <cell r="AZ4161">
            <v>223200</v>
          </cell>
          <cell r="BA4161">
            <v>34676</v>
          </cell>
          <cell r="BB4161">
            <v>-4200</v>
          </cell>
          <cell r="BC4161">
            <v>10.99</v>
          </cell>
          <cell r="BD4161">
            <v>11.7</v>
          </cell>
          <cell r="BE4161">
            <v>53.89</v>
          </cell>
          <cell r="BF4161">
            <v>35064</v>
          </cell>
          <cell r="BG4161">
            <v>223800</v>
          </cell>
          <cell r="BH4161" t="str">
            <v>Average</v>
          </cell>
          <cell r="BI4161" t="str">
            <v>Vertically Integrated</v>
          </cell>
          <cell r="BJ4161" t="str">
            <v>Fully Litigated</v>
          </cell>
          <cell r="BK4161" t="str">
            <v>No</v>
          </cell>
          <cell r="BL4161" t="str">
            <v>No</v>
          </cell>
        </row>
        <row r="4162">
          <cell r="AE4162">
            <v>396</v>
          </cell>
          <cell r="AF4162">
            <v>0</v>
          </cell>
          <cell r="AG4162">
            <v>1</v>
          </cell>
          <cell r="AH4162">
            <v>1</v>
          </cell>
          <cell r="AI4162">
            <v>1</v>
          </cell>
          <cell r="AJ4162">
            <v>0</v>
          </cell>
          <cell r="AL4162">
            <v>57</v>
          </cell>
          <cell r="AM4162">
            <v>231</v>
          </cell>
          <cell r="AO4162" t="str">
            <v>D-6680-UR-109 (elec)</v>
          </cell>
          <cell r="AP4162">
            <v>182</v>
          </cell>
          <cell r="AQ4162" t="str">
            <v>WI</v>
          </cell>
          <cell r="AR4162" t="str">
            <v>Wisconsin Power and Light Company</v>
          </cell>
          <cell r="AS4162" t="str">
            <v>LNT</v>
          </cell>
          <cell r="AT4162" t="str">
            <v>Electric</v>
          </cell>
          <cell r="AU4162">
            <v>34369</v>
          </cell>
          <cell r="AV4162">
            <v>0</v>
          </cell>
          <cell r="AW4162">
            <v>9.85</v>
          </cell>
          <cell r="AX4162">
            <v>12.2</v>
          </cell>
          <cell r="AY4162">
            <v>52.1</v>
          </cell>
          <cell r="AZ4162">
            <v>795400</v>
          </cell>
          <cell r="BA4162">
            <v>34676</v>
          </cell>
          <cell r="BB4162">
            <v>-12300</v>
          </cell>
          <cell r="BC4162">
            <v>9.41</v>
          </cell>
          <cell r="BD4162">
            <v>11.5</v>
          </cell>
          <cell r="BE4162">
            <v>51.93</v>
          </cell>
          <cell r="BF4162">
            <v>35064</v>
          </cell>
          <cell r="BG4162">
            <v>795400</v>
          </cell>
          <cell r="BH4162" t="str">
            <v>Average</v>
          </cell>
          <cell r="BI4162" t="str">
            <v>Vertically Integrated</v>
          </cell>
          <cell r="BJ4162" t="str">
            <v>Fully Litigated</v>
          </cell>
          <cell r="BK4162" t="str">
            <v>No</v>
          </cell>
          <cell r="BL4162" t="str">
            <v>No</v>
          </cell>
        </row>
        <row r="4163">
          <cell r="AE4163">
            <v>396</v>
          </cell>
          <cell r="AF4163">
            <v>0</v>
          </cell>
          <cell r="AG4163">
            <v>1</v>
          </cell>
          <cell r="AH4163">
            <v>1</v>
          </cell>
          <cell r="AI4163">
            <v>1</v>
          </cell>
          <cell r="AJ4163">
            <v>1</v>
          </cell>
          <cell r="AL4163">
            <v>57</v>
          </cell>
          <cell r="AM4163">
            <v>231</v>
          </cell>
          <cell r="AO4163" t="str">
            <v>D-6690-UR-116 (gas)</v>
          </cell>
          <cell r="AP4163">
            <v>183</v>
          </cell>
          <cell r="AQ4163" t="str">
            <v>WI</v>
          </cell>
          <cell r="AR4163" t="str">
            <v>Wisconsin Public Service Corporation</v>
          </cell>
          <cell r="AS4163" t="str">
            <v>WEC</v>
          </cell>
          <cell r="AT4163" t="str">
            <v>Natural Gas</v>
          </cell>
          <cell r="AU4163">
            <v>38078</v>
          </cell>
          <cell r="AV4163">
            <v>18200</v>
          </cell>
          <cell r="AW4163">
            <v>9.69</v>
          </cell>
          <cell r="AX4163">
            <v>12</v>
          </cell>
          <cell r="AY4163">
            <v>56.17</v>
          </cell>
          <cell r="AZ4163">
            <v>304200</v>
          </cell>
          <cell r="BA4163">
            <v>38342</v>
          </cell>
          <cell r="BB4163">
            <v>5600</v>
          </cell>
          <cell r="BC4163">
            <v>9.33</v>
          </cell>
          <cell r="BD4163">
            <v>11.5</v>
          </cell>
          <cell r="BE4163">
            <v>57.35</v>
          </cell>
          <cell r="BF4163">
            <v>38717</v>
          </cell>
          <cell r="BG4163">
            <v>287600</v>
          </cell>
          <cell r="BH4163" t="str">
            <v>Average</v>
          </cell>
          <cell r="BI4163" t="str">
            <v>Distribution</v>
          </cell>
          <cell r="BJ4163" t="str">
            <v>Fully Litigated</v>
          </cell>
          <cell r="BK4163" t="str">
            <v>No</v>
          </cell>
          <cell r="BL4163" t="str">
            <v>No</v>
          </cell>
        </row>
        <row r="4164">
          <cell r="AE4164">
            <v>396</v>
          </cell>
          <cell r="AF4164">
            <v>0</v>
          </cell>
          <cell r="AG4164">
            <v>1</v>
          </cell>
          <cell r="AH4164">
            <v>1</v>
          </cell>
          <cell r="AI4164">
            <v>1</v>
          </cell>
          <cell r="AJ4164">
            <v>0</v>
          </cell>
          <cell r="AL4164">
            <v>57</v>
          </cell>
          <cell r="AM4164">
            <v>231</v>
          </cell>
          <cell r="AO4164" t="str">
            <v>D-6690-UR-109 (elec)</v>
          </cell>
          <cell r="AP4164">
            <v>184</v>
          </cell>
          <cell r="AQ4164" t="str">
            <v>WI</v>
          </cell>
          <cell r="AR4164" t="str">
            <v>Wisconsin Public Service Corporation</v>
          </cell>
          <cell r="AS4164" t="str">
            <v>WEC</v>
          </cell>
          <cell r="AT4164" t="str">
            <v>Electric</v>
          </cell>
          <cell r="AU4164">
            <v>34439</v>
          </cell>
          <cell r="AV4164">
            <v>-10800</v>
          </cell>
          <cell r="AW4164">
            <v>11.15</v>
          </cell>
          <cell r="AX4164">
            <v>11.9</v>
          </cell>
          <cell r="AY4164">
            <v>55.43</v>
          </cell>
          <cell r="AZ4164">
            <v>573700</v>
          </cell>
          <cell r="BA4164">
            <v>34687</v>
          </cell>
          <cell r="BB4164">
            <v>-10900</v>
          </cell>
          <cell r="BC4164">
            <v>10.91</v>
          </cell>
          <cell r="BD4164">
            <v>11.5</v>
          </cell>
          <cell r="BE4164">
            <v>55.43</v>
          </cell>
          <cell r="BF4164">
            <v>35064</v>
          </cell>
          <cell r="BG4164">
            <v>573400</v>
          </cell>
          <cell r="BH4164" t="str">
            <v>Average</v>
          </cell>
          <cell r="BI4164" t="str">
            <v>Vertically Integrated</v>
          </cell>
          <cell r="BJ4164" t="str">
            <v>Fully Litigated</v>
          </cell>
          <cell r="BK4164" t="str">
            <v>No</v>
          </cell>
          <cell r="BL4164" t="str">
            <v>No</v>
          </cell>
        </row>
        <row r="4165">
          <cell r="AE4165">
            <v>396</v>
          </cell>
          <cell r="AF4165">
            <v>0</v>
          </cell>
          <cell r="AG4165">
            <v>1</v>
          </cell>
          <cell r="AH4165">
            <v>1</v>
          </cell>
          <cell r="AI4165">
            <v>1</v>
          </cell>
          <cell r="AJ4165">
            <v>0</v>
          </cell>
          <cell r="AL4165">
            <v>57</v>
          </cell>
          <cell r="AM4165">
            <v>231</v>
          </cell>
          <cell r="AO4165" t="str">
            <v>D-3270-UR-106 (elec)</v>
          </cell>
          <cell r="AP4165">
            <v>185</v>
          </cell>
          <cell r="AQ4165" t="str">
            <v>WI</v>
          </cell>
          <cell r="AR4165" t="str">
            <v>Madison Gas and Electric Company</v>
          </cell>
          <cell r="AS4165" t="str">
            <v>MGEE</v>
          </cell>
          <cell r="AT4165" t="str">
            <v>Electric</v>
          </cell>
          <cell r="AU4165">
            <v>33903</v>
          </cell>
          <cell r="AV4165">
            <v>-2700</v>
          </cell>
          <cell r="AW4165">
            <v>11.18</v>
          </cell>
          <cell r="AX4165">
            <v>12.5</v>
          </cell>
          <cell r="AY4165">
            <v>50.34</v>
          </cell>
          <cell r="AZ4165" t="str">
            <v>NA</v>
          </cell>
          <cell r="BA4165">
            <v>34123</v>
          </cell>
          <cell r="BB4165">
            <v>-4400</v>
          </cell>
          <cell r="BC4165">
            <v>10.92</v>
          </cell>
          <cell r="BD4165">
            <v>12</v>
          </cell>
          <cell r="BE4165">
            <v>50.66</v>
          </cell>
          <cell r="BF4165">
            <v>34485</v>
          </cell>
          <cell r="BG4165">
            <v>230200</v>
          </cell>
          <cell r="BH4165" t="str">
            <v>Average</v>
          </cell>
          <cell r="BI4165" t="str">
            <v>Vertically Integrated</v>
          </cell>
          <cell r="BJ4165" t="str">
            <v>Fully Litigated</v>
          </cell>
          <cell r="BK4165" t="str">
            <v>No</v>
          </cell>
          <cell r="BL4165" t="str">
            <v>No</v>
          </cell>
        </row>
        <row r="4166">
          <cell r="AE4166">
            <v>396</v>
          </cell>
          <cell r="AF4166">
            <v>0</v>
          </cell>
          <cell r="AG4166">
            <v>1</v>
          </cell>
          <cell r="AH4166">
            <v>1</v>
          </cell>
          <cell r="AI4166">
            <v>1</v>
          </cell>
          <cell r="AJ4166">
            <v>0</v>
          </cell>
          <cell r="AL4166">
            <v>57</v>
          </cell>
          <cell r="AM4166">
            <v>231</v>
          </cell>
          <cell r="AO4166" t="str">
            <v>D-4220-UR-106 (elec)</v>
          </cell>
          <cell r="AP4166">
            <v>187</v>
          </cell>
          <cell r="AQ4166" t="str">
            <v>WI</v>
          </cell>
          <cell r="AR4166" t="str">
            <v>Northern States Power Company</v>
          </cell>
          <cell r="AS4166" t="str">
            <v>XEL</v>
          </cell>
          <cell r="AT4166" t="str">
            <v>Electric</v>
          </cell>
          <cell r="AU4166">
            <v>33756</v>
          </cell>
          <cell r="AV4166">
            <v>10800</v>
          </cell>
          <cell r="AW4166">
            <v>11.47</v>
          </cell>
          <cell r="AX4166">
            <v>12.6</v>
          </cell>
          <cell r="AY4166">
            <v>57.32</v>
          </cell>
          <cell r="AZ4166">
            <v>401200</v>
          </cell>
          <cell r="BA4166">
            <v>33981</v>
          </cell>
          <cell r="BB4166">
            <v>8000</v>
          </cell>
          <cell r="BC4166">
            <v>10.92</v>
          </cell>
          <cell r="BD4166">
            <v>12</v>
          </cell>
          <cell r="BE4166">
            <v>56.94</v>
          </cell>
          <cell r="BF4166">
            <v>34334</v>
          </cell>
          <cell r="BG4166">
            <v>401800</v>
          </cell>
          <cell r="BH4166" t="str">
            <v>Average</v>
          </cell>
          <cell r="BI4166" t="str">
            <v>Vertically Integrated</v>
          </cell>
          <cell r="BJ4166" t="str">
            <v>Fully Litigated</v>
          </cell>
          <cell r="BK4166" t="str">
            <v>No</v>
          </cell>
          <cell r="BL4166" t="str">
            <v>No</v>
          </cell>
        </row>
        <row r="4167">
          <cell r="AE4167">
            <v>396</v>
          </cell>
          <cell r="AF4167">
            <v>0</v>
          </cell>
          <cell r="AG4167">
            <v>1</v>
          </cell>
          <cell r="AH4167">
            <v>1</v>
          </cell>
          <cell r="AI4167">
            <v>1</v>
          </cell>
          <cell r="AJ4167">
            <v>1</v>
          </cell>
          <cell r="AL4167">
            <v>57</v>
          </cell>
          <cell r="AM4167">
            <v>231</v>
          </cell>
          <cell r="AO4167" t="str">
            <v>D-6690-UR-115 (gas)</v>
          </cell>
          <cell r="AP4167">
            <v>188</v>
          </cell>
          <cell r="AQ4167" t="str">
            <v>WI</v>
          </cell>
          <cell r="AR4167" t="str">
            <v>Wisconsin Public Service Corporation</v>
          </cell>
          <cell r="AS4167" t="str">
            <v>WEC</v>
          </cell>
          <cell r="AT4167" t="str">
            <v>Natural Gas</v>
          </cell>
          <cell r="AU4167">
            <v>37712</v>
          </cell>
          <cell r="AV4167">
            <v>16500</v>
          </cell>
          <cell r="AW4167">
            <v>9.56</v>
          </cell>
          <cell r="AX4167">
            <v>12</v>
          </cell>
          <cell r="AY4167">
            <v>55</v>
          </cell>
          <cell r="AZ4167">
            <v>296800</v>
          </cell>
          <cell r="BA4167">
            <v>37974</v>
          </cell>
          <cell r="BB4167">
            <v>8900</v>
          </cell>
          <cell r="BC4167">
            <v>9.2799999999999994</v>
          </cell>
          <cell r="BD4167">
            <v>12</v>
          </cell>
          <cell r="BE4167">
            <v>56</v>
          </cell>
          <cell r="BF4167">
            <v>38352</v>
          </cell>
          <cell r="BG4167" t="str">
            <v>NA</v>
          </cell>
          <cell r="BH4167" t="str">
            <v>Average</v>
          </cell>
          <cell r="BI4167" t="str">
            <v>Distribution</v>
          </cell>
          <cell r="BJ4167" t="str">
            <v>Fully Litigated</v>
          </cell>
          <cell r="BK4167" t="str">
            <v>No</v>
          </cell>
          <cell r="BL4167" t="str">
            <v>No</v>
          </cell>
        </row>
        <row r="4168">
          <cell r="AE4168">
            <v>396</v>
          </cell>
          <cell r="AF4168">
            <v>0</v>
          </cell>
          <cell r="AG4168">
            <v>1</v>
          </cell>
          <cell r="AH4168">
            <v>1</v>
          </cell>
          <cell r="AI4168">
            <v>1</v>
          </cell>
          <cell r="AJ4168">
            <v>1</v>
          </cell>
          <cell r="AL4168">
            <v>57</v>
          </cell>
          <cell r="AM4168">
            <v>231</v>
          </cell>
          <cell r="AO4168" t="str">
            <v>D-3270-UR-110 (gas)</v>
          </cell>
          <cell r="AP4168">
            <v>189</v>
          </cell>
          <cell r="AQ4168" t="str">
            <v>WI</v>
          </cell>
          <cell r="AR4168" t="str">
            <v>Madison Gas and Electric Company</v>
          </cell>
          <cell r="AS4168" t="str">
            <v>MGEE</v>
          </cell>
          <cell r="AT4168" t="str">
            <v>Natural Gas</v>
          </cell>
          <cell r="AU4168">
            <v>36633</v>
          </cell>
          <cell r="AV4168">
            <v>4500</v>
          </cell>
          <cell r="AW4168">
            <v>10.75</v>
          </cell>
          <cell r="AX4168">
            <v>12.9</v>
          </cell>
          <cell r="AY4168">
            <v>50.17</v>
          </cell>
          <cell r="AZ4168" t="str">
            <v>NA</v>
          </cell>
          <cell r="BA4168">
            <v>36858</v>
          </cell>
          <cell r="BB4168">
            <v>3400</v>
          </cell>
          <cell r="BC4168">
            <v>11.01</v>
          </cell>
          <cell r="BD4168">
            <v>12.9</v>
          </cell>
          <cell r="BE4168">
            <v>50.69</v>
          </cell>
          <cell r="BF4168">
            <v>37256</v>
          </cell>
          <cell r="BG4168" t="str">
            <v>NA</v>
          </cell>
          <cell r="BH4168" t="str">
            <v>Average</v>
          </cell>
          <cell r="BI4168" t="str">
            <v>Distribution</v>
          </cell>
          <cell r="BJ4168" t="str">
            <v>Fully Litigated</v>
          </cell>
          <cell r="BK4168" t="str">
            <v>No</v>
          </cell>
          <cell r="BL4168" t="str">
            <v>No</v>
          </cell>
        </row>
        <row r="4169">
          <cell r="AE4169">
            <v>396</v>
          </cell>
          <cell r="AF4169">
            <v>0</v>
          </cell>
          <cell r="AG4169">
            <v>1</v>
          </cell>
          <cell r="AH4169">
            <v>1</v>
          </cell>
          <cell r="AI4169">
            <v>1</v>
          </cell>
          <cell r="AJ4169">
            <v>1</v>
          </cell>
          <cell r="AL4169">
            <v>57</v>
          </cell>
          <cell r="AM4169">
            <v>231</v>
          </cell>
          <cell r="AO4169" t="str">
            <v>D-6690-UR-114 (gas)</v>
          </cell>
          <cell r="AP4169">
            <v>190</v>
          </cell>
          <cell r="AQ4169" t="str">
            <v>WI</v>
          </cell>
          <cell r="AR4169" t="str">
            <v>Wisconsin Public Service Corporation</v>
          </cell>
          <cell r="AS4169" t="str">
            <v>WEC</v>
          </cell>
          <cell r="AT4169" t="str">
            <v>Natural Gas</v>
          </cell>
          <cell r="AU4169">
            <v>37343</v>
          </cell>
          <cell r="AV4169">
            <v>8700</v>
          </cell>
          <cell r="AW4169">
            <v>10.47</v>
          </cell>
          <cell r="AX4169">
            <v>12.6</v>
          </cell>
          <cell r="AY4169">
            <v>55.2</v>
          </cell>
          <cell r="AZ4169" t="str">
            <v>NA</v>
          </cell>
          <cell r="BA4169">
            <v>37700</v>
          </cell>
          <cell r="BB4169">
            <v>-1200</v>
          </cell>
          <cell r="BC4169">
            <v>9.59</v>
          </cell>
          <cell r="BD4169">
            <v>12</v>
          </cell>
          <cell r="BE4169">
            <v>55</v>
          </cell>
          <cell r="BF4169">
            <v>37986</v>
          </cell>
          <cell r="BG4169" t="str">
            <v>NA</v>
          </cell>
          <cell r="BH4169" t="str">
            <v>Average</v>
          </cell>
          <cell r="BI4169" t="str">
            <v>Distribution</v>
          </cell>
          <cell r="BJ4169" t="str">
            <v>Fully Litigated</v>
          </cell>
          <cell r="BK4169" t="str">
            <v>No</v>
          </cell>
          <cell r="BL4169" t="str">
            <v>No</v>
          </cell>
        </row>
        <row r="4170">
          <cell r="AE4170">
            <v>396</v>
          </cell>
          <cell r="AF4170">
            <v>0</v>
          </cell>
          <cell r="AG4170">
            <v>1</v>
          </cell>
          <cell r="AH4170">
            <v>1</v>
          </cell>
          <cell r="AI4170">
            <v>1</v>
          </cell>
          <cell r="AJ4170">
            <v>1</v>
          </cell>
          <cell r="AL4170">
            <v>57</v>
          </cell>
          <cell r="AM4170">
            <v>231</v>
          </cell>
          <cell r="AO4170" t="str">
            <v>D-6630-UR-111 (gas)</v>
          </cell>
          <cell r="AP4170">
            <v>191</v>
          </cell>
          <cell r="AQ4170" t="str">
            <v>WI</v>
          </cell>
          <cell r="AR4170" t="str">
            <v>Wisconsin Electric Power Company</v>
          </cell>
          <cell r="AS4170" t="str">
            <v>WEC</v>
          </cell>
          <cell r="AT4170" t="str">
            <v>Natural Gas</v>
          </cell>
          <cell r="AU4170">
            <v>36420</v>
          </cell>
          <cell r="AV4170">
            <v>8000</v>
          </cell>
          <cell r="AW4170">
            <v>10.32</v>
          </cell>
          <cell r="AX4170">
            <v>12.2</v>
          </cell>
          <cell r="AY4170">
            <v>53.14</v>
          </cell>
          <cell r="AZ4170" t="str">
            <v>NA</v>
          </cell>
          <cell r="BA4170">
            <v>36727</v>
          </cell>
          <cell r="BB4170">
            <v>8000</v>
          </cell>
          <cell r="BC4170">
            <v>10.28</v>
          </cell>
          <cell r="BD4170">
            <v>12.2</v>
          </cell>
          <cell r="BE4170">
            <v>53.45</v>
          </cell>
          <cell r="BF4170">
            <v>36891</v>
          </cell>
          <cell r="BG4170" t="str">
            <v>NA</v>
          </cell>
          <cell r="BH4170" t="str">
            <v>Average</v>
          </cell>
          <cell r="BI4170" t="str">
            <v>Distribution</v>
          </cell>
          <cell r="BJ4170" t="str">
            <v>Fully Litigated</v>
          </cell>
          <cell r="BK4170" t="str">
            <v>No</v>
          </cell>
          <cell r="BL4170" t="str">
            <v>Yes</v>
          </cell>
        </row>
        <row r="4171">
          <cell r="AE4171">
            <v>396</v>
          </cell>
          <cell r="AF4171">
            <v>0</v>
          </cell>
          <cell r="AG4171">
            <v>1</v>
          </cell>
          <cell r="AH4171">
            <v>1</v>
          </cell>
          <cell r="AI4171">
            <v>1</v>
          </cell>
          <cell r="AJ4171">
            <v>1</v>
          </cell>
          <cell r="AL4171">
            <v>57</v>
          </cell>
          <cell r="AM4171">
            <v>231</v>
          </cell>
          <cell r="AO4171" t="str">
            <v>D-6690-UR-112 (gas)</v>
          </cell>
          <cell r="AP4171">
            <v>192</v>
          </cell>
          <cell r="AQ4171" t="str">
            <v>WI</v>
          </cell>
          <cell r="AR4171" t="str">
            <v>Wisconsin Public Service Corporation</v>
          </cell>
          <cell r="AS4171" t="str">
            <v>WEC</v>
          </cell>
          <cell r="AT4171" t="str">
            <v>Natural Gas</v>
          </cell>
          <cell r="AU4171">
            <v>36616</v>
          </cell>
          <cell r="AV4171">
            <v>4900</v>
          </cell>
          <cell r="AW4171">
            <v>10.29</v>
          </cell>
          <cell r="AX4171">
            <v>12.1</v>
          </cell>
          <cell r="AY4171">
            <v>53.5</v>
          </cell>
          <cell r="AZ4171" t="str">
            <v>NA</v>
          </cell>
          <cell r="BA4171">
            <v>36860</v>
          </cell>
          <cell r="BB4171">
            <v>4300</v>
          </cell>
          <cell r="BC4171">
            <v>10.28</v>
          </cell>
          <cell r="BD4171">
            <v>12.1</v>
          </cell>
          <cell r="BE4171">
            <v>54.28</v>
          </cell>
          <cell r="BF4171">
            <v>37256</v>
          </cell>
          <cell r="BG4171" t="str">
            <v>NA</v>
          </cell>
          <cell r="BH4171" t="str">
            <v>Average</v>
          </cell>
          <cell r="BI4171" t="str">
            <v>Distribution</v>
          </cell>
          <cell r="BJ4171" t="str">
            <v>Fully Litigated</v>
          </cell>
          <cell r="BK4171" t="str">
            <v>No</v>
          </cell>
          <cell r="BL4171" t="str">
            <v>No</v>
          </cell>
        </row>
        <row r="4172">
          <cell r="AE4172">
            <v>396</v>
          </cell>
          <cell r="AF4172">
            <v>0</v>
          </cell>
          <cell r="AG4172">
            <v>1</v>
          </cell>
          <cell r="AH4172">
            <v>1</v>
          </cell>
          <cell r="AI4172">
            <v>1</v>
          </cell>
          <cell r="AJ4172">
            <v>1</v>
          </cell>
          <cell r="AL4172">
            <v>57</v>
          </cell>
          <cell r="AM4172">
            <v>231</v>
          </cell>
          <cell r="AO4172" t="str">
            <v>D-3270-UR-109 (gas)</v>
          </cell>
          <cell r="AP4172">
            <v>193</v>
          </cell>
          <cell r="AQ4172" t="str">
            <v>WI</v>
          </cell>
          <cell r="AR4172" t="str">
            <v>Madison Gas and Electric Company</v>
          </cell>
          <cell r="AS4172" t="str">
            <v>MGEE</v>
          </cell>
          <cell r="AT4172" t="str">
            <v>Natural Gas</v>
          </cell>
          <cell r="AU4172">
            <v>35900</v>
          </cell>
          <cell r="AV4172">
            <v>4600</v>
          </cell>
          <cell r="AW4172" t="str">
            <v>NA</v>
          </cell>
          <cell r="AX4172">
            <v>12.5</v>
          </cell>
          <cell r="AY4172">
            <v>52.04</v>
          </cell>
          <cell r="AZ4172" t="str">
            <v>NA</v>
          </cell>
          <cell r="BA4172">
            <v>36139</v>
          </cell>
          <cell r="BB4172">
            <v>700</v>
          </cell>
          <cell r="BC4172">
            <v>11.01</v>
          </cell>
          <cell r="BD4172">
            <v>12.2</v>
          </cell>
          <cell r="BE4172">
            <v>53.35</v>
          </cell>
          <cell r="BF4172">
            <v>36525</v>
          </cell>
          <cell r="BG4172" t="str">
            <v>NA</v>
          </cell>
          <cell r="BH4172" t="str">
            <v>Average</v>
          </cell>
          <cell r="BI4172" t="str">
            <v>Distribution</v>
          </cell>
          <cell r="BJ4172" t="str">
            <v>Fully Litigated</v>
          </cell>
          <cell r="BK4172" t="str">
            <v>No</v>
          </cell>
          <cell r="BL4172" t="str">
            <v>No</v>
          </cell>
        </row>
        <row r="4173">
          <cell r="AE4173">
            <v>396</v>
          </cell>
          <cell r="AF4173">
            <v>0</v>
          </cell>
          <cell r="AG4173">
            <v>1</v>
          </cell>
          <cell r="AH4173">
            <v>1</v>
          </cell>
          <cell r="AI4173">
            <v>1</v>
          </cell>
          <cell r="AJ4173">
            <v>1</v>
          </cell>
          <cell r="AL4173">
            <v>57</v>
          </cell>
          <cell r="AM4173">
            <v>231</v>
          </cell>
          <cell r="AO4173" t="str">
            <v>D-4220-UR-110 (gas)</v>
          </cell>
          <cell r="AP4173">
            <v>194</v>
          </cell>
          <cell r="AQ4173" t="str">
            <v>WI</v>
          </cell>
          <cell r="AR4173" t="str">
            <v>Northern States Power Company</v>
          </cell>
          <cell r="AS4173" t="str">
            <v>XEL</v>
          </cell>
          <cell r="AT4173" t="str">
            <v>Natural Gas</v>
          </cell>
          <cell r="AU4173">
            <v>35748</v>
          </cell>
          <cell r="AV4173">
            <v>-1700</v>
          </cell>
          <cell r="AW4173">
            <v>10.8</v>
          </cell>
          <cell r="AX4173">
            <v>12</v>
          </cell>
          <cell r="AY4173">
            <v>54.97</v>
          </cell>
          <cell r="AZ4173" t="str">
            <v>NA</v>
          </cell>
          <cell r="BA4173">
            <v>36053</v>
          </cell>
          <cell r="BB4173">
            <v>-1900</v>
          </cell>
          <cell r="BC4173">
            <v>10.52</v>
          </cell>
          <cell r="BD4173">
            <v>11.9</v>
          </cell>
          <cell r="BE4173">
            <v>55</v>
          </cell>
          <cell r="BF4173">
            <v>36160</v>
          </cell>
          <cell r="BG4173" t="str">
            <v>NA</v>
          </cell>
          <cell r="BH4173" t="str">
            <v>Average</v>
          </cell>
          <cell r="BI4173" t="str">
            <v>Distribution</v>
          </cell>
          <cell r="BJ4173" t="str">
            <v>Fully Litigated</v>
          </cell>
          <cell r="BK4173" t="str">
            <v>No</v>
          </cell>
          <cell r="BL4173" t="str">
            <v>No</v>
          </cell>
        </row>
        <row r="4174">
          <cell r="AE4174">
            <v>396</v>
          </cell>
          <cell r="AF4174">
            <v>0</v>
          </cell>
          <cell r="AG4174">
            <v>1</v>
          </cell>
          <cell r="AH4174">
            <v>1</v>
          </cell>
          <cell r="AI4174">
            <v>1</v>
          </cell>
          <cell r="AJ4174">
            <v>1</v>
          </cell>
          <cell r="AL4174">
            <v>57</v>
          </cell>
          <cell r="AM4174">
            <v>231</v>
          </cell>
          <cell r="AO4174" t="str">
            <v>D-6630-UR-110 (gas)</v>
          </cell>
          <cell r="AP4174">
            <v>195</v>
          </cell>
          <cell r="AQ4174" t="str">
            <v>WI</v>
          </cell>
          <cell r="AR4174" t="str">
            <v>Wisconsin Electric Power Company</v>
          </cell>
          <cell r="AS4174" t="str">
            <v>WEC</v>
          </cell>
          <cell r="AT4174" t="str">
            <v>Natural Gas</v>
          </cell>
          <cell r="AU4174">
            <v>35695</v>
          </cell>
          <cell r="AV4174">
            <v>26500</v>
          </cell>
          <cell r="AW4174">
            <v>10.73</v>
          </cell>
          <cell r="AX4174">
            <v>12.5</v>
          </cell>
          <cell r="AY4174">
            <v>53.31</v>
          </cell>
          <cell r="AZ4174" t="str">
            <v>NA</v>
          </cell>
          <cell r="BA4174">
            <v>35915</v>
          </cell>
          <cell r="BB4174">
            <v>18500</v>
          </cell>
          <cell r="BC4174">
            <v>10.32</v>
          </cell>
          <cell r="BD4174">
            <v>12.2</v>
          </cell>
          <cell r="BE4174">
            <v>53.14</v>
          </cell>
          <cell r="BF4174">
            <v>36160</v>
          </cell>
          <cell r="BG4174" t="str">
            <v>NA</v>
          </cell>
          <cell r="BH4174" t="str">
            <v>Average</v>
          </cell>
          <cell r="BI4174" t="str">
            <v>Distribution</v>
          </cell>
          <cell r="BJ4174" t="str">
            <v>Fully Litigated</v>
          </cell>
          <cell r="BK4174" t="str">
            <v>No</v>
          </cell>
          <cell r="BL4174" t="str">
            <v>Yes</v>
          </cell>
        </row>
        <row r="4175">
          <cell r="AE4175">
            <v>396</v>
          </cell>
          <cell r="AF4175">
            <v>0</v>
          </cell>
          <cell r="AG4175">
            <v>1</v>
          </cell>
          <cell r="AH4175">
            <v>1</v>
          </cell>
          <cell r="AI4175">
            <v>1</v>
          </cell>
          <cell r="AJ4175">
            <v>1</v>
          </cell>
          <cell r="AL4175">
            <v>57</v>
          </cell>
          <cell r="AM4175">
            <v>231</v>
          </cell>
          <cell r="AO4175" t="str">
            <v>D-6690-UR-111 (gas)</v>
          </cell>
          <cell r="AP4175">
            <v>197</v>
          </cell>
          <cell r="AQ4175" t="str">
            <v>WI</v>
          </cell>
          <cell r="AR4175" t="str">
            <v>Wisconsin Public Service Corporation</v>
          </cell>
          <cell r="AS4175" t="str">
            <v>WEC</v>
          </cell>
          <cell r="AT4175" t="str">
            <v>Natural Gas</v>
          </cell>
          <cell r="AU4175">
            <v>35886</v>
          </cell>
          <cell r="AV4175">
            <v>11200</v>
          </cell>
          <cell r="AW4175">
            <v>10.97</v>
          </cell>
          <cell r="AX4175">
            <v>11.8</v>
          </cell>
          <cell r="AY4175">
            <v>54.22</v>
          </cell>
          <cell r="AZ4175" t="str">
            <v>NA</v>
          </cell>
          <cell r="BA4175">
            <v>36146</v>
          </cell>
          <cell r="BB4175">
            <v>10300</v>
          </cell>
          <cell r="BC4175">
            <v>10.82</v>
          </cell>
          <cell r="BD4175">
            <v>12.1</v>
          </cell>
          <cell r="BE4175">
            <v>54.22</v>
          </cell>
          <cell r="BF4175">
            <v>36525</v>
          </cell>
          <cell r="BG4175" t="str">
            <v>NA</v>
          </cell>
          <cell r="BH4175" t="str">
            <v>Average</v>
          </cell>
          <cell r="BI4175" t="str">
            <v>Distribution</v>
          </cell>
          <cell r="BJ4175" t="str">
            <v>Fully Litigated</v>
          </cell>
          <cell r="BK4175" t="str">
            <v>No</v>
          </cell>
          <cell r="BL4175" t="str">
            <v>No</v>
          </cell>
        </row>
        <row r="4176">
          <cell r="AE4176">
            <v>396</v>
          </cell>
          <cell r="AF4176">
            <v>0</v>
          </cell>
          <cell r="AG4176">
            <v>1</v>
          </cell>
          <cell r="AH4176">
            <v>1</v>
          </cell>
          <cell r="AI4176">
            <v>1</v>
          </cell>
          <cell r="AJ4176">
            <v>1</v>
          </cell>
          <cell r="AL4176">
            <v>57</v>
          </cell>
          <cell r="AM4176">
            <v>231</v>
          </cell>
          <cell r="AO4176" t="str">
            <v>D-6680-UR-108 (gas)</v>
          </cell>
          <cell r="AP4176">
            <v>199</v>
          </cell>
          <cell r="AQ4176" t="str">
            <v>WI</v>
          </cell>
          <cell r="AR4176" t="str">
            <v>Wisconsin Power and Light Company</v>
          </cell>
          <cell r="AS4176" t="str">
            <v>LNT</v>
          </cell>
          <cell r="AT4176" t="str">
            <v>Natural Gas</v>
          </cell>
          <cell r="AU4176">
            <v>33973</v>
          </cell>
          <cell r="AV4176">
            <v>3600</v>
          </cell>
          <cell r="AW4176">
            <v>9.7899999999999991</v>
          </cell>
          <cell r="AX4176">
            <v>12.6</v>
          </cell>
          <cell r="AY4176">
            <v>50.88</v>
          </cell>
          <cell r="AZ4176" t="str">
            <v>NA</v>
          </cell>
          <cell r="BA4176">
            <v>34242</v>
          </cell>
          <cell r="BB4176">
            <v>1800</v>
          </cell>
          <cell r="BC4176" t="str">
            <v>NA</v>
          </cell>
          <cell r="BD4176">
            <v>11.6</v>
          </cell>
          <cell r="BE4176">
            <v>50.31</v>
          </cell>
          <cell r="BF4176">
            <v>34546</v>
          </cell>
          <cell r="BG4176" t="str">
            <v>NA</v>
          </cell>
          <cell r="BH4176" t="str">
            <v>Average</v>
          </cell>
          <cell r="BI4176" t="str">
            <v>Distribution</v>
          </cell>
          <cell r="BJ4176" t="str">
            <v>Fully Litigated</v>
          </cell>
          <cell r="BK4176" t="str">
            <v>No</v>
          </cell>
          <cell r="BL4176" t="str">
            <v>No</v>
          </cell>
        </row>
        <row r="4177">
          <cell r="AE4177">
            <v>396</v>
          </cell>
          <cell r="AF4177">
            <v>0</v>
          </cell>
          <cell r="AG4177">
            <v>1</v>
          </cell>
          <cell r="AH4177">
            <v>1</v>
          </cell>
          <cell r="AI4177">
            <v>1</v>
          </cell>
          <cell r="AJ4177">
            <v>1</v>
          </cell>
          <cell r="AL4177">
            <v>57</v>
          </cell>
          <cell r="AM4177">
            <v>231</v>
          </cell>
          <cell r="AO4177" t="str">
            <v>D-6680-UR-105 (gas)</v>
          </cell>
          <cell r="AP4177">
            <v>200</v>
          </cell>
          <cell r="AQ4177" t="str">
            <v>WI</v>
          </cell>
          <cell r="AR4177" t="str">
            <v>Wisconsin Power and Light Company</v>
          </cell>
          <cell r="AS4177" t="str">
            <v>LNT</v>
          </cell>
          <cell r="AT4177" t="str">
            <v>Natural Gas</v>
          </cell>
          <cell r="AU4177">
            <v>32871</v>
          </cell>
          <cell r="AV4177">
            <v>2900</v>
          </cell>
          <cell r="AW4177">
            <v>10.28</v>
          </cell>
          <cell r="AX4177">
            <v>13.1</v>
          </cell>
          <cell r="AY4177">
            <v>49.61</v>
          </cell>
          <cell r="AZ4177" t="str">
            <v>NA</v>
          </cell>
          <cell r="BA4177">
            <v>33051</v>
          </cell>
          <cell r="BB4177">
            <v>-3100</v>
          </cell>
          <cell r="BC4177">
            <v>10.27</v>
          </cell>
          <cell r="BD4177">
            <v>12.9</v>
          </cell>
          <cell r="BE4177">
            <v>50.16</v>
          </cell>
          <cell r="BF4177">
            <v>33450</v>
          </cell>
          <cell r="BG4177" t="str">
            <v>NA</v>
          </cell>
          <cell r="BH4177" t="str">
            <v>Average</v>
          </cell>
          <cell r="BI4177" t="str">
            <v>Distribution</v>
          </cell>
          <cell r="BJ4177" t="str">
            <v>Fully Litigated</v>
          </cell>
          <cell r="BK4177" t="str">
            <v>No</v>
          </cell>
          <cell r="BL4177" t="str">
            <v>No</v>
          </cell>
        </row>
        <row r="4178">
          <cell r="AE4178">
            <v>396</v>
          </cell>
          <cell r="AF4178">
            <v>0</v>
          </cell>
          <cell r="AG4178">
            <v>1</v>
          </cell>
          <cell r="AH4178">
            <v>1</v>
          </cell>
          <cell r="AI4178">
            <v>1</v>
          </cell>
          <cell r="AJ4178">
            <v>1</v>
          </cell>
          <cell r="AL4178">
            <v>57</v>
          </cell>
          <cell r="AM4178">
            <v>231</v>
          </cell>
          <cell r="AO4178" t="str">
            <v>D-6680-UR-107 (gas)</v>
          </cell>
          <cell r="AP4178">
            <v>201</v>
          </cell>
          <cell r="AQ4178" t="str">
            <v>WI</v>
          </cell>
          <cell r="AR4178" t="str">
            <v>Wisconsin Power and Light Company</v>
          </cell>
          <cell r="AS4178" t="str">
            <v>LNT</v>
          </cell>
          <cell r="AT4178" t="str">
            <v>Natural Gas</v>
          </cell>
          <cell r="AU4178">
            <v>33602</v>
          </cell>
          <cell r="AV4178">
            <v>0</v>
          </cell>
          <cell r="AW4178">
            <v>9.58</v>
          </cell>
          <cell r="AX4178">
            <v>13.1</v>
          </cell>
          <cell r="AY4178">
            <v>48.6</v>
          </cell>
          <cell r="AZ4178" t="str">
            <v>NA</v>
          </cell>
          <cell r="BA4178">
            <v>33960</v>
          </cell>
          <cell r="BB4178">
            <v>-300</v>
          </cell>
          <cell r="BC4178">
            <v>9.68</v>
          </cell>
          <cell r="BD4178">
            <v>12.4</v>
          </cell>
          <cell r="BE4178">
            <v>49.53</v>
          </cell>
          <cell r="BF4178">
            <v>34181</v>
          </cell>
          <cell r="BG4178" t="str">
            <v>NA</v>
          </cell>
          <cell r="BH4178" t="str">
            <v>Average</v>
          </cell>
          <cell r="BI4178" t="str">
            <v>Distribution</v>
          </cell>
          <cell r="BJ4178" t="str">
            <v>Fully Litigated</v>
          </cell>
          <cell r="BK4178" t="str">
            <v>No</v>
          </cell>
          <cell r="BL4178" t="str">
            <v>No</v>
          </cell>
        </row>
        <row r="4179">
          <cell r="AE4179">
            <v>396</v>
          </cell>
          <cell r="AF4179">
            <v>0</v>
          </cell>
          <cell r="AG4179">
            <v>1</v>
          </cell>
          <cell r="AH4179">
            <v>1</v>
          </cell>
          <cell r="AI4179">
            <v>1</v>
          </cell>
          <cell r="AJ4179">
            <v>1</v>
          </cell>
          <cell r="AL4179">
            <v>57</v>
          </cell>
          <cell r="AM4179">
            <v>231</v>
          </cell>
          <cell r="AO4179" t="str">
            <v>D-3270-UR-104 (gas)</v>
          </cell>
          <cell r="AP4179">
            <v>202</v>
          </cell>
          <cell r="AQ4179" t="str">
            <v>WI</v>
          </cell>
          <cell r="AR4179" t="str">
            <v>Madison Gas and Electric Company</v>
          </cell>
          <cell r="AS4179" t="str">
            <v>MGEE</v>
          </cell>
          <cell r="AT4179" t="str">
            <v>Natural Gas</v>
          </cell>
          <cell r="AU4179">
            <v>32780</v>
          </cell>
          <cell r="AV4179">
            <v>-900</v>
          </cell>
          <cell r="AW4179">
            <v>12.05</v>
          </cell>
          <cell r="AX4179">
            <v>13.25</v>
          </cell>
          <cell r="AY4179">
            <v>51.63</v>
          </cell>
          <cell r="AZ4179" t="str">
            <v>NA</v>
          </cell>
          <cell r="BA4179">
            <v>33039</v>
          </cell>
          <cell r="BB4179">
            <v>-900</v>
          </cell>
          <cell r="BC4179">
            <v>11.42</v>
          </cell>
          <cell r="BD4179">
            <v>13.2</v>
          </cell>
          <cell r="BE4179">
            <v>51.37</v>
          </cell>
          <cell r="BF4179">
            <v>33389</v>
          </cell>
          <cell r="BG4179" t="str">
            <v>NA</v>
          </cell>
          <cell r="BH4179" t="str">
            <v>Average</v>
          </cell>
          <cell r="BI4179" t="str">
            <v>Distribution</v>
          </cell>
          <cell r="BJ4179" t="str">
            <v>Fully Litigated</v>
          </cell>
          <cell r="BK4179" t="str">
            <v>No</v>
          </cell>
          <cell r="BL4179" t="str">
            <v>No</v>
          </cell>
        </row>
        <row r="4180">
          <cell r="AE4180">
            <v>396</v>
          </cell>
          <cell r="AF4180">
            <v>0</v>
          </cell>
          <cell r="AG4180">
            <v>1</v>
          </cell>
          <cell r="AH4180">
            <v>1</v>
          </cell>
          <cell r="AI4180">
            <v>1</v>
          </cell>
          <cell r="AJ4180">
            <v>1</v>
          </cell>
          <cell r="AL4180">
            <v>57</v>
          </cell>
          <cell r="AM4180">
            <v>231</v>
          </cell>
          <cell r="AO4180" t="str">
            <v>D-4220-UR-105 (gas)</v>
          </cell>
          <cell r="AP4180">
            <v>203</v>
          </cell>
          <cell r="AQ4180" t="str">
            <v>WI</v>
          </cell>
          <cell r="AR4180" t="str">
            <v>Northern States Power Company</v>
          </cell>
          <cell r="AS4180" t="str">
            <v>XEL</v>
          </cell>
          <cell r="AT4180" t="str">
            <v>Natural Gas</v>
          </cell>
          <cell r="AU4180">
            <v>33389</v>
          </cell>
          <cell r="AV4180">
            <v>2100</v>
          </cell>
          <cell r="AW4180">
            <v>11.79</v>
          </cell>
          <cell r="AX4180">
            <v>12.75</v>
          </cell>
          <cell r="AY4180">
            <v>56.31</v>
          </cell>
          <cell r="AZ4180" t="str">
            <v>NA</v>
          </cell>
          <cell r="BA4180">
            <v>33591</v>
          </cell>
          <cell r="BB4180">
            <v>1400</v>
          </cell>
          <cell r="BC4180">
            <v>11.65</v>
          </cell>
          <cell r="BD4180">
            <v>12.6</v>
          </cell>
          <cell r="BE4180">
            <v>57.08</v>
          </cell>
          <cell r="BF4180">
            <v>33969</v>
          </cell>
          <cell r="BG4180" t="str">
            <v>NA</v>
          </cell>
          <cell r="BH4180" t="str">
            <v>Average</v>
          </cell>
          <cell r="BI4180" t="str">
            <v>Distribution</v>
          </cell>
          <cell r="BJ4180" t="str">
            <v>Fully Litigated</v>
          </cell>
          <cell r="BK4180" t="str">
            <v>No</v>
          </cell>
          <cell r="BL4180" t="str">
            <v>No</v>
          </cell>
        </row>
        <row r="4181">
          <cell r="AE4181">
            <v>396</v>
          </cell>
          <cell r="AF4181">
            <v>0</v>
          </cell>
          <cell r="AG4181">
            <v>1</v>
          </cell>
          <cell r="AH4181">
            <v>1</v>
          </cell>
          <cell r="AI4181">
            <v>1</v>
          </cell>
          <cell r="AJ4181">
            <v>1</v>
          </cell>
          <cell r="AL4181">
            <v>57</v>
          </cell>
          <cell r="AM4181">
            <v>231</v>
          </cell>
          <cell r="AO4181" t="str">
            <v>D-6690-UR-105 (gas)</v>
          </cell>
          <cell r="AP4181">
            <v>204</v>
          </cell>
          <cell r="AQ4181" t="str">
            <v>WI</v>
          </cell>
          <cell r="AR4181" t="str">
            <v>Wisconsin Public Service Corporation</v>
          </cell>
          <cell r="AS4181" t="str">
            <v>WEC</v>
          </cell>
          <cell r="AT4181" t="str">
            <v>Natural Gas</v>
          </cell>
          <cell r="AU4181">
            <v>32962</v>
          </cell>
          <cell r="AV4181">
            <v>2900</v>
          </cell>
          <cell r="AW4181" t="str">
            <v>NA</v>
          </cell>
          <cell r="AX4181">
            <v>13.6</v>
          </cell>
          <cell r="AY4181">
            <v>50.69</v>
          </cell>
          <cell r="AZ4181" t="str">
            <v>NA</v>
          </cell>
          <cell r="BA4181">
            <v>33225</v>
          </cell>
          <cell r="BB4181">
            <v>2000</v>
          </cell>
          <cell r="BC4181">
            <v>11.52</v>
          </cell>
          <cell r="BD4181">
            <v>13.1</v>
          </cell>
          <cell r="BE4181">
            <v>50.98</v>
          </cell>
          <cell r="BF4181">
            <v>33603</v>
          </cell>
          <cell r="BG4181" t="str">
            <v>NA</v>
          </cell>
          <cell r="BH4181" t="str">
            <v>Average</v>
          </cell>
          <cell r="BI4181" t="str">
            <v>Distribution</v>
          </cell>
          <cell r="BJ4181" t="str">
            <v>Fully Litigated</v>
          </cell>
          <cell r="BK4181" t="str">
            <v>No</v>
          </cell>
          <cell r="BL4181" t="str">
            <v>No</v>
          </cell>
        </row>
        <row r="4182">
          <cell r="AE4182">
            <v>396</v>
          </cell>
          <cell r="AF4182">
            <v>0</v>
          </cell>
          <cell r="AG4182">
            <v>1</v>
          </cell>
          <cell r="AH4182">
            <v>1</v>
          </cell>
          <cell r="AI4182">
            <v>1</v>
          </cell>
          <cell r="AJ4182">
            <v>1</v>
          </cell>
          <cell r="AL4182">
            <v>57</v>
          </cell>
          <cell r="AM4182">
            <v>231</v>
          </cell>
          <cell r="AO4182" t="str">
            <v>D-6690-UR-106 (gas)</v>
          </cell>
          <cell r="AP4182">
            <v>205</v>
          </cell>
          <cell r="AQ4182" t="str">
            <v>WI</v>
          </cell>
          <cell r="AR4182" t="str">
            <v>Wisconsin Public Service Corporation</v>
          </cell>
          <cell r="AS4182" t="str">
            <v>WEC</v>
          </cell>
          <cell r="AT4182" t="str">
            <v>Natural Gas</v>
          </cell>
          <cell r="AU4182">
            <v>33329</v>
          </cell>
          <cell r="AV4182">
            <v>2500</v>
          </cell>
          <cell r="AW4182">
            <v>11.88</v>
          </cell>
          <cell r="AX4182">
            <v>13.1</v>
          </cell>
          <cell r="AY4182">
            <v>52.19</v>
          </cell>
          <cell r="AZ4182" t="str">
            <v>NA</v>
          </cell>
          <cell r="BA4182">
            <v>33591</v>
          </cell>
          <cell r="BB4182">
            <v>0</v>
          </cell>
          <cell r="BC4182">
            <v>11.4</v>
          </cell>
          <cell r="BD4182">
            <v>12.8</v>
          </cell>
          <cell r="BE4182">
            <v>52.97</v>
          </cell>
          <cell r="BF4182">
            <v>33969</v>
          </cell>
          <cell r="BG4182" t="str">
            <v>NA</v>
          </cell>
          <cell r="BH4182" t="str">
            <v>Average</v>
          </cell>
          <cell r="BI4182" t="str">
            <v>Distribution</v>
          </cell>
          <cell r="BJ4182" t="str">
            <v>Fully Litigated</v>
          </cell>
          <cell r="BK4182" t="str">
            <v>No</v>
          </cell>
          <cell r="BL4182" t="str">
            <v>No</v>
          </cell>
        </row>
        <row r="4183">
          <cell r="AE4183">
            <v>396</v>
          </cell>
          <cell r="AF4183">
            <v>0</v>
          </cell>
          <cell r="AG4183">
            <v>1</v>
          </cell>
          <cell r="AH4183">
            <v>1</v>
          </cell>
          <cell r="AI4183">
            <v>1</v>
          </cell>
          <cell r="AJ4183">
            <v>1</v>
          </cell>
          <cell r="AL4183">
            <v>57</v>
          </cell>
          <cell r="AM4183">
            <v>231</v>
          </cell>
          <cell r="AO4183" t="str">
            <v>D-6690-UR-108 (gas)</v>
          </cell>
          <cell r="AP4183">
            <v>206</v>
          </cell>
          <cell r="AQ4183" t="str">
            <v>WI</v>
          </cell>
          <cell r="AR4183" t="str">
            <v>Wisconsin Public Service Corporation</v>
          </cell>
          <cell r="AS4183" t="str">
            <v>WEC</v>
          </cell>
          <cell r="AT4183" t="str">
            <v>Natural Gas</v>
          </cell>
          <cell r="AU4183">
            <v>34059</v>
          </cell>
          <cell r="AV4183">
            <v>0</v>
          </cell>
          <cell r="AW4183">
            <v>11.8</v>
          </cell>
          <cell r="AX4183">
            <v>11.4</v>
          </cell>
          <cell r="AY4183">
            <v>56.36</v>
          </cell>
          <cell r="AZ4183" t="str">
            <v>NA</v>
          </cell>
          <cell r="BA4183">
            <v>34324</v>
          </cell>
          <cell r="BB4183">
            <v>1000</v>
          </cell>
          <cell r="BC4183">
            <v>10.82</v>
          </cell>
          <cell r="BD4183">
            <v>11.3</v>
          </cell>
          <cell r="BE4183">
            <v>55.61</v>
          </cell>
          <cell r="BF4183">
            <v>34699</v>
          </cell>
          <cell r="BG4183" t="str">
            <v>NA</v>
          </cell>
          <cell r="BH4183" t="str">
            <v>Average</v>
          </cell>
          <cell r="BI4183" t="str">
            <v>Distribution</v>
          </cell>
          <cell r="BJ4183" t="str">
            <v>Fully Litigated</v>
          </cell>
          <cell r="BK4183" t="str">
            <v>No</v>
          </cell>
          <cell r="BL4183" t="str">
            <v>No</v>
          </cell>
        </row>
        <row r="4184">
          <cell r="AE4184">
            <v>396</v>
          </cell>
          <cell r="AF4184">
            <v>0</v>
          </cell>
          <cell r="AG4184">
            <v>1</v>
          </cell>
          <cell r="AH4184">
            <v>1</v>
          </cell>
          <cell r="AI4184">
            <v>1</v>
          </cell>
          <cell r="AJ4184">
            <v>0</v>
          </cell>
          <cell r="AL4184">
            <v>57</v>
          </cell>
          <cell r="AM4184">
            <v>231</v>
          </cell>
          <cell r="AO4184" t="str">
            <v>D-6690-UR-107 (elec)</v>
          </cell>
          <cell r="AP4184">
            <v>209</v>
          </cell>
          <cell r="AQ4184" t="str">
            <v>WI</v>
          </cell>
          <cell r="AR4184" t="str">
            <v>Wisconsin Public Service Corporation</v>
          </cell>
          <cell r="AS4184" t="str">
            <v>WEC</v>
          </cell>
          <cell r="AT4184" t="str">
            <v>Electric</v>
          </cell>
          <cell r="AU4184">
            <v>33694</v>
          </cell>
          <cell r="AV4184">
            <v>13800</v>
          </cell>
          <cell r="AW4184">
            <v>11.54</v>
          </cell>
          <cell r="AX4184">
            <v>12.9</v>
          </cell>
          <cell r="AY4184">
            <v>53.08</v>
          </cell>
          <cell r="AZ4184">
            <v>578200</v>
          </cell>
          <cell r="BA4184">
            <v>33960</v>
          </cell>
          <cell r="BB4184">
            <v>8700</v>
          </cell>
          <cell r="BC4184">
            <v>11.54</v>
          </cell>
          <cell r="BD4184">
            <v>12.3</v>
          </cell>
          <cell r="BE4184">
            <v>54.15</v>
          </cell>
          <cell r="BF4184">
            <v>34334</v>
          </cell>
          <cell r="BG4184">
            <v>577500</v>
          </cell>
          <cell r="BH4184" t="str">
            <v>Average</v>
          </cell>
          <cell r="BI4184" t="str">
            <v>Vertically Integrated</v>
          </cell>
          <cell r="BJ4184" t="str">
            <v>Fully Litigated</v>
          </cell>
          <cell r="BK4184" t="str">
            <v>No</v>
          </cell>
          <cell r="BL4184" t="str">
            <v>No</v>
          </cell>
        </row>
        <row r="4185">
          <cell r="AE4185">
            <v>396</v>
          </cell>
          <cell r="AF4185">
            <v>0</v>
          </cell>
          <cell r="AG4185">
            <v>1</v>
          </cell>
          <cell r="AH4185">
            <v>1</v>
          </cell>
          <cell r="AI4185">
            <v>1</v>
          </cell>
          <cell r="AJ4185">
            <v>1</v>
          </cell>
          <cell r="AL4185">
            <v>57</v>
          </cell>
          <cell r="AM4185">
            <v>231</v>
          </cell>
          <cell r="AO4185" t="str">
            <v>D-6630-UR-109 (gas)</v>
          </cell>
          <cell r="AP4185">
            <v>244</v>
          </cell>
          <cell r="AQ4185" t="str">
            <v>WI</v>
          </cell>
          <cell r="AR4185" t="str">
            <v>Wisconsin Natural Gas Company</v>
          </cell>
          <cell r="AT4185" t="str">
            <v>Natural Gas</v>
          </cell>
          <cell r="AU4185">
            <v>35080</v>
          </cell>
          <cell r="AV4185">
            <v>4300</v>
          </cell>
          <cell r="AW4185">
            <v>10.59</v>
          </cell>
          <cell r="AX4185">
            <v>12.5</v>
          </cell>
          <cell r="AY4185">
            <v>53.4</v>
          </cell>
          <cell r="AZ4185" t="str">
            <v>NA</v>
          </cell>
          <cell r="BA4185">
            <v>35474</v>
          </cell>
          <cell r="BB4185">
            <v>-6500</v>
          </cell>
          <cell r="BC4185">
            <v>10.29</v>
          </cell>
          <cell r="BD4185">
            <v>11.8</v>
          </cell>
          <cell r="BE4185">
            <v>53.35</v>
          </cell>
          <cell r="BF4185">
            <v>35795</v>
          </cell>
          <cell r="BG4185" t="str">
            <v>NA</v>
          </cell>
          <cell r="BH4185" t="str">
            <v>Average</v>
          </cell>
          <cell r="BI4185" t="str">
            <v>Distribution</v>
          </cell>
          <cell r="BJ4185" t="str">
            <v>Fully Litigated</v>
          </cell>
          <cell r="BK4185" t="str">
            <v>No</v>
          </cell>
          <cell r="BL4185" t="str">
            <v>No</v>
          </cell>
        </row>
        <row r="4186">
          <cell r="AE4186">
            <v>396</v>
          </cell>
          <cell r="AF4186">
            <v>0</v>
          </cell>
          <cell r="AG4186">
            <v>1</v>
          </cell>
          <cell r="AH4186">
            <v>1</v>
          </cell>
          <cell r="AI4186">
            <v>1</v>
          </cell>
          <cell r="AJ4186">
            <v>0</v>
          </cell>
          <cell r="AL4186">
            <v>57</v>
          </cell>
          <cell r="AM4186">
            <v>231</v>
          </cell>
          <cell r="AO4186" t="str">
            <v>6680-UR-116 (elec)</v>
          </cell>
          <cell r="AP4186">
            <v>292</v>
          </cell>
          <cell r="AQ4186" t="str">
            <v>WI</v>
          </cell>
          <cell r="AR4186" t="str">
            <v>Wisconsin Power and Light Company</v>
          </cell>
          <cell r="AS4186" t="str">
            <v>LNT</v>
          </cell>
          <cell r="AT4186" t="str">
            <v>Electric</v>
          </cell>
          <cell r="AU4186">
            <v>39500</v>
          </cell>
          <cell r="AV4186">
            <v>93300</v>
          </cell>
          <cell r="AW4186">
            <v>10.08</v>
          </cell>
          <cell r="AX4186">
            <v>10.8</v>
          </cell>
          <cell r="AY4186">
            <v>55.4</v>
          </cell>
          <cell r="AZ4186">
            <v>1356900</v>
          </cell>
          <cell r="BA4186">
            <v>39812</v>
          </cell>
          <cell r="BB4186">
            <v>0</v>
          </cell>
          <cell r="BC4186" t="str">
            <v>NA</v>
          </cell>
          <cell r="BD4186" t="str">
            <v>NA</v>
          </cell>
          <cell r="BE4186" t="str">
            <v>NA</v>
          </cell>
          <cell r="BF4186">
            <v>40178</v>
          </cell>
          <cell r="BG4186" t="str">
            <v>NA</v>
          </cell>
          <cell r="BI4186" t="str">
            <v>Vertically Integrated</v>
          </cell>
          <cell r="BJ4186" t="str">
            <v>Settled</v>
          </cell>
          <cell r="BK4186" t="str">
            <v>No</v>
          </cell>
          <cell r="BL4186" t="str">
            <v>No</v>
          </cell>
        </row>
        <row r="4187">
          <cell r="AE4187">
            <v>396</v>
          </cell>
          <cell r="AF4187">
            <v>0</v>
          </cell>
          <cell r="AG4187">
            <v>1</v>
          </cell>
          <cell r="AH4187">
            <v>1</v>
          </cell>
          <cell r="AI4187">
            <v>1</v>
          </cell>
          <cell r="AJ4187">
            <v>1</v>
          </cell>
          <cell r="AL4187">
            <v>57</v>
          </cell>
          <cell r="AM4187">
            <v>231</v>
          </cell>
          <cell r="AO4187" t="str">
            <v>6680-UR-116 (gas)</v>
          </cell>
          <cell r="AP4187">
            <v>293</v>
          </cell>
          <cell r="AQ4187" t="str">
            <v>WI</v>
          </cell>
          <cell r="AR4187" t="str">
            <v>Wisconsin Power and Light Company</v>
          </cell>
          <cell r="AS4187" t="str">
            <v>LNT</v>
          </cell>
          <cell r="AT4187" t="str">
            <v>Natural Gas</v>
          </cell>
          <cell r="AU4187">
            <v>39500</v>
          </cell>
          <cell r="AV4187">
            <v>-2200</v>
          </cell>
          <cell r="AW4187">
            <v>9.11</v>
          </cell>
          <cell r="AX4187">
            <v>10.8</v>
          </cell>
          <cell r="AY4187">
            <v>55.4</v>
          </cell>
          <cell r="AZ4187">
            <v>210100</v>
          </cell>
          <cell r="BA4187">
            <v>39812</v>
          </cell>
          <cell r="BB4187">
            <v>-3884</v>
          </cell>
          <cell r="BC4187" t="str">
            <v>NA</v>
          </cell>
          <cell r="BD4187" t="str">
            <v>NA</v>
          </cell>
          <cell r="BE4187" t="str">
            <v>NA</v>
          </cell>
          <cell r="BF4187">
            <v>40178</v>
          </cell>
          <cell r="BG4187" t="str">
            <v>NA</v>
          </cell>
          <cell r="BI4187" t="str">
            <v>Distribution</v>
          </cell>
          <cell r="BJ4187" t="str">
            <v>Settled</v>
          </cell>
          <cell r="BK4187" t="str">
            <v>No</v>
          </cell>
          <cell r="BL4187" t="str">
            <v>No</v>
          </cell>
        </row>
        <row r="4188">
          <cell r="AE4188">
            <v>396</v>
          </cell>
          <cell r="AF4188">
            <v>0</v>
          </cell>
          <cell r="AG4188">
            <v>1</v>
          </cell>
          <cell r="AH4188">
            <v>1</v>
          </cell>
          <cell r="AI4188">
            <v>1</v>
          </cell>
          <cell r="AJ4188">
            <v>0</v>
          </cell>
          <cell r="AL4188">
            <v>57</v>
          </cell>
          <cell r="AM4188">
            <v>231</v>
          </cell>
          <cell r="AO4188" t="str">
            <v>D-6690-UR-119 (elec)</v>
          </cell>
          <cell r="AP4188">
            <v>313</v>
          </cell>
          <cell r="AQ4188" t="str">
            <v>WI</v>
          </cell>
          <cell r="AR4188" t="str">
            <v>Wisconsin Public Service Corporation</v>
          </cell>
          <cell r="AS4188" t="str">
            <v>WEC</v>
          </cell>
          <cell r="AT4188" t="str">
            <v>Electric</v>
          </cell>
          <cell r="AU4188">
            <v>39539</v>
          </cell>
          <cell r="AV4188">
            <v>68400</v>
          </cell>
          <cell r="AW4188">
            <v>9.2899999999999991</v>
          </cell>
          <cell r="AX4188">
            <v>10.9</v>
          </cell>
          <cell r="AY4188">
            <v>58.11</v>
          </cell>
          <cell r="AZ4188">
            <v>1241899</v>
          </cell>
          <cell r="BA4188">
            <v>39812</v>
          </cell>
          <cell r="BB4188">
            <v>48000</v>
          </cell>
          <cell r="BC4188" t="str">
            <v>NA</v>
          </cell>
          <cell r="BD4188" t="str">
            <v>NA</v>
          </cell>
          <cell r="BE4188">
            <v>53.41</v>
          </cell>
          <cell r="BF4188">
            <v>40178</v>
          </cell>
          <cell r="BG4188" t="str">
            <v>NA</v>
          </cell>
          <cell r="BI4188" t="str">
            <v>Vertically Integrated</v>
          </cell>
          <cell r="BJ4188" t="str">
            <v>Settled</v>
          </cell>
          <cell r="BK4188" t="str">
            <v>No</v>
          </cell>
          <cell r="BL4188" t="str">
            <v>No</v>
          </cell>
        </row>
        <row r="4189">
          <cell r="AE4189">
            <v>396</v>
          </cell>
          <cell r="AF4189">
            <v>0</v>
          </cell>
          <cell r="AG4189">
            <v>1</v>
          </cell>
          <cell r="AH4189">
            <v>1</v>
          </cell>
          <cell r="AI4189">
            <v>1</v>
          </cell>
          <cell r="AJ4189">
            <v>1</v>
          </cell>
          <cell r="AL4189">
            <v>57</v>
          </cell>
          <cell r="AM4189">
            <v>231</v>
          </cell>
          <cell r="AO4189" t="str">
            <v>D-6690-UR-119 (gas)</v>
          </cell>
          <cell r="AP4189">
            <v>314</v>
          </cell>
          <cell r="AQ4189" t="str">
            <v>WI</v>
          </cell>
          <cell r="AR4189" t="str">
            <v>Wisconsin Public Service Corporation</v>
          </cell>
          <cell r="AS4189" t="str">
            <v>WEC</v>
          </cell>
          <cell r="AT4189" t="str">
            <v>Natural Gas</v>
          </cell>
          <cell r="AU4189">
            <v>39539</v>
          </cell>
          <cell r="AV4189">
            <v>11700</v>
          </cell>
          <cell r="AW4189">
            <v>9.08</v>
          </cell>
          <cell r="AX4189">
            <v>10.9</v>
          </cell>
          <cell r="AY4189">
            <v>58.11</v>
          </cell>
          <cell r="AZ4189">
            <v>414047</v>
          </cell>
          <cell r="BA4189">
            <v>39812</v>
          </cell>
          <cell r="BB4189">
            <v>-3000</v>
          </cell>
          <cell r="BC4189" t="str">
            <v>NA</v>
          </cell>
          <cell r="BD4189" t="str">
            <v>NA</v>
          </cell>
          <cell r="BE4189">
            <v>53.41</v>
          </cell>
          <cell r="BF4189">
            <v>40178</v>
          </cell>
          <cell r="BG4189" t="str">
            <v>NA</v>
          </cell>
          <cell r="BI4189" t="str">
            <v>Distribution</v>
          </cell>
          <cell r="BJ4189" t="str">
            <v>Settled</v>
          </cell>
          <cell r="BK4189" t="str">
            <v>No</v>
          </cell>
          <cell r="BL4189" t="str">
            <v>No</v>
          </cell>
        </row>
        <row r="4190">
          <cell r="AE4190">
            <v>396</v>
          </cell>
          <cell r="AF4190">
            <v>0</v>
          </cell>
          <cell r="AG4190">
            <v>1</v>
          </cell>
          <cell r="AH4190">
            <v>1</v>
          </cell>
          <cell r="AI4190">
            <v>1</v>
          </cell>
          <cell r="AJ4190">
            <v>1</v>
          </cell>
          <cell r="AL4190">
            <v>57</v>
          </cell>
          <cell r="AM4190">
            <v>231</v>
          </cell>
          <cell r="AO4190" t="str">
            <v>D-5-UR-104 (WG)</v>
          </cell>
          <cell r="AP4190">
            <v>453</v>
          </cell>
          <cell r="AQ4190" t="str">
            <v>WI</v>
          </cell>
          <cell r="AR4190" t="str">
            <v>Wisconsin Gas LLC</v>
          </cell>
          <cell r="AS4190" t="str">
            <v>WEC</v>
          </cell>
          <cell r="AT4190" t="str">
            <v>Natural Gas</v>
          </cell>
          <cell r="AU4190">
            <v>39885</v>
          </cell>
          <cell r="AV4190">
            <v>38861</v>
          </cell>
          <cell r="AW4190">
            <v>10.199999999999999</v>
          </cell>
          <cell r="AX4190">
            <v>10.75</v>
          </cell>
          <cell r="AY4190">
            <v>46.68</v>
          </cell>
          <cell r="AZ4190">
            <v>611447</v>
          </cell>
          <cell r="BA4190">
            <v>40165</v>
          </cell>
          <cell r="BB4190">
            <v>5682</v>
          </cell>
          <cell r="BC4190">
            <v>9.09</v>
          </cell>
          <cell r="BD4190">
            <v>10.5</v>
          </cell>
          <cell r="BE4190">
            <v>46.62</v>
          </cell>
          <cell r="BF4190">
            <v>40543</v>
          </cell>
          <cell r="BG4190">
            <v>592392</v>
          </cell>
          <cell r="BH4190" t="str">
            <v>Average</v>
          </cell>
          <cell r="BI4190" t="str">
            <v>Distribution</v>
          </cell>
          <cell r="BJ4190" t="str">
            <v>Fully Litigated</v>
          </cell>
          <cell r="BK4190" t="str">
            <v>No</v>
          </cell>
          <cell r="BL4190" t="str">
            <v>No</v>
          </cell>
        </row>
        <row r="4191">
          <cell r="AE4191">
            <v>396</v>
          </cell>
          <cell r="AF4191">
            <v>0</v>
          </cell>
          <cell r="AG4191">
            <v>1</v>
          </cell>
          <cell r="AH4191">
            <v>1</v>
          </cell>
          <cell r="AI4191">
            <v>1</v>
          </cell>
          <cell r="AJ4191">
            <v>0</v>
          </cell>
          <cell r="AL4191">
            <v>57</v>
          </cell>
          <cell r="AM4191">
            <v>231</v>
          </cell>
          <cell r="AO4191" t="str">
            <v>D-5-UR-104 (WEP-EL)</v>
          </cell>
          <cell r="AP4191">
            <v>454</v>
          </cell>
          <cell r="AQ4191" t="str">
            <v>WI</v>
          </cell>
          <cell r="AR4191" t="str">
            <v>Wisconsin Electric Power Company</v>
          </cell>
          <cell r="AS4191" t="str">
            <v>WEC</v>
          </cell>
          <cell r="AT4191" t="str">
            <v>Electric</v>
          </cell>
          <cell r="AU4191">
            <v>39885</v>
          </cell>
          <cell r="AV4191">
            <v>126600</v>
          </cell>
          <cell r="AW4191">
            <v>9.5299999999999994</v>
          </cell>
          <cell r="AX4191">
            <v>10.75</v>
          </cell>
          <cell r="AY4191">
            <v>52.97</v>
          </cell>
          <cell r="AZ4191">
            <v>3229668</v>
          </cell>
          <cell r="BA4191">
            <v>40165</v>
          </cell>
          <cell r="BB4191">
            <v>85769</v>
          </cell>
          <cell r="BC4191">
            <v>8.9600000000000009</v>
          </cell>
          <cell r="BD4191">
            <v>10.4</v>
          </cell>
          <cell r="BE4191">
            <v>53.02</v>
          </cell>
          <cell r="BF4191">
            <v>40543</v>
          </cell>
          <cell r="BG4191">
            <v>3181902</v>
          </cell>
          <cell r="BH4191" t="str">
            <v>Average</v>
          </cell>
          <cell r="BI4191" t="str">
            <v>Vertically Integrated</v>
          </cell>
          <cell r="BJ4191" t="str">
            <v>Fully Litigated</v>
          </cell>
          <cell r="BK4191" t="str">
            <v>No</v>
          </cell>
          <cell r="BL4191" t="str">
            <v>No</v>
          </cell>
        </row>
        <row r="4192">
          <cell r="AE4192">
            <v>396</v>
          </cell>
          <cell r="AF4192">
            <v>0</v>
          </cell>
          <cell r="AG4192">
            <v>1</v>
          </cell>
          <cell r="AH4192">
            <v>1</v>
          </cell>
          <cell r="AI4192">
            <v>1</v>
          </cell>
          <cell r="AJ4192">
            <v>1</v>
          </cell>
          <cell r="AL4192">
            <v>57</v>
          </cell>
          <cell r="AM4192">
            <v>231</v>
          </cell>
          <cell r="AO4192" t="str">
            <v>D-5-UR-104 (WEP-GAS)</v>
          </cell>
          <cell r="AP4192">
            <v>455</v>
          </cell>
          <cell r="AQ4192" t="str">
            <v>WI</v>
          </cell>
          <cell r="AR4192" t="str">
            <v>Wisconsin Electric Power Company</v>
          </cell>
          <cell r="AS4192" t="str">
            <v>WEC</v>
          </cell>
          <cell r="AT4192" t="str">
            <v>Natural Gas</v>
          </cell>
          <cell r="AU4192">
            <v>39885</v>
          </cell>
          <cell r="AV4192">
            <v>22129</v>
          </cell>
          <cell r="AW4192">
            <v>9.4499999999999993</v>
          </cell>
          <cell r="AX4192">
            <v>10.75</v>
          </cell>
          <cell r="AY4192">
            <v>52.97</v>
          </cell>
          <cell r="AZ4192">
            <v>412948</v>
          </cell>
          <cell r="BA4192">
            <v>40165</v>
          </cell>
          <cell r="BB4192">
            <v>-2027</v>
          </cell>
          <cell r="BC4192">
            <v>8.85</v>
          </cell>
          <cell r="BD4192">
            <v>10.4</v>
          </cell>
          <cell r="BE4192">
            <v>53.02</v>
          </cell>
          <cell r="BF4192">
            <v>40543</v>
          </cell>
          <cell r="BG4192">
            <v>402028</v>
          </cell>
          <cell r="BH4192" t="str">
            <v>Average</v>
          </cell>
          <cell r="BI4192" t="str">
            <v>Distribution</v>
          </cell>
          <cell r="BJ4192" t="str">
            <v>Fully Litigated</v>
          </cell>
          <cell r="BK4192" t="str">
            <v>No</v>
          </cell>
          <cell r="BL4192" t="str">
            <v>No</v>
          </cell>
        </row>
        <row r="4193">
          <cell r="AE4193">
            <v>396</v>
          </cell>
          <cell r="AF4193">
            <v>0</v>
          </cell>
          <cell r="AG4193">
            <v>1</v>
          </cell>
          <cell r="AH4193">
            <v>1</v>
          </cell>
          <cell r="AI4193">
            <v>1</v>
          </cell>
          <cell r="AJ4193">
            <v>0</v>
          </cell>
          <cell r="AL4193">
            <v>57</v>
          </cell>
          <cell r="AM4193">
            <v>231</v>
          </cell>
          <cell r="AO4193" t="str">
            <v>D-3270-UR-116 (elec)</v>
          </cell>
          <cell r="AP4193">
            <v>462</v>
          </cell>
          <cell r="AQ4193" t="str">
            <v>WI</v>
          </cell>
          <cell r="AR4193" t="str">
            <v>Madison Gas and Electric Company</v>
          </cell>
          <cell r="AS4193" t="str">
            <v>MGEE</v>
          </cell>
          <cell r="AT4193" t="str">
            <v>Electric</v>
          </cell>
          <cell r="AU4193">
            <v>39932</v>
          </cell>
          <cell r="AV4193">
            <v>15971</v>
          </cell>
          <cell r="AW4193">
            <v>9.26</v>
          </cell>
          <cell r="AX4193">
            <v>10.8</v>
          </cell>
          <cell r="AY4193">
            <v>56.05</v>
          </cell>
          <cell r="AZ4193">
            <v>412122</v>
          </cell>
          <cell r="BA4193">
            <v>40169</v>
          </cell>
          <cell r="BB4193">
            <v>11863</v>
          </cell>
          <cell r="BC4193">
            <v>8.67</v>
          </cell>
          <cell r="BD4193">
            <v>10.4</v>
          </cell>
          <cell r="BE4193">
            <v>55.34</v>
          </cell>
          <cell r="BF4193">
            <v>40543</v>
          </cell>
          <cell r="BG4193">
            <v>420216</v>
          </cell>
          <cell r="BH4193" t="str">
            <v>Average</v>
          </cell>
          <cell r="BI4193" t="str">
            <v>Vertically Integrated</v>
          </cell>
          <cell r="BJ4193" t="str">
            <v>Fully Litigated</v>
          </cell>
          <cell r="BK4193" t="str">
            <v>No</v>
          </cell>
          <cell r="BL4193" t="str">
            <v>No</v>
          </cell>
        </row>
        <row r="4194">
          <cell r="AE4194">
            <v>396</v>
          </cell>
          <cell r="AF4194">
            <v>0</v>
          </cell>
          <cell r="AG4194">
            <v>1</v>
          </cell>
          <cell r="AH4194">
            <v>1</v>
          </cell>
          <cell r="AI4194">
            <v>1</v>
          </cell>
          <cell r="AJ4194">
            <v>1</v>
          </cell>
          <cell r="AL4194">
            <v>57</v>
          </cell>
          <cell r="AM4194">
            <v>231</v>
          </cell>
          <cell r="AO4194" t="str">
            <v>D-3270-UR-116 (gas)</v>
          </cell>
          <cell r="AP4194">
            <v>463</v>
          </cell>
          <cell r="AQ4194" t="str">
            <v>WI</v>
          </cell>
          <cell r="AR4194" t="str">
            <v>Madison Gas and Electric Company</v>
          </cell>
          <cell r="AS4194" t="str">
            <v>MGEE</v>
          </cell>
          <cell r="AT4194" t="str">
            <v>Natural Gas</v>
          </cell>
          <cell r="AU4194">
            <v>39932</v>
          </cell>
          <cell r="AV4194">
            <v>4351</v>
          </cell>
          <cell r="AW4194">
            <v>9.18</v>
          </cell>
          <cell r="AX4194">
            <v>10.8</v>
          </cell>
          <cell r="AY4194">
            <v>56.05</v>
          </cell>
          <cell r="AZ4194">
            <v>130226</v>
          </cell>
          <cell r="BA4194">
            <v>40169</v>
          </cell>
          <cell r="BB4194">
            <v>-1497</v>
          </cell>
          <cell r="BC4194">
            <v>8.86</v>
          </cell>
          <cell r="BD4194">
            <v>10.4</v>
          </cell>
          <cell r="BE4194">
            <v>55.34</v>
          </cell>
          <cell r="BF4194">
            <v>40543</v>
          </cell>
          <cell r="BG4194">
            <v>122690</v>
          </cell>
          <cell r="BH4194" t="str">
            <v>Average</v>
          </cell>
          <cell r="BI4194" t="str">
            <v>Distribution</v>
          </cell>
          <cell r="BJ4194" t="str">
            <v>Fully Litigated</v>
          </cell>
          <cell r="BK4194" t="str">
            <v>No</v>
          </cell>
          <cell r="BL4194" t="str">
            <v>No</v>
          </cell>
        </row>
        <row r="4195">
          <cell r="AE4195">
            <v>396</v>
          </cell>
          <cell r="AF4195">
            <v>0</v>
          </cell>
          <cell r="AG4195">
            <v>1</v>
          </cell>
          <cell r="AH4195">
            <v>1</v>
          </cell>
          <cell r="AI4195">
            <v>1</v>
          </cell>
          <cell r="AJ4195">
            <v>0</v>
          </cell>
          <cell r="AL4195">
            <v>57</v>
          </cell>
          <cell r="AM4195">
            <v>231</v>
          </cell>
          <cell r="AO4195" t="str">
            <v>D-6680-UR-117 (elec)</v>
          </cell>
          <cell r="AP4195">
            <v>472</v>
          </cell>
          <cell r="AQ4195" t="str">
            <v>WI</v>
          </cell>
          <cell r="AR4195" t="str">
            <v>Wisconsin Power and Light Company</v>
          </cell>
          <cell r="AS4195" t="str">
            <v>LNT</v>
          </cell>
          <cell r="AT4195" t="str">
            <v>Electric</v>
          </cell>
          <cell r="AU4195">
            <v>39941</v>
          </cell>
          <cell r="AV4195">
            <v>98885</v>
          </cell>
          <cell r="AW4195">
            <v>11.03</v>
          </cell>
          <cell r="AX4195">
            <v>10.6</v>
          </cell>
          <cell r="AY4195">
            <v>53.42</v>
          </cell>
          <cell r="AZ4195">
            <v>1404851</v>
          </cell>
          <cell r="BA4195">
            <v>40165</v>
          </cell>
          <cell r="BB4195">
            <v>58604</v>
          </cell>
          <cell r="BC4195">
            <v>9.81</v>
          </cell>
          <cell r="BD4195">
            <v>10.4</v>
          </cell>
          <cell r="BE4195">
            <v>50.38</v>
          </cell>
          <cell r="BF4195">
            <v>40543</v>
          </cell>
          <cell r="BG4195">
            <v>1381211</v>
          </cell>
          <cell r="BH4195" t="str">
            <v>Average</v>
          </cell>
          <cell r="BI4195" t="str">
            <v>Vertically Integrated</v>
          </cell>
          <cell r="BJ4195" t="str">
            <v>Fully Litigated</v>
          </cell>
          <cell r="BK4195" t="str">
            <v>No</v>
          </cell>
          <cell r="BL4195" t="str">
            <v>No</v>
          </cell>
        </row>
        <row r="4196">
          <cell r="AE4196">
            <v>396</v>
          </cell>
          <cell r="AF4196">
            <v>0</v>
          </cell>
          <cell r="AG4196">
            <v>1</v>
          </cell>
          <cell r="AH4196">
            <v>1</v>
          </cell>
          <cell r="AI4196">
            <v>1</v>
          </cell>
          <cell r="AJ4196">
            <v>1</v>
          </cell>
          <cell r="AL4196">
            <v>57</v>
          </cell>
          <cell r="AM4196">
            <v>231</v>
          </cell>
          <cell r="AO4196" t="str">
            <v>D-6680-UR-117 (gas)</v>
          </cell>
          <cell r="AP4196">
            <v>473</v>
          </cell>
          <cell r="AQ4196" t="str">
            <v>WI</v>
          </cell>
          <cell r="AR4196" t="str">
            <v>Wisconsin Power and Light Company</v>
          </cell>
          <cell r="AS4196" t="str">
            <v>LNT</v>
          </cell>
          <cell r="AT4196" t="str">
            <v>Natural Gas</v>
          </cell>
          <cell r="AU4196">
            <v>39941</v>
          </cell>
          <cell r="AV4196">
            <v>8006</v>
          </cell>
          <cell r="AW4196">
            <v>9.23</v>
          </cell>
          <cell r="AX4196">
            <v>10.6</v>
          </cell>
          <cell r="AY4196">
            <v>53.42</v>
          </cell>
          <cell r="AZ4196">
            <v>214915</v>
          </cell>
          <cell r="BA4196">
            <v>40165</v>
          </cell>
          <cell r="BB4196">
            <v>5564</v>
          </cell>
          <cell r="BC4196">
            <v>8.84</v>
          </cell>
          <cell r="BD4196">
            <v>10.4</v>
          </cell>
          <cell r="BE4196">
            <v>50.38</v>
          </cell>
          <cell r="BF4196">
            <v>40543</v>
          </cell>
          <cell r="BG4196">
            <v>214915</v>
          </cell>
          <cell r="BH4196" t="str">
            <v>Average</v>
          </cell>
          <cell r="BI4196" t="str">
            <v>Distribution</v>
          </cell>
          <cell r="BJ4196" t="str">
            <v>Fully Litigated</v>
          </cell>
          <cell r="BK4196" t="str">
            <v>No</v>
          </cell>
          <cell r="BL4196" t="str">
            <v>No</v>
          </cell>
        </row>
        <row r="4197">
          <cell r="AE4197">
            <v>396</v>
          </cell>
          <cell r="AF4197">
            <v>0</v>
          </cell>
          <cell r="AG4197">
            <v>1</v>
          </cell>
          <cell r="AH4197">
            <v>1</v>
          </cell>
          <cell r="AI4197">
            <v>1</v>
          </cell>
          <cell r="AJ4197">
            <v>0</v>
          </cell>
          <cell r="AL4197">
            <v>57</v>
          </cell>
          <cell r="AM4197">
            <v>231</v>
          </cell>
          <cell r="AO4197" t="str">
            <v>D-4220-UR-116 (elec)</v>
          </cell>
          <cell r="AP4197">
            <v>479</v>
          </cell>
          <cell r="AQ4197" t="str">
            <v>WI</v>
          </cell>
          <cell r="AR4197" t="str">
            <v>Northern States Power Company</v>
          </cell>
          <cell r="AS4197" t="str">
            <v>XEL</v>
          </cell>
          <cell r="AT4197" t="str">
            <v>Electric</v>
          </cell>
          <cell r="AU4197">
            <v>39965</v>
          </cell>
          <cell r="AV4197">
            <v>30441.607</v>
          </cell>
          <cell r="AW4197">
            <v>9.2200000000000006</v>
          </cell>
          <cell r="AX4197">
            <v>10.75</v>
          </cell>
          <cell r="AY4197">
            <v>53.12</v>
          </cell>
          <cell r="AZ4197">
            <v>644033.58400000003</v>
          </cell>
          <cell r="BA4197">
            <v>40169</v>
          </cell>
          <cell r="BB4197">
            <v>6422</v>
          </cell>
          <cell r="BC4197">
            <v>8.93</v>
          </cell>
          <cell r="BD4197">
            <v>10.4</v>
          </cell>
          <cell r="BE4197">
            <v>52.3</v>
          </cell>
          <cell r="BF4197">
            <v>40543</v>
          </cell>
          <cell r="BG4197">
            <v>644034</v>
          </cell>
          <cell r="BH4197" t="str">
            <v>Average</v>
          </cell>
          <cell r="BI4197" t="str">
            <v>Vertically Integrated</v>
          </cell>
          <cell r="BJ4197" t="str">
            <v>Fully Litigated</v>
          </cell>
          <cell r="BK4197" t="str">
            <v>No</v>
          </cell>
          <cell r="BL4197" t="str">
            <v>No</v>
          </cell>
        </row>
        <row r="4198">
          <cell r="AE4198">
            <v>396</v>
          </cell>
          <cell r="AF4198">
            <v>0</v>
          </cell>
          <cell r="AG4198">
            <v>1</v>
          </cell>
          <cell r="AH4198">
            <v>1</v>
          </cell>
          <cell r="AI4198">
            <v>1</v>
          </cell>
          <cell r="AJ4198">
            <v>0</v>
          </cell>
          <cell r="AL4198">
            <v>57</v>
          </cell>
          <cell r="AM4198">
            <v>231</v>
          </cell>
          <cell r="AO4198" t="str">
            <v>D-6690-UR-120 (elec)</v>
          </cell>
          <cell r="AP4198">
            <v>608</v>
          </cell>
          <cell r="AQ4198" t="str">
            <v>WI</v>
          </cell>
          <cell r="AR4198" t="str">
            <v>Wisconsin Public Service Corporation</v>
          </cell>
          <cell r="AS4198" t="str">
            <v>WEC</v>
          </cell>
          <cell r="AT4198" t="str">
            <v>Electric</v>
          </cell>
          <cell r="AU4198">
            <v>40269</v>
          </cell>
          <cell r="AV4198">
            <v>64200</v>
          </cell>
          <cell r="AW4198">
            <v>8.67</v>
          </cell>
          <cell r="AX4198">
            <v>11.25</v>
          </cell>
          <cell r="AY4198">
            <v>53.62</v>
          </cell>
          <cell r="AZ4198">
            <v>1296027.58</v>
          </cell>
          <cell r="BA4198">
            <v>40556</v>
          </cell>
          <cell r="BB4198">
            <v>20997</v>
          </cell>
          <cell r="BC4198">
            <v>7.86</v>
          </cell>
          <cell r="BD4198">
            <v>10.3</v>
          </cell>
          <cell r="BE4198">
            <v>51.65</v>
          </cell>
          <cell r="BF4198">
            <v>40908</v>
          </cell>
          <cell r="BG4198">
            <v>1294002</v>
          </cell>
          <cell r="BH4198" t="str">
            <v>Average</v>
          </cell>
          <cell r="BI4198" t="str">
            <v>Vertically Integrated</v>
          </cell>
          <cell r="BJ4198" t="str">
            <v>Fully Litigated</v>
          </cell>
          <cell r="BK4198" t="str">
            <v>No</v>
          </cell>
          <cell r="BL4198" t="str">
            <v>No</v>
          </cell>
        </row>
        <row r="4199">
          <cell r="AE4199">
            <v>396</v>
          </cell>
          <cell r="AF4199">
            <v>0</v>
          </cell>
          <cell r="AG4199">
            <v>1</v>
          </cell>
          <cell r="AH4199">
            <v>1</v>
          </cell>
          <cell r="AI4199">
            <v>1</v>
          </cell>
          <cell r="AJ4199">
            <v>1</v>
          </cell>
          <cell r="AL4199">
            <v>57</v>
          </cell>
          <cell r="AM4199">
            <v>231</v>
          </cell>
          <cell r="AO4199" t="str">
            <v>D-6690-UR-120 (gas)</v>
          </cell>
          <cell r="AP4199">
            <v>610</v>
          </cell>
          <cell r="AQ4199" t="str">
            <v>WI</v>
          </cell>
          <cell r="AR4199" t="str">
            <v>Wisconsin Public Service Corporation</v>
          </cell>
          <cell r="AS4199" t="str">
            <v>WEC</v>
          </cell>
          <cell r="AT4199" t="str">
            <v>Natural Gas</v>
          </cell>
          <cell r="AU4199">
            <v>40269</v>
          </cell>
          <cell r="AV4199">
            <v>4955</v>
          </cell>
          <cell r="AW4199">
            <v>8.57</v>
          </cell>
          <cell r="AX4199">
            <v>11.25</v>
          </cell>
          <cell r="AY4199">
            <v>53.62</v>
          </cell>
          <cell r="AZ4199">
            <v>357831.85399999999</v>
          </cell>
          <cell r="BA4199">
            <v>40556</v>
          </cell>
          <cell r="BB4199">
            <v>-8275</v>
          </cell>
          <cell r="BC4199">
            <v>7.72</v>
          </cell>
          <cell r="BD4199">
            <v>10.3</v>
          </cell>
          <cell r="BE4199">
            <v>51.65</v>
          </cell>
          <cell r="BF4199">
            <v>40908</v>
          </cell>
          <cell r="BG4199">
            <v>346671</v>
          </cell>
          <cell r="BH4199" t="str">
            <v>Average</v>
          </cell>
          <cell r="BI4199" t="str">
            <v>Distribution</v>
          </cell>
          <cell r="BJ4199" t="str">
            <v>Fully Litigated</v>
          </cell>
          <cell r="BK4199" t="str">
            <v>No</v>
          </cell>
          <cell r="BL4199" t="str">
            <v>No</v>
          </cell>
        </row>
        <row r="4200">
          <cell r="AE4200">
            <v>396</v>
          </cell>
          <cell r="AF4200">
            <v>0</v>
          </cell>
          <cell r="AG4200">
            <v>1</v>
          </cell>
          <cell r="AH4200">
            <v>1</v>
          </cell>
          <cell r="AI4200">
            <v>1</v>
          </cell>
          <cell r="AJ4200">
            <v>0</v>
          </cell>
          <cell r="AL4200">
            <v>57</v>
          </cell>
          <cell r="AM4200">
            <v>231</v>
          </cell>
          <cell r="AO4200" t="str">
            <v>D-3270-UR-117 (elec)</v>
          </cell>
          <cell r="AP4200">
            <v>616</v>
          </cell>
          <cell r="AQ4200" t="str">
            <v>WI</v>
          </cell>
          <cell r="AR4200" t="str">
            <v>Madison Gas and Electric Company</v>
          </cell>
          <cell r="AS4200" t="str">
            <v>MGEE</v>
          </cell>
          <cell r="AT4200" t="str">
            <v>Electric</v>
          </cell>
          <cell r="AU4200">
            <v>40290</v>
          </cell>
          <cell r="AV4200">
            <v>32787</v>
          </cell>
          <cell r="AW4200">
            <v>9.17</v>
          </cell>
          <cell r="AX4200">
            <v>10.4</v>
          </cell>
          <cell r="AY4200">
            <v>57.27</v>
          </cell>
          <cell r="AZ4200">
            <v>431388</v>
          </cell>
          <cell r="BA4200">
            <v>40555</v>
          </cell>
          <cell r="BB4200">
            <v>7953</v>
          </cell>
          <cell r="BC4200">
            <v>8.77</v>
          </cell>
          <cell r="BD4200">
            <v>10.3</v>
          </cell>
          <cell r="BE4200">
            <v>58.06</v>
          </cell>
          <cell r="BF4200">
            <v>40908</v>
          </cell>
          <cell r="BG4200">
            <v>425094</v>
          </cell>
          <cell r="BH4200" t="str">
            <v>Average</v>
          </cell>
          <cell r="BI4200" t="str">
            <v>Vertically Integrated</v>
          </cell>
          <cell r="BJ4200" t="str">
            <v>Fully Litigated</v>
          </cell>
          <cell r="BK4200" t="str">
            <v>No</v>
          </cell>
          <cell r="BL4200" t="str">
            <v>No</v>
          </cell>
        </row>
        <row r="4201">
          <cell r="AE4201">
            <v>396</v>
          </cell>
          <cell r="AF4201">
            <v>0</v>
          </cell>
          <cell r="AG4201">
            <v>1</v>
          </cell>
          <cell r="AH4201">
            <v>1</v>
          </cell>
          <cell r="AI4201">
            <v>1</v>
          </cell>
          <cell r="AJ4201">
            <v>1</v>
          </cell>
          <cell r="AL4201">
            <v>57</v>
          </cell>
          <cell r="AM4201">
            <v>231</v>
          </cell>
          <cell r="AO4201" t="str">
            <v>D-3270-UR-117 (gas)</v>
          </cell>
          <cell r="AP4201">
            <v>617</v>
          </cell>
          <cell r="AQ4201" t="str">
            <v>WI</v>
          </cell>
          <cell r="AR4201" t="str">
            <v>Madison Gas and Electric Company</v>
          </cell>
          <cell r="AS4201" t="str">
            <v>MGEE</v>
          </cell>
          <cell r="AT4201" t="str">
            <v>Natural Gas</v>
          </cell>
          <cell r="AU4201">
            <v>40290</v>
          </cell>
          <cell r="AV4201">
            <v>4374</v>
          </cell>
          <cell r="AW4201">
            <v>8.77</v>
          </cell>
          <cell r="AX4201">
            <v>10.4</v>
          </cell>
          <cell r="AY4201">
            <v>57.27</v>
          </cell>
          <cell r="AZ4201">
            <v>137096</v>
          </cell>
          <cell r="BA4201">
            <v>40555</v>
          </cell>
          <cell r="BB4201">
            <v>1949</v>
          </cell>
          <cell r="BC4201">
            <v>8.8000000000000007</v>
          </cell>
          <cell r="BD4201">
            <v>10.3</v>
          </cell>
          <cell r="BE4201">
            <v>58.06</v>
          </cell>
          <cell r="BF4201">
            <v>40908</v>
          </cell>
          <cell r="BG4201">
            <v>128291</v>
          </cell>
          <cell r="BH4201" t="str">
            <v>Average</v>
          </cell>
          <cell r="BI4201" t="str">
            <v>Distribution</v>
          </cell>
          <cell r="BJ4201" t="str">
            <v>Fully Litigated</v>
          </cell>
          <cell r="BK4201" t="str">
            <v>No</v>
          </cell>
          <cell r="BL4201" t="str">
            <v>No</v>
          </cell>
        </row>
        <row r="4202">
          <cell r="AE4202">
            <v>396</v>
          </cell>
          <cell r="AF4202">
            <v>0</v>
          </cell>
          <cell r="AG4202">
            <v>1</v>
          </cell>
          <cell r="AH4202">
            <v>1</v>
          </cell>
          <cell r="AI4202">
            <v>1</v>
          </cell>
          <cell r="AJ4202">
            <v>0</v>
          </cell>
          <cell r="AL4202">
            <v>57</v>
          </cell>
          <cell r="AM4202">
            <v>231</v>
          </cell>
          <cell r="AO4202" t="str">
            <v>D-3270-UR-9-E</v>
          </cell>
          <cell r="AP4202">
            <v>1917</v>
          </cell>
          <cell r="AQ4202" t="str">
            <v>WI</v>
          </cell>
          <cell r="AR4202" t="str">
            <v>Madison Gas and Electric Company</v>
          </cell>
          <cell r="AS4202" t="str">
            <v>MGEE</v>
          </cell>
          <cell r="AT4202" t="str">
            <v>Electric</v>
          </cell>
          <cell r="AU4202">
            <v>29006</v>
          </cell>
          <cell r="AV4202">
            <v>10100</v>
          </cell>
          <cell r="AW4202" t="str">
            <v>NA</v>
          </cell>
          <cell r="AX4202">
            <v>14</v>
          </cell>
          <cell r="AY4202">
            <v>41.3</v>
          </cell>
          <cell r="AZ4202" t="str">
            <v>NA</v>
          </cell>
          <cell r="BA4202">
            <v>29265</v>
          </cell>
          <cell r="BB4202">
            <v>6000</v>
          </cell>
          <cell r="BC4202" t="str">
            <v>NA</v>
          </cell>
          <cell r="BD4202">
            <v>13</v>
          </cell>
          <cell r="BE4202">
            <v>40</v>
          </cell>
          <cell r="BF4202">
            <v>29586</v>
          </cell>
          <cell r="BG4202">
            <v>185900</v>
          </cell>
          <cell r="BH4202" t="str">
            <v>Average</v>
          </cell>
          <cell r="BI4202" t="str">
            <v>Vertically Integrated</v>
          </cell>
          <cell r="BJ4202" t="str">
            <v>Fully Litigated</v>
          </cell>
          <cell r="BK4202" t="str">
            <v>No</v>
          </cell>
          <cell r="BL4202" t="str">
            <v>No</v>
          </cell>
        </row>
        <row r="4203">
          <cell r="AE4203">
            <v>396</v>
          </cell>
          <cell r="AF4203">
            <v>0</v>
          </cell>
          <cell r="AG4203">
            <v>1</v>
          </cell>
          <cell r="AH4203">
            <v>1</v>
          </cell>
          <cell r="AI4203">
            <v>1</v>
          </cell>
          <cell r="AJ4203">
            <v>1</v>
          </cell>
          <cell r="AL4203">
            <v>57</v>
          </cell>
          <cell r="AM4203">
            <v>231</v>
          </cell>
          <cell r="AO4203" t="str">
            <v>D-3270-UR-9-G</v>
          </cell>
          <cell r="AP4203">
            <v>1920</v>
          </cell>
          <cell r="AQ4203" t="str">
            <v>WI</v>
          </cell>
          <cell r="AR4203" t="str">
            <v>Madison Gas and Electric Company</v>
          </cell>
          <cell r="AS4203" t="str">
            <v>MGEE</v>
          </cell>
          <cell r="AT4203" t="str">
            <v>Natural Gas</v>
          </cell>
          <cell r="AU4203">
            <v>29006</v>
          </cell>
          <cell r="AV4203">
            <v>4400</v>
          </cell>
          <cell r="AW4203" t="str">
            <v>NA</v>
          </cell>
          <cell r="AX4203">
            <v>14</v>
          </cell>
          <cell r="AY4203">
            <v>41.3</v>
          </cell>
          <cell r="AZ4203" t="str">
            <v>NA</v>
          </cell>
          <cell r="BA4203">
            <v>29265</v>
          </cell>
          <cell r="BB4203">
            <v>3000</v>
          </cell>
          <cell r="BC4203" t="str">
            <v>NA</v>
          </cell>
          <cell r="BD4203">
            <v>13</v>
          </cell>
          <cell r="BE4203">
            <v>40</v>
          </cell>
          <cell r="BF4203">
            <v>29586</v>
          </cell>
          <cell r="BG4203" t="str">
            <v>NA</v>
          </cell>
          <cell r="BH4203" t="str">
            <v>Average</v>
          </cell>
          <cell r="BI4203" t="str">
            <v>Distribution</v>
          </cell>
          <cell r="BJ4203" t="str">
            <v>Fully Litigated</v>
          </cell>
          <cell r="BK4203" t="str">
            <v>No</v>
          </cell>
          <cell r="BL4203" t="str">
            <v>No</v>
          </cell>
        </row>
        <row r="4204">
          <cell r="AE4204">
            <v>396</v>
          </cell>
          <cell r="AF4204">
            <v>0</v>
          </cell>
          <cell r="AG4204">
            <v>1</v>
          </cell>
          <cell r="AH4204">
            <v>1</v>
          </cell>
          <cell r="AI4204">
            <v>1</v>
          </cell>
          <cell r="AJ4204">
            <v>0</v>
          </cell>
          <cell r="AL4204">
            <v>57</v>
          </cell>
          <cell r="AM4204">
            <v>231</v>
          </cell>
          <cell r="AO4204" t="str">
            <v>D-3270-UR-10-E</v>
          </cell>
          <cell r="AP4204">
            <v>1923</v>
          </cell>
          <cell r="AQ4204" t="str">
            <v>WI</v>
          </cell>
          <cell r="AR4204" t="str">
            <v>Madison Gas and Electric Company</v>
          </cell>
          <cell r="AS4204" t="str">
            <v>MGEE</v>
          </cell>
          <cell r="AT4204" t="str">
            <v>Electric</v>
          </cell>
          <cell r="AU4204">
            <v>29840</v>
          </cell>
          <cell r="AV4204">
            <v>19200</v>
          </cell>
          <cell r="AW4204">
            <v>13.12</v>
          </cell>
          <cell r="AX4204">
            <v>16</v>
          </cell>
          <cell r="AY4204">
            <v>41.5</v>
          </cell>
          <cell r="AZ4204">
            <v>193100</v>
          </cell>
          <cell r="BA4204">
            <v>30154</v>
          </cell>
          <cell r="BB4204">
            <v>13900</v>
          </cell>
          <cell r="BC4204">
            <v>12.21</v>
          </cell>
          <cell r="BD4204">
            <v>14.5</v>
          </cell>
          <cell r="BE4204">
            <v>41.2</v>
          </cell>
          <cell r="BF4204">
            <v>30316</v>
          </cell>
          <cell r="BG4204">
            <v>189800</v>
          </cell>
          <cell r="BH4204" t="str">
            <v>Average</v>
          </cell>
          <cell r="BI4204" t="str">
            <v>Vertically Integrated</v>
          </cell>
          <cell r="BJ4204" t="str">
            <v>Fully Litigated</v>
          </cell>
          <cell r="BK4204" t="str">
            <v>No</v>
          </cell>
          <cell r="BL4204" t="str">
            <v>No</v>
          </cell>
        </row>
        <row r="4205">
          <cell r="AE4205">
            <v>396</v>
          </cell>
          <cell r="AF4205">
            <v>0</v>
          </cell>
          <cell r="AG4205">
            <v>1</v>
          </cell>
          <cell r="AH4205">
            <v>1</v>
          </cell>
          <cell r="AI4205">
            <v>1</v>
          </cell>
          <cell r="AJ4205">
            <v>1</v>
          </cell>
          <cell r="AL4205">
            <v>57</v>
          </cell>
          <cell r="AM4205">
            <v>231</v>
          </cell>
          <cell r="AO4205" t="str">
            <v>D-3270-UR-10-G</v>
          </cell>
          <cell r="AP4205">
            <v>1924</v>
          </cell>
          <cell r="AQ4205" t="str">
            <v>WI</v>
          </cell>
          <cell r="AR4205" t="str">
            <v>Madison Gas and Electric Company</v>
          </cell>
          <cell r="AS4205" t="str">
            <v>MGEE</v>
          </cell>
          <cell r="AT4205" t="str">
            <v>Natural Gas</v>
          </cell>
          <cell r="AU4205">
            <v>29840</v>
          </cell>
          <cell r="AV4205">
            <v>9300</v>
          </cell>
          <cell r="AW4205">
            <v>13.37</v>
          </cell>
          <cell r="AX4205">
            <v>16</v>
          </cell>
          <cell r="AY4205">
            <v>41.5</v>
          </cell>
          <cell r="AZ4205">
            <v>56100</v>
          </cell>
          <cell r="BA4205">
            <v>30154</v>
          </cell>
          <cell r="BB4205">
            <v>8200</v>
          </cell>
          <cell r="BC4205">
            <v>12.26</v>
          </cell>
          <cell r="BD4205">
            <v>14.5</v>
          </cell>
          <cell r="BE4205">
            <v>41.2</v>
          </cell>
          <cell r="BF4205">
            <v>30316</v>
          </cell>
          <cell r="BG4205">
            <v>56100</v>
          </cell>
          <cell r="BH4205" t="str">
            <v>Average</v>
          </cell>
          <cell r="BI4205" t="str">
            <v>Distribution</v>
          </cell>
          <cell r="BJ4205" t="str">
            <v>Fully Litigated</v>
          </cell>
          <cell r="BK4205" t="str">
            <v>No</v>
          </cell>
          <cell r="BL4205" t="str">
            <v>No</v>
          </cell>
        </row>
        <row r="4206">
          <cell r="AE4206">
            <v>396</v>
          </cell>
          <cell r="AF4206">
            <v>0</v>
          </cell>
          <cell r="AG4206">
            <v>1</v>
          </cell>
          <cell r="AH4206">
            <v>1</v>
          </cell>
          <cell r="AI4206">
            <v>1</v>
          </cell>
          <cell r="AJ4206">
            <v>0</v>
          </cell>
          <cell r="AL4206">
            <v>57</v>
          </cell>
          <cell r="AM4206">
            <v>231</v>
          </cell>
          <cell r="AO4206" t="str">
            <v>D-3270-UR-11-E</v>
          </cell>
          <cell r="AP4206">
            <v>1925</v>
          </cell>
          <cell r="AQ4206" t="str">
            <v>WI</v>
          </cell>
          <cell r="AR4206" t="str">
            <v>Madison Gas and Electric Company</v>
          </cell>
          <cell r="AS4206" t="str">
            <v>MGEE</v>
          </cell>
          <cell r="AT4206" t="str">
            <v>Electric</v>
          </cell>
          <cell r="AU4206">
            <v>30120</v>
          </cell>
          <cell r="AV4206">
            <v>11900</v>
          </cell>
          <cell r="AW4206">
            <v>12.33</v>
          </cell>
          <cell r="AX4206">
            <v>16</v>
          </cell>
          <cell r="AY4206">
            <v>42.3</v>
          </cell>
          <cell r="AZ4206">
            <v>196500</v>
          </cell>
          <cell r="BA4206">
            <v>30469</v>
          </cell>
          <cell r="BB4206">
            <v>4500</v>
          </cell>
          <cell r="BC4206">
            <v>11.68</v>
          </cell>
          <cell r="BD4206">
            <v>14.5</v>
          </cell>
          <cell r="BE4206">
            <v>42.75</v>
          </cell>
          <cell r="BF4206">
            <v>30681</v>
          </cell>
          <cell r="BG4206">
            <v>190100</v>
          </cell>
          <cell r="BH4206" t="str">
            <v>Average</v>
          </cell>
          <cell r="BI4206" t="str">
            <v>Vertically Integrated</v>
          </cell>
          <cell r="BJ4206" t="str">
            <v>Fully Litigated</v>
          </cell>
          <cell r="BK4206" t="str">
            <v>No</v>
          </cell>
          <cell r="BL4206" t="str">
            <v>No</v>
          </cell>
        </row>
        <row r="4207">
          <cell r="AE4207">
            <v>396</v>
          </cell>
          <cell r="AF4207">
            <v>0</v>
          </cell>
          <cell r="AG4207">
            <v>1</v>
          </cell>
          <cell r="AH4207">
            <v>1</v>
          </cell>
          <cell r="AI4207">
            <v>1</v>
          </cell>
          <cell r="AJ4207">
            <v>1</v>
          </cell>
          <cell r="AL4207">
            <v>57</v>
          </cell>
          <cell r="AM4207">
            <v>231</v>
          </cell>
          <cell r="AO4207" t="str">
            <v>D-3270-UR-11-G</v>
          </cell>
          <cell r="AP4207">
            <v>1927</v>
          </cell>
          <cell r="AQ4207" t="str">
            <v>WI</v>
          </cell>
          <cell r="AR4207" t="str">
            <v>Madison Gas and Electric Company</v>
          </cell>
          <cell r="AS4207" t="str">
            <v>MGEE</v>
          </cell>
          <cell r="AT4207" t="str">
            <v>Natural Gas</v>
          </cell>
          <cell r="AU4207">
            <v>30120</v>
          </cell>
          <cell r="AV4207">
            <v>4800</v>
          </cell>
          <cell r="AW4207">
            <v>12.35</v>
          </cell>
          <cell r="AX4207">
            <v>16</v>
          </cell>
          <cell r="AY4207">
            <v>42.3</v>
          </cell>
          <cell r="AZ4207">
            <v>61200</v>
          </cell>
          <cell r="BA4207">
            <v>30469</v>
          </cell>
          <cell r="BB4207">
            <v>1800</v>
          </cell>
          <cell r="BC4207">
            <v>11.7</v>
          </cell>
          <cell r="BD4207">
            <v>14.5</v>
          </cell>
          <cell r="BE4207">
            <v>42.75</v>
          </cell>
          <cell r="BF4207">
            <v>30681</v>
          </cell>
          <cell r="BG4207">
            <v>60600</v>
          </cell>
          <cell r="BH4207" t="str">
            <v>Average</v>
          </cell>
          <cell r="BI4207" t="str">
            <v>Distribution</v>
          </cell>
          <cell r="BJ4207" t="str">
            <v>Fully Litigated</v>
          </cell>
          <cell r="BK4207" t="str">
            <v>No</v>
          </cell>
          <cell r="BL4207" t="str">
            <v>No</v>
          </cell>
        </row>
        <row r="4208">
          <cell r="AE4208">
            <v>396</v>
          </cell>
          <cell r="AF4208">
            <v>0</v>
          </cell>
          <cell r="AG4208">
            <v>1</v>
          </cell>
          <cell r="AH4208">
            <v>1</v>
          </cell>
          <cell r="AI4208">
            <v>1</v>
          </cell>
          <cell r="AJ4208">
            <v>0</v>
          </cell>
          <cell r="AL4208">
            <v>57</v>
          </cell>
          <cell r="AM4208">
            <v>231</v>
          </cell>
          <cell r="AO4208" t="str">
            <v>D-3270-UR-12-E</v>
          </cell>
          <cell r="AP4208">
            <v>1930</v>
          </cell>
          <cell r="AQ4208" t="str">
            <v>WI</v>
          </cell>
          <cell r="AR4208" t="str">
            <v>Madison Gas and Electric Company</v>
          </cell>
          <cell r="AS4208" t="str">
            <v>MGEE</v>
          </cell>
          <cell r="AT4208" t="str">
            <v>Electric</v>
          </cell>
          <cell r="AU4208">
            <v>30463</v>
          </cell>
          <cell r="AV4208">
            <v>10200</v>
          </cell>
          <cell r="AW4208">
            <v>11.93</v>
          </cell>
          <cell r="AX4208">
            <v>15</v>
          </cell>
          <cell r="AY4208">
            <v>45.5</v>
          </cell>
          <cell r="AZ4208">
            <v>193900</v>
          </cell>
          <cell r="BA4208">
            <v>30740</v>
          </cell>
          <cell r="BB4208">
            <v>3200</v>
          </cell>
          <cell r="BC4208">
            <v>11.15</v>
          </cell>
          <cell r="BD4208">
            <v>14.5</v>
          </cell>
          <cell r="BE4208">
            <v>45.5</v>
          </cell>
          <cell r="BF4208">
            <v>31047</v>
          </cell>
          <cell r="BG4208">
            <v>187400</v>
          </cell>
          <cell r="BH4208" t="str">
            <v>Average</v>
          </cell>
          <cell r="BI4208" t="str">
            <v>Vertically Integrated</v>
          </cell>
          <cell r="BJ4208" t="str">
            <v>Fully Litigated</v>
          </cell>
          <cell r="BK4208" t="str">
            <v>No</v>
          </cell>
          <cell r="BL4208" t="str">
            <v>No</v>
          </cell>
        </row>
        <row r="4209">
          <cell r="AE4209">
            <v>396</v>
          </cell>
          <cell r="AF4209">
            <v>0</v>
          </cell>
          <cell r="AG4209">
            <v>1</v>
          </cell>
          <cell r="AH4209">
            <v>1</v>
          </cell>
          <cell r="AI4209">
            <v>1</v>
          </cell>
          <cell r="AJ4209">
            <v>1</v>
          </cell>
          <cell r="AL4209">
            <v>57</v>
          </cell>
          <cell r="AM4209">
            <v>231</v>
          </cell>
          <cell r="AO4209" t="str">
            <v>D-3270-UR-12-G</v>
          </cell>
          <cell r="AP4209">
            <v>1932</v>
          </cell>
          <cell r="AQ4209" t="str">
            <v>WI</v>
          </cell>
          <cell r="AR4209" t="str">
            <v>Madison Gas and Electric Company</v>
          </cell>
          <cell r="AS4209" t="str">
            <v>MGEE</v>
          </cell>
          <cell r="AT4209" t="str">
            <v>Natural Gas</v>
          </cell>
          <cell r="AU4209">
            <v>30463</v>
          </cell>
          <cell r="AV4209">
            <v>3400</v>
          </cell>
          <cell r="AW4209">
            <v>11.51</v>
          </cell>
          <cell r="AX4209">
            <v>15</v>
          </cell>
          <cell r="AY4209">
            <v>45.5</v>
          </cell>
          <cell r="AZ4209" t="str">
            <v>NA</v>
          </cell>
          <cell r="BA4209">
            <v>30740</v>
          </cell>
          <cell r="BB4209">
            <v>-300</v>
          </cell>
          <cell r="BC4209">
            <v>11.15</v>
          </cell>
          <cell r="BD4209">
            <v>14.5</v>
          </cell>
          <cell r="BE4209">
            <v>45.5</v>
          </cell>
          <cell r="BF4209">
            <v>31047</v>
          </cell>
          <cell r="BG4209" t="str">
            <v>NA</v>
          </cell>
          <cell r="BH4209" t="str">
            <v>Average</v>
          </cell>
          <cell r="BI4209" t="str">
            <v>Distribution</v>
          </cell>
          <cell r="BJ4209" t="str">
            <v>Fully Litigated</v>
          </cell>
          <cell r="BK4209" t="str">
            <v>No</v>
          </cell>
          <cell r="BL4209" t="str">
            <v>No</v>
          </cell>
        </row>
        <row r="4210">
          <cell r="AE4210">
            <v>396</v>
          </cell>
          <cell r="AF4210">
            <v>0</v>
          </cell>
          <cell r="AG4210">
            <v>1</v>
          </cell>
          <cell r="AH4210">
            <v>1</v>
          </cell>
          <cell r="AI4210">
            <v>1</v>
          </cell>
          <cell r="AJ4210">
            <v>0</v>
          </cell>
          <cell r="AL4210">
            <v>57</v>
          </cell>
          <cell r="AM4210">
            <v>231</v>
          </cell>
          <cell r="AO4210" t="str">
            <v>D-3270-UR-13-E</v>
          </cell>
          <cell r="AP4210">
            <v>1933</v>
          </cell>
          <cell r="AQ4210" t="str">
            <v>WI</v>
          </cell>
          <cell r="AR4210" t="str">
            <v>Madison Gas and Electric Company</v>
          </cell>
          <cell r="AS4210" t="str">
            <v>MGEE</v>
          </cell>
          <cell r="AT4210" t="str">
            <v>Electric</v>
          </cell>
          <cell r="AU4210">
            <v>30848</v>
          </cell>
          <cell r="AV4210">
            <v>5900</v>
          </cell>
          <cell r="AW4210">
            <v>12.15</v>
          </cell>
          <cell r="AX4210">
            <v>15</v>
          </cell>
          <cell r="AY4210">
            <v>46.4</v>
          </cell>
          <cell r="AZ4210">
            <v>195400</v>
          </cell>
          <cell r="BA4210">
            <v>31254</v>
          </cell>
          <cell r="BB4210">
            <v>200</v>
          </cell>
          <cell r="BC4210">
            <v>11.65</v>
          </cell>
          <cell r="BD4210">
            <v>14.5</v>
          </cell>
          <cell r="BE4210">
            <v>47.88</v>
          </cell>
          <cell r="BF4210">
            <v>31502</v>
          </cell>
          <cell r="BG4210">
            <v>191700</v>
          </cell>
          <cell r="BH4210" t="str">
            <v>Average</v>
          </cell>
          <cell r="BI4210" t="str">
            <v>Vertically Integrated</v>
          </cell>
          <cell r="BJ4210" t="str">
            <v>Fully Litigated</v>
          </cell>
          <cell r="BK4210" t="str">
            <v>No</v>
          </cell>
          <cell r="BL4210" t="str">
            <v>No</v>
          </cell>
        </row>
        <row r="4211">
          <cell r="AE4211">
            <v>396</v>
          </cell>
          <cell r="AF4211">
            <v>0</v>
          </cell>
          <cell r="AG4211">
            <v>1</v>
          </cell>
          <cell r="AH4211">
            <v>1</v>
          </cell>
          <cell r="AI4211">
            <v>1</v>
          </cell>
          <cell r="AJ4211">
            <v>1</v>
          </cell>
          <cell r="AL4211">
            <v>57</v>
          </cell>
          <cell r="AM4211">
            <v>231</v>
          </cell>
          <cell r="AO4211" t="str">
            <v>D-3270-UR-13-G</v>
          </cell>
          <cell r="AP4211">
            <v>1935</v>
          </cell>
          <cell r="AQ4211" t="str">
            <v>WI</v>
          </cell>
          <cell r="AR4211" t="str">
            <v>Madison Gas and Electric Company</v>
          </cell>
          <cell r="AS4211" t="str">
            <v>MGEE</v>
          </cell>
          <cell r="AT4211" t="str">
            <v>Natural Gas</v>
          </cell>
          <cell r="AU4211">
            <v>30848</v>
          </cell>
          <cell r="AV4211">
            <v>3300</v>
          </cell>
          <cell r="AW4211">
            <v>11.93</v>
          </cell>
          <cell r="AX4211">
            <v>15</v>
          </cell>
          <cell r="AY4211">
            <v>46.4</v>
          </cell>
          <cell r="AZ4211" t="str">
            <v>NA</v>
          </cell>
          <cell r="BA4211">
            <v>31254</v>
          </cell>
          <cell r="BB4211">
            <v>100</v>
          </cell>
          <cell r="BC4211">
            <v>11.65</v>
          </cell>
          <cell r="BD4211">
            <v>14.5</v>
          </cell>
          <cell r="BE4211">
            <v>47.88</v>
          </cell>
          <cell r="BF4211">
            <v>31502</v>
          </cell>
          <cell r="BG4211" t="str">
            <v>NA</v>
          </cell>
          <cell r="BH4211" t="str">
            <v>Average</v>
          </cell>
          <cell r="BI4211" t="str">
            <v>Distribution</v>
          </cell>
          <cell r="BJ4211" t="str">
            <v>Fully Litigated</v>
          </cell>
          <cell r="BK4211" t="str">
            <v>No</v>
          </cell>
          <cell r="BL4211" t="str">
            <v>No</v>
          </cell>
        </row>
        <row r="4212">
          <cell r="AE4212">
            <v>396</v>
          </cell>
          <cell r="AF4212">
            <v>0</v>
          </cell>
          <cell r="AG4212">
            <v>1</v>
          </cell>
          <cell r="AH4212">
            <v>1</v>
          </cell>
          <cell r="AI4212">
            <v>1</v>
          </cell>
          <cell r="AJ4212">
            <v>0</v>
          </cell>
          <cell r="AL4212">
            <v>57</v>
          </cell>
          <cell r="AM4212">
            <v>231</v>
          </cell>
          <cell r="AO4212" t="str">
            <v>D-3270-UR-100-E</v>
          </cell>
          <cell r="AP4212">
            <v>1938</v>
          </cell>
          <cell r="AQ4212" t="str">
            <v>WI</v>
          </cell>
          <cell r="AR4212" t="str">
            <v>Madison Gas and Electric Company</v>
          </cell>
          <cell r="AS4212" t="str">
            <v>MGEE</v>
          </cell>
          <cell r="AT4212" t="str">
            <v>Electric</v>
          </cell>
          <cell r="AU4212">
            <v>31345</v>
          </cell>
          <cell r="AV4212">
            <v>4000</v>
          </cell>
          <cell r="AW4212">
            <v>12.06</v>
          </cell>
          <cell r="AX4212">
            <v>14.75</v>
          </cell>
          <cell r="AY4212">
            <v>49.7</v>
          </cell>
          <cell r="AZ4212" t="str">
            <v>NA</v>
          </cell>
          <cell r="BA4212">
            <v>31561</v>
          </cell>
          <cell r="BB4212">
            <v>-1900</v>
          </cell>
          <cell r="BC4212">
            <v>11.71</v>
          </cell>
          <cell r="BD4212">
            <v>13.9</v>
          </cell>
          <cell r="BE4212">
            <v>49</v>
          </cell>
          <cell r="BF4212">
            <v>31897</v>
          </cell>
          <cell r="BG4212">
            <v>192500</v>
          </cell>
          <cell r="BH4212" t="str">
            <v>Average</v>
          </cell>
          <cell r="BI4212" t="str">
            <v>Vertically Integrated</v>
          </cell>
          <cell r="BJ4212" t="str">
            <v>Fully Litigated</v>
          </cell>
          <cell r="BK4212" t="str">
            <v>No</v>
          </cell>
          <cell r="BL4212" t="str">
            <v>No</v>
          </cell>
        </row>
        <row r="4213">
          <cell r="AE4213">
            <v>396</v>
          </cell>
          <cell r="AF4213">
            <v>0</v>
          </cell>
          <cell r="AG4213">
            <v>1</v>
          </cell>
          <cell r="AH4213">
            <v>1</v>
          </cell>
          <cell r="AI4213">
            <v>1</v>
          </cell>
          <cell r="AJ4213">
            <v>1</v>
          </cell>
          <cell r="AL4213">
            <v>57</v>
          </cell>
          <cell r="AM4213">
            <v>231</v>
          </cell>
          <cell r="AO4213" t="str">
            <v>D-3270-UR-100-G</v>
          </cell>
          <cell r="AP4213">
            <v>1939</v>
          </cell>
          <cell r="AQ4213" t="str">
            <v>WI</v>
          </cell>
          <cell r="AR4213" t="str">
            <v>Madison Gas and Electric Company</v>
          </cell>
          <cell r="AS4213" t="str">
            <v>MGEE</v>
          </cell>
          <cell r="AT4213" t="str">
            <v>Natural Gas</v>
          </cell>
          <cell r="AU4213">
            <v>31345</v>
          </cell>
          <cell r="AV4213">
            <v>3400</v>
          </cell>
          <cell r="AW4213">
            <v>12.06</v>
          </cell>
          <cell r="AX4213">
            <v>14.75</v>
          </cell>
          <cell r="AY4213">
            <v>49.7</v>
          </cell>
          <cell r="AZ4213" t="str">
            <v>NA</v>
          </cell>
          <cell r="BA4213">
            <v>31561</v>
          </cell>
          <cell r="BB4213">
            <v>1400</v>
          </cell>
          <cell r="BC4213">
            <v>11.71</v>
          </cell>
          <cell r="BD4213">
            <v>13.9</v>
          </cell>
          <cell r="BE4213">
            <v>49</v>
          </cell>
          <cell r="BF4213">
            <v>31897</v>
          </cell>
          <cell r="BG4213" t="str">
            <v>NA</v>
          </cell>
          <cell r="BH4213" t="str">
            <v>Average</v>
          </cell>
          <cell r="BI4213" t="str">
            <v>Distribution</v>
          </cell>
          <cell r="BJ4213" t="str">
            <v>Fully Litigated</v>
          </cell>
          <cell r="BK4213" t="str">
            <v>No</v>
          </cell>
          <cell r="BL4213" t="str">
            <v>No</v>
          </cell>
        </row>
        <row r="4214">
          <cell r="AE4214">
            <v>396</v>
          </cell>
          <cell r="AF4214">
            <v>0</v>
          </cell>
          <cell r="AG4214">
            <v>1</v>
          </cell>
          <cell r="AH4214">
            <v>1</v>
          </cell>
          <cell r="AI4214">
            <v>1</v>
          </cell>
          <cell r="AJ4214">
            <v>0</v>
          </cell>
          <cell r="AL4214">
            <v>57</v>
          </cell>
          <cell r="AM4214">
            <v>231</v>
          </cell>
          <cell r="AO4214" t="str">
            <v>D-3270-UR-101-E</v>
          </cell>
          <cell r="AP4214">
            <v>1941</v>
          </cell>
          <cell r="AQ4214" t="str">
            <v>WI</v>
          </cell>
          <cell r="AR4214" t="str">
            <v>Madison Gas and Electric Company</v>
          </cell>
          <cell r="AS4214" t="str">
            <v>MGEE</v>
          </cell>
          <cell r="AT4214" t="str">
            <v>Electric</v>
          </cell>
          <cell r="AU4214">
            <v>31695</v>
          </cell>
          <cell r="AV4214">
            <v>3800</v>
          </cell>
          <cell r="AW4214">
            <v>12.74</v>
          </cell>
          <cell r="AX4214">
            <v>14.5</v>
          </cell>
          <cell r="AY4214">
            <v>46.65</v>
          </cell>
          <cell r="AZ4214">
            <v>209100</v>
          </cell>
          <cell r="BA4214">
            <v>31925</v>
          </cell>
          <cell r="BB4214">
            <v>-8800</v>
          </cell>
          <cell r="BC4214">
            <v>11.49</v>
          </cell>
          <cell r="BD4214">
            <v>13.5</v>
          </cell>
          <cell r="BE4214">
            <v>47.9</v>
          </cell>
          <cell r="BF4214">
            <v>32263</v>
          </cell>
          <cell r="BG4214">
            <v>206400</v>
          </cell>
          <cell r="BH4214" t="str">
            <v>Average</v>
          </cell>
          <cell r="BI4214" t="str">
            <v>Vertically Integrated</v>
          </cell>
          <cell r="BJ4214" t="str">
            <v>Fully Litigated</v>
          </cell>
          <cell r="BK4214" t="str">
            <v>No</v>
          </cell>
          <cell r="BL4214" t="str">
            <v>No</v>
          </cell>
        </row>
        <row r="4215">
          <cell r="AE4215">
            <v>396</v>
          </cell>
          <cell r="AF4215">
            <v>0</v>
          </cell>
          <cell r="AG4215">
            <v>1</v>
          </cell>
          <cell r="AH4215">
            <v>1</v>
          </cell>
          <cell r="AI4215">
            <v>1</v>
          </cell>
          <cell r="AJ4215">
            <v>1</v>
          </cell>
          <cell r="AL4215">
            <v>57</v>
          </cell>
          <cell r="AM4215">
            <v>231</v>
          </cell>
          <cell r="AO4215" t="str">
            <v>D-3270-UR-101-G</v>
          </cell>
          <cell r="AP4215">
            <v>1943</v>
          </cell>
          <cell r="AQ4215" t="str">
            <v>WI</v>
          </cell>
          <cell r="AR4215" t="str">
            <v>Madison Gas and Electric Company</v>
          </cell>
          <cell r="AS4215" t="str">
            <v>MGEE</v>
          </cell>
          <cell r="AT4215" t="str">
            <v>Natural Gas</v>
          </cell>
          <cell r="AU4215">
            <v>31695</v>
          </cell>
          <cell r="AV4215">
            <v>0</v>
          </cell>
          <cell r="AW4215" t="str">
            <v>NA</v>
          </cell>
          <cell r="AX4215">
            <v>14.5</v>
          </cell>
          <cell r="AY4215">
            <v>46.65</v>
          </cell>
          <cell r="AZ4215" t="str">
            <v>NA</v>
          </cell>
          <cell r="BA4215">
            <v>31925</v>
          </cell>
          <cell r="BB4215">
            <v>100</v>
          </cell>
          <cell r="BC4215" t="str">
            <v>NA</v>
          </cell>
          <cell r="BD4215">
            <v>13.5</v>
          </cell>
          <cell r="BE4215">
            <v>47.9</v>
          </cell>
          <cell r="BF4215">
            <v>32263</v>
          </cell>
          <cell r="BG4215" t="str">
            <v>NA</v>
          </cell>
          <cell r="BH4215" t="str">
            <v>Average</v>
          </cell>
          <cell r="BI4215" t="str">
            <v>Distribution</v>
          </cell>
          <cell r="BJ4215" t="str">
            <v>Fully Litigated</v>
          </cell>
          <cell r="BK4215" t="str">
            <v>No</v>
          </cell>
          <cell r="BL4215" t="str">
            <v>No</v>
          </cell>
        </row>
        <row r="4216">
          <cell r="AE4216">
            <v>396</v>
          </cell>
          <cell r="AF4216">
            <v>0</v>
          </cell>
          <cell r="AG4216">
            <v>1</v>
          </cell>
          <cell r="AH4216">
            <v>1</v>
          </cell>
          <cell r="AI4216">
            <v>1</v>
          </cell>
          <cell r="AJ4216">
            <v>0</v>
          </cell>
          <cell r="AL4216">
            <v>57</v>
          </cell>
          <cell r="AM4216">
            <v>231</v>
          </cell>
          <cell r="AO4216" t="str">
            <v>D-3270-UR-102-E</v>
          </cell>
          <cell r="AP4216">
            <v>1944</v>
          </cell>
          <cell r="AQ4216" t="str">
            <v>WI</v>
          </cell>
          <cell r="AR4216" t="str">
            <v>Madison Gas and Electric Company</v>
          </cell>
          <cell r="AS4216" t="str">
            <v>MGEE</v>
          </cell>
          <cell r="AT4216" t="str">
            <v>Electric</v>
          </cell>
          <cell r="AU4216">
            <v>32059</v>
          </cell>
          <cell r="AV4216">
            <v>5900</v>
          </cell>
          <cell r="AW4216">
            <v>11.51</v>
          </cell>
          <cell r="AX4216">
            <v>14</v>
          </cell>
          <cell r="AY4216">
            <v>47.9</v>
          </cell>
          <cell r="AZ4216">
            <v>219800</v>
          </cell>
          <cell r="BA4216">
            <v>32274</v>
          </cell>
          <cell r="BB4216">
            <v>1200</v>
          </cell>
          <cell r="BC4216">
            <v>11.3</v>
          </cell>
          <cell r="BD4216">
            <v>13.5</v>
          </cell>
          <cell r="BE4216">
            <v>48.09</v>
          </cell>
          <cell r="BF4216">
            <v>32628</v>
          </cell>
          <cell r="BG4216">
            <v>218800</v>
          </cell>
          <cell r="BH4216" t="str">
            <v>Average</v>
          </cell>
          <cell r="BI4216" t="str">
            <v>Vertically Integrated</v>
          </cell>
          <cell r="BJ4216" t="str">
            <v>Fully Litigated</v>
          </cell>
          <cell r="BK4216" t="str">
            <v>No</v>
          </cell>
          <cell r="BL4216" t="str">
            <v>No</v>
          </cell>
        </row>
        <row r="4217">
          <cell r="AE4217">
            <v>396</v>
          </cell>
          <cell r="AF4217">
            <v>0</v>
          </cell>
          <cell r="AG4217">
            <v>1</v>
          </cell>
          <cell r="AH4217">
            <v>1</v>
          </cell>
          <cell r="AI4217">
            <v>1</v>
          </cell>
          <cell r="AJ4217">
            <v>1</v>
          </cell>
          <cell r="AL4217">
            <v>57</v>
          </cell>
          <cell r="AM4217">
            <v>231</v>
          </cell>
          <cell r="AO4217" t="str">
            <v>D-3270-UR-102-G</v>
          </cell>
          <cell r="AP4217">
            <v>1946</v>
          </cell>
          <cell r="AQ4217" t="str">
            <v>WI</v>
          </cell>
          <cell r="AR4217" t="str">
            <v>Madison Gas and Electric Company</v>
          </cell>
          <cell r="AS4217" t="str">
            <v>MGEE</v>
          </cell>
          <cell r="AT4217" t="str">
            <v>Natural Gas</v>
          </cell>
          <cell r="AU4217">
            <v>32059</v>
          </cell>
          <cell r="AV4217">
            <v>2300</v>
          </cell>
          <cell r="AW4217">
            <v>11.51</v>
          </cell>
          <cell r="AX4217">
            <v>14</v>
          </cell>
          <cell r="AY4217">
            <v>47.9</v>
          </cell>
          <cell r="AZ4217" t="str">
            <v>NA</v>
          </cell>
          <cell r="BA4217">
            <v>32308</v>
          </cell>
          <cell r="BB4217">
            <v>900</v>
          </cell>
          <cell r="BC4217">
            <v>11.3</v>
          </cell>
          <cell r="BD4217">
            <v>13.5</v>
          </cell>
          <cell r="BE4217">
            <v>48.09</v>
          </cell>
          <cell r="BF4217">
            <v>32628</v>
          </cell>
          <cell r="BG4217" t="str">
            <v>NA</v>
          </cell>
          <cell r="BH4217" t="str">
            <v>Average</v>
          </cell>
          <cell r="BI4217" t="str">
            <v>Distribution</v>
          </cell>
          <cell r="BJ4217" t="str">
            <v>Fully Litigated</v>
          </cell>
          <cell r="BK4217" t="str">
            <v>No</v>
          </cell>
          <cell r="BL4217" t="str">
            <v>No</v>
          </cell>
        </row>
        <row r="4218">
          <cell r="AE4218">
            <v>396</v>
          </cell>
          <cell r="AF4218">
            <v>0</v>
          </cell>
          <cell r="AG4218">
            <v>1</v>
          </cell>
          <cell r="AH4218">
            <v>1</v>
          </cell>
          <cell r="AI4218">
            <v>1</v>
          </cell>
          <cell r="AJ4218">
            <v>0</v>
          </cell>
          <cell r="AL4218">
            <v>57</v>
          </cell>
          <cell r="AM4218">
            <v>231</v>
          </cell>
          <cell r="AO4218" t="str">
            <v>D-3270-UR-103-E</v>
          </cell>
          <cell r="AP4218">
            <v>1947</v>
          </cell>
          <cell r="AQ4218" t="str">
            <v>WI</v>
          </cell>
          <cell r="AR4218" t="str">
            <v>Madison Gas and Electric Company</v>
          </cell>
          <cell r="AS4218" t="str">
            <v>MGEE</v>
          </cell>
          <cell r="AT4218" t="str">
            <v>Electric</v>
          </cell>
          <cell r="AU4218">
            <v>32416</v>
          </cell>
          <cell r="AV4218">
            <v>7500</v>
          </cell>
          <cell r="AW4218">
            <v>11.73</v>
          </cell>
          <cell r="AX4218">
            <v>13.75</v>
          </cell>
          <cell r="AY4218">
            <v>47.63</v>
          </cell>
          <cell r="AZ4218">
            <v>234300</v>
          </cell>
          <cell r="BA4218">
            <v>32667</v>
          </cell>
          <cell r="BB4218">
            <v>7300</v>
          </cell>
          <cell r="BC4218">
            <v>12.02</v>
          </cell>
          <cell r="BD4218">
            <v>13.5</v>
          </cell>
          <cell r="BE4218">
            <v>47.81</v>
          </cell>
          <cell r="BF4218">
            <v>33024</v>
          </cell>
          <cell r="BG4218">
            <v>234200</v>
          </cell>
          <cell r="BH4218" t="str">
            <v>Average</v>
          </cell>
          <cell r="BI4218" t="str">
            <v>Vertically Integrated</v>
          </cell>
          <cell r="BJ4218" t="str">
            <v>Fully Litigated</v>
          </cell>
          <cell r="BK4218" t="str">
            <v>No</v>
          </cell>
          <cell r="BL4218" t="str">
            <v>No</v>
          </cell>
        </row>
        <row r="4219">
          <cell r="AE4219">
            <v>396</v>
          </cell>
          <cell r="AF4219">
            <v>0</v>
          </cell>
          <cell r="AG4219">
            <v>1</v>
          </cell>
          <cell r="AH4219">
            <v>1</v>
          </cell>
          <cell r="AI4219">
            <v>1</v>
          </cell>
          <cell r="AJ4219">
            <v>1</v>
          </cell>
          <cell r="AL4219">
            <v>57</v>
          </cell>
          <cell r="AM4219">
            <v>231</v>
          </cell>
          <cell r="AO4219" t="str">
            <v>D-3270-UR-103-G</v>
          </cell>
          <cell r="AP4219">
            <v>1949</v>
          </cell>
          <cell r="AQ4219" t="str">
            <v>WI</v>
          </cell>
          <cell r="AR4219" t="str">
            <v>Madison Gas and Electric Company</v>
          </cell>
          <cell r="AS4219" t="str">
            <v>MGEE</v>
          </cell>
          <cell r="AT4219" t="str">
            <v>Natural Gas</v>
          </cell>
          <cell r="AU4219">
            <v>32416</v>
          </cell>
          <cell r="AV4219">
            <v>2100</v>
          </cell>
          <cell r="AW4219" t="str">
            <v>NA</v>
          </cell>
          <cell r="AX4219">
            <v>13.75</v>
          </cell>
          <cell r="AY4219">
            <v>47.63</v>
          </cell>
          <cell r="AZ4219" t="str">
            <v>NA</v>
          </cell>
          <cell r="BA4219">
            <v>32667</v>
          </cell>
          <cell r="BB4219">
            <v>1400</v>
          </cell>
          <cell r="BC4219">
            <v>11.99</v>
          </cell>
          <cell r="BD4219">
            <v>13.5</v>
          </cell>
          <cell r="BE4219">
            <v>47.81</v>
          </cell>
          <cell r="BF4219">
            <v>33024</v>
          </cell>
          <cell r="BG4219" t="str">
            <v>NA</v>
          </cell>
          <cell r="BH4219" t="str">
            <v>Average</v>
          </cell>
          <cell r="BI4219" t="str">
            <v>Distribution</v>
          </cell>
          <cell r="BJ4219" t="str">
            <v>Fully Litigated</v>
          </cell>
          <cell r="BK4219" t="str">
            <v>No</v>
          </cell>
          <cell r="BL4219" t="str">
            <v>No</v>
          </cell>
        </row>
        <row r="4220">
          <cell r="AE4220">
            <v>396</v>
          </cell>
          <cell r="AF4220">
            <v>0</v>
          </cell>
          <cell r="AG4220">
            <v>1</v>
          </cell>
          <cell r="AH4220">
            <v>1</v>
          </cell>
          <cell r="AI4220">
            <v>1</v>
          </cell>
          <cell r="AJ4220">
            <v>0</v>
          </cell>
          <cell r="AL4220">
            <v>57</v>
          </cell>
          <cell r="AM4220">
            <v>231</v>
          </cell>
          <cell r="AO4220" t="str">
            <v>D-4220-ER-14</v>
          </cell>
          <cell r="AP4220">
            <v>1952</v>
          </cell>
          <cell r="AQ4220" t="str">
            <v>WI</v>
          </cell>
          <cell r="AR4220" t="str">
            <v>Northern States Power Company</v>
          </cell>
          <cell r="AS4220" t="str">
            <v>XEL</v>
          </cell>
          <cell r="AT4220" t="str">
            <v>Electric</v>
          </cell>
          <cell r="AU4220">
            <v>29294</v>
          </cell>
          <cell r="AV4220">
            <v>21200</v>
          </cell>
          <cell r="AW4220" t="str">
            <v>NA</v>
          </cell>
          <cell r="AX4220">
            <v>14</v>
          </cell>
          <cell r="AY4220">
            <v>41.9</v>
          </cell>
          <cell r="AZ4220" t="str">
            <v>NA</v>
          </cell>
          <cell r="BA4220">
            <v>29697</v>
          </cell>
          <cell r="BB4220">
            <v>21200</v>
          </cell>
          <cell r="BC4220" t="str">
            <v>NA</v>
          </cell>
          <cell r="BD4220">
            <v>14</v>
          </cell>
          <cell r="BE4220">
            <v>41.9</v>
          </cell>
          <cell r="BF4220">
            <v>29951</v>
          </cell>
          <cell r="BG4220" t="str">
            <v>NA</v>
          </cell>
          <cell r="BH4220" t="str">
            <v>Average</v>
          </cell>
          <cell r="BI4220" t="str">
            <v>Vertically Integrated</v>
          </cell>
          <cell r="BJ4220" t="str">
            <v>Fully Litigated</v>
          </cell>
          <cell r="BK4220" t="str">
            <v>No</v>
          </cell>
          <cell r="BL4220" t="str">
            <v>Yes</v>
          </cell>
        </row>
        <row r="4221">
          <cell r="AE4221">
            <v>396</v>
          </cell>
          <cell r="AF4221">
            <v>0</v>
          </cell>
          <cell r="AG4221">
            <v>1</v>
          </cell>
          <cell r="AH4221">
            <v>1</v>
          </cell>
          <cell r="AI4221">
            <v>1</v>
          </cell>
          <cell r="AJ4221">
            <v>0</v>
          </cell>
          <cell r="AL4221">
            <v>57</v>
          </cell>
          <cell r="AM4221">
            <v>231</v>
          </cell>
          <cell r="AO4221" t="str">
            <v>D-4220-ER-15</v>
          </cell>
          <cell r="AP4221">
            <v>1953</v>
          </cell>
          <cell r="AQ4221" t="str">
            <v>WI</v>
          </cell>
          <cell r="AR4221" t="str">
            <v>Northern States Power Company</v>
          </cell>
          <cell r="AS4221" t="str">
            <v>XEL</v>
          </cell>
          <cell r="AT4221" t="str">
            <v>Electric</v>
          </cell>
          <cell r="AU4221">
            <v>29840</v>
          </cell>
          <cell r="AV4221">
            <v>12600</v>
          </cell>
          <cell r="AW4221">
            <v>12.78</v>
          </cell>
          <cell r="AX4221">
            <v>16</v>
          </cell>
          <cell r="AY4221">
            <v>41.55</v>
          </cell>
          <cell r="AZ4221" t="str">
            <v>NA</v>
          </cell>
          <cell r="BA4221">
            <v>30091</v>
          </cell>
          <cell r="BB4221">
            <v>10200</v>
          </cell>
          <cell r="BC4221">
            <v>12.68</v>
          </cell>
          <cell r="BD4221">
            <v>15</v>
          </cell>
          <cell r="BE4221">
            <v>41.55</v>
          </cell>
          <cell r="BF4221">
            <v>30316</v>
          </cell>
          <cell r="BG4221" t="str">
            <v>NA</v>
          </cell>
          <cell r="BH4221" t="str">
            <v>Average</v>
          </cell>
          <cell r="BI4221" t="str">
            <v>Vertically Integrated</v>
          </cell>
          <cell r="BJ4221" t="str">
            <v>Fully Litigated</v>
          </cell>
          <cell r="BK4221" t="str">
            <v>No</v>
          </cell>
          <cell r="BL4221" t="str">
            <v>No</v>
          </cell>
        </row>
        <row r="4222">
          <cell r="AE4222">
            <v>396</v>
          </cell>
          <cell r="AF4222">
            <v>0</v>
          </cell>
          <cell r="AG4222">
            <v>1</v>
          </cell>
          <cell r="AH4222">
            <v>1</v>
          </cell>
          <cell r="AI4222">
            <v>1</v>
          </cell>
          <cell r="AJ4222">
            <v>0</v>
          </cell>
          <cell r="AL4222">
            <v>57</v>
          </cell>
          <cell r="AM4222">
            <v>231</v>
          </cell>
          <cell r="AO4222" t="str">
            <v>D-4220-UR-4-E</v>
          </cell>
          <cell r="AP4222">
            <v>1954</v>
          </cell>
          <cell r="AQ4222" t="str">
            <v>WI</v>
          </cell>
          <cell r="AR4222" t="str">
            <v>Northern States Power Company</v>
          </cell>
          <cell r="AS4222" t="str">
            <v>XEL</v>
          </cell>
          <cell r="AT4222" t="str">
            <v>Electric</v>
          </cell>
          <cell r="AU4222">
            <v>30162</v>
          </cell>
          <cell r="AV4222">
            <v>7500</v>
          </cell>
          <cell r="AW4222">
            <v>12.26</v>
          </cell>
          <cell r="AX4222">
            <v>15</v>
          </cell>
          <cell r="AY4222">
            <v>43.7</v>
          </cell>
          <cell r="AZ4222">
            <v>162300</v>
          </cell>
          <cell r="BA4222">
            <v>30516</v>
          </cell>
          <cell r="BB4222">
            <v>5200</v>
          </cell>
          <cell r="BC4222">
            <v>12.05</v>
          </cell>
          <cell r="BD4222">
            <v>15</v>
          </cell>
          <cell r="BE4222">
            <v>43.7</v>
          </cell>
          <cell r="BF4222">
            <v>30681</v>
          </cell>
          <cell r="BG4222">
            <v>162300</v>
          </cell>
          <cell r="BH4222" t="str">
            <v>Average</v>
          </cell>
          <cell r="BI4222" t="str">
            <v>Vertically Integrated</v>
          </cell>
          <cell r="BJ4222" t="str">
            <v>Fully Litigated</v>
          </cell>
          <cell r="BK4222" t="str">
            <v>No</v>
          </cell>
          <cell r="BL4222" t="str">
            <v>No</v>
          </cell>
        </row>
        <row r="4223">
          <cell r="AE4223">
            <v>396</v>
          </cell>
          <cell r="AF4223">
            <v>0</v>
          </cell>
          <cell r="AG4223">
            <v>1</v>
          </cell>
          <cell r="AH4223">
            <v>1</v>
          </cell>
          <cell r="AI4223">
            <v>1</v>
          </cell>
          <cell r="AJ4223">
            <v>1</v>
          </cell>
          <cell r="AL4223">
            <v>57</v>
          </cell>
          <cell r="AM4223">
            <v>231</v>
          </cell>
          <cell r="AO4223" t="str">
            <v>D-4220-UR-4-G</v>
          </cell>
          <cell r="AP4223">
            <v>1955</v>
          </cell>
          <cell r="AQ4223" t="str">
            <v>WI</v>
          </cell>
          <cell r="AR4223" t="str">
            <v>Northern States Power Company</v>
          </cell>
          <cell r="AS4223" t="str">
            <v>XEL</v>
          </cell>
          <cell r="AT4223" t="str">
            <v>Natural Gas</v>
          </cell>
          <cell r="AU4223">
            <v>30162</v>
          </cell>
          <cell r="AV4223">
            <v>2000</v>
          </cell>
          <cell r="AW4223" t="str">
            <v>NA</v>
          </cell>
          <cell r="AX4223">
            <v>15</v>
          </cell>
          <cell r="AY4223">
            <v>43.7</v>
          </cell>
          <cell r="AZ4223" t="str">
            <v>NA</v>
          </cell>
          <cell r="BA4223">
            <v>30516</v>
          </cell>
          <cell r="BB4223">
            <v>1700</v>
          </cell>
          <cell r="BC4223">
            <v>11.75</v>
          </cell>
          <cell r="BD4223">
            <v>15</v>
          </cell>
          <cell r="BE4223">
            <v>43.7</v>
          </cell>
          <cell r="BF4223">
            <v>30681</v>
          </cell>
          <cell r="BG4223" t="str">
            <v>NA</v>
          </cell>
          <cell r="BH4223" t="str">
            <v>Average</v>
          </cell>
          <cell r="BI4223" t="str">
            <v>Distribution</v>
          </cell>
          <cell r="BJ4223" t="str">
            <v>Fully Litigated</v>
          </cell>
          <cell r="BK4223" t="str">
            <v>No</v>
          </cell>
          <cell r="BL4223" t="str">
            <v>No</v>
          </cell>
        </row>
        <row r="4224">
          <cell r="AE4224">
            <v>396</v>
          </cell>
          <cell r="AF4224">
            <v>0</v>
          </cell>
          <cell r="AG4224">
            <v>1</v>
          </cell>
          <cell r="AH4224">
            <v>1</v>
          </cell>
          <cell r="AI4224">
            <v>1</v>
          </cell>
          <cell r="AJ4224">
            <v>0</v>
          </cell>
          <cell r="AL4224">
            <v>57</v>
          </cell>
          <cell r="AM4224">
            <v>231</v>
          </cell>
          <cell r="AO4224" t="str">
            <v>D-4220-UR-100</v>
          </cell>
          <cell r="AP4224">
            <v>1956</v>
          </cell>
          <cell r="AQ4224" t="str">
            <v>WI</v>
          </cell>
          <cell r="AR4224" t="str">
            <v>Northern States Power Company</v>
          </cell>
          <cell r="AS4224" t="str">
            <v>XEL</v>
          </cell>
          <cell r="AT4224" t="str">
            <v>Electric</v>
          </cell>
          <cell r="AU4224">
            <v>31201</v>
          </cell>
          <cell r="AV4224">
            <v>8900</v>
          </cell>
          <cell r="AW4224">
            <v>11.66</v>
          </cell>
          <cell r="AX4224">
            <v>15</v>
          </cell>
          <cell r="AY4224">
            <v>43.79</v>
          </cell>
          <cell r="AZ4224">
            <v>173900</v>
          </cell>
          <cell r="BA4224">
            <v>31482</v>
          </cell>
          <cell r="BB4224">
            <v>7700</v>
          </cell>
          <cell r="BC4224">
            <v>11.88</v>
          </cell>
          <cell r="BD4224">
            <v>14.5</v>
          </cell>
          <cell r="BE4224">
            <v>45.89</v>
          </cell>
          <cell r="BF4224">
            <v>31777</v>
          </cell>
          <cell r="BG4224">
            <v>164200</v>
          </cell>
          <cell r="BH4224" t="str">
            <v>Average</v>
          </cell>
          <cell r="BI4224" t="str">
            <v>Vertically Integrated</v>
          </cell>
          <cell r="BJ4224" t="str">
            <v>Fully Litigated</v>
          </cell>
          <cell r="BK4224" t="str">
            <v>No</v>
          </cell>
          <cell r="BL4224" t="str">
            <v>No</v>
          </cell>
        </row>
        <row r="4225">
          <cell r="AE4225">
            <v>396</v>
          </cell>
          <cell r="AF4225">
            <v>0</v>
          </cell>
          <cell r="AG4225">
            <v>1</v>
          </cell>
          <cell r="AH4225">
            <v>1</v>
          </cell>
          <cell r="AI4225">
            <v>1</v>
          </cell>
          <cell r="AJ4225">
            <v>0</v>
          </cell>
          <cell r="AL4225">
            <v>57</v>
          </cell>
          <cell r="AM4225">
            <v>231</v>
          </cell>
          <cell r="AO4225" t="str">
            <v>D-4220-UR-101-E</v>
          </cell>
          <cell r="AP4225">
            <v>1958</v>
          </cell>
          <cell r="AQ4225" t="str">
            <v>WI</v>
          </cell>
          <cell r="AR4225" t="str">
            <v>Northern States Power Company</v>
          </cell>
          <cell r="AS4225" t="str">
            <v>XEL</v>
          </cell>
          <cell r="AT4225" t="str">
            <v>Electric</v>
          </cell>
          <cell r="AU4225">
            <v>31929</v>
          </cell>
          <cell r="AV4225">
            <v>10300</v>
          </cell>
          <cell r="AW4225" t="str">
            <v>NA</v>
          </cell>
          <cell r="AX4225">
            <v>12.5</v>
          </cell>
          <cell r="AY4225">
            <v>58.48</v>
          </cell>
          <cell r="AZ4225">
            <v>291100</v>
          </cell>
          <cell r="BA4225">
            <v>32133</v>
          </cell>
          <cell r="BB4225">
            <v>2600</v>
          </cell>
          <cell r="BC4225">
            <v>11.22</v>
          </cell>
          <cell r="BD4225">
            <v>12</v>
          </cell>
          <cell r="BE4225">
            <v>58.57</v>
          </cell>
          <cell r="BF4225">
            <v>32508</v>
          </cell>
          <cell r="BG4225">
            <v>287100</v>
          </cell>
          <cell r="BH4225" t="str">
            <v>Average</v>
          </cell>
          <cell r="BI4225" t="str">
            <v>Vertically Integrated</v>
          </cell>
          <cell r="BJ4225" t="str">
            <v>Fully Litigated</v>
          </cell>
          <cell r="BK4225" t="str">
            <v>No</v>
          </cell>
          <cell r="BL4225" t="str">
            <v>No</v>
          </cell>
        </row>
        <row r="4226">
          <cell r="AE4226">
            <v>396</v>
          </cell>
          <cell r="AF4226">
            <v>0</v>
          </cell>
          <cell r="AG4226">
            <v>1</v>
          </cell>
          <cell r="AH4226">
            <v>1</v>
          </cell>
          <cell r="AI4226">
            <v>1</v>
          </cell>
          <cell r="AJ4226">
            <v>1</v>
          </cell>
          <cell r="AL4226">
            <v>57</v>
          </cell>
          <cell r="AM4226">
            <v>231</v>
          </cell>
          <cell r="AO4226" t="str">
            <v>D-4220-UR-101-G</v>
          </cell>
          <cell r="AP4226">
            <v>1960</v>
          </cell>
          <cell r="AQ4226" t="str">
            <v>WI</v>
          </cell>
          <cell r="AR4226" t="str">
            <v>Northern States Power Company</v>
          </cell>
          <cell r="AS4226" t="str">
            <v>XEL</v>
          </cell>
          <cell r="AT4226" t="str">
            <v>Natural Gas</v>
          </cell>
          <cell r="AU4226">
            <v>31929</v>
          </cell>
          <cell r="AV4226">
            <v>400</v>
          </cell>
          <cell r="AW4226" t="str">
            <v>NA</v>
          </cell>
          <cell r="AX4226">
            <v>12.5</v>
          </cell>
          <cell r="AY4226">
            <v>58.48</v>
          </cell>
          <cell r="AZ4226" t="str">
            <v>NA</v>
          </cell>
          <cell r="BA4226">
            <v>32133</v>
          </cell>
          <cell r="BB4226">
            <v>300</v>
          </cell>
          <cell r="BC4226">
            <v>11.4</v>
          </cell>
          <cell r="BD4226">
            <v>12</v>
          </cell>
          <cell r="BE4226">
            <v>58.57</v>
          </cell>
          <cell r="BF4226">
            <v>32508</v>
          </cell>
          <cell r="BG4226" t="str">
            <v>NA</v>
          </cell>
          <cell r="BH4226" t="str">
            <v>Average</v>
          </cell>
          <cell r="BI4226" t="str">
            <v>Distribution</v>
          </cell>
          <cell r="BJ4226" t="str">
            <v>Fully Litigated</v>
          </cell>
          <cell r="BK4226" t="str">
            <v>No</v>
          </cell>
          <cell r="BL4226" t="str">
            <v>No</v>
          </cell>
        </row>
        <row r="4227">
          <cell r="AE4227">
            <v>396</v>
          </cell>
          <cell r="AF4227">
            <v>0</v>
          </cell>
          <cell r="AG4227">
            <v>1</v>
          </cell>
          <cell r="AH4227">
            <v>1</v>
          </cell>
          <cell r="AI4227">
            <v>1</v>
          </cell>
          <cell r="AJ4227">
            <v>0</v>
          </cell>
          <cell r="AL4227">
            <v>57</v>
          </cell>
          <cell r="AM4227">
            <v>231</v>
          </cell>
          <cell r="AO4227" t="str">
            <v>D-4220-UR-103-E</v>
          </cell>
          <cell r="AP4227">
            <v>1965</v>
          </cell>
          <cell r="AQ4227" t="str">
            <v>WI</v>
          </cell>
          <cell r="AR4227" t="str">
            <v>Northern States Power Company</v>
          </cell>
          <cell r="AS4227" t="str">
            <v>XEL</v>
          </cell>
          <cell r="AT4227" t="str">
            <v>Electric</v>
          </cell>
          <cell r="AU4227">
            <v>32660</v>
          </cell>
          <cell r="AV4227">
            <v>9700</v>
          </cell>
          <cell r="AW4227">
            <v>11.48</v>
          </cell>
          <cell r="AX4227">
            <v>12.5</v>
          </cell>
          <cell r="AY4227">
            <v>56.17</v>
          </cell>
          <cell r="AZ4227">
            <v>366400</v>
          </cell>
          <cell r="BA4227">
            <v>32869</v>
          </cell>
          <cell r="BB4227">
            <v>8000</v>
          </cell>
          <cell r="BC4227">
            <v>11.42</v>
          </cell>
          <cell r="BD4227">
            <v>12.5</v>
          </cell>
          <cell r="BE4227">
            <v>56.61</v>
          </cell>
          <cell r="BF4227">
            <v>33238</v>
          </cell>
          <cell r="BG4227">
            <v>365800</v>
          </cell>
          <cell r="BH4227" t="str">
            <v>Average</v>
          </cell>
          <cell r="BI4227" t="str">
            <v>Vertically Integrated</v>
          </cell>
          <cell r="BJ4227" t="str">
            <v>Fully Litigated</v>
          </cell>
          <cell r="BK4227" t="str">
            <v>No</v>
          </cell>
          <cell r="BL4227" t="str">
            <v>No</v>
          </cell>
        </row>
        <row r="4228">
          <cell r="AE4228">
            <v>396</v>
          </cell>
          <cell r="AF4228">
            <v>0</v>
          </cell>
          <cell r="AG4228">
            <v>1</v>
          </cell>
          <cell r="AH4228">
            <v>1</v>
          </cell>
          <cell r="AI4228">
            <v>1</v>
          </cell>
          <cell r="AJ4228">
            <v>1</v>
          </cell>
          <cell r="AL4228">
            <v>57</v>
          </cell>
          <cell r="AM4228">
            <v>231</v>
          </cell>
          <cell r="AO4228" t="str">
            <v>D-4220-UR-103-G</v>
          </cell>
          <cell r="AP4228">
            <v>1968</v>
          </cell>
          <cell r="AQ4228" t="str">
            <v>WI</v>
          </cell>
          <cell r="AR4228" t="str">
            <v>Northern States Power Company</v>
          </cell>
          <cell r="AS4228" t="str">
            <v>XEL</v>
          </cell>
          <cell r="AT4228" t="str">
            <v>Natural Gas</v>
          </cell>
          <cell r="AU4228">
            <v>32741</v>
          </cell>
          <cell r="AV4228">
            <v>-400</v>
          </cell>
          <cell r="AW4228" t="str">
            <v>NA</v>
          </cell>
          <cell r="AX4228">
            <v>12.5</v>
          </cell>
          <cell r="AY4228">
            <v>56.17</v>
          </cell>
          <cell r="AZ4228" t="str">
            <v>NA</v>
          </cell>
          <cell r="BA4228">
            <v>32869</v>
          </cell>
          <cell r="BB4228">
            <v>-500</v>
          </cell>
          <cell r="BC4228" t="str">
            <v>NA</v>
          </cell>
          <cell r="BD4228">
            <v>12.5</v>
          </cell>
          <cell r="BE4228">
            <v>56.61</v>
          </cell>
          <cell r="BF4228">
            <v>33238</v>
          </cell>
          <cell r="BG4228" t="str">
            <v>NA</v>
          </cell>
          <cell r="BH4228" t="str">
            <v>Average</v>
          </cell>
          <cell r="BI4228" t="str">
            <v>Distribution</v>
          </cell>
          <cell r="BJ4228" t="str">
            <v>Fully Litigated</v>
          </cell>
          <cell r="BK4228" t="str">
            <v>No</v>
          </cell>
          <cell r="BL4228" t="str">
            <v>No</v>
          </cell>
        </row>
        <row r="4229">
          <cell r="AE4229">
            <v>396</v>
          </cell>
          <cell r="AF4229">
            <v>0</v>
          </cell>
          <cell r="AG4229">
            <v>1</v>
          </cell>
          <cell r="AH4229">
            <v>1</v>
          </cell>
          <cell r="AI4229">
            <v>1</v>
          </cell>
          <cell r="AJ4229">
            <v>0</v>
          </cell>
          <cell r="AL4229">
            <v>57</v>
          </cell>
          <cell r="AM4229">
            <v>231</v>
          </cell>
          <cell r="AO4229" t="str">
            <v>D-6630-ER-10</v>
          </cell>
          <cell r="AP4229">
            <v>1969</v>
          </cell>
          <cell r="AQ4229" t="str">
            <v>WI</v>
          </cell>
          <cell r="AR4229" t="str">
            <v>Wisconsin Electric Power Company</v>
          </cell>
          <cell r="AS4229" t="str">
            <v>WEC</v>
          </cell>
          <cell r="AT4229" t="str">
            <v>Electric</v>
          </cell>
          <cell r="AU4229">
            <v>29091</v>
          </cell>
          <cell r="AV4229">
            <v>71800</v>
          </cell>
          <cell r="AW4229" t="str">
            <v>NA</v>
          </cell>
          <cell r="AX4229">
            <v>13.25</v>
          </cell>
          <cell r="AY4229" t="str">
            <v>NA</v>
          </cell>
          <cell r="AZ4229" t="str">
            <v>NA</v>
          </cell>
          <cell r="BA4229">
            <v>29503</v>
          </cell>
          <cell r="BB4229">
            <v>71000</v>
          </cell>
          <cell r="BC4229" t="str">
            <v>NA</v>
          </cell>
          <cell r="BD4229">
            <v>13.25</v>
          </cell>
          <cell r="BE4229">
            <v>38.43</v>
          </cell>
          <cell r="BF4229">
            <v>29586</v>
          </cell>
          <cell r="BG4229" t="str">
            <v>NA</v>
          </cell>
          <cell r="BH4229" t="str">
            <v>Average</v>
          </cell>
          <cell r="BI4229" t="str">
            <v>Vertically Integrated</v>
          </cell>
          <cell r="BJ4229" t="str">
            <v>Fully Litigated</v>
          </cell>
          <cell r="BK4229" t="str">
            <v>No</v>
          </cell>
          <cell r="BL4229" t="str">
            <v>Yes</v>
          </cell>
        </row>
        <row r="4230">
          <cell r="AE4230">
            <v>396</v>
          </cell>
          <cell r="AF4230">
            <v>0</v>
          </cell>
          <cell r="AG4230">
            <v>1</v>
          </cell>
          <cell r="AH4230">
            <v>1</v>
          </cell>
          <cell r="AI4230">
            <v>1</v>
          </cell>
          <cell r="AJ4230">
            <v>0</v>
          </cell>
          <cell r="AL4230">
            <v>57</v>
          </cell>
          <cell r="AM4230">
            <v>231</v>
          </cell>
          <cell r="AO4230" t="str">
            <v>D-6630-ER-12</v>
          </cell>
          <cell r="AP4230">
            <v>1970</v>
          </cell>
          <cell r="AQ4230" t="str">
            <v>WI</v>
          </cell>
          <cell r="AR4230" t="str">
            <v>Wisconsin Electric Power Company</v>
          </cell>
          <cell r="AS4230" t="str">
            <v>WEC</v>
          </cell>
          <cell r="AT4230" t="str">
            <v>Electric</v>
          </cell>
          <cell r="AU4230">
            <v>29487</v>
          </cell>
          <cell r="AV4230">
            <v>151500</v>
          </cell>
          <cell r="AW4230" t="str">
            <v>NA</v>
          </cell>
          <cell r="AX4230">
            <v>16</v>
          </cell>
          <cell r="AY4230">
            <v>37.26</v>
          </cell>
          <cell r="AZ4230" t="str">
            <v>NA</v>
          </cell>
          <cell r="BA4230">
            <v>29839</v>
          </cell>
          <cell r="BB4230">
            <v>129400</v>
          </cell>
          <cell r="BC4230" t="str">
            <v>NA</v>
          </cell>
          <cell r="BD4230">
            <v>14.5</v>
          </cell>
          <cell r="BE4230">
            <v>37.18</v>
          </cell>
          <cell r="BF4230">
            <v>29951</v>
          </cell>
          <cell r="BG4230" t="str">
            <v>NA</v>
          </cell>
          <cell r="BH4230" t="str">
            <v>Average</v>
          </cell>
          <cell r="BI4230" t="str">
            <v>Vertically Integrated</v>
          </cell>
          <cell r="BJ4230" t="str">
            <v>Fully Litigated</v>
          </cell>
          <cell r="BK4230" t="str">
            <v>No</v>
          </cell>
          <cell r="BL4230" t="str">
            <v>Yes</v>
          </cell>
        </row>
        <row r="4231">
          <cell r="AE4231">
            <v>396</v>
          </cell>
          <cell r="AF4231">
            <v>0</v>
          </cell>
          <cell r="AG4231">
            <v>1</v>
          </cell>
          <cell r="AH4231">
            <v>1</v>
          </cell>
          <cell r="AI4231">
            <v>1</v>
          </cell>
          <cell r="AJ4231">
            <v>0</v>
          </cell>
          <cell r="AL4231">
            <v>57</v>
          </cell>
          <cell r="AM4231">
            <v>231</v>
          </cell>
          <cell r="AO4231" t="str">
            <v>D-6630-ER-14</v>
          </cell>
          <cell r="AP4231">
            <v>1971</v>
          </cell>
          <cell r="AQ4231" t="str">
            <v>WI</v>
          </cell>
          <cell r="AR4231" t="str">
            <v>Wisconsin Electric Power Company</v>
          </cell>
          <cell r="AS4231" t="str">
            <v>WEC</v>
          </cell>
          <cell r="AT4231" t="str">
            <v>Electric</v>
          </cell>
          <cell r="AU4231">
            <v>29712</v>
          </cell>
          <cell r="AV4231">
            <v>92500</v>
          </cell>
          <cell r="AW4231" t="str">
            <v>NA</v>
          </cell>
          <cell r="AX4231">
            <v>16</v>
          </cell>
          <cell r="AY4231">
            <v>41.5</v>
          </cell>
          <cell r="AZ4231" t="str">
            <v>NA</v>
          </cell>
          <cell r="BA4231">
            <v>29964</v>
          </cell>
          <cell r="BB4231">
            <v>63100</v>
          </cell>
          <cell r="BC4231">
            <v>13.16</v>
          </cell>
          <cell r="BD4231">
            <v>14.75</v>
          </cell>
          <cell r="BE4231">
            <v>41.43</v>
          </cell>
          <cell r="BF4231">
            <v>30316</v>
          </cell>
          <cell r="BG4231">
            <v>1311200</v>
          </cell>
          <cell r="BH4231" t="str">
            <v>Average</v>
          </cell>
          <cell r="BI4231" t="str">
            <v>Vertically Integrated</v>
          </cell>
          <cell r="BJ4231" t="str">
            <v>Fully Litigated</v>
          </cell>
          <cell r="BK4231" t="str">
            <v>No</v>
          </cell>
          <cell r="BL4231" t="str">
            <v>No</v>
          </cell>
        </row>
        <row r="4232">
          <cell r="AE4232">
            <v>396</v>
          </cell>
          <cell r="AF4232">
            <v>0</v>
          </cell>
          <cell r="AG4232">
            <v>1</v>
          </cell>
          <cell r="AH4232">
            <v>1</v>
          </cell>
          <cell r="AI4232">
            <v>1</v>
          </cell>
          <cell r="AJ4232">
            <v>0</v>
          </cell>
          <cell r="AL4232">
            <v>57</v>
          </cell>
          <cell r="AM4232">
            <v>231</v>
          </cell>
          <cell r="AO4232" t="str">
            <v>D-6630-ER-16</v>
          </cell>
          <cell r="AP4232">
            <v>1972</v>
          </cell>
          <cell r="AQ4232" t="str">
            <v>WI</v>
          </cell>
          <cell r="AR4232" t="str">
            <v>Wisconsin Electric Power Company</v>
          </cell>
          <cell r="AS4232" t="str">
            <v>WEC</v>
          </cell>
          <cell r="AT4232" t="str">
            <v>Electric</v>
          </cell>
          <cell r="AU4232">
            <v>29950</v>
          </cell>
          <cell r="AV4232">
            <v>64000</v>
          </cell>
          <cell r="AW4232">
            <v>13.54</v>
          </cell>
          <cell r="AX4232">
            <v>16</v>
          </cell>
          <cell r="AY4232">
            <v>44.09</v>
          </cell>
          <cell r="AZ4232">
            <v>1360800</v>
          </cell>
          <cell r="BA4232">
            <v>30306</v>
          </cell>
          <cell r="BB4232">
            <v>30200</v>
          </cell>
          <cell r="BC4232">
            <v>12.6</v>
          </cell>
          <cell r="BD4232">
            <v>14.75</v>
          </cell>
          <cell r="BE4232">
            <v>44.17</v>
          </cell>
          <cell r="BF4232">
            <v>30681</v>
          </cell>
          <cell r="BG4232">
            <v>1355900</v>
          </cell>
          <cell r="BH4232" t="str">
            <v>Average</v>
          </cell>
          <cell r="BI4232" t="str">
            <v>Vertically Integrated</v>
          </cell>
          <cell r="BJ4232" t="str">
            <v>Fully Litigated</v>
          </cell>
          <cell r="BK4232" t="str">
            <v>No</v>
          </cell>
          <cell r="BL4232" t="str">
            <v>No</v>
          </cell>
        </row>
        <row r="4233">
          <cell r="AE4233">
            <v>396</v>
          </cell>
          <cell r="AF4233">
            <v>0</v>
          </cell>
          <cell r="AG4233">
            <v>1</v>
          </cell>
          <cell r="AH4233">
            <v>1</v>
          </cell>
          <cell r="AI4233">
            <v>1</v>
          </cell>
          <cell r="AJ4233">
            <v>0</v>
          </cell>
          <cell r="AL4233">
            <v>57</v>
          </cell>
          <cell r="AM4233">
            <v>231</v>
          </cell>
          <cell r="AO4233" t="str">
            <v>D-6630-ER-18</v>
          </cell>
          <cell r="AP4233">
            <v>1973</v>
          </cell>
          <cell r="AQ4233" t="str">
            <v>WI</v>
          </cell>
          <cell r="AR4233" t="str">
            <v>Wisconsin Electric Power Company</v>
          </cell>
          <cell r="AS4233" t="str">
            <v>WEC</v>
          </cell>
          <cell r="AT4233" t="str">
            <v>Electric</v>
          </cell>
          <cell r="AU4233">
            <v>30348</v>
          </cell>
          <cell r="AV4233">
            <v>-19900</v>
          </cell>
          <cell r="AW4233">
            <v>13.06</v>
          </cell>
          <cell r="AX4233">
            <v>14.75</v>
          </cell>
          <cell r="AY4233">
            <v>48.78</v>
          </cell>
          <cell r="AZ4233" t="str">
            <v>NA</v>
          </cell>
          <cell r="BA4233">
            <v>30672</v>
          </cell>
          <cell r="BB4233">
            <v>-21500</v>
          </cell>
          <cell r="BC4233">
            <v>13.06</v>
          </cell>
          <cell r="BD4233">
            <v>14.75</v>
          </cell>
          <cell r="BE4233">
            <v>48.21</v>
          </cell>
          <cell r="BF4233">
            <v>31047</v>
          </cell>
          <cell r="BG4233" t="str">
            <v>NA</v>
          </cell>
          <cell r="BH4233" t="str">
            <v>Average</v>
          </cell>
          <cell r="BI4233" t="str">
            <v>Vertically Integrated</v>
          </cell>
          <cell r="BJ4233" t="str">
            <v>Fully Litigated</v>
          </cell>
          <cell r="BK4233" t="str">
            <v>No</v>
          </cell>
          <cell r="BL4233" t="str">
            <v>No</v>
          </cell>
        </row>
        <row r="4234">
          <cell r="AE4234">
            <v>396</v>
          </cell>
          <cell r="AF4234">
            <v>0</v>
          </cell>
          <cell r="AG4234">
            <v>1</v>
          </cell>
          <cell r="AH4234">
            <v>1</v>
          </cell>
          <cell r="AI4234">
            <v>1</v>
          </cell>
          <cell r="AJ4234">
            <v>0</v>
          </cell>
          <cell r="AL4234">
            <v>57</v>
          </cell>
          <cell r="AM4234">
            <v>231</v>
          </cell>
          <cell r="AO4234" t="str">
            <v>D-6630-ER-19</v>
          </cell>
          <cell r="AP4234">
            <v>1974</v>
          </cell>
          <cell r="AQ4234" t="str">
            <v>WI</v>
          </cell>
          <cell r="AR4234" t="str">
            <v>Wisconsin Electric Power Company</v>
          </cell>
          <cell r="AS4234" t="str">
            <v>WEC</v>
          </cell>
          <cell r="AT4234" t="str">
            <v>Electric</v>
          </cell>
          <cell r="AU4234">
            <v>30715</v>
          </cell>
          <cell r="AV4234">
            <v>-15000</v>
          </cell>
          <cell r="AW4234" t="str">
            <v>NA</v>
          </cell>
          <cell r="AX4234">
            <v>14.75</v>
          </cell>
          <cell r="AY4234">
            <v>49.79</v>
          </cell>
          <cell r="AZ4234" t="str">
            <v>NA</v>
          </cell>
          <cell r="BA4234">
            <v>31050</v>
          </cell>
          <cell r="BB4234">
            <v>-26500</v>
          </cell>
          <cell r="BC4234">
            <v>12.43</v>
          </cell>
          <cell r="BD4234">
            <v>14.75</v>
          </cell>
          <cell r="BE4234">
            <v>50.54</v>
          </cell>
          <cell r="BF4234">
            <v>31412</v>
          </cell>
          <cell r="BG4234">
            <v>1376000</v>
          </cell>
          <cell r="BH4234" t="str">
            <v>Average</v>
          </cell>
          <cell r="BI4234" t="str">
            <v>Vertically Integrated</v>
          </cell>
          <cell r="BJ4234" t="str">
            <v>Fully Litigated</v>
          </cell>
          <cell r="BK4234" t="str">
            <v>No</v>
          </cell>
          <cell r="BL4234" t="str">
            <v>No</v>
          </cell>
        </row>
        <row r="4235">
          <cell r="AE4235">
            <v>396</v>
          </cell>
          <cell r="AF4235">
            <v>0</v>
          </cell>
          <cell r="AG4235">
            <v>1</v>
          </cell>
          <cell r="AH4235">
            <v>1</v>
          </cell>
          <cell r="AI4235">
            <v>1</v>
          </cell>
          <cell r="AJ4235">
            <v>0</v>
          </cell>
          <cell r="AL4235">
            <v>57</v>
          </cell>
          <cell r="AM4235">
            <v>231</v>
          </cell>
          <cell r="AO4235" t="str">
            <v>D-6630-ER-100</v>
          </cell>
          <cell r="AP4235">
            <v>1975</v>
          </cell>
          <cell r="AQ4235" t="str">
            <v>WI</v>
          </cell>
          <cell r="AR4235" t="str">
            <v>Wisconsin Electric Power Company</v>
          </cell>
          <cell r="AS4235" t="str">
            <v>WEC</v>
          </cell>
          <cell r="AT4235" t="str">
            <v>Electric</v>
          </cell>
          <cell r="AU4235">
            <v>31107</v>
          </cell>
          <cell r="AV4235">
            <v>69900</v>
          </cell>
          <cell r="AW4235">
            <v>12.16</v>
          </cell>
          <cell r="AX4235">
            <v>14.75</v>
          </cell>
          <cell r="AY4235">
            <v>52.78</v>
          </cell>
          <cell r="AZ4235">
            <v>1633100</v>
          </cell>
          <cell r="BA4235">
            <v>31401</v>
          </cell>
          <cell r="BB4235">
            <v>33700</v>
          </cell>
          <cell r="BC4235">
            <v>11.82</v>
          </cell>
          <cell r="BD4235">
            <v>14.5</v>
          </cell>
          <cell r="BE4235">
            <v>52.37</v>
          </cell>
          <cell r="BF4235">
            <v>31777</v>
          </cell>
          <cell r="BG4235">
            <v>1587900</v>
          </cell>
          <cell r="BH4235" t="str">
            <v>Average</v>
          </cell>
          <cell r="BI4235" t="str">
            <v>Vertically Integrated</v>
          </cell>
          <cell r="BJ4235" t="str">
            <v>Fully Litigated</v>
          </cell>
          <cell r="BK4235" t="str">
            <v>No</v>
          </cell>
          <cell r="BL4235" t="str">
            <v>No</v>
          </cell>
        </row>
        <row r="4236">
          <cell r="AE4236">
            <v>396</v>
          </cell>
          <cell r="AF4236">
            <v>0</v>
          </cell>
          <cell r="AG4236">
            <v>1</v>
          </cell>
          <cell r="AH4236">
            <v>1</v>
          </cell>
          <cell r="AI4236">
            <v>1</v>
          </cell>
          <cell r="AJ4236">
            <v>0</v>
          </cell>
          <cell r="AL4236">
            <v>57</v>
          </cell>
          <cell r="AM4236">
            <v>231</v>
          </cell>
          <cell r="AO4236" t="str">
            <v>D-6630-UR-100</v>
          </cell>
          <cell r="AP4236">
            <v>1976</v>
          </cell>
          <cell r="AQ4236" t="str">
            <v>WI</v>
          </cell>
          <cell r="AR4236" t="str">
            <v>Wisconsin Electric Power Company</v>
          </cell>
          <cell r="AS4236" t="str">
            <v>WEC</v>
          </cell>
          <cell r="AT4236" t="str">
            <v>Electric</v>
          </cell>
          <cell r="AU4236">
            <v>31474</v>
          </cell>
          <cell r="AV4236">
            <v>41200</v>
          </cell>
          <cell r="AW4236">
            <v>12.17</v>
          </cell>
          <cell r="AX4236">
            <v>14.5</v>
          </cell>
          <cell r="AY4236">
            <v>53.48</v>
          </cell>
          <cell r="AZ4236">
            <v>1759000</v>
          </cell>
          <cell r="BA4236">
            <v>31776</v>
          </cell>
          <cell r="BB4236">
            <v>-28800</v>
          </cell>
          <cell r="BC4236">
            <v>11.55</v>
          </cell>
          <cell r="BD4236">
            <v>13</v>
          </cell>
          <cell r="BE4236">
            <v>53</v>
          </cell>
          <cell r="BF4236">
            <v>32142</v>
          </cell>
          <cell r="BG4236">
            <v>1582500</v>
          </cell>
          <cell r="BH4236" t="str">
            <v>Average</v>
          </cell>
          <cell r="BI4236" t="str">
            <v>Vertically Integrated</v>
          </cell>
          <cell r="BJ4236" t="str">
            <v>Fully Litigated</v>
          </cell>
          <cell r="BK4236" t="str">
            <v>No</v>
          </cell>
          <cell r="BL4236" t="str">
            <v>No</v>
          </cell>
        </row>
        <row r="4237">
          <cell r="AE4237">
            <v>396</v>
          </cell>
          <cell r="AF4237">
            <v>0</v>
          </cell>
          <cell r="AG4237">
            <v>1</v>
          </cell>
          <cell r="AH4237">
            <v>1</v>
          </cell>
          <cell r="AI4237">
            <v>1</v>
          </cell>
          <cell r="AJ4237">
            <v>0</v>
          </cell>
          <cell r="AL4237">
            <v>57</v>
          </cell>
          <cell r="AM4237">
            <v>231</v>
          </cell>
          <cell r="AO4237" t="str">
            <v>D-6630-UR-101-E</v>
          </cell>
          <cell r="AP4237">
            <v>1977</v>
          </cell>
          <cell r="AQ4237" t="str">
            <v>WI</v>
          </cell>
          <cell r="AR4237" t="str">
            <v>Wisconsin Electric Power Company</v>
          </cell>
          <cell r="AS4237" t="str">
            <v>WEC</v>
          </cell>
          <cell r="AT4237" t="str">
            <v>Electric</v>
          </cell>
          <cell r="AU4237">
            <v>31898</v>
          </cell>
          <cell r="AV4237">
            <v>33100</v>
          </cell>
          <cell r="AW4237">
            <v>11.58</v>
          </cell>
          <cell r="AX4237">
            <v>14</v>
          </cell>
          <cell r="AY4237">
            <v>50.52</v>
          </cell>
          <cell r="AZ4237">
            <v>1693800</v>
          </cell>
          <cell r="BA4237">
            <v>32133</v>
          </cell>
          <cell r="BB4237">
            <v>8700</v>
          </cell>
          <cell r="BC4237">
            <v>11.69</v>
          </cell>
          <cell r="BD4237">
            <v>13</v>
          </cell>
          <cell r="BE4237">
            <v>51.68</v>
          </cell>
          <cell r="BF4237">
            <v>32508</v>
          </cell>
          <cell r="BG4237">
            <v>1707300</v>
          </cell>
          <cell r="BH4237" t="str">
            <v>Average</v>
          </cell>
          <cell r="BI4237" t="str">
            <v>Vertically Integrated</v>
          </cell>
          <cell r="BJ4237" t="str">
            <v>Settled</v>
          </cell>
          <cell r="BK4237" t="str">
            <v>No</v>
          </cell>
          <cell r="BL4237" t="str">
            <v>No</v>
          </cell>
        </row>
        <row r="4238">
          <cell r="AE4238">
            <v>396</v>
          </cell>
          <cell r="AF4238">
            <v>0</v>
          </cell>
          <cell r="AG4238">
            <v>1</v>
          </cell>
          <cell r="AH4238">
            <v>1</v>
          </cell>
          <cell r="AI4238">
            <v>1</v>
          </cell>
          <cell r="AJ4238">
            <v>0</v>
          </cell>
          <cell r="AL4238">
            <v>57</v>
          </cell>
          <cell r="AM4238">
            <v>231</v>
          </cell>
          <cell r="AO4238" t="str">
            <v>D-6630-UR-102</v>
          </cell>
          <cell r="AP4238">
            <v>1978</v>
          </cell>
          <cell r="AQ4238" t="str">
            <v>WI</v>
          </cell>
          <cell r="AR4238" t="str">
            <v>Wisconsin Electric Power Company</v>
          </cell>
          <cell r="AS4238" t="str">
            <v>WEC</v>
          </cell>
          <cell r="AT4238" t="str">
            <v>Electric</v>
          </cell>
          <cell r="AU4238">
            <v>32265</v>
          </cell>
          <cell r="AV4238">
            <v>-11000</v>
          </cell>
          <cell r="AW4238">
            <v>11.61</v>
          </cell>
          <cell r="AX4238">
            <v>13.5</v>
          </cell>
          <cell r="AY4238">
            <v>53.68</v>
          </cell>
          <cell r="AZ4238">
            <v>1725000</v>
          </cell>
          <cell r="BA4238">
            <v>32505</v>
          </cell>
          <cell r="BB4238">
            <v>-28800</v>
          </cell>
          <cell r="BC4238">
            <v>11.78</v>
          </cell>
          <cell r="BD4238">
            <v>13.1</v>
          </cell>
          <cell r="BE4238">
            <v>53.55</v>
          </cell>
          <cell r="BF4238">
            <v>32873</v>
          </cell>
          <cell r="BG4238">
            <v>1676400</v>
          </cell>
          <cell r="BH4238" t="str">
            <v>Average</v>
          </cell>
          <cell r="BI4238" t="str">
            <v>Vertically Integrated</v>
          </cell>
          <cell r="BJ4238" t="str">
            <v>Fully Litigated</v>
          </cell>
          <cell r="BK4238" t="str">
            <v>No</v>
          </cell>
          <cell r="BL4238" t="str">
            <v>No</v>
          </cell>
        </row>
        <row r="4239">
          <cell r="AE4239">
            <v>396</v>
          </cell>
          <cell r="AF4239">
            <v>0</v>
          </cell>
          <cell r="AG4239">
            <v>1</v>
          </cell>
          <cell r="AH4239">
            <v>1</v>
          </cell>
          <cell r="AI4239">
            <v>1</v>
          </cell>
          <cell r="AJ4239">
            <v>0</v>
          </cell>
          <cell r="AL4239">
            <v>57</v>
          </cell>
          <cell r="AM4239">
            <v>231</v>
          </cell>
          <cell r="AO4239" t="str">
            <v>D-6680-UR-5</v>
          </cell>
          <cell r="AP4239">
            <v>1979</v>
          </cell>
          <cell r="AQ4239" t="str">
            <v>WI</v>
          </cell>
          <cell r="AR4239" t="str">
            <v>Wisconsin Power and Light Company</v>
          </cell>
          <cell r="AS4239" t="str">
            <v>LNT</v>
          </cell>
          <cell r="AT4239" t="str">
            <v>Electric</v>
          </cell>
          <cell r="AU4239">
            <v>28314</v>
          </cell>
          <cell r="AV4239">
            <v>26800</v>
          </cell>
          <cell r="AW4239" t="str">
            <v>NA</v>
          </cell>
          <cell r="AX4239">
            <v>14.5</v>
          </cell>
          <cell r="AY4239">
            <v>38.1</v>
          </cell>
          <cell r="AZ4239" t="str">
            <v>NA</v>
          </cell>
          <cell r="BA4239">
            <v>29270</v>
          </cell>
          <cell r="BB4239">
            <v>21800</v>
          </cell>
          <cell r="BC4239" t="str">
            <v>NA</v>
          </cell>
          <cell r="BD4239">
            <v>13.5</v>
          </cell>
          <cell r="BE4239">
            <v>36.9</v>
          </cell>
          <cell r="BF4239">
            <v>28855</v>
          </cell>
          <cell r="BG4239" t="str">
            <v>NA</v>
          </cell>
          <cell r="BH4239" t="str">
            <v>Average</v>
          </cell>
          <cell r="BI4239" t="str">
            <v>Vertically Integrated</v>
          </cell>
          <cell r="BJ4239" t="str">
            <v>Fully Litigated</v>
          </cell>
          <cell r="BK4239" t="str">
            <v>No</v>
          </cell>
          <cell r="BL4239" t="str">
            <v>Yes</v>
          </cell>
        </row>
        <row r="4240">
          <cell r="AE4240">
            <v>396</v>
          </cell>
          <cell r="AF4240">
            <v>0</v>
          </cell>
          <cell r="AG4240">
            <v>1</v>
          </cell>
          <cell r="AH4240">
            <v>1</v>
          </cell>
          <cell r="AI4240">
            <v>1</v>
          </cell>
          <cell r="AJ4240">
            <v>1</v>
          </cell>
          <cell r="AL4240">
            <v>57</v>
          </cell>
          <cell r="AM4240">
            <v>231</v>
          </cell>
          <cell r="AO4240" t="str">
            <v>D-6680-UR-11-G</v>
          </cell>
          <cell r="AP4240">
            <v>1981</v>
          </cell>
          <cell r="AQ4240" t="str">
            <v>WI</v>
          </cell>
          <cell r="AR4240" t="str">
            <v>Wisconsin Power and Light Company</v>
          </cell>
          <cell r="AS4240" t="str">
            <v>LNT</v>
          </cell>
          <cell r="AT4240" t="str">
            <v>Natural Gas</v>
          </cell>
          <cell r="AU4240">
            <v>29017</v>
          </cell>
          <cell r="AV4240">
            <v>4700</v>
          </cell>
          <cell r="AW4240" t="str">
            <v>NA</v>
          </cell>
          <cell r="AX4240">
            <v>16</v>
          </cell>
          <cell r="AY4240">
            <v>40.42</v>
          </cell>
          <cell r="AZ4240" t="str">
            <v>NA</v>
          </cell>
          <cell r="BA4240">
            <v>29762</v>
          </cell>
          <cell r="BB4240">
            <v>4300</v>
          </cell>
          <cell r="BC4240" t="str">
            <v>NA</v>
          </cell>
          <cell r="BD4240">
            <v>14.75</v>
          </cell>
          <cell r="BE4240">
            <v>39.4</v>
          </cell>
          <cell r="BF4240">
            <v>29951</v>
          </cell>
          <cell r="BG4240" t="str">
            <v>NA</v>
          </cell>
          <cell r="BH4240" t="str">
            <v>Average</v>
          </cell>
          <cell r="BI4240" t="str">
            <v>Distribution</v>
          </cell>
          <cell r="BJ4240" t="str">
            <v>Fully Litigated</v>
          </cell>
          <cell r="BK4240" t="str">
            <v>No</v>
          </cell>
          <cell r="BL4240" t="str">
            <v>Yes</v>
          </cell>
        </row>
        <row r="4241">
          <cell r="AE4241">
            <v>396</v>
          </cell>
          <cell r="AF4241">
            <v>0</v>
          </cell>
          <cell r="AG4241">
            <v>1</v>
          </cell>
          <cell r="AH4241">
            <v>1</v>
          </cell>
          <cell r="AI4241">
            <v>1</v>
          </cell>
          <cell r="AJ4241">
            <v>0</v>
          </cell>
          <cell r="AL4241">
            <v>57</v>
          </cell>
          <cell r="AM4241">
            <v>231</v>
          </cell>
          <cell r="AO4241" t="str">
            <v>D-6680-UR-13-E</v>
          </cell>
          <cell r="AP4241">
            <v>1982</v>
          </cell>
          <cell r="AQ4241" t="str">
            <v>WI</v>
          </cell>
          <cell r="AR4241" t="str">
            <v>Wisconsin Power and Light Company</v>
          </cell>
          <cell r="AS4241" t="str">
            <v>LNT</v>
          </cell>
          <cell r="AT4241" t="str">
            <v>Electric</v>
          </cell>
          <cell r="AU4241">
            <v>30326</v>
          </cell>
          <cell r="AV4241">
            <v>7600</v>
          </cell>
          <cell r="AW4241">
            <v>13.13</v>
          </cell>
          <cell r="AX4241">
            <v>14.75</v>
          </cell>
          <cell r="AY4241">
            <v>44.7</v>
          </cell>
          <cell r="AZ4241" t="str">
            <v>NA</v>
          </cell>
          <cell r="BA4241">
            <v>30559</v>
          </cell>
          <cell r="BB4241">
            <v>5700</v>
          </cell>
          <cell r="BC4241">
            <v>12.94</v>
          </cell>
          <cell r="BD4241">
            <v>14.75</v>
          </cell>
          <cell r="BE4241">
            <v>45.5</v>
          </cell>
          <cell r="BF4241">
            <v>30863</v>
          </cell>
          <cell r="BG4241">
            <v>574600</v>
          </cell>
          <cell r="BH4241" t="str">
            <v>Average</v>
          </cell>
          <cell r="BI4241" t="str">
            <v>Vertically Integrated</v>
          </cell>
          <cell r="BJ4241" t="str">
            <v>Fully Litigated</v>
          </cell>
          <cell r="BK4241" t="str">
            <v>No</v>
          </cell>
          <cell r="BL4241" t="str">
            <v>No</v>
          </cell>
        </row>
        <row r="4242">
          <cell r="AE4242">
            <v>396</v>
          </cell>
          <cell r="AF4242">
            <v>0</v>
          </cell>
          <cell r="AG4242">
            <v>1</v>
          </cell>
          <cell r="AH4242">
            <v>1</v>
          </cell>
          <cell r="AI4242">
            <v>1</v>
          </cell>
          <cell r="AJ4242">
            <v>1</v>
          </cell>
          <cell r="AL4242">
            <v>57</v>
          </cell>
          <cell r="AM4242">
            <v>231</v>
          </cell>
          <cell r="AO4242" t="str">
            <v>D-6680-UR-13-G</v>
          </cell>
          <cell r="AP4242">
            <v>1983</v>
          </cell>
          <cell r="AQ4242" t="str">
            <v>WI</v>
          </cell>
          <cell r="AR4242" t="str">
            <v>Wisconsin Power and Light Company</v>
          </cell>
          <cell r="AS4242" t="str">
            <v>LNT</v>
          </cell>
          <cell r="AT4242" t="str">
            <v>Natural Gas</v>
          </cell>
          <cell r="AU4242">
            <v>30326</v>
          </cell>
          <cell r="AV4242">
            <v>3500</v>
          </cell>
          <cell r="AW4242">
            <v>10.89</v>
          </cell>
          <cell r="AX4242">
            <v>14.75</v>
          </cell>
          <cell r="AY4242">
            <v>44.7</v>
          </cell>
          <cell r="AZ4242" t="str">
            <v>NA</v>
          </cell>
          <cell r="BA4242">
            <v>30559</v>
          </cell>
          <cell r="BB4242">
            <v>2100</v>
          </cell>
          <cell r="BC4242">
            <v>10.89</v>
          </cell>
          <cell r="BD4242">
            <v>14.75</v>
          </cell>
          <cell r="BE4242">
            <v>45.5</v>
          </cell>
          <cell r="BF4242">
            <v>30863</v>
          </cell>
          <cell r="BG4242" t="str">
            <v>NA</v>
          </cell>
          <cell r="BH4242" t="str">
            <v>Average</v>
          </cell>
          <cell r="BI4242" t="str">
            <v>Distribution</v>
          </cell>
          <cell r="BJ4242" t="str">
            <v>Fully Litigated</v>
          </cell>
          <cell r="BK4242" t="str">
            <v>No</v>
          </cell>
          <cell r="BL4242" t="str">
            <v>No</v>
          </cell>
        </row>
        <row r="4243">
          <cell r="AE4243">
            <v>396</v>
          </cell>
          <cell r="AF4243">
            <v>0</v>
          </cell>
          <cell r="AG4243">
            <v>1</v>
          </cell>
          <cell r="AH4243">
            <v>1</v>
          </cell>
          <cell r="AI4243">
            <v>1</v>
          </cell>
          <cell r="AJ4243">
            <v>0</v>
          </cell>
          <cell r="AL4243">
            <v>57</v>
          </cell>
          <cell r="AM4243">
            <v>231</v>
          </cell>
          <cell r="AO4243" t="str">
            <v>D-6680-UR-14-E</v>
          </cell>
          <cell r="AP4243">
            <v>1984</v>
          </cell>
          <cell r="AQ4243" t="str">
            <v>WI</v>
          </cell>
          <cell r="AR4243" t="str">
            <v>Wisconsin Power and Light Company</v>
          </cell>
          <cell r="AS4243" t="str">
            <v>LNT</v>
          </cell>
          <cell r="AT4243" t="str">
            <v>Electric</v>
          </cell>
          <cell r="AU4243">
            <v>30680</v>
          </cell>
          <cell r="AV4243">
            <v>10500</v>
          </cell>
          <cell r="AW4243">
            <v>12.89</v>
          </cell>
          <cell r="AX4243">
            <v>14.75</v>
          </cell>
          <cell r="AY4243">
            <v>44.99</v>
          </cell>
          <cell r="AZ4243">
            <v>500700</v>
          </cell>
          <cell r="BA4243">
            <v>30964</v>
          </cell>
          <cell r="BB4243">
            <v>-14400</v>
          </cell>
          <cell r="BC4243">
            <v>11.33</v>
          </cell>
          <cell r="BD4243">
            <v>14.75</v>
          </cell>
          <cell r="BE4243">
            <v>45.27</v>
          </cell>
          <cell r="BF4243">
            <v>31228</v>
          </cell>
          <cell r="BG4243">
            <v>490700</v>
          </cell>
          <cell r="BH4243" t="str">
            <v>Average</v>
          </cell>
          <cell r="BI4243" t="str">
            <v>Vertically Integrated</v>
          </cell>
          <cell r="BJ4243" t="str">
            <v>Fully Litigated</v>
          </cell>
          <cell r="BK4243" t="str">
            <v>No</v>
          </cell>
          <cell r="BL4243" t="str">
            <v>No</v>
          </cell>
        </row>
        <row r="4244">
          <cell r="AE4244">
            <v>396</v>
          </cell>
          <cell r="AF4244">
            <v>0</v>
          </cell>
          <cell r="AG4244">
            <v>1</v>
          </cell>
          <cell r="AH4244">
            <v>1</v>
          </cell>
          <cell r="AI4244">
            <v>1</v>
          </cell>
          <cell r="AJ4244">
            <v>1</v>
          </cell>
          <cell r="AL4244">
            <v>57</v>
          </cell>
          <cell r="AM4244">
            <v>231</v>
          </cell>
          <cell r="AO4244" t="str">
            <v>D-6680-UR-14-G</v>
          </cell>
          <cell r="AP4244">
            <v>1985</v>
          </cell>
          <cell r="AQ4244" t="str">
            <v>WI</v>
          </cell>
          <cell r="AR4244" t="str">
            <v>Wisconsin Power and Light Company</v>
          </cell>
          <cell r="AS4244" t="str">
            <v>LNT</v>
          </cell>
          <cell r="AT4244" t="str">
            <v>Natural Gas</v>
          </cell>
          <cell r="AU4244">
            <v>30680</v>
          </cell>
          <cell r="AV4244">
            <v>2600</v>
          </cell>
          <cell r="AW4244">
            <v>11.23</v>
          </cell>
          <cell r="AX4244">
            <v>14.75</v>
          </cell>
          <cell r="AY4244">
            <v>44.99</v>
          </cell>
          <cell r="AZ4244" t="str">
            <v>NA</v>
          </cell>
          <cell r="BA4244">
            <v>30964</v>
          </cell>
          <cell r="BB4244">
            <v>1800</v>
          </cell>
          <cell r="BC4244">
            <v>11.06</v>
          </cell>
          <cell r="BD4244">
            <v>14.75</v>
          </cell>
          <cell r="BE4244">
            <v>45.27</v>
          </cell>
          <cell r="BF4244">
            <v>31228</v>
          </cell>
          <cell r="BG4244" t="str">
            <v>NA</v>
          </cell>
          <cell r="BH4244" t="str">
            <v>Average</v>
          </cell>
          <cell r="BI4244" t="str">
            <v>Distribution</v>
          </cell>
          <cell r="BJ4244" t="str">
            <v>Fully Litigated</v>
          </cell>
          <cell r="BK4244" t="str">
            <v>No</v>
          </cell>
          <cell r="BL4244" t="str">
            <v>No</v>
          </cell>
        </row>
        <row r="4245">
          <cell r="AE4245">
            <v>396</v>
          </cell>
          <cell r="AF4245">
            <v>0</v>
          </cell>
          <cell r="AG4245">
            <v>1</v>
          </cell>
          <cell r="AH4245">
            <v>1</v>
          </cell>
          <cell r="AI4245">
            <v>1</v>
          </cell>
          <cell r="AJ4245">
            <v>0</v>
          </cell>
          <cell r="AL4245">
            <v>57</v>
          </cell>
          <cell r="AM4245">
            <v>231</v>
          </cell>
          <cell r="AO4245" t="str">
            <v>D-6680-UR-100-E</v>
          </cell>
          <cell r="AP4245">
            <v>1986</v>
          </cell>
          <cell r="AQ4245" t="str">
            <v>WI</v>
          </cell>
          <cell r="AR4245" t="str">
            <v>Wisconsin Power and Light Company</v>
          </cell>
          <cell r="AS4245" t="str">
            <v>LNT</v>
          </cell>
          <cell r="AT4245" t="str">
            <v>Electric</v>
          </cell>
          <cell r="AU4245">
            <v>31044</v>
          </cell>
          <cell r="AV4245">
            <v>30200</v>
          </cell>
          <cell r="AW4245">
            <v>11.53</v>
          </cell>
          <cell r="AX4245">
            <v>14.75</v>
          </cell>
          <cell r="AY4245">
            <v>46.7</v>
          </cell>
          <cell r="AZ4245">
            <v>596900</v>
          </cell>
          <cell r="BA4245">
            <v>31288</v>
          </cell>
          <cell r="BB4245">
            <v>17400</v>
          </cell>
          <cell r="BC4245">
            <v>11.46</v>
          </cell>
          <cell r="BD4245">
            <v>14.5</v>
          </cell>
          <cell r="BE4245">
            <v>46.94</v>
          </cell>
          <cell r="BF4245">
            <v>31593</v>
          </cell>
          <cell r="BG4245">
            <v>593700</v>
          </cell>
          <cell r="BH4245" t="str">
            <v>Average</v>
          </cell>
          <cell r="BI4245" t="str">
            <v>Vertically Integrated</v>
          </cell>
          <cell r="BJ4245" t="str">
            <v>Fully Litigated</v>
          </cell>
          <cell r="BK4245" t="str">
            <v>Yes</v>
          </cell>
          <cell r="BL4245" t="str">
            <v>No</v>
          </cell>
        </row>
        <row r="4246">
          <cell r="AE4246">
            <v>396</v>
          </cell>
          <cell r="AF4246">
            <v>0</v>
          </cell>
          <cell r="AG4246">
            <v>1</v>
          </cell>
          <cell r="AH4246">
            <v>1</v>
          </cell>
          <cell r="AI4246">
            <v>1</v>
          </cell>
          <cell r="AJ4246">
            <v>1</v>
          </cell>
          <cell r="AL4246">
            <v>57</v>
          </cell>
          <cell r="AM4246">
            <v>231</v>
          </cell>
          <cell r="AO4246" t="str">
            <v>D-6680-UR-100-G</v>
          </cell>
          <cell r="AP4246">
            <v>1987</v>
          </cell>
          <cell r="AQ4246" t="str">
            <v>WI</v>
          </cell>
          <cell r="AR4246" t="str">
            <v>Wisconsin Power and Light Company</v>
          </cell>
          <cell r="AS4246" t="str">
            <v>LNT</v>
          </cell>
          <cell r="AT4246" t="str">
            <v>Natural Gas</v>
          </cell>
          <cell r="AU4246">
            <v>31044</v>
          </cell>
          <cell r="AV4246">
            <v>1700</v>
          </cell>
          <cell r="AW4246">
            <v>11.51</v>
          </cell>
          <cell r="AX4246">
            <v>14.75</v>
          </cell>
          <cell r="AY4246">
            <v>46.7</v>
          </cell>
          <cell r="AZ4246" t="str">
            <v>NA</v>
          </cell>
          <cell r="BA4246">
            <v>31288</v>
          </cell>
          <cell r="BB4246">
            <v>600</v>
          </cell>
          <cell r="BC4246">
            <v>11.46</v>
          </cell>
          <cell r="BD4246">
            <v>14.5</v>
          </cell>
          <cell r="BE4246">
            <v>46.94</v>
          </cell>
          <cell r="BF4246">
            <v>31593</v>
          </cell>
          <cell r="BG4246" t="str">
            <v>NA</v>
          </cell>
          <cell r="BH4246" t="str">
            <v>Average</v>
          </cell>
          <cell r="BI4246" t="str">
            <v>Distribution</v>
          </cell>
          <cell r="BJ4246" t="str">
            <v>Fully Litigated</v>
          </cell>
          <cell r="BK4246" t="str">
            <v>No</v>
          </cell>
          <cell r="BL4246" t="str">
            <v>No</v>
          </cell>
        </row>
        <row r="4247">
          <cell r="AE4247">
            <v>396</v>
          </cell>
          <cell r="AF4247">
            <v>0</v>
          </cell>
          <cell r="AG4247">
            <v>1</v>
          </cell>
          <cell r="AH4247">
            <v>1</v>
          </cell>
          <cell r="AI4247">
            <v>1</v>
          </cell>
          <cell r="AJ4247">
            <v>0</v>
          </cell>
          <cell r="AL4247">
            <v>57</v>
          </cell>
          <cell r="AM4247">
            <v>231</v>
          </cell>
          <cell r="AO4247" t="str">
            <v>D-6680-UR-101-E</v>
          </cell>
          <cell r="AP4247">
            <v>1988</v>
          </cell>
          <cell r="AQ4247" t="str">
            <v>WI</v>
          </cell>
          <cell r="AR4247" t="str">
            <v>Wisconsin Power and Light Company</v>
          </cell>
          <cell r="AS4247" t="str">
            <v>LNT</v>
          </cell>
          <cell r="AT4247" t="str">
            <v>Electric</v>
          </cell>
          <cell r="AU4247">
            <v>31411</v>
          </cell>
          <cell r="AV4247">
            <v>12700</v>
          </cell>
          <cell r="AW4247">
            <v>11.26</v>
          </cell>
          <cell r="AX4247">
            <v>14.25</v>
          </cell>
          <cell r="AY4247">
            <v>47.1</v>
          </cell>
          <cell r="AZ4247">
            <v>610900</v>
          </cell>
          <cell r="BA4247">
            <v>31638</v>
          </cell>
          <cell r="BB4247">
            <v>-5400</v>
          </cell>
          <cell r="BC4247">
            <v>10.94</v>
          </cell>
          <cell r="BD4247">
            <v>13.5</v>
          </cell>
          <cell r="BE4247">
            <v>46.78</v>
          </cell>
          <cell r="BF4247">
            <v>31989</v>
          </cell>
          <cell r="BG4247">
            <v>610900</v>
          </cell>
          <cell r="BH4247" t="str">
            <v>Average</v>
          </cell>
          <cell r="BI4247" t="str">
            <v>Vertically Integrated</v>
          </cell>
          <cell r="BJ4247" t="str">
            <v>Fully Litigated</v>
          </cell>
          <cell r="BK4247" t="str">
            <v>No</v>
          </cell>
          <cell r="BL4247" t="str">
            <v>No</v>
          </cell>
        </row>
        <row r="4248">
          <cell r="AE4248">
            <v>396</v>
          </cell>
          <cell r="AF4248">
            <v>0</v>
          </cell>
          <cell r="AG4248">
            <v>1</v>
          </cell>
          <cell r="AH4248">
            <v>1</v>
          </cell>
          <cell r="AI4248">
            <v>1</v>
          </cell>
          <cell r="AJ4248">
            <v>1</v>
          </cell>
          <cell r="AL4248">
            <v>57</v>
          </cell>
          <cell r="AM4248">
            <v>231</v>
          </cell>
          <cell r="AO4248" t="str">
            <v>D-6680-UR-101-G</v>
          </cell>
          <cell r="AP4248">
            <v>1989</v>
          </cell>
          <cell r="AQ4248" t="str">
            <v>WI</v>
          </cell>
          <cell r="AR4248" t="str">
            <v>Wisconsin Power and Light Company</v>
          </cell>
          <cell r="AS4248" t="str">
            <v>LNT</v>
          </cell>
          <cell r="AT4248" t="str">
            <v>Natural Gas</v>
          </cell>
          <cell r="AU4248">
            <v>31411</v>
          </cell>
          <cell r="AV4248">
            <v>200</v>
          </cell>
          <cell r="AW4248">
            <v>11.26</v>
          </cell>
          <cell r="AX4248">
            <v>14.25</v>
          </cell>
          <cell r="AY4248">
            <v>47.1</v>
          </cell>
          <cell r="AZ4248" t="str">
            <v>NA</v>
          </cell>
          <cell r="BA4248">
            <v>31638</v>
          </cell>
          <cell r="BB4248">
            <v>600</v>
          </cell>
          <cell r="BC4248">
            <v>10.94</v>
          </cell>
          <cell r="BD4248">
            <v>13.5</v>
          </cell>
          <cell r="BE4248">
            <v>46.78</v>
          </cell>
          <cell r="BF4248">
            <v>31989</v>
          </cell>
          <cell r="BG4248" t="str">
            <v>NA</v>
          </cell>
          <cell r="BH4248" t="str">
            <v>Average</v>
          </cell>
          <cell r="BI4248" t="str">
            <v>Distribution</v>
          </cell>
          <cell r="BJ4248" t="str">
            <v>Fully Litigated</v>
          </cell>
          <cell r="BK4248" t="str">
            <v>No</v>
          </cell>
          <cell r="BL4248" t="str">
            <v>No</v>
          </cell>
        </row>
        <row r="4249">
          <cell r="AE4249">
            <v>396</v>
          </cell>
          <cell r="AF4249">
            <v>0</v>
          </cell>
          <cell r="AG4249">
            <v>1</v>
          </cell>
          <cell r="AH4249">
            <v>1</v>
          </cell>
          <cell r="AI4249">
            <v>1</v>
          </cell>
          <cell r="AJ4249">
            <v>0</v>
          </cell>
          <cell r="AL4249">
            <v>57</v>
          </cell>
          <cell r="AM4249">
            <v>231</v>
          </cell>
          <cell r="AO4249" t="str">
            <v>D-6680-UR-102-E</v>
          </cell>
          <cell r="AP4249">
            <v>1990</v>
          </cell>
          <cell r="AQ4249" t="str">
            <v>WI</v>
          </cell>
          <cell r="AR4249" t="str">
            <v>Wisconsin Power and Light Company</v>
          </cell>
          <cell r="AS4249" t="str">
            <v>LNT</v>
          </cell>
          <cell r="AT4249" t="str">
            <v>Electric</v>
          </cell>
          <cell r="AU4249">
            <v>31782</v>
          </cell>
          <cell r="AV4249">
            <v>-5200</v>
          </cell>
          <cell r="AW4249">
            <v>10.86</v>
          </cell>
          <cell r="AX4249">
            <v>13.5</v>
          </cell>
          <cell r="AY4249">
            <v>48.82</v>
          </cell>
          <cell r="AZ4249">
            <v>604800</v>
          </cell>
          <cell r="BA4249">
            <v>31867</v>
          </cell>
          <cell r="BB4249">
            <v>-15000</v>
          </cell>
          <cell r="BC4249">
            <v>10.64</v>
          </cell>
          <cell r="BD4249">
            <v>13</v>
          </cell>
          <cell r="BE4249">
            <v>48.85</v>
          </cell>
          <cell r="BF4249">
            <v>32355</v>
          </cell>
          <cell r="BG4249">
            <v>609500</v>
          </cell>
          <cell r="BH4249" t="str">
            <v>Average</v>
          </cell>
          <cell r="BI4249" t="str">
            <v>Vertically Integrated</v>
          </cell>
          <cell r="BJ4249" t="str">
            <v>Settled</v>
          </cell>
          <cell r="BK4249" t="str">
            <v>No</v>
          </cell>
          <cell r="BL4249" t="str">
            <v>No</v>
          </cell>
        </row>
        <row r="4250">
          <cell r="AE4250">
            <v>396</v>
          </cell>
          <cell r="AF4250">
            <v>0</v>
          </cell>
          <cell r="AG4250">
            <v>1</v>
          </cell>
          <cell r="AH4250">
            <v>1</v>
          </cell>
          <cell r="AI4250">
            <v>1</v>
          </cell>
          <cell r="AJ4250">
            <v>1</v>
          </cell>
          <cell r="AL4250">
            <v>57</v>
          </cell>
          <cell r="AM4250">
            <v>231</v>
          </cell>
          <cell r="AO4250" t="str">
            <v>D-6680-UR-102-G</v>
          </cell>
          <cell r="AP4250">
            <v>1991</v>
          </cell>
          <cell r="AQ4250" t="str">
            <v>WI</v>
          </cell>
          <cell r="AR4250" t="str">
            <v>Wisconsin Power and Light Company</v>
          </cell>
          <cell r="AS4250" t="str">
            <v>LNT</v>
          </cell>
          <cell r="AT4250" t="str">
            <v>Natural Gas</v>
          </cell>
          <cell r="AU4250">
            <v>31782</v>
          </cell>
          <cell r="AV4250">
            <v>0</v>
          </cell>
          <cell r="AW4250" t="str">
            <v>NA</v>
          </cell>
          <cell r="AX4250">
            <v>13.5</v>
          </cell>
          <cell r="AY4250">
            <v>48.82</v>
          </cell>
          <cell r="AZ4250" t="str">
            <v>NA</v>
          </cell>
          <cell r="BA4250">
            <v>31867</v>
          </cell>
          <cell r="BB4250">
            <v>-1300</v>
          </cell>
          <cell r="BC4250" t="str">
            <v>NA</v>
          </cell>
          <cell r="BD4250">
            <v>13</v>
          </cell>
          <cell r="BE4250">
            <v>48.85</v>
          </cell>
          <cell r="BF4250">
            <v>32355</v>
          </cell>
          <cell r="BG4250" t="str">
            <v>NA</v>
          </cell>
          <cell r="BH4250" t="str">
            <v>Average</v>
          </cell>
          <cell r="BI4250" t="str">
            <v>Distribution</v>
          </cell>
          <cell r="BJ4250" t="str">
            <v>Settled</v>
          </cell>
          <cell r="BK4250" t="str">
            <v>No</v>
          </cell>
          <cell r="BL4250" t="str">
            <v>No</v>
          </cell>
        </row>
        <row r="4251">
          <cell r="AE4251">
            <v>396</v>
          </cell>
          <cell r="AF4251">
            <v>0</v>
          </cell>
          <cell r="AG4251">
            <v>1</v>
          </cell>
          <cell r="AH4251">
            <v>1</v>
          </cell>
          <cell r="AI4251">
            <v>1</v>
          </cell>
          <cell r="AJ4251">
            <v>0</v>
          </cell>
          <cell r="AL4251">
            <v>57</v>
          </cell>
          <cell r="AM4251">
            <v>231</v>
          </cell>
          <cell r="AO4251" t="str">
            <v>D-6680-UR-103-E</v>
          </cell>
          <cell r="AP4251">
            <v>1992</v>
          </cell>
          <cell r="AQ4251" t="str">
            <v>WI</v>
          </cell>
          <cell r="AR4251" t="str">
            <v>Wisconsin Power and Light Company</v>
          </cell>
          <cell r="AS4251" t="str">
            <v>LNT</v>
          </cell>
          <cell r="AT4251" t="str">
            <v>Electric</v>
          </cell>
          <cell r="AU4251">
            <v>32202</v>
          </cell>
          <cell r="AV4251">
            <v>12000</v>
          </cell>
          <cell r="AW4251">
            <v>10.84</v>
          </cell>
          <cell r="AX4251">
            <v>13.25</v>
          </cell>
          <cell r="AY4251">
            <v>47.23</v>
          </cell>
          <cell r="AZ4251">
            <v>624500</v>
          </cell>
          <cell r="BA4251">
            <v>32429</v>
          </cell>
          <cell r="BB4251">
            <v>4100</v>
          </cell>
          <cell r="BC4251">
            <v>10.34</v>
          </cell>
          <cell r="BD4251">
            <v>13.1</v>
          </cell>
          <cell r="BE4251">
            <v>49.52</v>
          </cell>
          <cell r="BF4251">
            <v>32720</v>
          </cell>
          <cell r="BG4251">
            <v>620600</v>
          </cell>
          <cell r="BH4251" t="str">
            <v>Average</v>
          </cell>
          <cell r="BI4251" t="str">
            <v>Vertically Integrated</v>
          </cell>
          <cell r="BJ4251" t="str">
            <v>Fully Litigated</v>
          </cell>
          <cell r="BK4251" t="str">
            <v>No</v>
          </cell>
          <cell r="BL4251" t="str">
            <v>No</v>
          </cell>
        </row>
        <row r="4252">
          <cell r="AE4252">
            <v>396</v>
          </cell>
          <cell r="AF4252">
            <v>0</v>
          </cell>
          <cell r="AG4252">
            <v>1</v>
          </cell>
          <cell r="AH4252">
            <v>1</v>
          </cell>
          <cell r="AI4252">
            <v>1</v>
          </cell>
          <cell r="AJ4252">
            <v>1</v>
          </cell>
          <cell r="AL4252">
            <v>57</v>
          </cell>
          <cell r="AM4252">
            <v>231</v>
          </cell>
          <cell r="AO4252" t="str">
            <v>D-6680-UR-103-G</v>
          </cell>
          <cell r="AP4252">
            <v>1993</v>
          </cell>
          <cell r="AQ4252" t="str">
            <v>WI</v>
          </cell>
          <cell r="AR4252" t="str">
            <v>Wisconsin Power and Light Company</v>
          </cell>
          <cell r="AS4252" t="str">
            <v>LNT</v>
          </cell>
          <cell r="AT4252" t="str">
            <v>Natural Gas</v>
          </cell>
          <cell r="AU4252">
            <v>32202</v>
          </cell>
          <cell r="AV4252">
            <v>2500</v>
          </cell>
          <cell r="AW4252">
            <v>10.84</v>
          </cell>
          <cell r="AX4252">
            <v>13.25</v>
          </cell>
          <cell r="AY4252">
            <v>47.23</v>
          </cell>
          <cell r="AZ4252" t="str">
            <v>NA</v>
          </cell>
          <cell r="BA4252">
            <v>32429</v>
          </cell>
          <cell r="BB4252">
            <v>1600</v>
          </cell>
          <cell r="BC4252">
            <v>10.34</v>
          </cell>
          <cell r="BD4252">
            <v>13.1</v>
          </cell>
          <cell r="BE4252">
            <v>49.52</v>
          </cell>
          <cell r="BF4252">
            <v>32720</v>
          </cell>
          <cell r="BG4252" t="str">
            <v>NA</v>
          </cell>
          <cell r="BH4252" t="str">
            <v>Average</v>
          </cell>
          <cell r="BI4252" t="str">
            <v>Distribution</v>
          </cell>
          <cell r="BJ4252" t="str">
            <v>Fully Litigated</v>
          </cell>
          <cell r="BK4252" t="str">
            <v>No</v>
          </cell>
          <cell r="BL4252" t="str">
            <v>No</v>
          </cell>
        </row>
        <row r="4253">
          <cell r="AE4253">
            <v>396</v>
          </cell>
          <cell r="AF4253">
            <v>0</v>
          </cell>
          <cell r="AG4253">
            <v>1</v>
          </cell>
          <cell r="AH4253">
            <v>1</v>
          </cell>
          <cell r="AI4253">
            <v>1</v>
          </cell>
          <cell r="AJ4253">
            <v>0</v>
          </cell>
          <cell r="AL4253">
            <v>57</v>
          </cell>
          <cell r="AM4253">
            <v>231</v>
          </cell>
          <cell r="AO4253" t="str">
            <v>D-6680-UR-104-E</v>
          </cell>
          <cell r="AP4253">
            <v>1994</v>
          </cell>
          <cell r="AQ4253" t="str">
            <v>WI</v>
          </cell>
          <cell r="AR4253" t="str">
            <v>Wisconsin Power and Light Company</v>
          </cell>
          <cell r="AS4253" t="str">
            <v>LNT</v>
          </cell>
          <cell r="AT4253" t="str">
            <v>Electric</v>
          </cell>
          <cell r="AU4253">
            <v>32507</v>
          </cell>
          <cell r="AV4253">
            <v>12100</v>
          </cell>
          <cell r="AW4253">
            <v>10.48</v>
          </cell>
          <cell r="AX4253">
            <v>13.1</v>
          </cell>
          <cell r="AY4253">
            <v>49.47</v>
          </cell>
          <cell r="AZ4253">
            <v>630000</v>
          </cell>
          <cell r="BA4253">
            <v>32821</v>
          </cell>
          <cell r="BB4253">
            <v>3700</v>
          </cell>
          <cell r="BC4253">
            <v>10.210000000000001</v>
          </cell>
          <cell r="BD4253">
            <v>13</v>
          </cell>
          <cell r="BE4253">
            <v>49.5</v>
          </cell>
          <cell r="BF4253">
            <v>33085</v>
          </cell>
          <cell r="BG4253">
            <v>635900</v>
          </cell>
          <cell r="BH4253" t="str">
            <v>Average</v>
          </cell>
          <cell r="BI4253" t="str">
            <v>Vertically Integrated</v>
          </cell>
          <cell r="BJ4253" t="str">
            <v>Fully Litigated</v>
          </cell>
          <cell r="BK4253" t="str">
            <v>No</v>
          </cell>
          <cell r="BL4253" t="str">
            <v>No</v>
          </cell>
        </row>
        <row r="4254">
          <cell r="AE4254">
            <v>396</v>
          </cell>
          <cell r="AF4254">
            <v>0</v>
          </cell>
          <cell r="AG4254">
            <v>1</v>
          </cell>
          <cell r="AH4254">
            <v>1</v>
          </cell>
          <cell r="AI4254">
            <v>1</v>
          </cell>
          <cell r="AJ4254">
            <v>1</v>
          </cell>
          <cell r="AL4254">
            <v>57</v>
          </cell>
          <cell r="AM4254">
            <v>231</v>
          </cell>
          <cell r="AO4254" t="str">
            <v>D-6680-UR-104-G</v>
          </cell>
          <cell r="AP4254">
            <v>1995</v>
          </cell>
          <cell r="AQ4254" t="str">
            <v>WI</v>
          </cell>
          <cell r="AR4254" t="str">
            <v>Wisconsin Power and Light Company</v>
          </cell>
          <cell r="AS4254" t="str">
            <v>LNT</v>
          </cell>
          <cell r="AT4254" t="str">
            <v>Natural Gas</v>
          </cell>
          <cell r="AU4254">
            <v>32507</v>
          </cell>
          <cell r="AV4254">
            <v>5200</v>
          </cell>
          <cell r="AW4254" t="str">
            <v>NA</v>
          </cell>
          <cell r="AX4254">
            <v>13.1</v>
          </cell>
          <cell r="AY4254">
            <v>49.47</v>
          </cell>
          <cell r="AZ4254" t="str">
            <v>NA</v>
          </cell>
          <cell r="BA4254">
            <v>32821</v>
          </cell>
          <cell r="BB4254">
            <v>1700</v>
          </cell>
          <cell r="BC4254" t="str">
            <v>NA</v>
          </cell>
          <cell r="BD4254">
            <v>13</v>
          </cell>
          <cell r="BE4254">
            <v>49.5</v>
          </cell>
          <cell r="BF4254">
            <v>33085</v>
          </cell>
          <cell r="BG4254" t="str">
            <v>NA</v>
          </cell>
          <cell r="BH4254" t="str">
            <v>Average</v>
          </cell>
          <cell r="BI4254" t="str">
            <v>Distribution</v>
          </cell>
          <cell r="BJ4254" t="str">
            <v>Fully Litigated</v>
          </cell>
          <cell r="BK4254" t="str">
            <v>No</v>
          </cell>
          <cell r="BL4254" t="str">
            <v>No</v>
          </cell>
        </row>
        <row r="4255">
          <cell r="AE4255">
            <v>396</v>
          </cell>
          <cell r="AF4255">
            <v>0</v>
          </cell>
          <cell r="AG4255">
            <v>1</v>
          </cell>
          <cell r="AH4255">
            <v>1</v>
          </cell>
          <cell r="AI4255">
            <v>1</v>
          </cell>
          <cell r="AJ4255">
            <v>0</v>
          </cell>
          <cell r="AL4255">
            <v>57</v>
          </cell>
          <cell r="AM4255">
            <v>231</v>
          </cell>
          <cell r="AO4255" t="str">
            <v>D-6690-UR-17-E</v>
          </cell>
          <cell r="AP4255">
            <v>1996</v>
          </cell>
          <cell r="AQ4255" t="str">
            <v>WI</v>
          </cell>
          <cell r="AR4255" t="str">
            <v>Wisconsin Public Service Corporation</v>
          </cell>
          <cell r="AS4255" t="str">
            <v>WEC</v>
          </cell>
          <cell r="AT4255" t="str">
            <v>Electric</v>
          </cell>
          <cell r="AU4255">
            <v>29417</v>
          </cell>
          <cell r="AV4255">
            <v>36800</v>
          </cell>
          <cell r="AW4255" t="str">
            <v>NA</v>
          </cell>
          <cell r="AX4255">
            <v>15</v>
          </cell>
          <cell r="AY4255">
            <v>37</v>
          </cell>
          <cell r="AZ4255" t="str">
            <v>NA</v>
          </cell>
          <cell r="BA4255">
            <v>29727</v>
          </cell>
          <cell r="BB4255">
            <v>31200</v>
          </cell>
          <cell r="BC4255" t="str">
            <v>NA</v>
          </cell>
          <cell r="BD4255">
            <v>14</v>
          </cell>
          <cell r="BE4255">
            <v>38.200000000000003</v>
          </cell>
          <cell r="BF4255">
            <v>29951</v>
          </cell>
          <cell r="BG4255" t="str">
            <v>NA</v>
          </cell>
          <cell r="BH4255" t="str">
            <v>Average</v>
          </cell>
          <cell r="BI4255" t="str">
            <v>Vertically Integrated</v>
          </cell>
          <cell r="BJ4255" t="str">
            <v>Fully Litigated</v>
          </cell>
          <cell r="BK4255" t="str">
            <v>No</v>
          </cell>
          <cell r="BL4255" t="str">
            <v>No</v>
          </cell>
        </row>
        <row r="4256">
          <cell r="AE4256">
            <v>396</v>
          </cell>
          <cell r="AF4256">
            <v>0</v>
          </cell>
          <cell r="AG4256">
            <v>1</v>
          </cell>
          <cell r="AH4256">
            <v>1</v>
          </cell>
          <cell r="AI4256">
            <v>1</v>
          </cell>
          <cell r="AJ4256">
            <v>1</v>
          </cell>
          <cell r="AL4256">
            <v>57</v>
          </cell>
          <cell r="AM4256">
            <v>231</v>
          </cell>
          <cell r="AO4256" t="str">
            <v>D-6690-UR-17-G</v>
          </cell>
          <cell r="AP4256">
            <v>1997</v>
          </cell>
          <cell r="AQ4256" t="str">
            <v>WI</v>
          </cell>
          <cell r="AR4256" t="str">
            <v>Wisconsin Public Service Corporation</v>
          </cell>
          <cell r="AS4256" t="str">
            <v>WEC</v>
          </cell>
          <cell r="AT4256" t="str">
            <v>Natural Gas</v>
          </cell>
          <cell r="AU4256">
            <v>29417</v>
          </cell>
          <cell r="AV4256">
            <v>8100</v>
          </cell>
          <cell r="AW4256" t="str">
            <v>NA</v>
          </cell>
          <cell r="AX4256">
            <v>15</v>
          </cell>
          <cell r="AY4256">
            <v>37</v>
          </cell>
          <cell r="AZ4256" t="str">
            <v>NA</v>
          </cell>
          <cell r="BA4256">
            <v>29727</v>
          </cell>
          <cell r="BB4256">
            <v>4200</v>
          </cell>
          <cell r="BC4256" t="str">
            <v>NA</v>
          </cell>
          <cell r="BD4256">
            <v>14</v>
          </cell>
          <cell r="BE4256">
            <v>38.200000000000003</v>
          </cell>
          <cell r="BF4256">
            <v>29951</v>
          </cell>
          <cell r="BG4256" t="str">
            <v>NA</v>
          </cell>
          <cell r="BH4256" t="str">
            <v>Average</v>
          </cell>
          <cell r="BI4256" t="str">
            <v>Distribution</v>
          </cell>
          <cell r="BJ4256" t="str">
            <v>Fully Litigated</v>
          </cell>
          <cell r="BK4256" t="str">
            <v>No</v>
          </cell>
          <cell r="BL4256" t="str">
            <v>No</v>
          </cell>
        </row>
        <row r="4257">
          <cell r="AE4257">
            <v>396</v>
          </cell>
          <cell r="AF4257">
            <v>0</v>
          </cell>
          <cell r="AG4257">
            <v>1</v>
          </cell>
          <cell r="AH4257">
            <v>1</v>
          </cell>
          <cell r="AI4257">
            <v>1</v>
          </cell>
          <cell r="AJ4257">
            <v>0</v>
          </cell>
          <cell r="AL4257">
            <v>57</v>
          </cell>
          <cell r="AM4257">
            <v>231</v>
          </cell>
          <cell r="AO4257" t="str">
            <v>D-6690-UR-18-E</v>
          </cell>
          <cell r="AP4257">
            <v>1998</v>
          </cell>
          <cell r="AQ4257" t="str">
            <v>WI</v>
          </cell>
          <cell r="AR4257" t="str">
            <v>Wisconsin Public Service Corporation</v>
          </cell>
          <cell r="AS4257" t="str">
            <v>WEC</v>
          </cell>
          <cell r="AT4257" t="str">
            <v>Electric</v>
          </cell>
          <cell r="AU4257">
            <v>29782</v>
          </cell>
          <cell r="AV4257">
            <v>36700</v>
          </cell>
          <cell r="AW4257" t="str">
            <v>NA</v>
          </cell>
          <cell r="AX4257">
            <v>15.5</v>
          </cell>
          <cell r="AY4257">
            <v>39.090000000000003</v>
          </cell>
          <cell r="AZ4257" t="str">
            <v>NA</v>
          </cell>
          <cell r="BA4257">
            <v>30068</v>
          </cell>
          <cell r="BB4257">
            <v>30300</v>
          </cell>
          <cell r="BC4257">
            <v>11.58</v>
          </cell>
          <cell r="BD4257">
            <v>15</v>
          </cell>
          <cell r="BE4257">
            <v>39.090000000000003</v>
          </cell>
          <cell r="BF4257">
            <v>30316</v>
          </cell>
          <cell r="BG4257">
            <v>547700</v>
          </cell>
          <cell r="BH4257" t="str">
            <v>Average</v>
          </cell>
          <cell r="BI4257" t="str">
            <v>Vertically Integrated</v>
          </cell>
          <cell r="BJ4257" t="str">
            <v>Fully Litigated</v>
          </cell>
          <cell r="BK4257" t="str">
            <v>No</v>
          </cell>
          <cell r="BL4257" t="str">
            <v>No</v>
          </cell>
        </row>
        <row r="4258">
          <cell r="AE4258">
            <v>396</v>
          </cell>
          <cell r="AF4258">
            <v>0</v>
          </cell>
          <cell r="AG4258">
            <v>1</v>
          </cell>
          <cell r="AH4258">
            <v>1</v>
          </cell>
          <cell r="AI4258">
            <v>1</v>
          </cell>
          <cell r="AJ4258">
            <v>1</v>
          </cell>
          <cell r="AL4258">
            <v>57</v>
          </cell>
          <cell r="AM4258">
            <v>231</v>
          </cell>
          <cell r="AO4258" t="str">
            <v>D-6690-UR-18-G</v>
          </cell>
          <cell r="AP4258">
            <v>1999</v>
          </cell>
          <cell r="AQ4258" t="str">
            <v>WI</v>
          </cell>
          <cell r="AR4258" t="str">
            <v>Wisconsin Public Service Corporation</v>
          </cell>
          <cell r="AS4258" t="str">
            <v>WEC</v>
          </cell>
          <cell r="AT4258" t="str">
            <v>Natural Gas</v>
          </cell>
          <cell r="AU4258">
            <v>29782</v>
          </cell>
          <cell r="AV4258">
            <v>2600</v>
          </cell>
          <cell r="AW4258" t="str">
            <v>NA</v>
          </cell>
          <cell r="AX4258">
            <v>15.5</v>
          </cell>
          <cell r="AY4258">
            <v>39.090000000000003</v>
          </cell>
          <cell r="AZ4258" t="str">
            <v>NA</v>
          </cell>
          <cell r="BA4258">
            <v>30068</v>
          </cell>
          <cell r="BB4258">
            <v>3300</v>
          </cell>
          <cell r="BC4258" t="str">
            <v>NA</v>
          </cell>
          <cell r="BD4258">
            <v>15</v>
          </cell>
          <cell r="BE4258">
            <v>39.090000000000003</v>
          </cell>
          <cell r="BF4258">
            <v>30316</v>
          </cell>
          <cell r="BG4258" t="str">
            <v>NA</v>
          </cell>
          <cell r="BH4258" t="str">
            <v>Average</v>
          </cell>
          <cell r="BI4258" t="str">
            <v>Distribution</v>
          </cell>
          <cell r="BJ4258" t="str">
            <v>Fully Litigated</v>
          </cell>
          <cell r="BK4258" t="str">
            <v>No</v>
          </cell>
          <cell r="BL4258" t="str">
            <v>No</v>
          </cell>
        </row>
        <row r="4259">
          <cell r="AE4259">
            <v>396</v>
          </cell>
          <cell r="AF4259">
            <v>0</v>
          </cell>
          <cell r="AG4259">
            <v>1</v>
          </cell>
          <cell r="AH4259">
            <v>1</v>
          </cell>
          <cell r="AI4259">
            <v>1</v>
          </cell>
          <cell r="AJ4259">
            <v>0</v>
          </cell>
          <cell r="AL4259">
            <v>57</v>
          </cell>
          <cell r="AM4259">
            <v>231</v>
          </cell>
          <cell r="AO4259" t="str">
            <v>D-6690-UR-19-E</v>
          </cell>
          <cell r="AP4259">
            <v>2000</v>
          </cell>
          <cell r="AQ4259" t="str">
            <v>WI</v>
          </cell>
          <cell r="AR4259" t="str">
            <v>Wisconsin Public Service Corporation</v>
          </cell>
          <cell r="AS4259" t="str">
            <v>WEC</v>
          </cell>
          <cell r="AT4259" t="str">
            <v>Electric</v>
          </cell>
          <cell r="AU4259">
            <v>30134</v>
          </cell>
          <cell r="AV4259">
            <v>23100</v>
          </cell>
          <cell r="AW4259">
            <v>12.27</v>
          </cell>
          <cell r="AX4259">
            <v>15.5</v>
          </cell>
          <cell r="AY4259">
            <v>39.25</v>
          </cell>
          <cell r="AZ4259">
            <v>532300</v>
          </cell>
          <cell r="BA4259">
            <v>30399</v>
          </cell>
          <cell r="BB4259">
            <v>12300</v>
          </cell>
          <cell r="BC4259">
            <v>11.49</v>
          </cell>
          <cell r="BD4259">
            <v>15</v>
          </cell>
          <cell r="BE4259">
            <v>42.25</v>
          </cell>
          <cell r="BF4259">
            <v>30681</v>
          </cell>
          <cell r="BG4259">
            <v>532700</v>
          </cell>
          <cell r="BH4259" t="str">
            <v>Average</v>
          </cell>
          <cell r="BI4259" t="str">
            <v>Vertically Integrated</v>
          </cell>
          <cell r="BJ4259" t="str">
            <v>Fully Litigated</v>
          </cell>
          <cell r="BK4259" t="str">
            <v>No</v>
          </cell>
          <cell r="BL4259" t="str">
            <v>No</v>
          </cell>
        </row>
        <row r="4260">
          <cell r="AE4260">
            <v>396</v>
          </cell>
          <cell r="AF4260">
            <v>0</v>
          </cell>
          <cell r="AG4260">
            <v>1</v>
          </cell>
          <cell r="AH4260">
            <v>1</v>
          </cell>
          <cell r="AI4260">
            <v>1</v>
          </cell>
          <cell r="AJ4260">
            <v>1</v>
          </cell>
          <cell r="AL4260">
            <v>57</v>
          </cell>
          <cell r="AM4260">
            <v>231</v>
          </cell>
          <cell r="AO4260" t="str">
            <v>D-6690-UR-19-G</v>
          </cell>
          <cell r="AP4260">
            <v>2001</v>
          </cell>
          <cell r="AQ4260" t="str">
            <v>WI</v>
          </cell>
          <cell r="AR4260" t="str">
            <v>Wisconsin Public Service Corporation</v>
          </cell>
          <cell r="AS4260" t="str">
            <v>WEC</v>
          </cell>
          <cell r="AT4260" t="str">
            <v>Natural Gas</v>
          </cell>
          <cell r="AU4260">
            <v>30134</v>
          </cell>
          <cell r="AV4260">
            <v>7600</v>
          </cell>
          <cell r="AW4260">
            <v>12.14</v>
          </cell>
          <cell r="AX4260">
            <v>15.5</v>
          </cell>
          <cell r="AY4260">
            <v>39.25</v>
          </cell>
          <cell r="AZ4260" t="str">
            <v>NA</v>
          </cell>
          <cell r="BA4260">
            <v>30399</v>
          </cell>
          <cell r="BB4260">
            <v>6400</v>
          </cell>
          <cell r="BC4260">
            <v>11.39</v>
          </cell>
          <cell r="BD4260">
            <v>15</v>
          </cell>
          <cell r="BE4260">
            <v>42.5</v>
          </cell>
          <cell r="BF4260">
            <v>30681</v>
          </cell>
          <cell r="BG4260" t="str">
            <v>NA</v>
          </cell>
          <cell r="BH4260" t="str">
            <v>Average</v>
          </cell>
          <cell r="BI4260" t="str">
            <v>Distribution</v>
          </cell>
          <cell r="BJ4260" t="str">
            <v>Fully Litigated</v>
          </cell>
          <cell r="BK4260" t="str">
            <v>No</v>
          </cell>
          <cell r="BL4260" t="str">
            <v>No</v>
          </cell>
        </row>
        <row r="4261">
          <cell r="AE4261">
            <v>396</v>
          </cell>
          <cell r="AF4261">
            <v>0</v>
          </cell>
          <cell r="AG4261">
            <v>1</v>
          </cell>
          <cell r="AH4261">
            <v>1</v>
          </cell>
          <cell r="AI4261">
            <v>1</v>
          </cell>
          <cell r="AJ4261">
            <v>0</v>
          </cell>
          <cell r="AL4261">
            <v>57</v>
          </cell>
          <cell r="AM4261">
            <v>231</v>
          </cell>
          <cell r="AO4261" t="str">
            <v>D-6690-UR-20-E</v>
          </cell>
          <cell r="AP4261">
            <v>2002</v>
          </cell>
          <cell r="AQ4261" t="str">
            <v>WI</v>
          </cell>
          <cell r="AR4261" t="str">
            <v>Wisconsin Public Service Corporation</v>
          </cell>
          <cell r="AS4261" t="str">
            <v>WEC</v>
          </cell>
          <cell r="AT4261" t="str">
            <v>Electric</v>
          </cell>
          <cell r="AU4261">
            <v>30785</v>
          </cell>
          <cell r="AV4261">
            <v>21000</v>
          </cell>
          <cell r="AW4261">
            <v>11.66</v>
          </cell>
          <cell r="AX4261">
            <v>15</v>
          </cell>
          <cell r="AY4261">
            <v>46.94</v>
          </cell>
          <cell r="AZ4261">
            <v>601700</v>
          </cell>
          <cell r="BA4261">
            <v>31078</v>
          </cell>
          <cell r="BB4261">
            <v>-11600</v>
          </cell>
          <cell r="BC4261">
            <v>11.08</v>
          </cell>
          <cell r="BD4261">
            <v>14.75</v>
          </cell>
          <cell r="BE4261">
            <v>50</v>
          </cell>
          <cell r="BF4261">
            <v>31412</v>
          </cell>
          <cell r="BG4261">
            <v>512100</v>
          </cell>
          <cell r="BH4261" t="str">
            <v>Average</v>
          </cell>
          <cell r="BI4261" t="str">
            <v>Vertically Integrated</v>
          </cell>
          <cell r="BJ4261" t="str">
            <v>Fully Litigated</v>
          </cell>
          <cell r="BK4261" t="str">
            <v>No</v>
          </cell>
          <cell r="BL4261" t="str">
            <v>No</v>
          </cell>
        </row>
        <row r="4262">
          <cell r="AE4262">
            <v>396</v>
          </cell>
          <cell r="AF4262">
            <v>0</v>
          </cell>
          <cell r="AG4262">
            <v>1</v>
          </cell>
          <cell r="AH4262">
            <v>1</v>
          </cell>
          <cell r="AI4262">
            <v>1</v>
          </cell>
          <cell r="AJ4262">
            <v>1</v>
          </cell>
          <cell r="AL4262">
            <v>57</v>
          </cell>
          <cell r="AM4262">
            <v>231</v>
          </cell>
          <cell r="AO4262" t="str">
            <v>D-6690-UR-20-G</v>
          </cell>
          <cell r="AP4262">
            <v>2003</v>
          </cell>
          <cell r="AQ4262" t="str">
            <v>WI</v>
          </cell>
          <cell r="AR4262" t="str">
            <v>Wisconsin Public Service Corporation</v>
          </cell>
          <cell r="AS4262" t="str">
            <v>WEC</v>
          </cell>
          <cell r="AT4262" t="str">
            <v>Natural Gas</v>
          </cell>
          <cell r="AU4262">
            <v>30785</v>
          </cell>
          <cell r="AV4262">
            <v>6100</v>
          </cell>
          <cell r="AW4262">
            <v>11.49</v>
          </cell>
          <cell r="AX4262">
            <v>15</v>
          </cell>
          <cell r="AY4262">
            <v>46.94</v>
          </cell>
          <cell r="AZ4262" t="str">
            <v>NA</v>
          </cell>
          <cell r="BA4262">
            <v>31078</v>
          </cell>
          <cell r="BB4262">
            <v>1300</v>
          </cell>
          <cell r="BC4262">
            <v>11.08</v>
          </cell>
          <cell r="BD4262">
            <v>14.75</v>
          </cell>
          <cell r="BE4262">
            <v>50</v>
          </cell>
          <cell r="BF4262">
            <v>31412</v>
          </cell>
          <cell r="BG4262" t="str">
            <v>NA</v>
          </cell>
          <cell r="BH4262" t="str">
            <v>Average</v>
          </cell>
          <cell r="BI4262" t="str">
            <v>Distribution</v>
          </cell>
          <cell r="BJ4262" t="str">
            <v>Fully Litigated</v>
          </cell>
          <cell r="BK4262" t="str">
            <v>No</v>
          </cell>
          <cell r="BL4262" t="str">
            <v>No</v>
          </cell>
        </row>
        <row r="4263">
          <cell r="AE4263">
            <v>396</v>
          </cell>
          <cell r="AF4263">
            <v>0</v>
          </cell>
          <cell r="AG4263">
            <v>1</v>
          </cell>
          <cell r="AH4263">
            <v>1</v>
          </cell>
          <cell r="AI4263">
            <v>1</v>
          </cell>
          <cell r="AJ4263">
            <v>0</v>
          </cell>
          <cell r="AL4263">
            <v>57</v>
          </cell>
          <cell r="AM4263">
            <v>231</v>
          </cell>
          <cell r="AO4263" t="str">
            <v>D-6690-UR-101-E</v>
          </cell>
          <cell r="AP4263">
            <v>2004</v>
          </cell>
          <cell r="AQ4263" t="str">
            <v>WI</v>
          </cell>
          <cell r="AR4263" t="str">
            <v>Wisconsin Public Service Corporation</v>
          </cell>
          <cell r="AS4263" t="str">
            <v>WEC</v>
          </cell>
          <cell r="AT4263" t="str">
            <v>Electric</v>
          </cell>
          <cell r="AU4263">
            <v>31528</v>
          </cell>
          <cell r="AV4263">
            <v>-2000</v>
          </cell>
          <cell r="AW4263" t="str">
            <v>NA</v>
          </cell>
          <cell r="AX4263">
            <v>13.3</v>
          </cell>
          <cell r="AY4263">
            <v>49.47</v>
          </cell>
          <cell r="AZ4263">
            <v>523600</v>
          </cell>
          <cell r="BA4263">
            <v>31968</v>
          </cell>
          <cell r="BB4263">
            <v>-1300</v>
          </cell>
          <cell r="BC4263">
            <v>11.08</v>
          </cell>
          <cell r="BD4263">
            <v>12.9</v>
          </cell>
          <cell r="BE4263">
            <v>48.01</v>
          </cell>
          <cell r="BF4263">
            <v>32142</v>
          </cell>
          <cell r="BG4263">
            <v>510600</v>
          </cell>
          <cell r="BH4263" t="str">
            <v>Average</v>
          </cell>
          <cell r="BI4263" t="str">
            <v>Vertically Integrated</v>
          </cell>
          <cell r="BJ4263" t="str">
            <v>Fully Litigated</v>
          </cell>
          <cell r="BK4263" t="str">
            <v>No</v>
          </cell>
          <cell r="BL4263" t="str">
            <v>No</v>
          </cell>
        </row>
        <row r="4264">
          <cell r="AE4264">
            <v>396</v>
          </cell>
          <cell r="AF4264">
            <v>0</v>
          </cell>
          <cell r="AG4264">
            <v>1</v>
          </cell>
          <cell r="AH4264">
            <v>1</v>
          </cell>
          <cell r="AI4264">
            <v>1</v>
          </cell>
          <cell r="AJ4264">
            <v>1</v>
          </cell>
          <cell r="AL4264">
            <v>57</v>
          </cell>
          <cell r="AM4264">
            <v>231</v>
          </cell>
          <cell r="AO4264" t="str">
            <v>D-6690-UR-101-G</v>
          </cell>
          <cell r="AP4264">
            <v>2005</v>
          </cell>
          <cell r="AQ4264" t="str">
            <v>WI</v>
          </cell>
          <cell r="AR4264" t="str">
            <v>Wisconsin Public Service Corporation</v>
          </cell>
          <cell r="AS4264" t="str">
            <v>WEC</v>
          </cell>
          <cell r="AT4264" t="str">
            <v>Natural Gas</v>
          </cell>
          <cell r="AU4264">
            <v>31530</v>
          </cell>
          <cell r="AV4264">
            <v>1000</v>
          </cell>
          <cell r="AW4264" t="str">
            <v>NA</v>
          </cell>
          <cell r="AX4264">
            <v>13.3</v>
          </cell>
          <cell r="AY4264">
            <v>49.47</v>
          </cell>
          <cell r="AZ4264" t="str">
            <v>NA</v>
          </cell>
          <cell r="BA4264">
            <v>31968</v>
          </cell>
          <cell r="BB4264">
            <v>1000</v>
          </cell>
          <cell r="BC4264" t="str">
            <v>NA</v>
          </cell>
          <cell r="BD4264">
            <v>12.9</v>
          </cell>
          <cell r="BE4264">
            <v>48.01</v>
          </cell>
          <cell r="BF4264">
            <v>32142</v>
          </cell>
          <cell r="BG4264" t="str">
            <v>NA</v>
          </cell>
          <cell r="BH4264" t="str">
            <v>Average</v>
          </cell>
          <cell r="BI4264" t="str">
            <v>Distribution</v>
          </cell>
          <cell r="BJ4264" t="str">
            <v>Fully Litigated</v>
          </cell>
          <cell r="BK4264" t="str">
            <v>No</v>
          </cell>
          <cell r="BL4264" t="str">
            <v>No</v>
          </cell>
        </row>
        <row r="4265">
          <cell r="AE4265">
            <v>396</v>
          </cell>
          <cell r="AF4265">
            <v>0</v>
          </cell>
          <cell r="AG4265">
            <v>1</v>
          </cell>
          <cell r="AH4265">
            <v>1</v>
          </cell>
          <cell r="AI4265">
            <v>1</v>
          </cell>
          <cell r="AJ4265">
            <v>0</v>
          </cell>
          <cell r="AL4265">
            <v>57</v>
          </cell>
          <cell r="AM4265">
            <v>231</v>
          </cell>
          <cell r="AO4265" t="str">
            <v>D-6690-UR-102-E</v>
          </cell>
          <cell r="AP4265">
            <v>2006</v>
          </cell>
          <cell r="AQ4265" t="str">
            <v>WI</v>
          </cell>
          <cell r="AR4265" t="str">
            <v>Wisconsin Public Service Corporation</v>
          </cell>
          <cell r="AS4265" t="str">
            <v>WEC</v>
          </cell>
          <cell r="AT4265" t="str">
            <v>Electric</v>
          </cell>
          <cell r="AU4265">
            <v>31947</v>
          </cell>
          <cell r="AV4265">
            <v>1100</v>
          </cell>
          <cell r="AW4265">
            <v>11.56</v>
          </cell>
          <cell r="AX4265">
            <v>13.3</v>
          </cell>
          <cell r="AY4265">
            <v>49.61</v>
          </cell>
          <cell r="AZ4265">
            <v>523700</v>
          </cell>
          <cell r="BA4265">
            <v>32171</v>
          </cell>
          <cell r="BB4265">
            <v>-13900</v>
          </cell>
          <cell r="BC4265">
            <v>11.42</v>
          </cell>
          <cell r="BD4265">
            <v>13.2</v>
          </cell>
          <cell r="BE4265">
            <v>50.79</v>
          </cell>
          <cell r="BF4265">
            <v>32508</v>
          </cell>
          <cell r="BG4265">
            <v>500700</v>
          </cell>
          <cell r="BH4265" t="str">
            <v>Average</v>
          </cell>
          <cell r="BI4265" t="str">
            <v>Vertically Integrated</v>
          </cell>
          <cell r="BJ4265" t="str">
            <v>Fully Litigated</v>
          </cell>
          <cell r="BK4265" t="str">
            <v>No</v>
          </cell>
          <cell r="BL4265" t="str">
            <v>No</v>
          </cell>
        </row>
        <row r="4266">
          <cell r="AE4266">
            <v>396</v>
          </cell>
          <cell r="AF4266">
            <v>0</v>
          </cell>
          <cell r="AG4266">
            <v>1</v>
          </cell>
          <cell r="AH4266">
            <v>1</v>
          </cell>
          <cell r="AI4266">
            <v>1</v>
          </cell>
          <cell r="AJ4266">
            <v>1</v>
          </cell>
          <cell r="AL4266">
            <v>57</v>
          </cell>
          <cell r="AM4266">
            <v>231</v>
          </cell>
          <cell r="AO4266" t="str">
            <v>D-6690-UR-102-G</v>
          </cell>
          <cell r="AP4266">
            <v>2007</v>
          </cell>
          <cell r="AQ4266" t="str">
            <v>WI</v>
          </cell>
          <cell r="AR4266" t="str">
            <v>Wisconsin Public Service Corporation</v>
          </cell>
          <cell r="AS4266" t="str">
            <v>WEC</v>
          </cell>
          <cell r="AT4266" t="str">
            <v>Natural Gas</v>
          </cell>
          <cell r="AU4266">
            <v>31947</v>
          </cell>
          <cell r="AV4266">
            <v>3400</v>
          </cell>
          <cell r="AW4266" t="str">
            <v>NA</v>
          </cell>
          <cell r="AX4266">
            <v>13.3</v>
          </cell>
          <cell r="AY4266">
            <v>49.61</v>
          </cell>
          <cell r="AZ4266" t="str">
            <v>NA</v>
          </cell>
          <cell r="BA4266">
            <v>32171</v>
          </cell>
          <cell r="BB4266">
            <v>1000</v>
          </cell>
          <cell r="BC4266" t="str">
            <v>NA</v>
          </cell>
          <cell r="BD4266">
            <v>13.2</v>
          </cell>
          <cell r="BE4266">
            <v>50.79</v>
          </cell>
          <cell r="BF4266">
            <v>32508</v>
          </cell>
          <cell r="BG4266" t="str">
            <v>NA</v>
          </cell>
          <cell r="BH4266" t="str">
            <v>Average</v>
          </cell>
          <cell r="BI4266" t="str">
            <v>Distribution</v>
          </cell>
          <cell r="BJ4266" t="str">
            <v>Fully Litigated</v>
          </cell>
          <cell r="BK4266" t="str">
            <v>No</v>
          </cell>
          <cell r="BL4266" t="str">
            <v>No</v>
          </cell>
        </row>
        <row r="4267">
          <cell r="AE4267">
            <v>396</v>
          </cell>
          <cell r="AF4267">
            <v>0</v>
          </cell>
          <cell r="AG4267">
            <v>1</v>
          </cell>
          <cell r="AH4267">
            <v>1</v>
          </cell>
          <cell r="AI4267">
            <v>1</v>
          </cell>
          <cell r="AJ4267">
            <v>0</v>
          </cell>
          <cell r="AL4267">
            <v>57</v>
          </cell>
          <cell r="AM4267">
            <v>231</v>
          </cell>
          <cell r="AO4267" t="str">
            <v>D-6690-UR-103-E</v>
          </cell>
          <cell r="AP4267">
            <v>2008</v>
          </cell>
          <cell r="AQ4267" t="str">
            <v>WI</v>
          </cell>
          <cell r="AR4267" t="str">
            <v>Wisconsin Public Service Corporation</v>
          </cell>
          <cell r="AS4267" t="str">
            <v>WEC</v>
          </cell>
          <cell r="AT4267" t="str">
            <v>Electric</v>
          </cell>
          <cell r="AU4267">
            <v>32248</v>
          </cell>
          <cell r="AV4267">
            <v>6000</v>
          </cell>
          <cell r="AW4267">
            <v>11.56</v>
          </cell>
          <cell r="AX4267">
            <v>13.3</v>
          </cell>
          <cell r="AY4267">
            <v>52.82</v>
          </cell>
          <cell r="AZ4267">
            <v>520900</v>
          </cell>
          <cell r="BA4267">
            <v>32535</v>
          </cell>
          <cell r="BB4267">
            <v>2700</v>
          </cell>
          <cell r="BC4267">
            <v>11.09</v>
          </cell>
          <cell r="BD4267">
            <v>13</v>
          </cell>
          <cell r="BE4267">
            <v>52.76</v>
          </cell>
          <cell r="BF4267">
            <v>32873</v>
          </cell>
          <cell r="BG4267">
            <v>512900</v>
          </cell>
          <cell r="BH4267" t="str">
            <v>Average</v>
          </cell>
          <cell r="BI4267" t="str">
            <v>Vertically Integrated</v>
          </cell>
          <cell r="BJ4267" t="str">
            <v>Fully Litigated</v>
          </cell>
          <cell r="BK4267" t="str">
            <v>No</v>
          </cell>
          <cell r="BL4267" t="str">
            <v>No</v>
          </cell>
        </row>
        <row r="4268">
          <cell r="AE4268">
            <v>396</v>
          </cell>
          <cell r="AF4268">
            <v>0</v>
          </cell>
          <cell r="AG4268">
            <v>1</v>
          </cell>
          <cell r="AH4268">
            <v>1</v>
          </cell>
          <cell r="AI4268">
            <v>1</v>
          </cell>
          <cell r="AJ4268">
            <v>1</v>
          </cell>
          <cell r="AL4268">
            <v>57</v>
          </cell>
          <cell r="AM4268">
            <v>231</v>
          </cell>
          <cell r="AO4268" t="str">
            <v>D-6690-UR-103-G</v>
          </cell>
          <cell r="AP4268">
            <v>2009</v>
          </cell>
          <cell r="AQ4268" t="str">
            <v>WI</v>
          </cell>
          <cell r="AR4268" t="str">
            <v>Wisconsin Public Service Corporation</v>
          </cell>
          <cell r="AS4268" t="str">
            <v>WEC</v>
          </cell>
          <cell r="AT4268" t="str">
            <v>Natural Gas</v>
          </cell>
          <cell r="AU4268">
            <v>32248</v>
          </cell>
          <cell r="AV4268">
            <v>-1700</v>
          </cell>
          <cell r="AW4268" t="str">
            <v>NA</v>
          </cell>
          <cell r="AX4268">
            <v>13.3</v>
          </cell>
          <cell r="AY4268">
            <v>52.82</v>
          </cell>
          <cell r="AZ4268" t="str">
            <v>NA</v>
          </cell>
          <cell r="BA4268">
            <v>32535</v>
          </cell>
          <cell r="BB4268">
            <v>-1100</v>
          </cell>
          <cell r="BC4268" t="str">
            <v>NA</v>
          </cell>
          <cell r="BD4268">
            <v>13</v>
          </cell>
          <cell r="BE4268">
            <v>52.76</v>
          </cell>
          <cell r="BF4268">
            <v>32873</v>
          </cell>
          <cell r="BG4268" t="str">
            <v>NA</v>
          </cell>
          <cell r="BH4268" t="str">
            <v>Average</v>
          </cell>
          <cell r="BI4268" t="str">
            <v>Distribution</v>
          </cell>
          <cell r="BJ4268" t="str">
            <v>Fully Litigated</v>
          </cell>
          <cell r="BK4268" t="str">
            <v>No</v>
          </cell>
          <cell r="BL4268" t="str">
            <v>No</v>
          </cell>
        </row>
        <row r="4269">
          <cell r="AE4269">
            <v>396</v>
          </cell>
          <cell r="AF4269">
            <v>0</v>
          </cell>
          <cell r="AG4269">
            <v>1</v>
          </cell>
          <cell r="AH4269">
            <v>1</v>
          </cell>
          <cell r="AI4269">
            <v>1</v>
          </cell>
          <cell r="AJ4269">
            <v>0</v>
          </cell>
          <cell r="AL4269">
            <v>57</v>
          </cell>
          <cell r="AM4269">
            <v>231</v>
          </cell>
          <cell r="AO4269" t="str">
            <v>D-6690-UR-104-E</v>
          </cell>
          <cell r="AP4269">
            <v>2010</v>
          </cell>
          <cell r="AQ4269" t="str">
            <v>WI</v>
          </cell>
          <cell r="AR4269" t="str">
            <v>Wisconsin Public Service Corporation</v>
          </cell>
          <cell r="AS4269" t="str">
            <v>WEC</v>
          </cell>
          <cell r="AT4269" t="str">
            <v>Electric</v>
          </cell>
          <cell r="AU4269">
            <v>32598</v>
          </cell>
          <cell r="AV4269">
            <v>2400</v>
          </cell>
          <cell r="AW4269" t="str">
            <v>NA</v>
          </cell>
          <cell r="AX4269">
            <v>13.3</v>
          </cell>
          <cell r="AY4269">
            <v>53.59</v>
          </cell>
          <cell r="AZ4269" t="str">
            <v>NA</v>
          </cell>
          <cell r="BA4269">
            <v>32863</v>
          </cell>
          <cell r="BB4269">
            <v>-7300</v>
          </cell>
          <cell r="BC4269" t="str">
            <v>NA</v>
          </cell>
          <cell r="BD4269">
            <v>12.9</v>
          </cell>
          <cell r="BE4269">
            <v>53.6</v>
          </cell>
          <cell r="BF4269">
            <v>33238</v>
          </cell>
          <cell r="BG4269" t="str">
            <v>NA</v>
          </cell>
          <cell r="BH4269" t="str">
            <v>Average</v>
          </cell>
          <cell r="BI4269" t="str">
            <v>Vertically Integrated</v>
          </cell>
          <cell r="BJ4269" t="str">
            <v>Fully Litigated</v>
          </cell>
          <cell r="BK4269" t="str">
            <v>No</v>
          </cell>
          <cell r="BL4269" t="str">
            <v>No</v>
          </cell>
        </row>
        <row r="4270">
          <cell r="AE4270">
            <v>396</v>
          </cell>
          <cell r="AF4270">
            <v>0</v>
          </cell>
          <cell r="AG4270">
            <v>1</v>
          </cell>
          <cell r="AH4270">
            <v>1</v>
          </cell>
          <cell r="AI4270">
            <v>1</v>
          </cell>
          <cell r="AJ4270">
            <v>1</v>
          </cell>
          <cell r="AL4270">
            <v>57</v>
          </cell>
          <cell r="AM4270">
            <v>231</v>
          </cell>
          <cell r="AO4270" t="str">
            <v>D-6690-UR-104-G</v>
          </cell>
          <cell r="AP4270">
            <v>2011</v>
          </cell>
          <cell r="AQ4270" t="str">
            <v>WI</v>
          </cell>
          <cell r="AR4270" t="str">
            <v>Wisconsin Public Service Corporation</v>
          </cell>
          <cell r="AS4270" t="str">
            <v>WEC</v>
          </cell>
          <cell r="AT4270" t="str">
            <v>Natural Gas</v>
          </cell>
          <cell r="AU4270">
            <v>32598</v>
          </cell>
          <cell r="AV4270">
            <v>4400</v>
          </cell>
          <cell r="AW4270" t="str">
            <v>NA</v>
          </cell>
          <cell r="AX4270">
            <v>13.3</v>
          </cell>
          <cell r="AY4270">
            <v>53.57</v>
          </cell>
          <cell r="AZ4270" t="str">
            <v>NA</v>
          </cell>
          <cell r="BA4270">
            <v>32863</v>
          </cell>
          <cell r="BB4270">
            <v>1000</v>
          </cell>
          <cell r="BC4270" t="str">
            <v>NA</v>
          </cell>
          <cell r="BD4270">
            <v>12.9</v>
          </cell>
          <cell r="BE4270">
            <v>53.6</v>
          </cell>
          <cell r="BF4270">
            <v>33238</v>
          </cell>
          <cell r="BG4270" t="str">
            <v>NA</v>
          </cell>
          <cell r="BH4270" t="str">
            <v>Average</v>
          </cell>
          <cell r="BI4270" t="str">
            <v>Distribution</v>
          </cell>
          <cell r="BJ4270" t="str">
            <v>Fully Litigated</v>
          </cell>
          <cell r="BK4270" t="str">
            <v>No</v>
          </cell>
          <cell r="BL4270" t="str">
            <v>No</v>
          </cell>
        </row>
        <row r="4271">
          <cell r="AE4271">
            <v>396</v>
          </cell>
          <cell r="AF4271">
            <v>0</v>
          </cell>
          <cell r="AG4271">
            <v>1</v>
          </cell>
          <cell r="AH4271">
            <v>1</v>
          </cell>
          <cell r="AI4271">
            <v>1</v>
          </cell>
          <cell r="AJ4271">
            <v>1</v>
          </cell>
          <cell r="AL4271">
            <v>57</v>
          </cell>
          <cell r="AM4271">
            <v>231</v>
          </cell>
          <cell r="AO4271" t="str">
            <v>D-6650-GR-6</v>
          </cell>
          <cell r="AP4271">
            <v>2012</v>
          </cell>
          <cell r="AQ4271" t="str">
            <v>WI</v>
          </cell>
          <cell r="AR4271" t="str">
            <v>Wisconsin Gas LLC</v>
          </cell>
          <cell r="AS4271" t="str">
            <v>WEC</v>
          </cell>
          <cell r="AT4271" t="str">
            <v>Natural Gas</v>
          </cell>
          <cell r="AU4271">
            <v>28550</v>
          </cell>
          <cell r="AV4271">
            <v>12800</v>
          </cell>
          <cell r="AW4271" t="str">
            <v>NA</v>
          </cell>
          <cell r="AX4271">
            <v>13</v>
          </cell>
          <cell r="AY4271">
            <v>44.58</v>
          </cell>
          <cell r="AZ4271" t="str">
            <v>NA</v>
          </cell>
          <cell r="BA4271">
            <v>29266</v>
          </cell>
          <cell r="BB4271">
            <v>8100</v>
          </cell>
          <cell r="BC4271" t="str">
            <v>NA</v>
          </cell>
          <cell r="BD4271">
            <v>13</v>
          </cell>
          <cell r="BE4271">
            <v>41.2</v>
          </cell>
          <cell r="BF4271">
            <v>28855</v>
          </cell>
          <cell r="BG4271" t="str">
            <v>NA</v>
          </cell>
          <cell r="BH4271" t="str">
            <v>Average</v>
          </cell>
          <cell r="BI4271" t="str">
            <v>Distribution</v>
          </cell>
          <cell r="BJ4271" t="str">
            <v>Fully Litigated</v>
          </cell>
          <cell r="BK4271" t="str">
            <v>No</v>
          </cell>
          <cell r="BL4271" t="str">
            <v>Yes</v>
          </cell>
        </row>
        <row r="4272">
          <cell r="AE4272">
            <v>396</v>
          </cell>
          <cell r="AF4272">
            <v>0</v>
          </cell>
          <cell r="AG4272">
            <v>1</v>
          </cell>
          <cell r="AH4272">
            <v>1</v>
          </cell>
          <cell r="AI4272">
            <v>1</v>
          </cell>
          <cell r="AJ4272">
            <v>1</v>
          </cell>
          <cell r="AL4272">
            <v>57</v>
          </cell>
          <cell r="AM4272">
            <v>231</v>
          </cell>
          <cell r="AO4272" t="str">
            <v>D-6650-GR-13</v>
          </cell>
          <cell r="AP4272">
            <v>2013</v>
          </cell>
          <cell r="AQ4272" t="str">
            <v>WI</v>
          </cell>
          <cell r="AR4272" t="str">
            <v>Wisconsin Gas LLC</v>
          </cell>
          <cell r="AS4272" t="str">
            <v>WEC</v>
          </cell>
          <cell r="AT4272" t="str">
            <v>Natural Gas</v>
          </cell>
          <cell r="AU4272">
            <v>29356</v>
          </cell>
          <cell r="AV4272">
            <v>25200</v>
          </cell>
          <cell r="AW4272" t="str">
            <v>NA</v>
          </cell>
          <cell r="AX4272">
            <v>15</v>
          </cell>
          <cell r="AY4272">
            <v>43.78</v>
          </cell>
          <cell r="AZ4272" t="str">
            <v>NA</v>
          </cell>
          <cell r="BA4272">
            <v>29573</v>
          </cell>
          <cell r="BB4272">
            <v>22900</v>
          </cell>
          <cell r="BC4272" t="str">
            <v>NA</v>
          </cell>
          <cell r="BD4272">
            <v>14</v>
          </cell>
          <cell r="BE4272">
            <v>42.2</v>
          </cell>
          <cell r="BF4272">
            <v>29951</v>
          </cell>
          <cell r="BG4272" t="str">
            <v>NA</v>
          </cell>
          <cell r="BH4272" t="str">
            <v>Average</v>
          </cell>
          <cell r="BI4272" t="str">
            <v>Distribution</v>
          </cell>
          <cell r="BJ4272" t="str">
            <v>Fully Litigated</v>
          </cell>
          <cell r="BK4272" t="str">
            <v>No</v>
          </cell>
          <cell r="BL4272" t="str">
            <v>No</v>
          </cell>
        </row>
        <row r="4273">
          <cell r="AE4273">
            <v>396</v>
          </cell>
          <cell r="AF4273">
            <v>0</v>
          </cell>
          <cell r="AG4273">
            <v>1</v>
          </cell>
          <cell r="AH4273">
            <v>1</v>
          </cell>
          <cell r="AI4273">
            <v>1</v>
          </cell>
          <cell r="AJ4273">
            <v>1</v>
          </cell>
          <cell r="AL4273">
            <v>57</v>
          </cell>
          <cell r="AM4273">
            <v>231</v>
          </cell>
          <cell r="AO4273" t="str">
            <v>D-6650-GR-15</v>
          </cell>
          <cell r="AP4273">
            <v>2014</v>
          </cell>
          <cell r="AQ4273" t="str">
            <v>WI</v>
          </cell>
          <cell r="AR4273" t="str">
            <v>Wisconsin Gas LLC</v>
          </cell>
          <cell r="AS4273" t="str">
            <v>WEC</v>
          </cell>
          <cell r="AT4273" t="str">
            <v>Natural Gas</v>
          </cell>
          <cell r="AU4273">
            <v>29802</v>
          </cell>
          <cell r="AV4273">
            <v>29100</v>
          </cell>
          <cell r="AW4273" t="str">
            <v>NA</v>
          </cell>
          <cell r="AX4273">
            <v>16</v>
          </cell>
          <cell r="AY4273">
            <v>40.950000000000003</v>
          </cell>
          <cell r="AZ4273" t="str">
            <v>NA</v>
          </cell>
          <cell r="BA4273">
            <v>30047</v>
          </cell>
          <cell r="BB4273">
            <v>23400</v>
          </cell>
          <cell r="BC4273" t="str">
            <v>NA</v>
          </cell>
          <cell r="BD4273">
            <v>15</v>
          </cell>
          <cell r="BE4273">
            <v>41.11</v>
          </cell>
          <cell r="BF4273">
            <v>30316</v>
          </cell>
          <cell r="BG4273" t="str">
            <v>NA</v>
          </cell>
          <cell r="BH4273" t="str">
            <v>Average</v>
          </cell>
          <cell r="BI4273" t="str">
            <v>Distribution</v>
          </cell>
          <cell r="BJ4273" t="str">
            <v>Fully Litigated</v>
          </cell>
          <cell r="BK4273" t="str">
            <v>No</v>
          </cell>
          <cell r="BL4273" t="str">
            <v>No</v>
          </cell>
        </row>
        <row r="4274">
          <cell r="AE4274">
            <v>396</v>
          </cell>
          <cell r="AF4274">
            <v>0</v>
          </cell>
          <cell r="AG4274">
            <v>1</v>
          </cell>
          <cell r="AH4274">
            <v>1</v>
          </cell>
          <cell r="AI4274">
            <v>1</v>
          </cell>
          <cell r="AJ4274">
            <v>1</v>
          </cell>
          <cell r="AL4274">
            <v>57</v>
          </cell>
          <cell r="AM4274">
            <v>231</v>
          </cell>
          <cell r="AO4274" t="str">
            <v>D-6650-GR-17</v>
          </cell>
          <cell r="AP4274">
            <v>2015</v>
          </cell>
          <cell r="AQ4274" t="str">
            <v>WI</v>
          </cell>
          <cell r="AR4274" t="str">
            <v>Wisconsin Gas LLC</v>
          </cell>
          <cell r="AS4274" t="str">
            <v>WEC</v>
          </cell>
          <cell r="AT4274" t="str">
            <v>Natural Gas</v>
          </cell>
          <cell r="AU4274">
            <v>30130</v>
          </cell>
          <cell r="AV4274">
            <v>16200</v>
          </cell>
          <cell r="AW4274">
            <v>13.81</v>
          </cell>
          <cell r="AX4274">
            <v>15</v>
          </cell>
          <cell r="AY4274">
            <v>42.68</v>
          </cell>
          <cell r="AZ4274" t="str">
            <v>NA</v>
          </cell>
          <cell r="BA4274">
            <v>30334</v>
          </cell>
          <cell r="BB4274">
            <v>11500</v>
          </cell>
          <cell r="BC4274">
            <v>13.36</v>
          </cell>
          <cell r="BD4274">
            <v>15</v>
          </cell>
          <cell r="BE4274">
            <v>43.07</v>
          </cell>
          <cell r="BF4274">
            <v>30681</v>
          </cell>
          <cell r="BG4274" t="str">
            <v>NA</v>
          </cell>
          <cell r="BH4274" t="str">
            <v>Average</v>
          </cell>
          <cell r="BI4274" t="str">
            <v>Distribution</v>
          </cell>
          <cell r="BJ4274" t="str">
            <v>Fully Litigated</v>
          </cell>
          <cell r="BK4274" t="str">
            <v>No</v>
          </cell>
          <cell r="BL4274" t="str">
            <v>No</v>
          </cell>
        </row>
        <row r="4275">
          <cell r="AE4275">
            <v>396</v>
          </cell>
          <cell r="AF4275">
            <v>0</v>
          </cell>
          <cell r="AG4275">
            <v>1</v>
          </cell>
          <cell r="AH4275">
            <v>1</v>
          </cell>
          <cell r="AI4275">
            <v>1</v>
          </cell>
          <cell r="AJ4275">
            <v>1</v>
          </cell>
          <cell r="AL4275">
            <v>57</v>
          </cell>
          <cell r="AM4275">
            <v>231</v>
          </cell>
          <cell r="AO4275" t="str">
            <v>D-6650-GR-18</v>
          </cell>
          <cell r="AP4275">
            <v>2016</v>
          </cell>
          <cell r="AQ4275" t="str">
            <v>WI</v>
          </cell>
          <cell r="AR4275" t="str">
            <v>Wisconsin Gas LLC</v>
          </cell>
          <cell r="AS4275" t="str">
            <v>WEC</v>
          </cell>
          <cell r="AT4275" t="str">
            <v>Natural Gas</v>
          </cell>
          <cell r="AU4275">
            <v>30495</v>
          </cell>
          <cell r="AV4275">
            <v>13000</v>
          </cell>
          <cell r="AW4275">
            <v>13.81</v>
          </cell>
          <cell r="AX4275">
            <v>15</v>
          </cell>
          <cell r="AY4275">
            <v>42.47</v>
          </cell>
          <cell r="AZ4275" t="str">
            <v>NA</v>
          </cell>
          <cell r="BA4275">
            <v>30679</v>
          </cell>
          <cell r="BB4275">
            <v>10300</v>
          </cell>
          <cell r="BC4275">
            <v>13.59</v>
          </cell>
          <cell r="BD4275">
            <v>15</v>
          </cell>
          <cell r="BE4275">
            <v>44.27</v>
          </cell>
          <cell r="BF4275">
            <v>31047</v>
          </cell>
          <cell r="BG4275" t="str">
            <v>NA</v>
          </cell>
          <cell r="BH4275" t="str">
            <v>Average</v>
          </cell>
          <cell r="BI4275" t="str">
            <v>Distribution</v>
          </cell>
          <cell r="BJ4275" t="str">
            <v>Fully Litigated</v>
          </cell>
          <cell r="BK4275" t="str">
            <v>No</v>
          </cell>
          <cell r="BL4275" t="str">
            <v>No</v>
          </cell>
        </row>
        <row r="4276">
          <cell r="AE4276">
            <v>396</v>
          </cell>
          <cell r="AF4276">
            <v>0</v>
          </cell>
          <cell r="AG4276">
            <v>1</v>
          </cell>
          <cell r="AH4276">
            <v>1</v>
          </cell>
          <cell r="AI4276">
            <v>1</v>
          </cell>
          <cell r="AJ4276">
            <v>1</v>
          </cell>
          <cell r="AL4276">
            <v>57</v>
          </cell>
          <cell r="AM4276">
            <v>231</v>
          </cell>
          <cell r="AO4276" t="str">
            <v>D-6650-GR-19</v>
          </cell>
          <cell r="AP4276">
            <v>2017</v>
          </cell>
          <cell r="AQ4276" t="str">
            <v>WI</v>
          </cell>
          <cell r="AR4276" t="str">
            <v>Wisconsin Gas LLC</v>
          </cell>
          <cell r="AS4276" t="str">
            <v>WEC</v>
          </cell>
          <cell r="AT4276" t="str">
            <v>Natural Gas</v>
          </cell>
          <cell r="AU4276">
            <v>30861</v>
          </cell>
          <cell r="AV4276">
            <v>7000</v>
          </cell>
          <cell r="AW4276">
            <v>14.38</v>
          </cell>
          <cell r="AX4276">
            <v>15.5</v>
          </cell>
          <cell r="AY4276">
            <v>45.49</v>
          </cell>
          <cell r="AZ4276">
            <v>209100</v>
          </cell>
          <cell r="BA4276">
            <v>31036</v>
          </cell>
          <cell r="BB4276">
            <v>-1300</v>
          </cell>
          <cell r="BC4276">
            <v>14.09</v>
          </cell>
          <cell r="BD4276">
            <v>15</v>
          </cell>
          <cell r="BE4276">
            <v>45.49</v>
          </cell>
          <cell r="BF4276">
            <v>31412</v>
          </cell>
          <cell r="BG4276">
            <v>209100</v>
          </cell>
          <cell r="BH4276" t="str">
            <v>Average</v>
          </cell>
          <cell r="BI4276" t="str">
            <v>Distribution</v>
          </cell>
          <cell r="BJ4276" t="str">
            <v>Fully Litigated</v>
          </cell>
          <cell r="BK4276" t="str">
            <v>No</v>
          </cell>
          <cell r="BL4276" t="str">
            <v>No</v>
          </cell>
        </row>
        <row r="4277">
          <cell r="AE4277">
            <v>396</v>
          </cell>
          <cell r="AF4277">
            <v>0</v>
          </cell>
          <cell r="AG4277">
            <v>1</v>
          </cell>
          <cell r="AH4277">
            <v>1</v>
          </cell>
          <cell r="AI4277">
            <v>1</v>
          </cell>
          <cell r="AJ4277">
            <v>1</v>
          </cell>
          <cell r="AL4277">
            <v>57</v>
          </cell>
          <cell r="AM4277">
            <v>231</v>
          </cell>
          <cell r="AO4277" t="str">
            <v>D-6650-GR-100</v>
          </cell>
          <cell r="AP4277">
            <v>2018</v>
          </cell>
          <cell r="AQ4277" t="str">
            <v>WI</v>
          </cell>
          <cell r="AR4277" t="str">
            <v>Wisconsin Gas LLC</v>
          </cell>
          <cell r="AS4277" t="str">
            <v>WEC</v>
          </cell>
          <cell r="AT4277" t="str">
            <v>Natural Gas</v>
          </cell>
          <cell r="AU4277">
            <v>31226</v>
          </cell>
          <cell r="AV4277">
            <v>26100</v>
          </cell>
          <cell r="AW4277">
            <v>14.88</v>
          </cell>
          <cell r="AX4277">
            <v>15.5</v>
          </cell>
          <cell r="AY4277">
            <v>44.98</v>
          </cell>
          <cell r="AZ4277">
            <v>214300</v>
          </cell>
          <cell r="BA4277">
            <v>31401</v>
          </cell>
          <cell r="BB4277">
            <v>10800</v>
          </cell>
          <cell r="BC4277">
            <v>14.42</v>
          </cell>
          <cell r="BD4277">
            <v>15</v>
          </cell>
          <cell r="BE4277">
            <v>43.75</v>
          </cell>
          <cell r="BF4277">
            <v>31777</v>
          </cell>
          <cell r="BG4277">
            <v>214300</v>
          </cell>
          <cell r="BH4277" t="str">
            <v>Average</v>
          </cell>
          <cell r="BI4277" t="str">
            <v>Distribution</v>
          </cell>
          <cell r="BJ4277" t="str">
            <v>Fully Litigated</v>
          </cell>
          <cell r="BK4277" t="str">
            <v>No</v>
          </cell>
          <cell r="BL4277" t="str">
            <v>No</v>
          </cell>
        </row>
        <row r="4278">
          <cell r="AE4278">
            <v>396</v>
          </cell>
          <cell r="AF4278">
            <v>0</v>
          </cell>
          <cell r="AG4278">
            <v>1</v>
          </cell>
          <cell r="AH4278">
            <v>1</v>
          </cell>
          <cell r="AI4278">
            <v>1</v>
          </cell>
          <cell r="AJ4278">
            <v>1</v>
          </cell>
          <cell r="AL4278">
            <v>57</v>
          </cell>
          <cell r="AM4278">
            <v>231</v>
          </cell>
          <cell r="AO4278" t="str">
            <v>D-6650-GR-102</v>
          </cell>
          <cell r="AP4278">
            <v>2019</v>
          </cell>
          <cell r="AQ4278" t="str">
            <v>WI</v>
          </cell>
          <cell r="AR4278" t="str">
            <v>Wisconsin Gas LLC</v>
          </cell>
          <cell r="AS4278" t="str">
            <v>WEC</v>
          </cell>
          <cell r="AT4278" t="str">
            <v>Natural Gas</v>
          </cell>
          <cell r="AU4278">
            <v>31593</v>
          </cell>
          <cell r="AV4278">
            <v>-400</v>
          </cell>
          <cell r="AW4278">
            <v>13.96</v>
          </cell>
          <cell r="AX4278">
            <v>15</v>
          </cell>
          <cell r="AY4278">
            <v>44.75</v>
          </cell>
          <cell r="AZ4278" t="str">
            <v>NA</v>
          </cell>
          <cell r="BA4278">
            <v>31776</v>
          </cell>
          <cell r="BB4278">
            <v>-6700</v>
          </cell>
          <cell r="BC4278">
            <v>13.43</v>
          </cell>
          <cell r="BD4278">
            <v>13.9</v>
          </cell>
          <cell r="BE4278">
            <v>45.86</v>
          </cell>
          <cell r="BF4278">
            <v>32142</v>
          </cell>
          <cell r="BG4278" t="str">
            <v>NA</v>
          </cell>
          <cell r="BH4278" t="str">
            <v>Average</v>
          </cell>
          <cell r="BI4278" t="str">
            <v>Distribution</v>
          </cell>
          <cell r="BJ4278" t="str">
            <v>Fully Litigated</v>
          </cell>
          <cell r="BK4278" t="str">
            <v>No</v>
          </cell>
          <cell r="BL4278" t="str">
            <v>No</v>
          </cell>
        </row>
        <row r="4279">
          <cell r="AE4279">
            <v>396</v>
          </cell>
          <cell r="AF4279">
            <v>0</v>
          </cell>
          <cell r="AG4279">
            <v>1</v>
          </cell>
          <cell r="AH4279">
            <v>1</v>
          </cell>
          <cell r="AI4279">
            <v>1</v>
          </cell>
          <cell r="AJ4279">
            <v>1</v>
          </cell>
          <cell r="AL4279">
            <v>57</v>
          </cell>
          <cell r="AM4279">
            <v>231</v>
          </cell>
          <cell r="AO4279" t="str">
            <v>D-6650-GR-106</v>
          </cell>
          <cell r="AP4279">
            <v>2020</v>
          </cell>
          <cell r="AQ4279" t="str">
            <v>WI</v>
          </cell>
          <cell r="AR4279" t="str">
            <v>Wisconsin Gas LLC</v>
          </cell>
          <cell r="AS4279" t="str">
            <v>WEC</v>
          </cell>
          <cell r="AT4279" t="str">
            <v>Natural Gas</v>
          </cell>
          <cell r="AU4279">
            <v>32626</v>
          </cell>
          <cell r="AV4279">
            <v>17900</v>
          </cell>
          <cell r="AW4279">
            <v>13.95</v>
          </cell>
          <cell r="AX4279">
            <v>14.2</v>
          </cell>
          <cell r="AY4279">
            <v>49.58</v>
          </cell>
          <cell r="AZ4279">
            <v>237400</v>
          </cell>
          <cell r="BA4279">
            <v>32812</v>
          </cell>
          <cell r="BB4279">
            <v>11100</v>
          </cell>
          <cell r="BC4279">
            <v>13.53</v>
          </cell>
          <cell r="BD4279">
            <v>13.6</v>
          </cell>
          <cell r="BE4279">
            <v>49.41</v>
          </cell>
          <cell r="BF4279">
            <v>33146</v>
          </cell>
          <cell r="BG4279">
            <v>235400</v>
          </cell>
          <cell r="BH4279" t="str">
            <v>Average</v>
          </cell>
          <cell r="BI4279" t="str">
            <v>Distribution</v>
          </cell>
          <cell r="BJ4279" t="str">
            <v>Fully Litigated</v>
          </cell>
          <cell r="BK4279" t="str">
            <v>No</v>
          </cell>
          <cell r="BL4279" t="str">
            <v>No</v>
          </cell>
        </row>
        <row r="4280">
          <cell r="AE4280">
            <v>396</v>
          </cell>
          <cell r="AF4280">
            <v>0</v>
          </cell>
          <cell r="AG4280">
            <v>1</v>
          </cell>
          <cell r="AH4280">
            <v>1</v>
          </cell>
          <cell r="AI4280">
            <v>1</v>
          </cell>
          <cell r="AJ4280">
            <v>1</v>
          </cell>
          <cell r="AL4280">
            <v>57</v>
          </cell>
          <cell r="AM4280">
            <v>231</v>
          </cell>
          <cell r="AO4280" t="str">
            <v>D-6670-GR-7</v>
          </cell>
          <cell r="AP4280">
            <v>2021</v>
          </cell>
          <cell r="AQ4280" t="str">
            <v>WI</v>
          </cell>
          <cell r="AR4280" t="str">
            <v>Wisconsin Natural Gas Company</v>
          </cell>
          <cell r="AT4280" t="str">
            <v>Natural Gas</v>
          </cell>
          <cell r="AU4280">
            <v>29633</v>
          </cell>
          <cell r="AV4280">
            <v>22300</v>
          </cell>
          <cell r="AW4280" t="str">
            <v>NA</v>
          </cell>
          <cell r="AX4280">
            <v>16</v>
          </cell>
          <cell r="AY4280">
            <v>37.1</v>
          </cell>
          <cell r="AZ4280" t="str">
            <v>NA</v>
          </cell>
          <cell r="BA4280">
            <v>29858</v>
          </cell>
          <cell r="BB4280">
            <v>19100</v>
          </cell>
          <cell r="BC4280">
            <v>11.58</v>
          </cell>
          <cell r="BD4280">
            <v>14.5</v>
          </cell>
          <cell r="BE4280">
            <v>38</v>
          </cell>
          <cell r="BF4280">
            <v>30194</v>
          </cell>
          <cell r="BG4280" t="str">
            <v>NA</v>
          </cell>
          <cell r="BH4280" t="str">
            <v>Average</v>
          </cell>
          <cell r="BI4280" t="str">
            <v>Distribution</v>
          </cell>
          <cell r="BJ4280" t="str">
            <v>Fully Litigated</v>
          </cell>
          <cell r="BK4280" t="str">
            <v>No</v>
          </cell>
          <cell r="BL4280" t="str">
            <v>No</v>
          </cell>
        </row>
        <row r="4281">
          <cell r="AE4281">
            <v>396</v>
          </cell>
          <cell r="AF4281">
            <v>0</v>
          </cell>
          <cell r="AG4281">
            <v>1</v>
          </cell>
          <cell r="AH4281">
            <v>1</v>
          </cell>
          <cell r="AI4281">
            <v>1</v>
          </cell>
          <cell r="AJ4281">
            <v>1</v>
          </cell>
          <cell r="AL4281">
            <v>57</v>
          </cell>
          <cell r="AM4281">
            <v>231</v>
          </cell>
          <cell r="AO4281" t="str">
            <v>D-6670-GR-9</v>
          </cell>
          <cell r="AP4281">
            <v>2022</v>
          </cell>
          <cell r="AQ4281" t="str">
            <v>WI</v>
          </cell>
          <cell r="AR4281" t="str">
            <v>Wisconsin Natural Gas Company</v>
          </cell>
          <cell r="AT4281" t="str">
            <v>Natural Gas</v>
          </cell>
          <cell r="AU4281">
            <v>29987</v>
          </cell>
          <cell r="AV4281">
            <v>14200</v>
          </cell>
          <cell r="AW4281">
            <v>11.63</v>
          </cell>
          <cell r="AX4281">
            <v>16</v>
          </cell>
          <cell r="AY4281">
            <v>44.3</v>
          </cell>
          <cell r="AZ4281">
            <v>150400</v>
          </cell>
          <cell r="BA4281">
            <v>30252</v>
          </cell>
          <cell r="BB4281">
            <v>10900</v>
          </cell>
          <cell r="BC4281">
            <v>10.72</v>
          </cell>
          <cell r="BD4281">
            <v>14.75</v>
          </cell>
          <cell r="BE4281">
            <v>44.73</v>
          </cell>
          <cell r="BF4281">
            <v>30559</v>
          </cell>
          <cell r="BG4281">
            <v>147600</v>
          </cell>
          <cell r="BH4281" t="str">
            <v>Average</v>
          </cell>
          <cell r="BI4281" t="str">
            <v>Distribution</v>
          </cell>
          <cell r="BJ4281" t="str">
            <v>Fully Litigated</v>
          </cell>
          <cell r="BK4281" t="str">
            <v>No</v>
          </cell>
          <cell r="BL4281" t="str">
            <v>No</v>
          </cell>
        </row>
        <row r="4282">
          <cell r="AE4282">
            <v>396</v>
          </cell>
          <cell r="AF4282">
            <v>0</v>
          </cell>
          <cell r="AG4282">
            <v>1</v>
          </cell>
          <cell r="AH4282">
            <v>1</v>
          </cell>
          <cell r="AI4282">
            <v>1</v>
          </cell>
          <cell r="AJ4282">
            <v>1</v>
          </cell>
          <cell r="AL4282">
            <v>57</v>
          </cell>
          <cell r="AM4282">
            <v>231</v>
          </cell>
          <cell r="AO4282" t="str">
            <v>D-6670-GR-10</v>
          </cell>
          <cell r="AP4282">
            <v>2023</v>
          </cell>
          <cell r="AQ4282" t="str">
            <v>WI</v>
          </cell>
          <cell r="AR4282" t="str">
            <v>Wisconsin Natural Gas Company</v>
          </cell>
          <cell r="AT4282" t="str">
            <v>Natural Gas</v>
          </cell>
          <cell r="AU4282">
            <v>30224</v>
          </cell>
          <cell r="AV4282">
            <v>10900</v>
          </cell>
          <cell r="AW4282">
            <v>11.27</v>
          </cell>
          <cell r="AX4282">
            <v>14.75</v>
          </cell>
          <cell r="AY4282">
            <v>47.79</v>
          </cell>
          <cell r="AZ4282" t="str">
            <v>NA</v>
          </cell>
          <cell r="BA4282">
            <v>30567</v>
          </cell>
          <cell r="BB4282">
            <v>5800</v>
          </cell>
          <cell r="BC4282">
            <v>10.62</v>
          </cell>
          <cell r="BD4282">
            <v>14.75</v>
          </cell>
          <cell r="BE4282">
            <v>47.79</v>
          </cell>
          <cell r="BF4282">
            <v>30925</v>
          </cell>
          <cell r="BG4282" t="str">
            <v>NA</v>
          </cell>
          <cell r="BH4282" t="str">
            <v>Average</v>
          </cell>
          <cell r="BI4282" t="str">
            <v>Distribution</v>
          </cell>
          <cell r="BJ4282" t="str">
            <v>Fully Litigated</v>
          </cell>
          <cell r="BK4282" t="str">
            <v>No</v>
          </cell>
          <cell r="BL4282" t="str">
            <v>No</v>
          </cell>
        </row>
        <row r="4283">
          <cell r="AE4283">
            <v>396</v>
          </cell>
          <cell r="AF4283">
            <v>0</v>
          </cell>
          <cell r="AG4283">
            <v>1</v>
          </cell>
          <cell r="AH4283">
            <v>1</v>
          </cell>
          <cell r="AI4283">
            <v>1</v>
          </cell>
          <cell r="AJ4283">
            <v>1</v>
          </cell>
          <cell r="AL4283">
            <v>57</v>
          </cell>
          <cell r="AM4283">
            <v>231</v>
          </cell>
          <cell r="AO4283" t="str">
            <v>D-6670-GR-11</v>
          </cell>
          <cell r="AP4283">
            <v>2024</v>
          </cell>
          <cell r="AQ4283" t="str">
            <v>WI</v>
          </cell>
          <cell r="AR4283" t="str">
            <v>Wisconsin Natural Gas Company</v>
          </cell>
          <cell r="AT4283" t="str">
            <v>Natural Gas</v>
          </cell>
          <cell r="AU4283">
            <v>30627</v>
          </cell>
          <cell r="AV4283">
            <v>6800</v>
          </cell>
          <cell r="AW4283">
            <v>10.68</v>
          </cell>
          <cell r="AX4283">
            <v>14.75</v>
          </cell>
          <cell r="AY4283">
            <v>50.19</v>
          </cell>
          <cell r="AZ4283" t="str">
            <v>NA</v>
          </cell>
          <cell r="BA4283">
            <v>30922</v>
          </cell>
          <cell r="BB4283">
            <v>4400</v>
          </cell>
          <cell r="BC4283">
            <v>10.47</v>
          </cell>
          <cell r="BD4283">
            <v>14.75</v>
          </cell>
          <cell r="BE4283">
            <v>50.82</v>
          </cell>
          <cell r="BF4283">
            <v>31290</v>
          </cell>
          <cell r="BG4283" t="str">
            <v>NA</v>
          </cell>
          <cell r="BH4283" t="str">
            <v>Average</v>
          </cell>
          <cell r="BI4283" t="str">
            <v>Distribution</v>
          </cell>
          <cell r="BJ4283" t="str">
            <v>Fully Litigated</v>
          </cell>
          <cell r="BK4283" t="str">
            <v>No</v>
          </cell>
          <cell r="BL4283" t="str">
            <v>No</v>
          </cell>
        </row>
        <row r="4284">
          <cell r="AE4284">
            <v>396</v>
          </cell>
          <cell r="AF4284">
            <v>0</v>
          </cell>
          <cell r="AG4284">
            <v>1</v>
          </cell>
          <cell r="AH4284">
            <v>1</v>
          </cell>
          <cell r="AI4284">
            <v>1</v>
          </cell>
          <cell r="AJ4284">
            <v>1</v>
          </cell>
          <cell r="AL4284">
            <v>57</v>
          </cell>
          <cell r="AM4284">
            <v>231</v>
          </cell>
          <cell r="AO4284" t="str">
            <v>D-6670-GR-103</v>
          </cell>
          <cell r="AP4284">
            <v>2026</v>
          </cell>
          <cell r="AQ4284" t="str">
            <v>WI</v>
          </cell>
          <cell r="AR4284" t="str">
            <v>Wisconsin Natural Gas Company</v>
          </cell>
          <cell r="AT4284" t="str">
            <v>Natural Gas</v>
          </cell>
          <cell r="AU4284">
            <v>32134</v>
          </cell>
          <cell r="AV4284">
            <v>5000</v>
          </cell>
          <cell r="AW4284" t="str">
            <v>NA</v>
          </cell>
          <cell r="AX4284">
            <v>14</v>
          </cell>
          <cell r="AY4284">
            <v>49.87</v>
          </cell>
          <cell r="AZ4284" t="str">
            <v>NA</v>
          </cell>
          <cell r="BA4284">
            <v>32413</v>
          </cell>
          <cell r="BB4284">
            <v>-2300</v>
          </cell>
          <cell r="BC4284" t="str">
            <v>NA</v>
          </cell>
          <cell r="BD4284">
            <v>13.65</v>
          </cell>
          <cell r="BE4284">
            <v>51.15</v>
          </cell>
          <cell r="BF4284">
            <v>32751</v>
          </cell>
          <cell r="BG4284" t="str">
            <v>NA</v>
          </cell>
          <cell r="BH4284" t="str">
            <v>Average</v>
          </cell>
          <cell r="BI4284" t="str">
            <v>Distribution</v>
          </cell>
          <cell r="BJ4284" t="str">
            <v>Fully Litigated</v>
          </cell>
          <cell r="BK4284" t="str">
            <v>No</v>
          </cell>
          <cell r="BL4284" t="str">
            <v>No</v>
          </cell>
        </row>
        <row r="4285">
          <cell r="AE4285">
            <v>396</v>
          </cell>
          <cell r="AF4285">
            <v>0</v>
          </cell>
          <cell r="AG4285">
            <v>1</v>
          </cell>
          <cell r="AH4285">
            <v>1</v>
          </cell>
          <cell r="AI4285">
            <v>1</v>
          </cell>
          <cell r="AJ4285">
            <v>0</v>
          </cell>
          <cell r="AL4285">
            <v>57</v>
          </cell>
          <cell r="AM4285">
            <v>231</v>
          </cell>
          <cell r="AO4285" t="str">
            <v>D-6680-UR-11-E</v>
          </cell>
          <cell r="AP4285">
            <v>2173</v>
          </cell>
          <cell r="AQ4285" t="str">
            <v>WI</v>
          </cell>
          <cell r="AR4285" t="str">
            <v>Wisconsin Power and Light Company</v>
          </cell>
          <cell r="AS4285" t="str">
            <v>LNT</v>
          </cell>
          <cell r="AT4285" t="str">
            <v>Electric</v>
          </cell>
          <cell r="AU4285">
            <v>29017</v>
          </cell>
          <cell r="AV4285">
            <v>51000</v>
          </cell>
          <cell r="AW4285" t="str">
            <v>NA</v>
          </cell>
          <cell r="AX4285">
            <v>16</v>
          </cell>
          <cell r="AY4285">
            <v>40.42</v>
          </cell>
          <cell r="AZ4285" t="str">
            <v>NA</v>
          </cell>
          <cell r="BA4285">
            <v>29762</v>
          </cell>
          <cell r="BB4285">
            <v>36900</v>
          </cell>
          <cell r="BC4285" t="str">
            <v>NA</v>
          </cell>
          <cell r="BD4285">
            <v>14.75</v>
          </cell>
          <cell r="BE4285">
            <v>39.4</v>
          </cell>
          <cell r="BF4285">
            <v>29951</v>
          </cell>
          <cell r="BG4285" t="str">
            <v>NA</v>
          </cell>
          <cell r="BH4285" t="str">
            <v>Average</v>
          </cell>
          <cell r="BI4285" t="str">
            <v>Vertically Integrated</v>
          </cell>
          <cell r="BJ4285" t="str">
            <v>Fully Litigated</v>
          </cell>
          <cell r="BK4285" t="str">
            <v>No</v>
          </cell>
          <cell r="BL4285" t="str">
            <v>Yes</v>
          </cell>
        </row>
        <row r="4286">
          <cell r="AE4286">
            <v>396</v>
          </cell>
          <cell r="AF4286">
            <v>0</v>
          </cell>
          <cell r="AG4286">
            <v>1</v>
          </cell>
          <cell r="AH4286">
            <v>1</v>
          </cell>
          <cell r="AI4286">
            <v>1</v>
          </cell>
          <cell r="AJ4286">
            <v>0</v>
          </cell>
          <cell r="AL4286">
            <v>57</v>
          </cell>
          <cell r="AM4286">
            <v>231</v>
          </cell>
          <cell r="AO4286" t="str">
            <v>D-4220-UR-117 (elec)</v>
          </cell>
          <cell r="AP4286">
            <v>2183</v>
          </cell>
          <cell r="AQ4286" t="str">
            <v>WI</v>
          </cell>
          <cell r="AR4286" t="str">
            <v>Northern States Power Company</v>
          </cell>
          <cell r="AS4286" t="str">
            <v>XEL</v>
          </cell>
          <cell r="AT4286" t="str">
            <v>Electric</v>
          </cell>
          <cell r="AU4286">
            <v>40695</v>
          </cell>
          <cell r="AV4286">
            <v>17700</v>
          </cell>
          <cell r="AW4286">
            <v>8.77</v>
          </cell>
          <cell r="AX4286">
            <v>10.75</v>
          </cell>
          <cell r="AY4286">
            <v>52.59</v>
          </cell>
          <cell r="AZ4286">
            <v>718100</v>
          </cell>
          <cell r="BA4286">
            <v>40899</v>
          </cell>
          <cell r="BB4286">
            <v>12155</v>
          </cell>
          <cell r="BC4286">
            <v>8.52</v>
          </cell>
          <cell r="BD4286">
            <v>10.4</v>
          </cell>
          <cell r="BE4286">
            <v>52.59</v>
          </cell>
          <cell r="BF4286">
            <v>41274</v>
          </cell>
          <cell r="BG4286">
            <v>717914</v>
          </cell>
          <cell r="BH4286" t="str">
            <v>Average</v>
          </cell>
          <cell r="BI4286" t="str">
            <v>Vertically Integrated</v>
          </cell>
          <cell r="BJ4286" t="str">
            <v>Fully Litigated</v>
          </cell>
          <cell r="BK4286" t="str">
            <v>No</v>
          </cell>
          <cell r="BL4286" t="str">
            <v>No</v>
          </cell>
        </row>
        <row r="4287">
          <cell r="AE4287">
            <v>396</v>
          </cell>
          <cell r="AF4287">
            <v>0</v>
          </cell>
          <cell r="AG4287">
            <v>1</v>
          </cell>
          <cell r="AH4287">
            <v>1</v>
          </cell>
          <cell r="AI4287">
            <v>1</v>
          </cell>
          <cell r="AJ4287">
            <v>1</v>
          </cell>
          <cell r="AL4287">
            <v>57</v>
          </cell>
          <cell r="AM4287">
            <v>231</v>
          </cell>
          <cell r="AO4287" t="str">
            <v>D-4220-UR-117 (gas)</v>
          </cell>
          <cell r="AP4287">
            <v>2184</v>
          </cell>
          <cell r="AQ4287" t="str">
            <v>WI</v>
          </cell>
          <cell r="AR4287" t="str">
            <v>Northern States Power Company</v>
          </cell>
          <cell r="AS4287" t="str">
            <v>XEL</v>
          </cell>
          <cell r="AT4287" t="str">
            <v>Natural Gas</v>
          </cell>
          <cell r="AU4287">
            <v>40695</v>
          </cell>
          <cell r="AV4287">
            <v>8000</v>
          </cell>
          <cell r="AW4287">
            <v>8.77</v>
          </cell>
          <cell r="AX4287">
            <v>10.75</v>
          </cell>
          <cell r="AY4287">
            <v>52.59</v>
          </cell>
          <cell r="AZ4287">
            <v>84000</v>
          </cell>
          <cell r="BA4287">
            <v>40899</v>
          </cell>
          <cell r="BB4287">
            <v>2924</v>
          </cell>
          <cell r="BC4287">
            <v>8.52</v>
          </cell>
          <cell r="BD4287">
            <v>10.4</v>
          </cell>
          <cell r="BE4287">
            <v>52.59</v>
          </cell>
          <cell r="BF4287">
            <v>41274</v>
          </cell>
          <cell r="BG4287">
            <v>84126</v>
          </cell>
          <cell r="BH4287" t="str">
            <v>Average</v>
          </cell>
          <cell r="BI4287" t="str">
            <v>Distribution</v>
          </cell>
          <cell r="BJ4287" t="str">
            <v>Fully Litigated</v>
          </cell>
          <cell r="BK4287" t="str">
            <v>No</v>
          </cell>
          <cell r="BL4287" t="str">
            <v>No</v>
          </cell>
        </row>
        <row r="4288">
          <cell r="AE4288">
            <v>396</v>
          </cell>
          <cell r="AF4288">
            <v>0</v>
          </cell>
          <cell r="AG4288">
            <v>1</v>
          </cell>
          <cell r="AH4288">
            <v>1</v>
          </cell>
          <cell r="AI4288">
            <v>1</v>
          </cell>
          <cell r="AJ4288">
            <v>0</v>
          </cell>
          <cell r="AL4288">
            <v>57</v>
          </cell>
          <cell r="AM4288">
            <v>231</v>
          </cell>
          <cell r="AO4288" t="str">
            <v>D-5-UR-105 (WEP-EL)</v>
          </cell>
          <cell r="AP4288">
            <v>2189</v>
          </cell>
          <cell r="AQ4288" t="str">
            <v>WI</v>
          </cell>
          <cell r="AR4288" t="str">
            <v>Wisconsin Electric Power Company</v>
          </cell>
          <cell r="AS4288" t="str">
            <v>WEC</v>
          </cell>
          <cell r="AT4288" t="str">
            <v>Electric</v>
          </cell>
          <cell r="AU4288">
            <v>40689</v>
          </cell>
          <cell r="AV4288">
            <v>0</v>
          </cell>
          <cell r="AW4288" t="str">
            <v>NA</v>
          </cell>
          <cell r="AX4288" t="str">
            <v>NA</v>
          </cell>
          <cell r="AY4288" t="str">
            <v>NA</v>
          </cell>
          <cell r="AZ4288" t="str">
            <v>NA</v>
          </cell>
          <cell r="BA4288">
            <v>40822</v>
          </cell>
          <cell r="BB4288">
            <v>0</v>
          </cell>
          <cell r="BC4288" t="str">
            <v>NA</v>
          </cell>
          <cell r="BD4288" t="str">
            <v>NA</v>
          </cell>
          <cell r="BE4288" t="str">
            <v>NA</v>
          </cell>
          <cell r="BF4288">
            <v>41274</v>
          </cell>
          <cell r="BG4288" t="str">
            <v>NA</v>
          </cell>
          <cell r="BI4288" t="str">
            <v>Vertically Integrated</v>
          </cell>
          <cell r="BJ4288" t="str">
            <v>Fully Litigated</v>
          </cell>
          <cell r="BK4288" t="str">
            <v>No</v>
          </cell>
          <cell r="BL4288" t="str">
            <v>No</v>
          </cell>
        </row>
        <row r="4289">
          <cell r="AE4289">
            <v>396</v>
          </cell>
          <cell r="AF4289">
            <v>0</v>
          </cell>
          <cell r="AG4289">
            <v>1</v>
          </cell>
          <cell r="AH4289">
            <v>1</v>
          </cell>
          <cell r="AI4289">
            <v>1</v>
          </cell>
          <cell r="AJ4289">
            <v>1</v>
          </cell>
          <cell r="AL4289">
            <v>57</v>
          </cell>
          <cell r="AM4289">
            <v>231</v>
          </cell>
          <cell r="AO4289" t="str">
            <v>D-5-UR-105 (WEP-GAS)</v>
          </cell>
          <cell r="AP4289">
            <v>2190</v>
          </cell>
          <cell r="AQ4289" t="str">
            <v>WI</v>
          </cell>
          <cell r="AR4289" t="str">
            <v>Wisconsin Electric Power Company</v>
          </cell>
          <cell r="AS4289" t="str">
            <v>WEC</v>
          </cell>
          <cell r="AT4289" t="str">
            <v>Natural Gas</v>
          </cell>
          <cell r="AU4289">
            <v>40689</v>
          </cell>
          <cell r="AV4289">
            <v>0</v>
          </cell>
          <cell r="AW4289" t="str">
            <v>NA</v>
          </cell>
          <cell r="AX4289" t="str">
            <v>NA</v>
          </cell>
          <cell r="AY4289" t="str">
            <v>NA</v>
          </cell>
          <cell r="AZ4289" t="str">
            <v>NA</v>
          </cell>
          <cell r="BA4289">
            <v>40822</v>
          </cell>
          <cell r="BB4289">
            <v>0</v>
          </cell>
          <cell r="BC4289" t="str">
            <v>NA</v>
          </cell>
          <cell r="BD4289" t="str">
            <v>NA</v>
          </cell>
          <cell r="BE4289" t="str">
            <v>NA</v>
          </cell>
          <cell r="BF4289">
            <v>41274</v>
          </cell>
          <cell r="BG4289" t="str">
            <v>NA</v>
          </cell>
          <cell r="BI4289" t="str">
            <v>Distribution</v>
          </cell>
          <cell r="BJ4289" t="str">
            <v>Fully Litigated</v>
          </cell>
          <cell r="BK4289" t="str">
            <v>No</v>
          </cell>
          <cell r="BL4289" t="str">
            <v>No</v>
          </cell>
        </row>
        <row r="4290">
          <cell r="AE4290">
            <v>396</v>
          </cell>
          <cell r="AF4290">
            <v>0</v>
          </cell>
          <cell r="AG4290">
            <v>1</v>
          </cell>
          <cell r="AH4290">
            <v>1</v>
          </cell>
          <cell r="AI4290">
            <v>1</v>
          </cell>
          <cell r="AJ4290">
            <v>1</v>
          </cell>
          <cell r="AL4290">
            <v>57</v>
          </cell>
          <cell r="AM4290">
            <v>231</v>
          </cell>
          <cell r="AO4290" t="str">
            <v>D-5-UR-105 (WG)</v>
          </cell>
          <cell r="AP4290">
            <v>2191</v>
          </cell>
          <cell r="AQ4290" t="str">
            <v>WI</v>
          </cell>
          <cell r="AR4290" t="str">
            <v>Wisconsin Gas LLC</v>
          </cell>
          <cell r="AS4290" t="str">
            <v>WEC</v>
          </cell>
          <cell r="AT4290" t="str">
            <v>Natural Gas</v>
          </cell>
          <cell r="AU4290">
            <v>40689</v>
          </cell>
          <cell r="AV4290">
            <v>0</v>
          </cell>
          <cell r="AW4290" t="str">
            <v>NA</v>
          </cell>
          <cell r="AX4290" t="str">
            <v>NA</v>
          </cell>
          <cell r="AY4290" t="str">
            <v>NA</v>
          </cell>
          <cell r="AZ4290" t="str">
            <v>NA</v>
          </cell>
          <cell r="BA4290">
            <v>40822</v>
          </cell>
          <cell r="BB4290">
            <v>0</v>
          </cell>
          <cell r="BC4290" t="str">
            <v>NA</v>
          </cell>
          <cell r="BD4290" t="str">
            <v>NA</v>
          </cell>
          <cell r="BE4290" t="str">
            <v>NA</v>
          </cell>
          <cell r="BF4290">
            <v>41274</v>
          </cell>
          <cell r="BG4290" t="str">
            <v>NA</v>
          </cell>
          <cell r="BI4290" t="str">
            <v>Distribution</v>
          </cell>
          <cell r="BJ4290" t="str">
            <v>Fully Litigated</v>
          </cell>
          <cell r="BK4290" t="str">
            <v>No</v>
          </cell>
          <cell r="BL4290" t="str">
            <v>No</v>
          </cell>
        </row>
        <row r="4291">
          <cell r="AE4291">
            <v>396</v>
          </cell>
          <cell r="AF4291">
            <v>0</v>
          </cell>
          <cell r="AG4291">
            <v>1</v>
          </cell>
          <cell r="AH4291">
            <v>1</v>
          </cell>
          <cell r="AI4291">
            <v>1</v>
          </cell>
          <cell r="AJ4291">
            <v>0</v>
          </cell>
          <cell r="AL4291">
            <v>57</v>
          </cell>
          <cell r="AM4291">
            <v>231</v>
          </cell>
          <cell r="AO4291" t="str">
            <v>D-3270-UR-118 (elec)</v>
          </cell>
          <cell r="AP4291">
            <v>2297</v>
          </cell>
          <cell r="AQ4291" t="str">
            <v>WI</v>
          </cell>
          <cell r="AR4291" t="str">
            <v>Madison Gas and Electric Company</v>
          </cell>
          <cell r="AS4291" t="str">
            <v>MGEE</v>
          </cell>
          <cell r="AT4291" t="str">
            <v>Electric</v>
          </cell>
          <cell r="AU4291">
            <v>40991</v>
          </cell>
          <cell r="AV4291">
            <v>22451</v>
          </cell>
          <cell r="AW4291">
            <v>9.5299999999999994</v>
          </cell>
          <cell r="AX4291">
            <v>10.3</v>
          </cell>
          <cell r="AY4291">
            <v>59.65</v>
          </cell>
          <cell r="AZ4291">
            <v>414813</v>
          </cell>
          <cell r="BA4291">
            <v>41222</v>
          </cell>
          <cell r="BB4291">
            <v>14888</v>
          </cell>
          <cell r="BC4291">
            <v>9.41</v>
          </cell>
          <cell r="BD4291">
            <v>10.3</v>
          </cell>
          <cell r="BE4291">
            <v>59.09</v>
          </cell>
          <cell r="BF4291">
            <v>41639</v>
          </cell>
          <cell r="BG4291">
            <v>417846</v>
          </cell>
          <cell r="BH4291" t="str">
            <v>Average</v>
          </cell>
          <cell r="BI4291" t="str">
            <v>Vertically Integrated</v>
          </cell>
          <cell r="BJ4291" t="str">
            <v>Fully Litigated</v>
          </cell>
          <cell r="BK4291" t="str">
            <v>No</v>
          </cell>
          <cell r="BL4291" t="str">
            <v>No</v>
          </cell>
        </row>
        <row r="4292">
          <cell r="AE4292">
            <v>396</v>
          </cell>
          <cell r="AF4292">
            <v>0</v>
          </cell>
          <cell r="AG4292">
            <v>1</v>
          </cell>
          <cell r="AH4292">
            <v>1</v>
          </cell>
          <cell r="AI4292">
            <v>1</v>
          </cell>
          <cell r="AJ4292">
            <v>1</v>
          </cell>
          <cell r="AL4292">
            <v>57</v>
          </cell>
          <cell r="AM4292">
            <v>231</v>
          </cell>
          <cell r="AO4292" t="str">
            <v>D-3270-UR-118 (gas)</v>
          </cell>
          <cell r="AP4292">
            <v>2299</v>
          </cell>
          <cell r="AQ4292" t="str">
            <v>WI</v>
          </cell>
          <cell r="AR4292" t="str">
            <v>Madison Gas and Electric Company</v>
          </cell>
          <cell r="AS4292" t="str">
            <v>MGEE</v>
          </cell>
          <cell r="AT4292" t="str">
            <v>Natural Gas</v>
          </cell>
          <cell r="AU4292">
            <v>40991</v>
          </cell>
          <cell r="AV4292">
            <v>4308</v>
          </cell>
          <cell r="AW4292">
            <v>8.5299999999999994</v>
          </cell>
          <cell r="AX4292">
            <v>10.3</v>
          </cell>
          <cell r="AY4292">
            <v>59.65</v>
          </cell>
          <cell r="AZ4292">
            <v>136452</v>
          </cell>
          <cell r="BA4292">
            <v>41222</v>
          </cell>
          <cell r="BB4292">
            <v>1646</v>
          </cell>
          <cell r="BC4292">
            <v>8.44</v>
          </cell>
          <cell r="BD4292">
            <v>10.3</v>
          </cell>
          <cell r="BE4292">
            <v>59.09</v>
          </cell>
          <cell r="BF4292">
            <v>41639</v>
          </cell>
          <cell r="BG4292">
            <v>136126</v>
          </cell>
          <cell r="BH4292" t="str">
            <v>Average</v>
          </cell>
          <cell r="BI4292" t="str">
            <v>Distribution</v>
          </cell>
          <cell r="BJ4292" t="str">
            <v>Fully Litigated</v>
          </cell>
          <cell r="BK4292" t="str">
            <v>No</v>
          </cell>
          <cell r="BL4292" t="str">
            <v>No</v>
          </cell>
        </row>
        <row r="4293">
          <cell r="AE4293">
            <v>396</v>
          </cell>
          <cell r="AF4293">
            <v>0</v>
          </cell>
          <cell r="AG4293">
            <v>1</v>
          </cell>
          <cell r="AH4293">
            <v>1</v>
          </cell>
          <cell r="AI4293">
            <v>1</v>
          </cell>
          <cell r="AJ4293">
            <v>1</v>
          </cell>
          <cell r="AL4293">
            <v>57</v>
          </cell>
          <cell r="AM4293">
            <v>231</v>
          </cell>
          <cell r="AO4293" t="str">
            <v>D-05-UR-106 (WG)</v>
          </cell>
          <cell r="AP4293">
            <v>2300</v>
          </cell>
          <cell r="AQ4293" t="str">
            <v>WI</v>
          </cell>
          <cell r="AR4293" t="str">
            <v>Wisconsin Gas LLC</v>
          </cell>
          <cell r="AS4293" t="str">
            <v>WEC</v>
          </cell>
          <cell r="AT4293" t="str">
            <v>Natural Gas</v>
          </cell>
          <cell r="AU4293">
            <v>40991</v>
          </cell>
          <cell r="AV4293">
            <v>-15889</v>
          </cell>
          <cell r="AW4293">
            <v>9.11</v>
          </cell>
          <cell r="AX4293">
            <v>10.5</v>
          </cell>
          <cell r="AY4293">
            <v>46.76</v>
          </cell>
          <cell r="AZ4293">
            <v>671562</v>
          </cell>
          <cell r="BA4293">
            <v>41241</v>
          </cell>
          <cell r="BB4293">
            <v>-34281</v>
          </cell>
          <cell r="BC4293">
            <v>8.9600000000000009</v>
          </cell>
          <cell r="BD4293">
            <v>10.5</v>
          </cell>
          <cell r="BE4293">
            <v>46.75</v>
          </cell>
          <cell r="BF4293">
            <v>41639</v>
          </cell>
          <cell r="BG4293">
            <v>664799</v>
          </cell>
          <cell r="BH4293" t="str">
            <v>Average</v>
          </cell>
          <cell r="BI4293" t="str">
            <v>Distribution</v>
          </cell>
          <cell r="BJ4293" t="str">
            <v>Fully Litigated</v>
          </cell>
          <cell r="BK4293" t="str">
            <v>No</v>
          </cell>
          <cell r="BL4293" t="str">
            <v>No</v>
          </cell>
        </row>
        <row r="4294">
          <cell r="AE4294">
            <v>396</v>
          </cell>
          <cell r="AF4294">
            <v>0</v>
          </cell>
          <cell r="AG4294">
            <v>1</v>
          </cell>
          <cell r="AH4294">
            <v>1</v>
          </cell>
          <cell r="AI4294">
            <v>1</v>
          </cell>
          <cell r="AJ4294">
            <v>1</v>
          </cell>
          <cell r="AL4294">
            <v>57</v>
          </cell>
          <cell r="AM4294">
            <v>231</v>
          </cell>
          <cell r="AO4294" t="str">
            <v>D-05-UR-106 (WEP-Gas)</v>
          </cell>
          <cell r="AP4294">
            <v>2301</v>
          </cell>
          <cell r="AQ4294" t="str">
            <v>WI</v>
          </cell>
          <cell r="AR4294" t="str">
            <v>Wisconsin Electric Power Company</v>
          </cell>
          <cell r="AS4294" t="str">
            <v>WEC</v>
          </cell>
          <cell r="AT4294" t="str">
            <v>Natural Gas</v>
          </cell>
          <cell r="AU4294">
            <v>40991</v>
          </cell>
          <cell r="AV4294">
            <v>-1161</v>
          </cell>
          <cell r="AW4294">
            <v>9.25</v>
          </cell>
          <cell r="AX4294">
            <v>10.4</v>
          </cell>
          <cell r="AY4294">
            <v>52.35</v>
          </cell>
          <cell r="AZ4294">
            <v>379354</v>
          </cell>
          <cell r="BA4294">
            <v>41241</v>
          </cell>
          <cell r="BB4294">
            <v>-8052</v>
          </cell>
          <cell r="BC4294">
            <v>9.15</v>
          </cell>
          <cell r="BD4294">
            <v>10.4</v>
          </cell>
          <cell r="BE4294">
            <v>52.09</v>
          </cell>
          <cell r="BF4294">
            <v>41639</v>
          </cell>
          <cell r="BG4294">
            <v>370965</v>
          </cell>
          <cell r="BH4294" t="str">
            <v>Average</v>
          </cell>
          <cell r="BI4294" t="str">
            <v>Distribution</v>
          </cell>
          <cell r="BJ4294" t="str">
            <v>Fully Litigated</v>
          </cell>
          <cell r="BK4294" t="str">
            <v>No</v>
          </cell>
          <cell r="BL4294" t="str">
            <v>No</v>
          </cell>
        </row>
        <row r="4295">
          <cell r="AE4295">
            <v>396</v>
          </cell>
          <cell r="AF4295">
            <v>0</v>
          </cell>
          <cell r="AG4295">
            <v>1</v>
          </cell>
          <cell r="AH4295">
            <v>1</v>
          </cell>
          <cell r="AI4295">
            <v>1</v>
          </cell>
          <cell r="AJ4295">
            <v>0</v>
          </cell>
          <cell r="AL4295">
            <v>57</v>
          </cell>
          <cell r="AM4295">
            <v>231</v>
          </cell>
          <cell r="AO4295" t="str">
            <v>D-05-UR-106 (WEP-Elec)</v>
          </cell>
          <cell r="AP4295">
            <v>2302</v>
          </cell>
          <cell r="AQ4295" t="str">
            <v>WI</v>
          </cell>
          <cell r="AR4295" t="str">
            <v>Wisconsin Electric Power Company</v>
          </cell>
          <cell r="AS4295" t="str">
            <v>WEC</v>
          </cell>
          <cell r="AT4295" t="str">
            <v>Electric</v>
          </cell>
          <cell r="AU4295">
            <v>40991</v>
          </cell>
          <cell r="AV4295">
            <v>261970</v>
          </cell>
          <cell r="AW4295">
            <v>9.26</v>
          </cell>
          <cell r="AX4295">
            <v>10.4</v>
          </cell>
          <cell r="AY4295">
            <v>52.35</v>
          </cell>
          <cell r="AZ4295">
            <v>3963960.503</v>
          </cell>
          <cell r="BA4295">
            <v>41241</v>
          </cell>
          <cell r="BB4295">
            <v>205720</v>
          </cell>
          <cell r="BC4295">
            <v>9.15</v>
          </cell>
          <cell r="BD4295">
            <v>10.4</v>
          </cell>
          <cell r="BE4295">
            <v>52.09</v>
          </cell>
          <cell r="BF4295">
            <v>41639</v>
          </cell>
          <cell r="BG4295">
            <v>3928415</v>
          </cell>
          <cell r="BH4295" t="str">
            <v>Average</v>
          </cell>
          <cell r="BI4295" t="str">
            <v>Vertically Integrated</v>
          </cell>
          <cell r="BJ4295" t="str">
            <v>Fully Litigated</v>
          </cell>
          <cell r="BK4295" t="str">
            <v>Yes</v>
          </cell>
          <cell r="BL4295" t="str">
            <v>No</v>
          </cell>
        </row>
        <row r="4296">
          <cell r="AE4296">
            <v>396</v>
          </cell>
          <cell r="AF4296">
            <v>0</v>
          </cell>
          <cell r="AG4296">
            <v>1</v>
          </cell>
          <cell r="AH4296">
            <v>1</v>
          </cell>
          <cell r="AI4296">
            <v>1</v>
          </cell>
          <cell r="AJ4296">
            <v>0</v>
          </cell>
          <cell r="AL4296">
            <v>57</v>
          </cell>
          <cell r="AM4296">
            <v>231</v>
          </cell>
          <cell r="AO4296" t="str">
            <v>D-6690-UR-121 (Elec)</v>
          </cell>
          <cell r="AP4296">
            <v>2308</v>
          </cell>
          <cell r="AQ4296" t="str">
            <v>WI</v>
          </cell>
          <cell r="AR4296" t="str">
            <v>Wisconsin Public Service Corporation</v>
          </cell>
          <cell r="AS4296" t="str">
            <v>WEC</v>
          </cell>
          <cell r="AT4296" t="str">
            <v>Electric</v>
          </cell>
          <cell r="AU4296">
            <v>40998</v>
          </cell>
          <cell r="AV4296">
            <v>85137.706999999995</v>
          </cell>
          <cell r="AW4296">
            <v>8.93</v>
          </cell>
          <cell r="AX4296">
            <v>10.3</v>
          </cell>
          <cell r="AY4296">
            <v>52.34</v>
          </cell>
          <cell r="AZ4296">
            <v>1183629.4469999999</v>
          </cell>
          <cell r="BA4296">
            <v>41206</v>
          </cell>
          <cell r="BB4296">
            <v>28500</v>
          </cell>
          <cell r="BC4296" t="str">
            <v>NA</v>
          </cell>
          <cell r="BD4296">
            <v>10.3</v>
          </cell>
          <cell r="BE4296">
            <v>51.61</v>
          </cell>
          <cell r="BF4296">
            <v>41639</v>
          </cell>
          <cell r="BG4296" t="str">
            <v>NA</v>
          </cell>
          <cell r="BI4296" t="str">
            <v>Vertically Integrated</v>
          </cell>
          <cell r="BJ4296" t="str">
            <v>Settled</v>
          </cell>
          <cell r="BK4296" t="str">
            <v>No</v>
          </cell>
          <cell r="BL4296" t="str">
            <v>No</v>
          </cell>
        </row>
        <row r="4297">
          <cell r="AE4297">
            <v>396</v>
          </cell>
          <cell r="AF4297">
            <v>0</v>
          </cell>
          <cell r="AG4297">
            <v>1</v>
          </cell>
          <cell r="AH4297">
            <v>1</v>
          </cell>
          <cell r="AI4297">
            <v>1</v>
          </cell>
          <cell r="AJ4297">
            <v>1</v>
          </cell>
          <cell r="AL4297">
            <v>57</v>
          </cell>
          <cell r="AM4297">
            <v>231</v>
          </cell>
          <cell r="AO4297" t="str">
            <v>D-6690-UR-121 (Gas)</v>
          </cell>
          <cell r="AP4297">
            <v>2309</v>
          </cell>
          <cell r="AQ4297" t="str">
            <v>WI</v>
          </cell>
          <cell r="AR4297" t="str">
            <v>Wisconsin Public Service Corporation</v>
          </cell>
          <cell r="AS4297" t="str">
            <v>WEC</v>
          </cell>
          <cell r="AT4297" t="str">
            <v>Natural Gas</v>
          </cell>
          <cell r="AU4297">
            <v>40998</v>
          </cell>
          <cell r="AV4297">
            <v>12813.184000000001</v>
          </cell>
          <cell r="AW4297">
            <v>8.81</v>
          </cell>
          <cell r="AX4297">
            <v>10.3</v>
          </cell>
          <cell r="AY4297">
            <v>52.34</v>
          </cell>
          <cell r="AZ4297">
            <v>333810.74300000002</v>
          </cell>
          <cell r="BA4297">
            <v>41206</v>
          </cell>
          <cell r="BB4297">
            <v>-1000</v>
          </cell>
          <cell r="BC4297" t="str">
            <v>NA</v>
          </cell>
          <cell r="BD4297">
            <v>10.3</v>
          </cell>
          <cell r="BE4297">
            <v>51.61</v>
          </cell>
          <cell r="BF4297">
            <v>41639</v>
          </cell>
          <cell r="BG4297" t="str">
            <v>NA</v>
          </cell>
          <cell r="BI4297" t="str">
            <v>Distribution</v>
          </cell>
          <cell r="BJ4297" t="str">
            <v>Settled</v>
          </cell>
          <cell r="BK4297" t="str">
            <v>No</v>
          </cell>
          <cell r="BL4297" t="str">
            <v>No</v>
          </cell>
        </row>
        <row r="4298">
          <cell r="AE4298">
            <v>396</v>
          </cell>
          <cell r="AF4298">
            <v>0</v>
          </cell>
          <cell r="AG4298">
            <v>1</v>
          </cell>
          <cell r="AH4298">
            <v>1</v>
          </cell>
          <cell r="AI4298">
            <v>1</v>
          </cell>
          <cell r="AJ4298">
            <v>0</v>
          </cell>
          <cell r="AL4298">
            <v>57</v>
          </cell>
          <cell r="AM4298">
            <v>231</v>
          </cell>
          <cell r="AO4298" t="str">
            <v>D-6680-UR-118 (elec)</v>
          </cell>
          <cell r="AP4298">
            <v>2336</v>
          </cell>
          <cell r="AQ4298" t="str">
            <v>WI</v>
          </cell>
          <cell r="AR4298" t="str">
            <v>Wisconsin Power and Light Company</v>
          </cell>
          <cell r="AS4298" t="str">
            <v>LNT</v>
          </cell>
          <cell r="AT4298" t="str">
            <v>Electric</v>
          </cell>
          <cell r="AU4298">
            <v>41032</v>
          </cell>
          <cell r="AV4298">
            <v>0</v>
          </cell>
          <cell r="AW4298" t="str">
            <v>NA</v>
          </cell>
          <cell r="AX4298">
            <v>10.4</v>
          </cell>
          <cell r="AY4298">
            <v>49.31</v>
          </cell>
          <cell r="AZ4298">
            <v>2104542</v>
          </cell>
          <cell r="BA4298">
            <v>41075</v>
          </cell>
          <cell r="BB4298">
            <v>0</v>
          </cell>
          <cell r="BC4298" t="str">
            <v>NA</v>
          </cell>
          <cell r="BD4298">
            <v>10.4</v>
          </cell>
          <cell r="BE4298">
            <v>49.31</v>
          </cell>
          <cell r="BF4298">
            <v>41639</v>
          </cell>
          <cell r="BG4298">
            <v>2104542</v>
          </cell>
          <cell r="BH4298" t="str">
            <v>Average</v>
          </cell>
          <cell r="BI4298" t="str">
            <v>Vertically Integrated</v>
          </cell>
          <cell r="BJ4298" t="str">
            <v>Fully Litigated</v>
          </cell>
          <cell r="BK4298" t="str">
            <v>No</v>
          </cell>
          <cell r="BL4298" t="str">
            <v>No</v>
          </cell>
        </row>
        <row r="4299">
          <cell r="AE4299">
            <v>396</v>
          </cell>
          <cell r="AF4299">
            <v>0</v>
          </cell>
          <cell r="AG4299">
            <v>1</v>
          </cell>
          <cell r="AH4299">
            <v>1</v>
          </cell>
          <cell r="AI4299">
            <v>1</v>
          </cell>
          <cell r="AJ4299">
            <v>1</v>
          </cell>
          <cell r="AL4299">
            <v>57</v>
          </cell>
          <cell r="AM4299">
            <v>231</v>
          </cell>
          <cell r="AO4299" t="str">
            <v>D-6680-UR-118 (gas)</v>
          </cell>
          <cell r="AP4299">
            <v>2338</v>
          </cell>
          <cell r="AQ4299" t="str">
            <v>WI</v>
          </cell>
          <cell r="AR4299" t="str">
            <v>Wisconsin Power and Light Company</v>
          </cell>
          <cell r="AS4299" t="str">
            <v>LNT</v>
          </cell>
          <cell r="AT4299" t="str">
            <v>Natural Gas</v>
          </cell>
          <cell r="AU4299">
            <v>41032</v>
          </cell>
          <cell r="AV4299">
            <v>-13100</v>
          </cell>
          <cell r="AW4299" t="str">
            <v>NA</v>
          </cell>
          <cell r="AX4299">
            <v>10.4</v>
          </cell>
          <cell r="AY4299">
            <v>49.31</v>
          </cell>
          <cell r="AZ4299">
            <v>196169</v>
          </cell>
          <cell r="BA4299">
            <v>41075</v>
          </cell>
          <cell r="BB4299">
            <v>-13100</v>
          </cell>
          <cell r="BC4299" t="str">
            <v>NA</v>
          </cell>
          <cell r="BD4299">
            <v>10.4</v>
          </cell>
          <cell r="BE4299">
            <v>49.31</v>
          </cell>
          <cell r="BF4299">
            <v>41639</v>
          </cell>
          <cell r="BG4299">
            <v>196169</v>
          </cell>
          <cell r="BH4299" t="str">
            <v>Average</v>
          </cell>
          <cell r="BI4299" t="str">
            <v>Distribution</v>
          </cell>
          <cell r="BJ4299" t="str">
            <v>Fully Litigated</v>
          </cell>
          <cell r="BK4299" t="str">
            <v>No</v>
          </cell>
          <cell r="BL4299" t="str">
            <v>No</v>
          </cell>
        </row>
        <row r="4300">
          <cell r="AE4300">
            <v>396</v>
          </cell>
          <cell r="AF4300">
            <v>0</v>
          </cell>
          <cell r="AG4300">
            <v>1</v>
          </cell>
          <cell r="AH4300">
            <v>1</v>
          </cell>
          <cell r="AI4300">
            <v>1</v>
          </cell>
          <cell r="AJ4300">
            <v>0</v>
          </cell>
          <cell r="AL4300">
            <v>57</v>
          </cell>
          <cell r="AM4300">
            <v>231</v>
          </cell>
          <cell r="AO4300" t="str">
            <v>D-4220-UR-118 (elec)</v>
          </cell>
          <cell r="AP4300">
            <v>2346</v>
          </cell>
          <cell r="AQ4300" t="str">
            <v>WI</v>
          </cell>
          <cell r="AR4300" t="str">
            <v>Northern States Power Company</v>
          </cell>
          <cell r="AS4300" t="str">
            <v>XEL</v>
          </cell>
          <cell r="AT4300" t="str">
            <v>Electric</v>
          </cell>
          <cell r="AU4300">
            <v>41061</v>
          </cell>
          <cell r="AV4300">
            <v>39055.961000000003</v>
          </cell>
          <cell r="AW4300">
            <v>8.67</v>
          </cell>
          <cell r="AX4300">
            <v>10.4</v>
          </cell>
          <cell r="AY4300">
            <v>52.39</v>
          </cell>
          <cell r="AZ4300">
            <v>788601.94900000002</v>
          </cell>
          <cell r="BA4300">
            <v>41257</v>
          </cell>
          <cell r="BB4300">
            <v>35532</v>
          </cell>
          <cell r="BC4300">
            <v>8.57</v>
          </cell>
          <cell r="BD4300">
            <v>10.4</v>
          </cell>
          <cell r="BE4300">
            <v>52.37</v>
          </cell>
          <cell r="BF4300">
            <v>41639</v>
          </cell>
          <cell r="BG4300">
            <v>788602</v>
          </cell>
          <cell r="BH4300" t="str">
            <v>Average</v>
          </cell>
          <cell r="BI4300" t="str">
            <v>Vertically Integrated</v>
          </cell>
          <cell r="BJ4300" t="str">
            <v>Fully Litigated</v>
          </cell>
          <cell r="BK4300" t="str">
            <v>No</v>
          </cell>
          <cell r="BL4300" t="str">
            <v>No</v>
          </cell>
        </row>
        <row r="4301">
          <cell r="AE4301">
            <v>396</v>
          </cell>
          <cell r="AF4301">
            <v>0</v>
          </cell>
          <cell r="AG4301">
            <v>1</v>
          </cell>
          <cell r="AH4301">
            <v>1</v>
          </cell>
          <cell r="AI4301">
            <v>1</v>
          </cell>
          <cell r="AJ4301">
            <v>1</v>
          </cell>
          <cell r="AL4301">
            <v>57</v>
          </cell>
          <cell r="AM4301">
            <v>231</v>
          </cell>
          <cell r="AO4301" t="str">
            <v>D-4220-UR-118 (gas)</v>
          </cell>
          <cell r="AP4301">
            <v>2347</v>
          </cell>
          <cell r="AQ4301" t="str">
            <v>WI</v>
          </cell>
          <cell r="AR4301" t="str">
            <v>Northern States Power Company</v>
          </cell>
          <cell r="AS4301" t="str">
            <v>XEL</v>
          </cell>
          <cell r="AT4301" t="str">
            <v>Natural Gas</v>
          </cell>
          <cell r="AU4301">
            <v>41061</v>
          </cell>
          <cell r="AV4301">
            <v>5300</v>
          </cell>
          <cell r="AW4301">
            <v>8.67</v>
          </cell>
          <cell r="AX4301">
            <v>10.4</v>
          </cell>
          <cell r="AY4301">
            <v>52.39</v>
          </cell>
          <cell r="AZ4301">
            <v>84468.081000000006</v>
          </cell>
          <cell r="BA4301">
            <v>41257</v>
          </cell>
          <cell r="BB4301">
            <v>2717</v>
          </cell>
          <cell r="BC4301" t="str">
            <v>NA</v>
          </cell>
          <cell r="BD4301">
            <v>10.4</v>
          </cell>
          <cell r="BE4301" t="str">
            <v>NA</v>
          </cell>
          <cell r="BF4301">
            <v>41639</v>
          </cell>
          <cell r="BG4301" t="str">
            <v>NA</v>
          </cell>
          <cell r="BI4301" t="str">
            <v>Limited-Issue Rider</v>
          </cell>
          <cell r="BJ4301" t="str">
            <v>Fully Litigated</v>
          </cell>
          <cell r="BK4301" t="str">
            <v>No</v>
          </cell>
          <cell r="BL4301" t="str">
            <v>No</v>
          </cell>
        </row>
        <row r="4302">
          <cell r="AE4302">
            <v>396</v>
          </cell>
          <cell r="AF4302">
            <v>0</v>
          </cell>
          <cell r="AG4302">
            <v>1</v>
          </cell>
          <cell r="AH4302">
            <v>1</v>
          </cell>
          <cell r="AI4302">
            <v>1</v>
          </cell>
          <cell r="AJ4302">
            <v>0</v>
          </cell>
          <cell r="AL4302">
            <v>57</v>
          </cell>
          <cell r="AM4302">
            <v>231</v>
          </cell>
          <cell r="AO4302" t="str">
            <v>D-6690-UR-122 (Elec)</v>
          </cell>
          <cell r="AP4302">
            <v>2491</v>
          </cell>
          <cell r="AQ4302" t="str">
            <v>WI</v>
          </cell>
          <cell r="AR4302" t="str">
            <v>Wisconsin Public Service Corporation</v>
          </cell>
          <cell r="AS4302" t="str">
            <v>WEC</v>
          </cell>
          <cell r="AT4302" t="str">
            <v>Electric</v>
          </cell>
          <cell r="AU4302">
            <v>41362</v>
          </cell>
          <cell r="AV4302">
            <v>60200</v>
          </cell>
          <cell r="AW4302">
            <v>9.06</v>
          </cell>
          <cell r="AX4302">
            <v>10.6</v>
          </cell>
          <cell r="AY4302">
            <v>51.11</v>
          </cell>
          <cell r="AZ4302">
            <v>1463000</v>
          </cell>
          <cell r="BA4302">
            <v>41584</v>
          </cell>
          <cell r="BB4302">
            <v>9835</v>
          </cell>
          <cell r="BC4302">
            <v>8.68</v>
          </cell>
          <cell r="BD4302">
            <v>10.199999999999999</v>
          </cell>
          <cell r="BE4302">
            <v>50.14</v>
          </cell>
          <cell r="BF4302">
            <v>42004</v>
          </cell>
          <cell r="BG4302">
            <v>1462706</v>
          </cell>
          <cell r="BH4302" t="str">
            <v>Average</v>
          </cell>
          <cell r="BI4302" t="str">
            <v>Vertically Integrated</v>
          </cell>
          <cell r="BJ4302" t="str">
            <v>Fully Litigated</v>
          </cell>
          <cell r="BK4302" t="str">
            <v>No</v>
          </cell>
          <cell r="BL4302" t="str">
            <v>No</v>
          </cell>
        </row>
        <row r="4303">
          <cell r="AE4303">
            <v>396</v>
          </cell>
          <cell r="AF4303">
            <v>0</v>
          </cell>
          <cell r="AG4303">
            <v>1</v>
          </cell>
          <cell r="AH4303">
            <v>1</v>
          </cell>
          <cell r="AI4303">
            <v>1</v>
          </cell>
          <cell r="AJ4303">
            <v>1</v>
          </cell>
          <cell r="AL4303">
            <v>57</v>
          </cell>
          <cell r="AM4303">
            <v>231</v>
          </cell>
          <cell r="AO4303" t="str">
            <v>D-6690-UR-122 (Gas)</v>
          </cell>
          <cell r="AP4303">
            <v>2492</v>
          </cell>
          <cell r="AQ4303" t="str">
            <v>WI</v>
          </cell>
          <cell r="AR4303" t="str">
            <v>Wisconsin Public Service Corporation</v>
          </cell>
          <cell r="AS4303" t="str">
            <v>WEC</v>
          </cell>
          <cell r="AT4303" t="str">
            <v>Natural Gas</v>
          </cell>
          <cell r="AU4303">
            <v>41362</v>
          </cell>
          <cell r="AV4303">
            <v>13900</v>
          </cell>
          <cell r="AW4303">
            <v>8.49</v>
          </cell>
          <cell r="AX4303">
            <v>10.6</v>
          </cell>
          <cell r="AY4303">
            <v>51.11</v>
          </cell>
          <cell r="AZ4303">
            <v>342000</v>
          </cell>
          <cell r="BA4303">
            <v>41584</v>
          </cell>
          <cell r="BB4303">
            <v>-3881</v>
          </cell>
          <cell r="BC4303">
            <v>8.1300000000000008</v>
          </cell>
          <cell r="BD4303">
            <v>10.199999999999999</v>
          </cell>
          <cell r="BE4303">
            <v>50.14</v>
          </cell>
          <cell r="BF4303">
            <v>42004</v>
          </cell>
          <cell r="BG4303">
            <v>342028</v>
          </cell>
          <cell r="BH4303" t="str">
            <v>Average</v>
          </cell>
          <cell r="BI4303" t="str">
            <v>Distribution</v>
          </cell>
          <cell r="BJ4303" t="str">
            <v>Fully Litigated</v>
          </cell>
          <cell r="BK4303" t="str">
            <v>No</v>
          </cell>
          <cell r="BL4303" t="str">
            <v>No</v>
          </cell>
        </row>
        <row r="4304">
          <cell r="AE4304">
            <v>396</v>
          </cell>
          <cell r="AF4304">
            <v>0</v>
          </cell>
          <cell r="AG4304">
            <v>1</v>
          </cell>
          <cell r="AH4304">
            <v>1</v>
          </cell>
          <cell r="AI4304">
            <v>1</v>
          </cell>
          <cell r="AJ4304">
            <v>0</v>
          </cell>
          <cell r="AL4304">
            <v>57</v>
          </cell>
          <cell r="AM4304">
            <v>231</v>
          </cell>
          <cell r="AO4304" t="str">
            <v>D-3270-UR-119 (Elec)</v>
          </cell>
          <cell r="AP4304">
            <v>2503</v>
          </cell>
          <cell r="AQ4304" t="str">
            <v>WI</v>
          </cell>
          <cell r="AR4304" t="str">
            <v>Madison Gas and Electric Company</v>
          </cell>
          <cell r="AS4304" t="str">
            <v>MGEE</v>
          </cell>
          <cell r="AT4304" t="str">
            <v>Electric</v>
          </cell>
          <cell r="AU4304">
            <v>41379</v>
          </cell>
          <cell r="AV4304">
            <v>0</v>
          </cell>
          <cell r="AW4304" t="str">
            <v>NA</v>
          </cell>
          <cell r="AX4304" t="str">
            <v>NA</v>
          </cell>
          <cell r="AY4304" t="str">
            <v>NA</v>
          </cell>
          <cell r="AZ4304" t="str">
            <v>NA</v>
          </cell>
          <cell r="BA4304">
            <v>41481</v>
          </cell>
          <cell r="BB4304">
            <v>0</v>
          </cell>
          <cell r="BC4304" t="str">
            <v>NA</v>
          </cell>
          <cell r="BD4304" t="str">
            <v>NA</v>
          </cell>
          <cell r="BE4304" t="str">
            <v>NA</v>
          </cell>
          <cell r="BF4304">
            <v>42004</v>
          </cell>
          <cell r="BG4304" t="str">
            <v>NA</v>
          </cell>
          <cell r="BI4304" t="str">
            <v>Vertically Integrated</v>
          </cell>
          <cell r="BJ4304" t="str">
            <v>Settled</v>
          </cell>
          <cell r="BK4304" t="str">
            <v>No</v>
          </cell>
          <cell r="BL4304" t="str">
            <v>No</v>
          </cell>
        </row>
        <row r="4305">
          <cell r="AE4305">
            <v>396</v>
          </cell>
          <cell r="AF4305">
            <v>0</v>
          </cell>
          <cell r="AG4305">
            <v>1</v>
          </cell>
          <cell r="AH4305">
            <v>1</v>
          </cell>
          <cell r="AI4305">
            <v>1</v>
          </cell>
          <cell r="AJ4305">
            <v>1</v>
          </cell>
          <cell r="AL4305">
            <v>57</v>
          </cell>
          <cell r="AM4305">
            <v>231</v>
          </cell>
          <cell r="AO4305" t="str">
            <v>D-3270-UR-119 (Gas)</v>
          </cell>
          <cell r="AP4305">
            <v>2504</v>
          </cell>
          <cell r="AQ4305" t="str">
            <v>WI</v>
          </cell>
          <cell r="AR4305" t="str">
            <v>Madison Gas and Electric Company</v>
          </cell>
          <cell r="AS4305" t="str">
            <v>MGEE</v>
          </cell>
          <cell r="AT4305" t="str">
            <v>Natural Gas</v>
          </cell>
          <cell r="AU4305">
            <v>41379</v>
          </cell>
          <cell r="AV4305">
            <v>0</v>
          </cell>
          <cell r="AW4305" t="str">
            <v>NA</v>
          </cell>
          <cell r="AX4305" t="str">
            <v>NA</v>
          </cell>
          <cell r="AY4305" t="str">
            <v>NA</v>
          </cell>
          <cell r="AZ4305" t="str">
            <v>NA</v>
          </cell>
          <cell r="BA4305">
            <v>41481</v>
          </cell>
          <cell r="BB4305">
            <v>0</v>
          </cell>
          <cell r="BC4305" t="str">
            <v>NA</v>
          </cell>
          <cell r="BD4305" t="str">
            <v>NA</v>
          </cell>
          <cell r="BE4305" t="str">
            <v>NA</v>
          </cell>
          <cell r="BF4305">
            <v>42004</v>
          </cell>
          <cell r="BG4305" t="str">
            <v>NA</v>
          </cell>
          <cell r="BI4305" t="str">
            <v>Distribution</v>
          </cell>
          <cell r="BJ4305" t="str">
            <v>Settled</v>
          </cell>
          <cell r="BK4305" t="str">
            <v>No</v>
          </cell>
          <cell r="BL4305" t="str">
            <v>No</v>
          </cell>
        </row>
        <row r="4306">
          <cell r="AE4306">
            <v>396</v>
          </cell>
          <cell r="AF4306">
            <v>0</v>
          </cell>
          <cell r="AG4306">
            <v>1</v>
          </cell>
          <cell r="AH4306">
            <v>1</v>
          </cell>
          <cell r="AI4306">
            <v>1</v>
          </cell>
          <cell r="AJ4306">
            <v>0</v>
          </cell>
          <cell r="AL4306">
            <v>57</v>
          </cell>
          <cell r="AM4306">
            <v>231</v>
          </cell>
          <cell r="AO4306" t="str">
            <v>D-4220-UR-119 (Elec)</v>
          </cell>
          <cell r="AP4306">
            <v>2522</v>
          </cell>
          <cell r="AQ4306" t="str">
            <v>WI</v>
          </cell>
          <cell r="AR4306" t="str">
            <v>Northern States Power Company</v>
          </cell>
          <cell r="AS4306" t="str">
            <v>XEL</v>
          </cell>
          <cell r="AT4306" t="str">
            <v>Electric</v>
          </cell>
          <cell r="AU4306">
            <v>41425</v>
          </cell>
          <cell r="AV4306">
            <v>34300</v>
          </cell>
          <cell r="AW4306">
            <v>8.39</v>
          </cell>
          <cell r="AX4306">
            <v>10.4</v>
          </cell>
          <cell r="AY4306">
            <v>52.54</v>
          </cell>
          <cell r="AZ4306">
            <v>895296.74600000004</v>
          </cell>
          <cell r="BA4306">
            <v>41613</v>
          </cell>
          <cell r="BB4306">
            <v>19537.994999999999</v>
          </cell>
          <cell r="BC4306">
            <v>8.34</v>
          </cell>
          <cell r="BD4306">
            <v>10.199999999999999</v>
          </cell>
          <cell r="BE4306">
            <v>52.54</v>
          </cell>
          <cell r="BF4306">
            <v>42004</v>
          </cell>
          <cell r="BG4306">
            <v>896151</v>
          </cell>
          <cell r="BH4306" t="str">
            <v>Average</v>
          </cell>
          <cell r="BI4306" t="str">
            <v>Vertically Integrated</v>
          </cell>
          <cell r="BJ4306" t="str">
            <v>Fully Litigated</v>
          </cell>
          <cell r="BK4306" t="str">
            <v>No</v>
          </cell>
          <cell r="BL4306" t="str">
            <v>No</v>
          </cell>
        </row>
        <row r="4307">
          <cell r="AE4307">
            <v>396</v>
          </cell>
          <cell r="AF4307">
            <v>0</v>
          </cell>
          <cell r="AG4307">
            <v>1</v>
          </cell>
          <cell r="AH4307">
            <v>1</v>
          </cell>
          <cell r="AI4307">
            <v>1</v>
          </cell>
          <cell r="AJ4307">
            <v>1</v>
          </cell>
          <cell r="AL4307">
            <v>57</v>
          </cell>
          <cell r="AM4307">
            <v>231</v>
          </cell>
          <cell r="AO4307" t="str">
            <v>D-4220-UR-119 (Gas)</v>
          </cell>
          <cell r="AP4307">
            <v>2523</v>
          </cell>
          <cell r="AQ4307" t="str">
            <v>WI</v>
          </cell>
          <cell r="AR4307" t="str">
            <v>Northern States Power Company</v>
          </cell>
          <cell r="AS4307" t="str">
            <v>XEL</v>
          </cell>
          <cell r="AT4307" t="str">
            <v>Natural Gas</v>
          </cell>
          <cell r="AU4307">
            <v>41425</v>
          </cell>
          <cell r="AV4307">
            <v>0</v>
          </cell>
          <cell r="AW4307">
            <v>8.39</v>
          </cell>
          <cell r="AX4307">
            <v>10.4</v>
          </cell>
          <cell r="AY4307">
            <v>52.54</v>
          </cell>
          <cell r="AZ4307">
            <v>89771.055000000008</v>
          </cell>
          <cell r="BA4307">
            <v>41613</v>
          </cell>
          <cell r="BB4307">
            <v>0</v>
          </cell>
          <cell r="BC4307">
            <v>8.34</v>
          </cell>
          <cell r="BD4307">
            <v>10.199999999999999</v>
          </cell>
          <cell r="BE4307">
            <v>52.54</v>
          </cell>
          <cell r="BF4307">
            <v>42004</v>
          </cell>
          <cell r="BG4307">
            <v>90020</v>
          </cell>
          <cell r="BH4307" t="str">
            <v>Average</v>
          </cell>
          <cell r="BI4307" t="str">
            <v>Distribution</v>
          </cell>
          <cell r="BJ4307" t="str">
            <v>Fully Litigated</v>
          </cell>
          <cell r="BK4307" t="str">
            <v>No</v>
          </cell>
          <cell r="BL4307" t="str">
            <v>No</v>
          </cell>
        </row>
        <row r="4308">
          <cell r="AE4308">
            <v>396</v>
          </cell>
          <cell r="AF4308">
            <v>0</v>
          </cell>
          <cell r="AG4308">
            <v>1</v>
          </cell>
          <cell r="AH4308">
            <v>1</v>
          </cell>
          <cell r="AI4308">
            <v>1</v>
          </cell>
          <cell r="AJ4308">
            <v>0</v>
          </cell>
          <cell r="AL4308">
            <v>57</v>
          </cell>
          <cell r="AM4308">
            <v>231</v>
          </cell>
          <cell r="AO4308" t="str">
            <v>D-6690-UR-123 (Elec)</v>
          </cell>
          <cell r="AP4308">
            <v>2630</v>
          </cell>
          <cell r="AQ4308" t="str">
            <v>WI</v>
          </cell>
          <cell r="AR4308" t="str">
            <v>Wisconsin Public Service Corporation</v>
          </cell>
          <cell r="AS4308" t="str">
            <v>WEC</v>
          </cell>
          <cell r="AT4308" t="str">
            <v>Electric</v>
          </cell>
          <cell r="AU4308">
            <v>41730</v>
          </cell>
          <cell r="AV4308">
            <v>76809.426999999996</v>
          </cell>
          <cell r="AW4308">
            <v>8.7200000000000006</v>
          </cell>
          <cell r="AX4308">
            <v>10.6</v>
          </cell>
          <cell r="AY4308">
            <v>50.5</v>
          </cell>
          <cell r="AZ4308">
            <v>1579756.1040000001</v>
          </cell>
          <cell r="BA4308">
            <v>41949</v>
          </cell>
          <cell r="BB4308">
            <v>24602</v>
          </cell>
          <cell r="BC4308">
            <v>8.39</v>
          </cell>
          <cell r="BD4308">
            <v>10.199999999999999</v>
          </cell>
          <cell r="BE4308">
            <v>50.28</v>
          </cell>
          <cell r="BF4308">
            <v>42369</v>
          </cell>
          <cell r="BG4308">
            <v>1549917</v>
          </cell>
          <cell r="BH4308" t="str">
            <v>Average</v>
          </cell>
          <cell r="BI4308" t="str">
            <v>Vertically Integrated</v>
          </cell>
          <cell r="BJ4308" t="str">
            <v>Fully Litigated</v>
          </cell>
          <cell r="BK4308" t="str">
            <v>No</v>
          </cell>
          <cell r="BL4308" t="str">
            <v>No</v>
          </cell>
        </row>
        <row r="4309">
          <cell r="AE4309">
            <v>396</v>
          </cell>
          <cell r="AF4309">
            <v>0</v>
          </cell>
          <cell r="AG4309">
            <v>1</v>
          </cell>
          <cell r="AH4309">
            <v>1</v>
          </cell>
          <cell r="AI4309">
            <v>1</v>
          </cell>
          <cell r="AJ4309">
            <v>1</v>
          </cell>
          <cell r="AL4309">
            <v>57</v>
          </cell>
          <cell r="AM4309">
            <v>231</v>
          </cell>
          <cell r="AO4309" t="str">
            <v>D-6690-UR-123 (Gas)</v>
          </cell>
          <cell r="AP4309">
            <v>2631</v>
          </cell>
          <cell r="AQ4309" t="str">
            <v>WI</v>
          </cell>
          <cell r="AR4309" t="str">
            <v>Wisconsin Public Service Corporation</v>
          </cell>
          <cell r="AS4309" t="str">
            <v>WEC</v>
          </cell>
          <cell r="AT4309" t="str">
            <v>Natural Gas</v>
          </cell>
          <cell r="AU4309">
            <v>41730</v>
          </cell>
          <cell r="AV4309">
            <v>-1624.1010000000001</v>
          </cell>
          <cell r="AW4309">
            <v>8.23</v>
          </cell>
          <cell r="AX4309">
            <v>10.6</v>
          </cell>
          <cell r="AY4309">
            <v>50.5</v>
          </cell>
          <cell r="AZ4309">
            <v>360012.72500000003</v>
          </cell>
          <cell r="BA4309">
            <v>41949</v>
          </cell>
          <cell r="BB4309">
            <v>-15363</v>
          </cell>
          <cell r="BC4309">
            <v>7.95</v>
          </cell>
          <cell r="BD4309">
            <v>10.199999999999999</v>
          </cell>
          <cell r="BE4309">
            <v>50.28</v>
          </cell>
          <cell r="BF4309">
            <v>42369</v>
          </cell>
          <cell r="BG4309">
            <v>356382</v>
          </cell>
          <cell r="BH4309" t="str">
            <v>Average</v>
          </cell>
          <cell r="BI4309" t="str">
            <v>Distribution</v>
          </cell>
          <cell r="BJ4309" t="str">
            <v>Fully Litigated</v>
          </cell>
          <cell r="BK4309" t="str">
            <v>No</v>
          </cell>
          <cell r="BL4309" t="str">
            <v>No</v>
          </cell>
        </row>
        <row r="4310">
          <cell r="AE4310">
            <v>396</v>
          </cell>
          <cell r="AF4310">
            <v>0</v>
          </cell>
          <cell r="AG4310">
            <v>1</v>
          </cell>
          <cell r="AH4310">
            <v>1</v>
          </cell>
          <cell r="AI4310">
            <v>1</v>
          </cell>
          <cell r="AJ4310">
            <v>0</v>
          </cell>
          <cell r="AL4310">
            <v>57</v>
          </cell>
          <cell r="AM4310">
            <v>231</v>
          </cell>
          <cell r="AO4310" t="str">
            <v>D-6680-UR-119 (Elec)</v>
          </cell>
          <cell r="AP4310">
            <v>2636</v>
          </cell>
          <cell r="AQ4310" t="str">
            <v>WI</v>
          </cell>
          <cell r="AR4310" t="str">
            <v>Wisconsin Power and Light Company</v>
          </cell>
          <cell r="AS4310" t="str">
            <v>LNT</v>
          </cell>
          <cell r="AT4310" t="str">
            <v>Electric</v>
          </cell>
          <cell r="AU4310">
            <v>41738</v>
          </cell>
          <cell r="AV4310">
            <v>0</v>
          </cell>
          <cell r="AW4310" t="str">
            <v>NA</v>
          </cell>
          <cell r="AX4310">
            <v>10.4</v>
          </cell>
          <cell r="AY4310">
            <v>50.46</v>
          </cell>
          <cell r="AZ4310">
            <v>2329106</v>
          </cell>
          <cell r="BA4310">
            <v>41796</v>
          </cell>
          <cell r="BB4310">
            <v>0</v>
          </cell>
          <cell r="BC4310" t="str">
            <v>NA</v>
          </cell>
          <cell r="BD4310">
            <v>10.4</v>
          </cell>
          <cell r="BE4310">
            <v>50.46</v>
          </cell>
          <cell r="BF4310">
            <v>42369</v>
          </cell>
          <cell r="BG4310">
            <v>2329106</v>
          </cell>
          <cell r="BH4310" t="str">
            <v>Average</v>
          </cell>
          <cell r="BI4310" t="str">
            <v>Vertically Integrated</v>
          </cell>
          <cell r="BJ4310" t="str">
            <v>Fully Litigated</v>
          </cell>
          <cell r="BK4310" t="str">
            <v>No</v>
          </cell>
          <cell r="BL4310" t="str">
            <v>No</v>
          </cell>
        </row>
        <row r="4311">
          <cell r="AE4311">
            <v>396</v>
          </cell>
          <cell r="AF4311">
            <v>0</v>
          </cell>
          <cell r="AG4311">
            <v>1</v>
          </cell>
          <cell r="AH4311">
            <v>1</v>
          </cell>
          <cell r="AI4311">
            <v>1</v>
          </cell>
          <cell r="AJ4311">
            <v>1</v>
          </cell>
          <cell r="AL4311">
            <v>57</v>
          </cell>
          <cell r="AM4311">
            <v>231</v>
          </cell>
          <cell r="AO4311" t="str">
            <v>D-6680-UR-119 (Gas)</v>
          </cell>
          <cell r="AP4311">
            <v>2637</v>
          </cell>
          <cell r="AQ4311" t="str">
            <v>WI</v>
          </cell>
          <cell r="AR4311" t="str">
            <v>Wisconsin Power and Light Company</v>
          </cell>
          <cell r="AS4311" t="str">
            <v>LNT</v>
          </cell>
          <cell r="AT4311" t="str">
            <v>Natural Gas</v>
          </cell>
          <cell r="AU4311">
            <v>41738</v>
          </cell>
          <cell r="AV4311">
            <v>-5000</v>
          </cell>
          <cell r="AW4311" t="str">
            <v>NA</v>
          </cell>
          <cell r="AX4311">
            <v>10.4</v>
          </cell>
          <cell r="AY4311">
            <v>50.46</v>
          </cell>
          <cell r="AZ4311">
            <v>201440</v>
          </cell>
          <cell r="BA4311">
            <v>41796</v>
          </cell>
          <cell r="BB4311">
            <v>-5000</v>
          </cell>
          <cell r="BC4311" t="str">
            <v>NA</v>
          </cell>
          <cell r="BD4311">
            <v>10.4</v>
          </cell>
          <cell r="BE4311">
            <v>50.46</v>
          </cell>
          <cell r="BF4311">
            <v>42369</v>
          </cell>
          <cell r="BG4311">
            <v>201440</v>
          </cell>
          <cell r="BH4311" t="str">
            <v>Average</v>
          </cell>
          <cell r="BI4311" t="str">
            <v>Distribution</v>
          </cell>
          <cell r="BJ4311" t="str">
            <v>Fully Litigated</v>
          </cell>
          <cell r="BK4311" t="str">
            <v>No</v>
          </cell>
          <cell r="BL4311" t="str">
            <v>No</v>
          </cell>
        </row>
        <row r="4312">
          <cell r="AE4312">
            <v>396</v>
          </cell>
          <cell r="AF4312">
            <v>0</v>
          </cell>
          <cell r="AG4312">
            <v>1</v>
          </cell>
          <cell r="AH4312">
            <v>1</v>
          </cell>
          <cell r="AI4312">
            <v>1</v>
          </cell>
          <cell r="AJ4312">
            <v>0</v>
          </cell>
          <cell r="AL4312">
            <v>57</v>
          </cell>
          <cell r="AM4312">
            <v>231</v>
          </cell>
          <cell r="AO4312" t="str">
            <v>D-3270-UR-120 (Elec)</v>
          </cell>
          <cell r="AP4312">
            <v>2640</v>
          </cell>
          <cell r="AQ4312" t="str">
            <v>WI</v>
          </cell>
          <cell r="AR4312" t="str">
            <v>Madison Gas and Electric Company</v>
          </cell>
          <cell r="AS4312" t="str">
            <v>MGEE</v>
          </cell>
          <cell r="AT4312" t="str">
            <v>Electric</v>
          </cell>
          <cell r="AU4312">
            <v>41746</v>
          </cell>
          <cell r="AV4312">
            <v>11530</v>
          </cell>
          <cell r="AW4312">
            <v>8.02</v>
          </cell>
          <cell r="AX4312">
            <v>10.199999999999999</v>
          </cell>
          <cell r="AY4312">
            <v>58.9</v>
          </cell>
          <cell r="AZ4312">
            <v>575193</v>
          </cell>
          <cell r="BA4312">
            <v>41969</v>
          </cell>
          <cell r="BB4312">
            <v>15417</v>
          </cell>
          <cell r="BC4312">
            <v>7.96</v>
          </cell>
          <cell r="BD4312">
            <v>10.199999999999999</v>
          </cell>
          <cell r="BE4312">
            <v>58.96</v>
          </cell>
          <cell r="BF4312">
            <v>42369</v>
          </cell>
          <cell r="BG4312">
            <v>575845</v>
          </cell>
          <cell r="BH4312" t="str">
            <v>Average</v>
          </cell>
          <cell r="BI4312" t="str">
            <v>Vertically Integrated</v>
          </cell>
          <cell r="BJ4312" t="str">
            <v>Fully Litigated</v>
          </cell>
          <cell r="BK4312" t="str">
            <v>No</v>
          </cell>
          <cell r="BL4312" t="str">
            <v>No</v>
          </cell>
        </row>
        <row r="4313">
          <cell r="AE4313">
            <v>396</v>
          </cell>
          <cell r="AF4313">
            <v>0</v>
          </cell>
          <cell r="AG4313">
            <v>1</v>
          </cell>
          <cell r="AH4313">
            <v>1</v>
          </cell>
          <cell r="AI4313">
            <v>1</v>
          </cell>
          <cell r="AJ4313">
            <v>1</v>
          </cell>
          <cell r="AL4313">
            <v>57</v>
          </cell>
          <cell r="AM4313">
            <v>231</v>
          </cell>
          <cell r="AO4313" t="str">
            <v>D-3270-UR-120 (Gas)</v>
          </cell>
          <cell r="AP4313">
            <v>2641</v>
          </cell>
          <cell r="AQ4313" t="str">
            <v>WI</v>
          </cell>
          <cell r="AR4313" t="str">
            <v>Madison Gas and Electric Company</v>
          </cell>
          <cell r="AS4313" t="str">
            <v>MGEE</v>
          </cell>
          <cell r="AT4313" t="str">
            <v>Natural Gas</v>
          </cell>
          <cell r="AU4313">
            <v>41746</v>
          </cell>
          <cell r="AV4313">
            <v>-4352</v>
          </cell>
          <cell r="AW4313">
            <v>7.99</v>
          </cell>
          <cell r="AX4313">
            <v>10.199999999999999</v>
          </cell>
          <cell r="AY4313">
            <v>58.9</v>
          </cell>
          <cell r="AZ4313">
            <v>157915</v>
          </cell>
          <cell r="BA4313">
            <v>41969</v>
          </cell>
          <cell r="BB4313">
            <v>-3788</v>
          </cell>
          <cell r="BC4313">
            <v>7.98</v>
          </cell>
          <cell r="BD4313">
            <v>10.199999999999999</v>
          </cell>
          <cell r="BE4313">
            <v>58.96</v>
          </cell>
          <cell r="BF4313">
            <v>42369</v>
          </cell>
          <cell r="BG4313">
            <v>158054</v>
          </cell>
          <cell r="BH4313" t="str">
            <v>Average</v>
          </cell>
          <cell r="BI4313" t="str">
            <v>Distribution</v>
          </cell>
          <cell r="BJ4313" t="str">
            <v>Fully Litigated</v>
          </cell>
          <cell r="BK4313" t="str">
            <v>No</v>
          </cell>
          <cell r="BL4313" t="str">
            <v>No</v>
          </cell>
        </row>
        <row r="4314">
          <cell r="AE4314">
            <v>396</v>
          </cell>
          <cell r="AF4314">
            <v>0</v>
          </cell>
          <cell r="AG4314">
            <v>1</v>
          </cell>
          <cell r="AH4314">
            <v>1</v>
          </cell>
          <cell r="AI4314">
            <v>1</v>
          </cell>
          <cell r="AJ4314">
            <v>0</v>
          </cell>
          <cell r="AL4314">
            <v>57</v>
          </cell>
          <cell r="AM4314">
            <v>231</v>
          </cell>
          <cell r="AO4314" t="str">
            <v>D-4220-UR-120 (Elec)</v>
          </cell>
          <cell r="AP4314">
            <v>2663</v>
          </cell>
          <cell r="AQ4314" t="str">
            <v>WI</v>
          </cell>
          <cell r="AR4314" t="str">
            <v>Northern States Power Company</v>
          </cell>
          <cell r="AS4314" t="str">
            <v>XEL</v>
          </cell>
          <cell r="AT4314" t="str">
            <v>Electric</v>
          </cell>
          <cell r="AU4314">
            <v>41789</v>
          </cell>
          <cell r="AV4314">
            <v>20600</v>
          </cell>
          <cell r="AW4314" t="str">
            <v>NA</v>
          </cell>
          <cell r="AX4314">
            <v>10.199999999999999</v>
          </cell>
          <cell r="AY4314">
            <v>52.54</v>
          </cell>
          <cell r="AZ4314" t="str">
            <v>NA</v>
          </cell>
          <cell r="BA4314">
            <v>41985</v>
          </cell>
          <cell r="BB4314">
            <v>14177</v>
          </cell>
          <cell r="BC4314" t="str">
            <v>NA</v>
          </cell>
          <cell r="BD4314">
            <v>10.199999999999999</v>
          </cell>
          <cell r="BE4314">
            <v>52.54</v>
          </cell>
          <cell r="BF4314">
            <v>42369</v>
          </cell>
          <cell r="BG4314" t="str">
            <v>NA</v>
          </cell>
          <cell r="BI4314" t="str">
            <v>Vertically Integrated</v>
          </cell>
          <cell r="BJ4314" t="str">
            <v>Fully Litigated</v>
          </cell>
          <cell r="BK4314" t="str">
            <v>No</v>
          </cell>
          <cell r="BL4314" t="str">
            <v>No</v>
          </cell>
        </row>
        <row r="4315">
          <cell r="AE4315">
            <v>396</v>
          </cell>
          <cell r="AF4315">
            <v>0</v>
          </cell>
          <cell r="AG4315">
            <v>1</v>
          </cell>
          <cell r="AH4315">
            <v>1</v>
          </cell>
          <cell r="AI4315">
            <v>1</v>
          </cell>
          <cell r="AJ4315">
            <v>1</v>
          </cell>
          <cell r="AL4315">
            <v>57</v>
          </cell>
          <cell r="AM4315">
            <v>231</v>
          </cell>
          <cell r="AO4315" t="str">
            <v>D-05-UR-107 (WG)</v>
          </cell>
          <cell r="AP4315">
            <v>2665</v>
          </cell>
          <cell r="AQ4315" t="str">
            <v>WI</v>
          </cell>
          <cell r="AR4315" t="str">
            <v>Wisconsin Gas LLC</v>
          </cell>
          <cell r="AS4315" t="str">
            <v>WEC</v>
          </cell>
          <cell r="AT4315" t="str">
            <v>Natural Gas</v>
          </cell>
          <cell r="AU4315">
            <v>41789</v>
          </cell>
          <cell r="AV4315">
            <v>42507</v>
          </cell>
          <cell r="AW4315">
            <v>8.36</v>
          </cell>
          <cell r="AX4315">
            <v>10.3</v>
          </cell>
          <cell r="AY4315">
            <v>48.91</v>
          </cell>
          <cell r="AZ4315">
            <v>875941</v>
          </cell>
          <cell r="BA4315">
            <v>41957</v>
          </cell>
          <cell r="BB4315">
            <v>38497</v>
          </cell>
          <cell r="BC4315">
            <v>8.36</v>
          </cell>
          <cell r="BD4315">
            <v>10.3</v>
          </cell>
          <cell r="BE4315">
            <v>48.91</v>
          </cell>
          <cell r="BF4315">
            <v>42369</v>
          </cell>
          <cell r="BG4315">
            <v>875941</v>
          </cell>
          <cell r="BH4315" t="str">
            <v>Average</v>
          </cell>
          <cell r="BI4315" t="str">
            <v>Distribution</v>
          </cell>
          <cell r="BJ4315" t="str">
            <v>Fully Litigated</v>
          </cell>
          <cell r="BK4315" t="str">
            <v>Yes</v>
          </cell>
          <cell r="BL4315" t="str">
            <v>No</v>
          </cell>
        </row>
        <row r="4316">
          <cell r="AE4316">
            <v>396</v>
          </cell>
          <cell r="AF4316">
            <v>0</v>
          </cell>
          <cell r="AG4316">
            <v>1</v>
          </cell>
          <cell r="AH4316">
            <v>1</v>
          </cell>
          <cell r="AI4316">
            <v>1</v>
          </cell>
          <cell r="AJ4316">
            <v>0</v>
          </cell>
          <cell r="AL4316">
            <v>57</v>
          </cell>
          <cell r="AM4316">
            <v>231</v>
          </cell>
          <cell r="AO4316" t="str">
            <v>D-05-UR-107 (WEP-Elec)</v>
          </cell>
          <cell r="AP4316">
            <v>2667</v>
          </cell>
          <cell r="AQ4316" t="str">
            <v>WI</v>
          </cell>
          <cell r="AR4316" t="str">
            <v>Wisconsin Electric Power Company</v>
          </cell>
          <cell r="AS4316" t="str">
            <v>WEC</v>
          </cell>
          <cell r="AT4316" t="str">
            <v>Electric</v>
          </cell>
          <cell r="AU4316">
            <v>41789</v>
          </cell>
          <cell r="AV4316">
            <v>78500</v>
          </cell>
          <cell r="AW4316">
            <v>8.6</v>
          </cell>
          <cell r="AX4316">
            <v>10.199999999999999</v>
          </cell>
          <cell r="AY4316">
            <v>51.9</v>
          </cell>
          <cell r="AZ4316">
            <v>4432940</v>
          </cell>
          <cell r="BA4316">
            <v>41957</v>
          </cell>
          <cell r="BB4316">
            <v>15379</v>
          </cell>
          <cell r="BC4316">
            <v>8.6</v>
          </cell>
          <cell r="BD4316">
            <v>10.199999999999999</v>
          </cell>
          <cell r="BE4316">
            <v>51.9</v>
          </cell>
          <cell r="BF4316">
            <v>42369</v>
          </cell>
          <cell r="BG4316">
            <v>4432940</v>
          </cell>
          <cell r="BH4316" t="str">
            <v>Average</v>
          </cell>
          <cell r="BI4316" t="str">
            <v>Vertically Integrated</v>
          </cell>
          <cell r="BJ4316" t="str">
            <v>Fully Litigated</v>
          </cell>
          <cell r="BK4316" t="str">
            <v>No</v>
          </cell>
          <cell r="BL4316" t="str">
            <v>No</v>
          </cell>
        </row>
        <row r="4317">
          <cell r="AE4317">
            <v>396</v>
          </cell>
          <cell r="AF4317">
            <v>0</v>
          </cell>
          <cell r="AG4317">
            <v>1</v>
          </cell>
          <cell r="AH4317">
            <v>1</v>
          </cell>
          <cell r="AI4317">
            <v>1</v>
          </cell>
          <cell r="AJ4317">
            <v>1</v>
          </cell>
          <cell r="AL4317">
            <v>57</v>
          </cell>
          <cell r="AM4317">
            <v>231</v>
          </cell>
          <cell r="AO4317" t="str">
            <v>D-05-UR-107 (WEP-Gas)</v>
          </cell>
          <cell r="AP4317">
            <v>2669</v>
          </cell>
          <cell r="AQ4317" t="str">
            <v>WI</v>
          </cell>
          <cell r="AR4317" t="str">
            <v>Wisconsin Electric Power Company</v>
          </cell>
          <cell r="AS4317" t="str">
            <v>WEC</v>
          </cell>
          <cell r="AT4317" t="str">
            <v>Natural Gas</v>
          </cell>
          <cell r="AU4317">
            <v>41789</v>
          </cell>
          <cell r="AV4317">
            <v>-10660</v>
          </cell>
          <cell r="AW4317">
            <v>8.6</v>
          </cell>
          <cell r="AX4317">
            <v>10.199999999999999</v>
          </cell>
          <cell r="AY4317">
            <v>51.9</v>
          </cell>
          <cell r="AZ4317">
            <v>435187</v>
          </cell>
          <cell r="BA4317">
            <v>41957</v>
          </cell>
          <cell r="BB4317">
            <v>-10660</v>
          </cell>
          <cell r="BC4317">
            <v>8.6</v>
          </cell>
          <cell r="BD4317">
            <v>10.199999999999999</v>
          </cell>
          <cell r="BE4317">
            <v>51.9</v>
          </cell>
          <cell r="BF4317">
            <v>42369</v>
          </cell>
          <cell r="BG4317">
            <v>435187</v>
          </cell>
          <cell r="BH4317" t="str">
            <v>Average</v>
          </cell>
          <cell r="BI4317" t="str">
            <v>Distribution</v>
          </cell>
          <cell r="BJ4317" t="str">
            <v>Fully Litigated</v>
          </cell>
          <cell r="BK4317" t="str">
            <v>No</v>
          </cell>
          <cell r="BL4317" t="str">
            <v>No</v>
          </cell>
        </row>
        <row r="4318">
          <cell r="AE4318">
            <v>396</v>
          </cell>
          <cell r="AF4318">
            <v>0</v>
          </cell>
          <cell r="AG4318">
            <v>1</v>
          </cell>
          <cell r="AH4318">
            <v>1</v>
          </cell>
          <cell r="AI4318">
            <v>1</v>
          </cell>
          <cell r="AJ4318">
            <v>0</v>
          </cell>
          <cell r="AL4318">
            <v>57</v>
          </cell>
          <cell r="AM4318">
            <v>231</v>
          </cell>
          <cell r="AO4318" t="str">
            <v>D-6690-UR-124 (Elec)</v>
          </cell>
          <cell r="AP4318">
            <v>2786</v>
          </cell>
          <cell r="AQ4318" t="str">
            <v>WI</v>
          </cell>
          <cell r="AR4318" t="str">
            <v>Wisconsin Public Service Corporation</v>
          </cell>
          <cell r="AS4318" t="str">
            <v>WEC</v>
          </cell>
          <cell r="AT4318" t="str">
            <v>Electric</v>
          </cell>
          <cell r="AU4318">
            <v>42111</v>
          </cell>
          <cell r="AV4318">
            <v>96870.953000000009</v>
          </cell>
          <cell r="AW4318">
            <v>8.27</v>
          </cell>
          <cell r="AX4318">
            <v>10.199999999999999</v>
          </cell>
          <cell r="AY4318">
            <v>50.52</v>
          </cell>
          <cell r="AZ4318">
            <v>1840566.558</v>
          </cell>
          <cell r="BA4318">
            <v>42327</v>
          </cell>
          <cell r="BB4318">
            <v>-7874</v>
          </cell>
          <cell r="BC4318">
            <v>8.24</v>
          </cell>
          <cell r="BD4318">
            <v>10</v>
          </cell>
          <cell r="BE4318">
            <v>50.47</v>
          </cell>
          <cell r="BF4318">
            <v>42735</v>
          </cell>
          <cell r="BG4318">
            <v>1745688</v>
          </cell>
          <cell r="BH4318" t="str">
            <v>Average</v>
          </cell>
          <cell r="BI4318" t="str">
            <v>Vertically Integrated</v>
          </cell>
          <cell r="BJ4318" t="str">
            <v>Fully Litigated</v>
          </cell>
          <cell r="BK4318" t="str">
            <v>No</v>
          </cell>
          <cell r="BL4318" t="str">
            <v>No</v>
          </cell>
        </row>
        <row r="4319">
          <cell r="AE4319">
            <v>396</v>
          </cell>
          <cell r="AF4319">
            <v>0</v>
          </cell>
          <cell r="AG4319">
            <v>1</v>
          </cell>
          <cell r="AH4319">
            <v>1</v>
          </cell>
          <cell r="AI4319">
            <v>1</v>
          </cell>
          <cell r="AJ4319">
            <v>1</v>
          </cell>
          <cell r="AL4319">
            <v>57</v>
          </cell>
          <cell r="AM4319">
            <v>231</v>
          </cell>
          <cell r="AO4319" t="str">
            <v>D-6690-UR-124 (Gas)</v>
          </cell>
          <cell r="AP4319">
            <v>2787</v>
          </cell>
          <cell r="AQ4319" t="str">
            <v>WI</v>
          </cell>
          <cell r="AR4319" t="str">
            <v>Wisconsin Public Service Corporation</v>
          </cell>
          <cell r="AS4319" t="str">
            <v>WEC</v>
          </cell>
          <cell r="AT4319" t="str">
            <v>Natural Gas</v>
          </cell>
          <cell r="AU4319">
            <v>42111</v>
          </cell>
          <cell r="AV4319">
            <v>9133.9500000000007</v>
          </cell>
          <cell r="AW4319">
            <v>7.81</v>
          </cell>
          <cell r="AX4319">
            <v>10.199999999999999</v>
          </cell>
          <cell r="AY4319">
            <v>50.52</v>
          </cell>
          <cell r="AZ4319">
            <v>377015.424</v>
          </cell>
          <cell r="BA4319">
            <v>42327</v>
          </cell>
          <cell r="BB4319">
            <v>-6225</v>
          </cell>
          <cell r="BC4319">
            <v>7.8</v>
          </cell>
          <cell r="BD4319">
            <v>10</v>
          </cell>
          <cell r="BE4319">
            <v>50.47</v>
          </cell>
          <cell r="BF4319">
            <v>42735</v>
          </cell>
          <cell r="BG4319">
            <v>368902</v>
          </cell>
          <cell r="BH4319" t="str">
            <v>Average</v>
          </cell>
          <cell r="BI4319" t="str">
            <v>Distribution</v>
          </cell>
          <cell r="BJ4319" t="str">
            <v>Fully Litigated</v>
          </cell>
          <cell r="BK4319" t="str">
            <v>No</v>
          </cell>
          <cell r="BL4319" t="str">
            <v>No</v>
          </cell>
        </row>
        <row r="4320">
          <cell r="AE4320">
            <v>396</v>
          </cell>
          <cell r="AF4320">
            <v>0</v>
          </cell>
          <cell r="AG4320">
            <v>1</v>
          </cell>
          <cell r="AH4320">
            <v>1</v>
          </cell>
          <cell r="AI4320">
            <v>1</v>
          </cell>
          <cell r="AJ4320">
            <v>0</v>
          </cell>
          <cell r="AL4320">
            <v>57</v>
          </cell>
          <cell r="AM4320">
            <v>231</v>
          </cell>
          <cell r="AO4320" t="str">
            <v>D-4220-UR-121 (Elec)</v>
          </cell>
          <cell r="AP4320">
            <v>2813</v>
          </cell>
          <cell r="AQ4320" t="str">
            <v>WI</v>
          </cell>
          <cell r="AR4320" t="str">
            <v>Northern States Power Company</v>
          </cell>
          <cell r="AS4320" t="str">
            <v>XEL</v>
          </cell>
          <cell r="AT4320" t="str">
            <v>Electric</v>
          </cell>
          <cell r="AU4320">
            <v>42153</v>
          </cell>
          <cell r="AV4320">
            <v>27388.453000000001</v>
          </cell>
          <cell r="AW4320">
            <v>8.07</v>
          </cell>
          <cell r="AX4320">
            <v>10.199999999999999</v>
          </cell>
          <cell r="AY4320">
            <v>52.59</v>
          </cell>
          <cell r="AZ4320">
            <v>1188887.6100000001</v>
          </cell>
          <cell r="BA4320">
            <v>42341</v>
          </cell>
          <cell r="BB4320">
            <v>7598</v>
          </cell>
          <cell r="BC4320">
            <v>7.81</v>
          </cell>
          <cell r="BD4320">
            <v>10</v>
          </cell>
          <cell r="BE4320">
            <v>52.49</v>
          </cell>
          <cell r="BF4320">
            <v>42735</v>
          </cell>
          <cell r="BG4320">
            <v>1175225</v>
          </cell>
          <cell r="BH4320" t="str">
            <v>Average</v>
          </cell>
          <cell r="BI4320" t="str">
            <v>Vertically Integrated</v>
          </cell>
          <cell r="BJ4320" t="str">
            <v>Fully Litigated</v>
          </cell>
          <cell r="BK4320" t="str">
            <v>No</v>
          </cell>
          <cell r="BL4320" t="str">
            <v>No</v>
          </cell>
        </row>
        <row r="4321">
          <cell r="AE4321">
            <v>396</v>
          </cell>
          <cell r="AF4321">
            <v>0</v>
          </cell>
          <cell r="AG4321">
            <v>1</v>
          </cell>
          <cell r="AH4321">
            <v>1</v>
          </cell>
          <cell r="AI4321">
            <v>1</v>
          </cell>
          <cell r="AJ4321">
            <v>1</v>
          </cell>
          <cell r="AL4321">
            <v>57</v>
          </cell>
          <cell r="AM4321">
            <v>231</v>
          </cell>
          <cell r="AO4321" t="str">
            <v>D-4220-UR-121 (Gas)</v>
          </cell>
          <cell r="AP4321">
            <v>2814</v>
          </cell>
          <cell r="AQ4321" t="str">
            <v>WI</v>
          </cell>
          <cell r="AR4321" t="str">
            <v>Northern States Power Company</v>
          </cell>
          <cell r="AS4321" t="str">
            <v>XEL</v>
          </cell>
          <cell r="AT4321" t="str">
            <v>Natural Gas</v>
          </cell>
          <cell r="AU4321">
            <v>42153</v>
          </cell>
          <cell r="AV4321">
            <v>5873.28</v>
          </cell>
          <cell r="AW4321">
            <v>8.07</v>
          </cell>
          <cell r="AX4321">
            <v>10.199999999999999</v>
          </cell>
          <cell r="AY4321">
            <v>52.59</v>
          </cell>
          <cell r="AZ4321">
            <v>111187.416</v>
          </cell>
          <cell r="BA4321">
            <v>42341</v>
          </cell>
          <cell r="BB4321">
            <v>4227</v>
          </cell>
          <cell r="BC4321">
            <v>7.81</v>
          </cell>
          <cell r="BD4321">
            <v>10</v>
          </cell>
          <cell r="BE4321">
            <v>52.49</v>
          </cell>
          <cell r="BF4321">
            <v>42735</v>
          </cell>
          <cell r="BG4321">
            <v>114157</v>
          </cell>
          <cell r="BH4321" t="str">
            <v>Average</v>
          </cell>
          <cell r="BI4321" t="str">
            <v>Distribution</v>
          </cell>
          <cell r="BJ4321" t="str">
            <v>Fully Litigated</v>
          </cell>
          <cell r="BK4321" t="str">
            <v>No</v>
          </cell>
          <cell r="BL4321" t="str">
            <v>No</v>
          </cell>
        </row>
        <row r="4322">
          <cell r="AE4322">
            <v>396</v>
          </cell>
          <cell r="AF4322">
            <v>0</v>
          </cell>
          <cell r="AG4322">
            <v>1</v>
          </cell>
          <cell r="AH4322">
            <v>1</v>
          </cell>
          <cell r="AI4322">
            <v>1</v>
          </cell>
          <cell r="AJ4322">
            <v>0</v>
          </cell>
          <cell r="AL4322">
            <v>57</v>
          </cell>
          <cell r="AM4322">
            <v>231</v>
          </cell>
          <cell r="AO4322" t="str">
            <v>D-4220-UR-122 (Elec)</v>
          </cell>
          <cell r="AP4322">
            <v>2923</v>
          </cell>
          <cell r="AQ4322" t="str">
            <v>WI</v>
          </cell>
          <cell r="AR4322" t="str">
            <v>Northern States Power Company</v>
          </cell>
          <cell r="AS4322" t="str">
            <v>XEL</v>
          </cell>
          <cell r="AT4322" t="str">
            <v>Electric</v>
          </cell>
          <cell r="AU4322">
            <v>42461</v>
          </cell>
          <cell r="AV4322">
            <v>28346.170000000002</v>
          </cell>
          <cell r="AW4322" t="str">
            <v>NA</v>
          </cell>
          <cell r="AX4322" t="str">
            <v>NA</v>
          </cell>
          <cell r="AY4322" t="str">
            <v>NA</v>
          </cell>
          <cell r="AZ4322">
            <v>1188000</v>
          </cell>
          <cell r="BA4322">
            <v>42669</v>
          </cell>
          <cell r="BB4322">
            <v>24478</v>
          </cell>
          <cell r="BC4322" t="str">
            <v>NA</v>
          </cell>
          <cell r="BD4322" t="str">
            <v>NA</v>
          </cell>
          <cell r="BE4322" t="str">
            <v>NA</v>
          </cell>
          <cell r="BF4322">
            <v>43100</v>
          </cell>
          <cell r="BG4322" t="str">
            <v>NA</v>
          </cell>
          <cell r="BI4322" t="str">
            <v>Vertically Integrated</v>
          </cell>
          <cell r="BJ4322" t="str">
            <v>Fully Litigated</v>
          </cell>
          <cell r="BK4322" t="str">
            <v>No</v>
          </cell>
          <cell r="BL4322" t="str">
            <v>No</v>
          </cell>
        </row>
        <row r="4323">
          <cell r="AE4323">
            <v>396</v>
          </cell>
          <cell r="AF4323">
            <v>0</v>
          </cell>
          <cell r="AG4323">
            <v>1</v>
          </cell>
          <cell r="AH4323">
            <v>1</v>
          </cell>
          <cell r="AI4323">
            <v>1</v>
          </cell>
          <cell r="AJ4323">
            <v>1</v>
          </cell>
          <cell r="AL4323">
            <v>57</v>
          </cell>
          <cell r="AM4323">
            <v>231</v>
          </cell>
          <cell r="AO4323" t="str">
            <v>D-4220-UR-122 (Gas)</v>
          </cell>
          <cell r="AP4323">
            <v>2924</v>
          </cell>
          <cell r="AQ4323" t="str">
            <v>WI</v>
          </cell>
          <cell r="AR4323" t="str">
            <v>Northern States Power Company</v>
          </cell>
          <cell r="AS4323" t="str">
            <v>XEL</v>
          </cell>
          <cell r="AT4323" t="str">
            <v>Natural Gas</v>
          </cell>
          <cell r="AU4323">
            <v>42461</v>
          </cell>
          <cell r="AV4323">
            <v>4823.6400000000003</v>
          </cell>
          <cell r="AW4323" t="str">
            <v>NA</v>
          </cell>
          <cell r="AX4323" t="str">
            <v>NA</v>
          </cell>
          <cell r="AY4323" t="str">
            <v>NA</v>
          </cell>
          <cell r="AZ4323" t="str">
            <v>NA</v>
          </cell>
          <cell r="BA4323">
            <v>42669</v>
          </cell>
          <cell r="BB4323">
            <v>4773</v>
          </cell>
          <cell r="BC4323" t="str">
            <v>NA</v>
          </cell>
          <cell r="BD4323" t="str">
            <v>NA</v>
          </cell>
          <cell r="BE4323" t="str">
            <v>NA</v>
          </cell>
          <cell r="BF4323">
            <v>43100</v>
          </cell>
          <cell r="BG4323" t="str">
            <v>NA</v>
          </cell>
          <cell r="BI4323" t="str">
            <v>Distribution</v>
          </cell>
          <cell r="BJ4323" t="str">
            <v>Fully Litigated</v>
          </cell>
          <cell r="BK4323" t="str">
            <v>No</v>
          </cell>
          <cell r="BL4323" t="str">
            <v>No</v>
          </cell>
        </row>
        <row r="4324">
          <cell r="AE4324">
            <v>396</v>
          </cell>
          <cell r="AF4324">
            <v>0</v>
          </cell>
          <cell r="AG4324">
            <v>1</v>
          </cell>
          <cell r="AH4324">
            <v>1</v>
          </cell>
          <cell r="AI4324">
            <v>1</v>
          </cell>
          <cell r="AJ4324">
            <v>0</v>
          </cell>
          <cell r="AL4324">
            <v>57</v>
          </cell>
          <cell r="AM4324">
            <v>231</v>
          </cell>
          <cell r="AO4324" t="str">
            <v>D-3270-UR-121 (Elec)</v>
          </cell>
          <cell r="AP4324">
            <v>2926</v>
          </cell>
          <cell r="AQ4324" t="str">
            <v>WI</v>
          </cell>
          <cell r="AR4324" t="str">
            <v>Madison Gas and Electric Company</v>
          </cell>
          <cell r="AS4324" t="str">
            <v>MGEE</v>
          </cell>
          <cell r="AT4324" t="str">
            <v>Electric</v>
          </cell>
          <cell r="AU4324">
            <v>42468</v>
          </cell>
          <cell r="AV4324">
            <v>6896</v>
          </cell>
          <cell r="AW4324">
            <v>8.32</v>
          </cell>
          <cell r="AX4324">
            <v>10.199999999999999</v>
          </cell>
          <cell r="AY4324">
            <v>58.06</v>
          </cell>
          <cell r="AZ4324">
            <v>573368</v>
          </cell>
          <cell r="BA4324">
            <v>42683</v>
          </cell>
          <cell r="BB4324">
            <v>-3337</v>
          </cell>
          <cell r="BC4324">
            <v>7.89</v>
          </cell>
          <cell r="BD4324">
            <v>9.8000000000000007</v>
          </cell>
          <cell r="BE4324">
            <v>57.16</v>
          </cell>
          <cell r="BF4324">
            <v>43100</v>
          </cell>
          <cell r="BG4324">
            <v>570778</v>
          </cell>
          <cell r="BH4324" t="str">
            <v>Average</v>
          </cell>
          <cell r="BI4324" t="str">
            <v>Vertically Integrated</v>
          </cell>
          <cell r="BJ4324" t="str">
            <v>Fully Litigated</v>
          </cell>
          <cell r="BK4324" t="str">
            <v>No</v>
          </cell>
          <cell r="BL4324" t="str">
            <v>No</v>
          </cell>
        </row>
        <row r="4325">
          <cell r="AE4325">
            <v>396</v>
          </cell>
          <cell r="AF4325">
            <v>0</v>
          </cell>
          <cell r="AG4325">
            <v>1</v>
          </cell>
          <cell r="AH4325">
            <v>1</v>
          </cell>
          <cell r="AI4325">
            <v>1</v>
          </cell>
          <cell r="AJ4325">
            <v>1</v>
          </cell>
          <cell r="AL4325">
            <v>57</v>
          </cell>
          <cell r="AM4325">
            <v>231</v>
          </cell>
          <cell r="AO4325" t="str">
            <v>D-3270-UR-121 (Gas)</v>
          </cell>
          <cell r="AP4325">
            <v>2927</v>
          </cell>
          <cell r="AQ4325" t="str">
            <v>WI</v>
          </cell>
          <cell r="AR4325" t="str">
            <v>Madison Gas and Electric Company</v>
          </cell>
          <cell r="AS4325" t="str">
            <v>MGEE</v>
          </cell>
          <cell r="AT4325" t="str">
            <v>Natural Gas</v>
          </cell>
          <cell r="AU4325">
            <v>42468</v>
          </cell>
          <cell r="AV4325">
            <v>5593</v>
          </cell>
          <cell r="AW4325">
            <v>8.3000000000000007</v>
          </cell>
          <cell r="AX4325">
            <v>10.199999999999999</v>
          </cell>
          <cell r="AY4325">
            <v>58.06</v>
          </cell>
          <cell r="AZ4325">
            <v>172590</v>
          </cell>
          <cell r="BA4325">
            <v>42683</v>
          </cell>
          <cell r="BB4325">
            <v>3083</v>
          </cell>
          <cell r="BC4325">
            <v>7.88</v>
          </cell>
          <cell r="BD4325">
            <v>9.8000000000000007</v>
          </cell>
          <cell r="BE4325">
            <v>57.16</v>
          </cell>
          <cell r="BF4325">
            <v>43100</v>
          </cell>
          <cell r="BG4325">
            <v>175781</v>
          </cell>
          <cell r="BH4325" t="str">
            <v>Average</v>
          </cell>
          <cell r="BI4325" t="str">
            <v>Distribution</v>
          </cell>
          <cell r="BJ4325" t="str">
            <v>Fully Litigated</v>
          </cell>
          <cell r="BK4325" t="str">
            <v>No</v>
          </cell>
          <cell r="BL4325" t="str">
            <v>No</v>
          </cell>
        </row>
        <row r="4326">
          <cell r="AE4326">
            <v>396</v>
          </cell>
          <cell r="AF4326">
            <v>0</v>
          </cell>
          <cell r="AG4326">
            <v>1</v>
          </cell>
          <cell r="AH4326">
            <v>1</v>
          </cell>
          <cell r="AI4326">
            <v>1</v>
          </cell>
          <cell r="AJ4326">
            <v>0</v>
          </cell>
          <cell r="AL4326">
            <v>57</v>
          </cell>
          <cell r="AM4326">
            <v>231</v>
          </cell>
          <cell r="AO4326" t="str">
            <v>D-6680-UR-120 (Elec)</v>
          </cell>
          <cell r="AP4326">
            <v>2959</v>
          </cell>
          <cell r="AQ4326" t="str">
            <v>WI</v>
          </cell>
          <cell r="AR4326" t="str">
            <v>Wisconsin Power and Light Company</v>
          </cell>
          <cell r="AS4326" t="str">
            <v>LNT</v>
          </cell>
          <cell r="AT4326" t="str">
            <v>Electric</v>
          </cell>
          <cell r="AU4326">
            <v>42510</v>
          </cell>
          <cell r="AV4326">
            <v>12932</v>
          </cell>
          <cell r="AW4326">
            <v>7.91</v>
          </cell>
          <cell r="AX4326">
            <v>10</v>
          </cell>
          <cell r="AY4326">
            <v>52.2</v>
          </cell>
          <cell r="AZ4326">
            <v>2851381</v>
          </cell>
          <cell r="BA4326">
            <v>42692</v>
          </cell>
          <cell r="BB4326">
            <v>9443</v>
          </cell>
          <cell r="BC4326">
            <v>7.91</v>
          </cell>
          <cell r="BD4326">
            <v>10</v>
          </cell>
          <cell r="BE4326">
            <v>52.2</v>
          </cell>
          <cell r="BF4326">
            <v>43465</v>
          </cell>
          <cell r="BG4326">
            <v>2851381</v>
          </cell>
          <cell r="BH4326" t="str">
            <v>Average</v>
          </cell>
          <cell r="BI4326" t="str">
            <v>Vertically Integrated</v>
          </cell>
          <cell r="BJ4326" t="str">
            <v>Settled</v>
          </cell>
          <cell r="BK4326" t="str">
            <v>Yes</v>
          </cell>
          <cell r="BL4326" t="str">
            <v>No</v>
          </cell>
        </row>
        <row r="4327">
          <cell r="AE4327">
            <v>396</v>
          </cell>
          <cell r="AF4327">
            <v>0</v>
          </cell>
          <cell r="AG4327">
            <v>1</v>
          </cell>
          <cell r="AH4327">
            <v>1</v>
          </cell>
          <cell r="AI4327">
            <v>1</v>
          </cell>
          <cell r="AJ4327">
            <v>1</v>
          </cell>
          <cell r="AL4327">
            <v>57</v>
          </cell>
          <cell r="AM4327">
            <v>231</v>
          </cell>
          <cell r="AO4327" t="str">
            <v>D-6680-UR-120 (Gas)</v>
          </cell>
          <cell r="AP4327">
            <v>2960</v>
          </cell>
          <cell r="AQ4327" t="str">
            <v>WI</v>
          </cell>
          <cell r="AR4327" t="str">
            <v>Wisconsin Power and Light Company</v>
          </cell>
          <cell r="AS4327" t="str">
            <v>LNT</v>
          </cell>
          <cell r="AT4327" t="str">
            <v>Natural Gas</v>
          </cell>
          <cell r="AU4327">
            <v>42510</v>
          </cell>
          <cell r="AV4327">
            <v>9378</v>
          </cell>
          <cell r="AW4327">
            <v>7.84</v>
          </cell>
          <cell r="AX4327">
            <v>10</v>
          </cell>
          <cell r="AY4327">
            <v>52.2</v>
          </cell>
          <cell r="AZ4327">
            <v>284260</v>
          </cell>
          <cell r="BA4327">
            <v>42692</v>
          </cell>
          <cell r="BB4327">
            <v>9378</v>
          </cell>
          <cell r="BC4327">
            <v>7.84</v>
          </cell>
          <cell r="BD4327">
            <v>10</v>
          </cell>
          <cell r="BE4327">
            <v>52.2</v>
          </cell>
          <cell r="BF4327">
            <v>43465</v>
          </cell>
          <cell r="BG4327">
            <v>284260</v>
          </cell>
          <cell r="BH4327" t="str">
            <v>Average</v>
          </cell>
          <cell r="BI4327" t="str">
            <v>Distribution</v>
          </cell>
          <cell r="BJ4327" t="str">
            <v>Settled</v>
          </cell>
          <cell r="BK4327" t="str">
            <v>Yes</v>
          </cell>
          <cell r="BL4327" t="str">
            <v>No</v>
          </cell>
        </row>
        <row r="4328">
          <cell r="AE4328">
            <v>396</v>
          </cell>
          <cell r="AF4328">
            <v>0</v>
          </cell>
          <cell r="AG4328">
            <v>1</v>
          </cell>
          <cell r="AH4328">
            <v>1</v>
          </cell>
          <cell r="AI4328">
            <v>1</v>
          </cell>
          <cell r="AJ4328">
            <v>0</v>
          </cell>
          <cell r="AL4328">
            <v>57</v>
          </cell>
          <cell r="AM4328">
            <v>231</v>
          </cell>
          <cell r="AO4328" t="str">
            <v>D-5-UR-108 (WEP-Elec)</v>
          </cell>
          <cell r="AP4328">
            <v>3103</v>
          </cell>
          <cell r="AQ4328" t="str">
            <v>WI</v>
          </cell>
          <cell r="AR4328" t="str">
            <v>Wisconsin Electric Power Company</v>
          </cell>
          <cell r="AS4328" t="str">
            <v>WEC</v>
          </cell>
          <cell r="AT4328" t="str">
            <v>Electric</v>
          </cell>
          <cell r="AU4328">
            <v>42829</v>
          </cell>
          <cell r="AV4328">
            <v>0</v>
          </cell>
          <cell r="AW4328" t="str">
            <v>NA</v>
          </cell>
          <cell r="AX4328" t="str">
            <v>NA</v>
          </cell>
          <cell r="AY4328" t="str">
            <v>NA</v>
          </cell>
          <cell r="AZ4328" t="str">
            <v>NA</v>
          </cell>
          <cell r="BA4328">
            <v>42957</v>
          </cell>
          <cell r="BB4328">
            <v>0</v>
          </cell>
          <cell r="BC4328" t="str">
            <v>NA</v>
          </cell>
          <cell r="BD4328" t="str">
            <v>NA</v>
          </cell>
          <cell r="BE4328" t="str">
            <v>NA</v>
          </cell>
          <cell r="BF4328">
            <v>43830</v>
          </cell>
          <cell r="BG4328" t="str">
            <v>NA</v>
          </cell>
          <cell r="BI4328" t="str">
            <v>Vertically Integrated</v>
          </cell>
          <cell r="BJ4328" t="str">
            <v>Settled</v>
          </cell>
          <cell r="BK4328" t="str">
            <v>Yes</v>
          </cell>
          <cell r="BL4328" t="str">
            <v>No</v>
          </cell>
        </row>
        <row r="4329">
          <cell r="AE4329">
            <v>396</v>
          </cell>
          <cell r="AF4329">
            <v>0</v>
          </cell>
          <cell r="AG4329">
            <v>1</v>
          </cell>
          <cell r="AH4329">
            <v>1</v>
          </cell>
          <cell r="AI4329">
            <v>1</v>
          </cell>
          <cell r="AJ4329">
            <v>1</v>
          </cell>
          <cell r="AL4329">
            <v>57</v>
          </cell>
          <cell r="AM4329">
            <v>231</v>
          </cell>
          <cell r="AO4329" t="str">
            <v>D-5-UR-108 (WEP-Gas)</v>
          </cell>
          <cell r="AP4329">
            <v>3104</v>
          </cell>
          <cell r="AQ4329" t="str">
            <v>WI</v>
          </cell>
          <cell r="AR4329" t="str">
            <v>Wisconsin Electric Power Company</v>
          </cell>
          <cell r="AS4329" t="str">
            <v>WEC</v>
          </cell>
          <cell r="AT4329" t="str">
            <v>Natural Gas</v>
          </cell>
          <cell r="AU4329">
            <v>42829</v>
          </cell>
          <cell r="AV4329">
            <v>0</v>
          </cell>
          <cell r="AW4329" t="str">
            <v>NA</v>
          </cell>
          <cell r="AX4329" t="str">
            <v>NA</v>
          </cell>
          <cell r="AY4329" t="str">
            <v>NA</v>
          </cell>
          <cell r="AZ4329" t="str">
            <v>NA</v>
          </cell>
          <cell r="BA4329">
            <v>42957</v>
          </cell>
          <cell r="BB4329">
            <v>0</v>
          </cell>
          <cell r="BC4329" t="str">
            <v>NA</v>
          </cell>
          <cell r="BD4329" t="str">
            <v>NA</v>
          </cell>
          <cell r="BE4329" t="str">
            <v>NA</v>
          </cell>
          <cell r="BF4329">
            <v>43830</v>
          </cell>
          <cell r="BG4329" t="str">
            <v>NA</v>
          </cell>
          <cell r="BI4329" t="str">
            <v>Distribution</v>
          </cell>
          <cell r="BJ4329" t="str">
            <v>Settled</v>
          </cell>
          <cell r="BK4329" t="str">
            <v>Yes</v>
          </cell>
          <cell r="BL4329" t="str">
            <v>No</v>
          </cell>
        </row>
        <row r="4330">
          <cell r="AE4330">
            <v>396</v>
          </cell>
          <cell r="AF4330">
            <v>0</v>
          </cell>
          <cell r="AG4330">
            <v>1</v>
          </cell>
          <cell r="AH4330">
            <v>1</v>
          </cell>
          <cell r="AI4330">
            <v>1</v>
          </cell>
          <cell r="AJ4330">
            <v>1</v>
          </cell>
          <cell r="AL4330">
            <v>57</v>
          </cell>
          <cell r="AM4330">
            <v>231</v>
          </cell>
          <cell r="AO4330" t="str">
            <v>D-5-UR-108 (WG)</v>
          </cell>
          <cell r="AP4330">
            <v>3105</v>
          </cell>
          <cell r="AQ4330" t="str">
            <v>WI</v>
          </cell>
          <cell r="AR4330" t="str">
            <v>Wisconsin Gas LLC</v>
          </cell>
          <cell r="AS4330" t="str">
            <v>WEC</v>
          </cell>
          <cell r="AT4330" t="str">
            <v>Natural Gas</v>
          </cell>
          <cell r="AU4330">
            <v>42829</v>
          </cell>
          <cell r="AV4330">
            <v>0</v>
          </cell>
          <cell r="AW4330" t="str">
            <v>NA</v>
          </cell>
          <cell r="AX4330" t="str">
            <v>NA</v>
          </cell>
          <cell r="AY4330" t="str">
            <v>NA</v>
          </cell>
          <cell r="AZ4330" t="str">
            <v>NA</v>
          </cell>
          <cell r="BA4330">
            <v>42957</v>
          </cell>
          <cell r="BB4330">
            <v>0</v>
          </cell>
          <cell r="BC4330" t="str">
            <v>NA</v>
          </cell>
          <cell r="BD4330" t="str">
            <v>NA</v>
          </cell>
          <cell r="BE4330" t="str">
            <v>NA</v>
          </cell>
          <cell r="BF4330">
            <v>43830</v>
          </cell>
          <cell r="BG4330" t="str">
            <v>NA</v>
          </cell>
          <cell r="BI4330" t="str">
            <v>Distribution</v>
          </cell>
          <cell r="BJ4330" t="str">
            <v>Settled</v>
          </cell>
          <cell r="BK4330" t="str">
            <v>Yes</v>
          </cell>
          <cell r="BL4330" t="str">
            <v>No</v>
          </cell>
        </row>
        <row r="4331">
          <cell r="AE4331">
            <v>396</v>
          </cell>
          <cell r="AF4331">
            <v>0</v>
          </cell>
          <cell r="AG4331">
            <v>1</v>
          </cell>
          <cell r="AH4331">
            <v>1</v>
          </cell>
          <cell r="AI4331">
            <v>1</v>
          </cell>
          <cell r="AJ4331">
            <v>0</v>
          </cell>
          <cell r="AL4331">
            <v>57</v>
          </cell>
          <cell r="AM4331">
            <v>231</v>
          </cell>
          <cell r="AO4331" t="str">
            <v>D-6690-UR-125 (Elec)</v>
          </cell>
          <cell r="AP4331">
            <v>3107</v>
          </cell>
          <cell r="AQ4331" t="str">
            <v>WI</v>
          </cell>
          <cell r="AR4331" t="str">
            <v>Wisconsin Public Service Corporation</v>
          </cell>
          <cell r="AS4331" t="str">
            <v>WEC</v>
          </cell>
          <cell r="AT4331" t="str">
            <v>Electric</v>
          </cell>
          <cell r="AU4331">
            <v>42829</v>
          </cell>
          <cell r="AV4331">
            <v>0</v>
          </cell>
          <cell r="AW4331" t="str">
            <v>NA</v>
          </cell>
          <cell r="AX4331" t="str">
            <v>NA</v>
          </cell>
          <cell r="AY4331" t="str">
            <v>NA</v>
          </cell>
          <cell r="AZ4331" t="str">
            <v>NA</v>
          </cell>
          <cell r="BA4331">
            <v>42957</v>
          </cell>
          <cell r="BB4331">
            <v>0</v>
          </cell>
          <cell r="BC4331" t="str">
            <v>NA</v>
          </cell>
          <cell r="BD4331" t="str">
            <v>NA</v>
          </cell>
          <cell r="BE4331" t="str">
            <v>NA</v>
          </cell>
          <cell r="BF4331">
            <v>43830</v>
          </cell>
          <cell r="BG4331" t="str">
            <v>NA</v>
          </cell>
          <cell r="BI4331" t="str">
            <v>Vertically Integrated</v>
          </cell>
          <cell r="BJ4331" t="str">
            <v>Settled</v>
          </cell>
          <cell r="BK4331" t="str">
            <v>Yes</v>
          </cell>
          <cell r="BL4331" t="str">
            <v>No</v>
          </cell>
        </row>
        <row r="4332">
          <cell r="AE4332">
            <v>396</v>
          </cell>
          <cell r="AF4332">
            <v>0</v>
          </cell>
          <cell r="AG4332">
            <v>1</v>
          </cell>
          <cell r="AH4332">
            <v>1</v>
          </cell>
          <cell r="AI4332">
            <v>1</v>
          </cell>
          <cell r="AJ4332">
            <v>1</v>
          </cell>
          <cell r="AL4332">
            <v>57</v>
          </cell>
          <cell r="AM4332">
            <v>231</v>
          </cell>
          <cell r="AO4332" t="str">
            <v>D-6690-UR-125 (Gas)</v>
          </cell>
          <cell r="AP4332">
            <v>3108</v>
          </cell>
          <cell r="AQ4332" t="str">
            <v>WI</v>
          </cell>
          <cell r="AR4332" t="str">
            <v>Wisconsin Public Service Corporation</v>
          </cell>
          <cell r="AS4332" t="str">
            <v>WEC</v>
          </cell>
          <cell r="AT4332" t="str">
            <v>Natural Gas</v>
          </cell>
          <cell r="AU4332">
            <v>42829</v>
          </cell>
          <cell r="AV4332">
            <v>0</v>
          </cell>
          <cell r="AW4332" t="str">
            <v>NA</v>
          </cell>
          <cell r="AX4332" t="str">
            <v>NA</v>
          </cell>
          <cell r="AY4332" t="str">
            <v>NA</v>
          </cell>
          <cell r="AZ4332" t="str">
            <v>NA</v>
          </cell>
          <cell r="BA4332">
            <v>42957</v>
          </cell>
          <cell r="BB4332">
            <v>0</v>
          </cell>
          <cell r="BC4332" t="str">
            <v>NA</v>
          </cell>
          <cell r="BD4332" t="str">
            <v>NA</v>
          </cell>
          <cell r="BE4332" t="str">
            <v>NA</v>
          </cell>
          <cell r="BF4332">
            <v>43830</v>
          </cell>
          <cell r="BG4332" t="str">
            <v>NA</v>
          </cell>
          <cell r="BI4332" t="str">
            <v>Distribution</v>
          </cell>
          <cell r="BJ4332" t="str">
            <v>Settled</v>
          </cell>
          <cell r="BK4332" t="str">
            <v>Yes</v>
          </cell>
          <cell r="BL4332" t="str">
            <v>No</v>
          </cell>
        </row>
        <row r="4333">
          <cell r="AE4333">
            <v>396</v>
          </cell>
          <cell r="AF4333">
            <v>0</v>
          </cell>
          <cell r="AG4333">
            <v>1</v>
          </cell>
          <cell r="AH4333">
            <v>1</v>
          </cell>
          <cell r="AI4333">
            <v>1</v>
          </cell>
          <cell r="AJ4333">
            <v>0</v>
          </cell>
          <cell r="AL4333">
            <v>57</v>
          </cell>
          <cell r="AM4333">
            <v>231</v>
          </cell>
          <cell r="AO4333" t="str">
            <v>D-4220-UR-123 (Elec)</v>
          </cell>
          <cell r="AP4333">
            <v>3131</v>
          </cell>
          <cell r="AQ4333" t="str">
            <v>WI</v>
          </cell>
          <cell r="AR4333" t="str">
            <v>Northern States Power Company</v>
          </cell>
          <cell r="AS4333" t="str">
            <v>XEL</v>
          </cell>
          <cell r="AT4333" t="str">
            <v>Electric</v>
          </cell>
          <cell r="AU4333">
            <v>42859</v>
          </cell>
          <cell r="AV4333">
            <v>24739.433000000001</v>
          </cell>
          <cell r="AW4333">
            <v>7.84</v>
          </cell>
          <cell r="AX4333">
            <v>10</v>
          </cell>
          <cell r="AY4333">
            <v>52.53</v>
          </cell>
          <cell r="AZ4333">
            <v>1218575.379</v>
          </cell>
          <cell r="BA4333">
            <v>43076</v>
          </cell>
          <cell r="BB4333">
            <v>9418</v>
          </cell>
          <cell r="BC4333">
            <v>7.56</v>
          </cell>
          <cell r="BD4333">
            <v>9.8000000000000007</v>
          </cell>
          <cell r="BE4333">
            <v>51.45</v>
          </cell>
          <cell r="BF4333">
            <v>43465</v>
          </cell>
          <cell r="BG4333">
            <v>1194763</v>
          </cell>
          <cell r="BH4333" t="str">
            <v>Average</v>
          </cell>
          <cell r="BI4333" t="str">
            <v>Vertically Integrated</v>
          </cell>
          <cell r="BJ4333" t="str">
            <v>Fully Litigated</v>
          </cell>
          <cell r="BK4333" t="str">
            <v>No</v>
          </cell>
          <cell r="BL4333" t="str">
            <v>No</v>
          </cell>
        </row>
        <row r="4334">
          <cell r="AE4334">
            <v>396</v>
          </cell>
          <cell r="AF4334">
            <v>0</v>
          </cell>
          <cell r="AG4334">
            <v>1</v>
          </cell>
          <cell r="AH4334">
            <v>1</v>
          </cell>
          <cell r="AI4334">
            <v>1</v>
          </cell>
          <cell r="AJ4334">
            <v>1</v>
          </cell>
          <cell r="AL4334">
            <v>57</v>
          </cell>
          <cell r="AM4334">
            <v>231</v>
          </cell>
          <cell r="AO4334" t="str">
            <v>D-4220-UR-123 (Gas)</v>
          </cell>
          <cell r="AP4334">
            <v>3132</v>
          </cell>
          <cell r="AQ4334" t="str">
            <v>WI</v>
          </cell>
          <cell r="AR4334" t="str">
            <v>Northern States Power Company</v>
          </cell>
          <cell r="AS4334" t="str">
            <v>XEL</v>
          </cell>
          <cell r="AT4334" t="str">
            <v>Natural Gas</v>
          </cell>
          <cell r="AU4334">
            <v>42859</v>
          </cell>
          <cell r="AV4334">
            <v>11991.371999999999</v>
          </cell>
          <cell r="AW4334">
            <v>7.84</v>
          </cell>
          <cell r="AX4334">
            <v>10</v>
          </cell>
          <cell r="AY4334">
            <v>52.53</v>
          </cell>
          <cell r="AZ4334">
            <v>138448.98000000001</v>
          </cell>
          <cell r="BA4334">
            <v>43076</v>
          </cell>
          <cell r="BB4334">
            <v>9912</v>
          </cell>
          <cell r="BC4334">
            <v>7.56</v>
          </cell>
          <cell r="BD4334">
            <v>9.8000000000000007</v>
          </cell>
          <cell r="BE4334">
            <v>51.45</v>
          </cell>
          <cell r="BF4334">
            <v>43465</v>
          </cell>
          <cell r="BG4334">
            <v>137660</v>
          </cell>
          <cell r="BH4334" t="str">
            <v>Average</v>
          </cell>
          <cell r="BI4334" t="str">
            <v>Distribution</v>
          </cell>
          <cell r="BJ4334" t="str">
            <v>Fully Litigated</v>
          </cell>
          <cell r="BK4334" t="str">
            <v>No</v>
          </cell>
          <cell r="BL4334" t="str">
            <v>No</v>
          </cell>
        </row>
        <row r="4335">
          <cell r="AE4335">
            <v>396</v>
          </cell>
          <cell r="AF4335">
            <v>0</v>
          </cell>
          <cell r="AG4335">
            <v>1</v>
          </cell>
          <cell r="AH4335">
            <v>1</v>
          </cell>
          <cell r="AI4335">
            <v>1</v>
          </cell>
          <cell r="AJ4335">
            <v>0</v>
          </cell>
          <cell r="AL4335">
            <v>57</v>
          </cell>
          <cell r="AM4335">
            <v>231</v>
          </cell>
          <cell r="AO4335" t="str">
            <v>D-6680-UR-121 (Elec)</v>
          </cell>
          <cell r="AP4335">
            <v>3334</v>
          </cell>
          <cell r="AQ4335" t="str">
            <v>WI</v>
          </cell>
          <cell r="AR4335" t="str">
            <v>Wisconsin Power and Light Company</v>
          </cell>
          <cell r="AS4335" t="str">
            <v>LNT</v>
          </cell>
          <cell r="AT4335" t="str">
            <v>Electric</v>
          </cell>
          <cell r="AU4335">
            <v>43244</v>
          </cell>
          <cell r="AV4335">
            <v>0</v>
          </cell>
          <cell r="AW4335">
            <v>7.08</v>
          </cell>
          <cell r="AX4335">
            <v>10</v>
          </cell>
          <cell r="AY4335">
            <v>52</v>
          </cell>
          <cell r="AZ4335">
            <v>3955296</v>
          </cell>
          <cell r="BA4335">
            <v>43357</v>
          </cell>
          <cell r="BB4335">
            <v>0</v>
          </cell>
          <cell r="BC4335">
            <v>7.08</v>
          </cell>
          <cell r="BD4335">
            <v>10</v>
          </cell>
          <cell r="BE4335">
            <v>52</v>
          </cell>
          <cell r="BF4335">
            <v>44196</v>
          </cell>
          <cell r="BG4335">
            <v>3955296</v>
          </cell>
          <cell r="BH4335" t="str">
            <v>Average</v>
          </cell>
          <cell r="BI4335" t="str">
            <v>Vertically Integrated</v>
          </cell>
          <cell r="BJ4335" t="str">
            <v>Settled</v>
          </cell>
          <cell r="BK4335" t="str">
            <v>No</v>
          </cell>
          <cell r="BL4335" t="str">
            <v>No</v>
          </cell>
        </row>
        <row r="4336">
          <cell r="AE4336">
            <v>396</v>
          </cell>
          <cell r="AF4336">
            <v>0</v>
          </cell>
          <cell r="AG4336">
            <v>1</v>
          </cell>
          <cell r="AH4336">
            <v>1</v>
          </cell>
          <cell r="AI4336">
            <v>1</v>
          </cell>
          <cell r="AJ4336">
            <v>1</v>
          </cell>
          <cell r="AL4336">
            <v>57</v>
          </cell>
          <cell r="AM4336">
            <v>231</v>
          </cell>
          <cell r="AO4336" t="str">
            <v>D-6680-UR-121 (Gas)</v>
          </cell>
          <cell r="AP4336">
            <v>3335</v>
          </cell>
          <cell r="AQ4336" t="str">
            <v>WI</v>
          </cell>
          <cell r="AR4336" t="str">
            <v>Wisconsin Power and Light Company</v>
          </cell>
          <cell r="AS4336" t="str">
            <v>LNT</v>
          </cell>
          <cell r="AT4336" t="str">
            <v>Natural Gas</v>
          </cell>
          <cell r="AU4336">
            <v>43244</v>
          </cell>
          <cell r="AV4336">
            <v>0</v>
          </cell>
          <cell r="AW4336">
            <v>6.97</v>
          </cell>
          <cell r="AX4336">
            <v>10</v>
          </cell>
          <cell r="AY4336" t="str">
            <v>NA</v>
          </cell>
          <cell r="AZ4336">
            <v>386922</v>
          </cell>
          <cell r="BA4336">
            <v>43357</v>
          </cell>
          <cell r="BB4336">
            <v>0</v>
          </cell>
          <cell r="BC4336">
            <v>6.97</v>
          </cell>
          <cell r="BD4336">
            <v>10</v>
          </cell>
          <cell r="BE4336">
            <v>52</v>
          </cell>
          <cell r="BF4336">
            <v>44196</v>
          </cell>
          <cell r="BG4336">
            <v>386922</v>
          </cell>
          <cell r="BH4336" t="str">
            <v>Average</v>
          </cell>
          <cell r="BI4336" t="str">
            <v>Distribution</v>
          </cell>
          <cell r="BJ4336" t="str">
            <v>Settled</v>
          </cell>
          <cell r="BK4336" t="str">
            <v>No</v>
          </cell>
          <cell r="BL4336" t="str">
            <v>No</v>
          </cell>
        </row>
        <row r="4337">
          <cell r="AE4337">
            <v>396</v>
          </cell>
          <cell r="AF4337">
            <v>0</v>
          </cell>
          <cell r="AG4337">
            <v>1</v>
          </cell>
          <cell r="AH4337">
            <v>1</v>
          </cell>
          <cell r="AI4337">
            <v>1</v>
          </cell>
          <cell r="AJ4337">
            <v>1</v>
          </cell>
          <cell r="AL4337">
            <v>57</v>
          </cell>
          <cell r="AM4337">
            <v>231</v>
          </cell>
          <cell r="AO4337" t="str">
            <v>D-3270-UR-122 (Gas)</v>
          </cell>
          <cell r="AP4337">
            <v>3345</v>
          </cell>
          <cell r="AQ4337" t="str">
            <v>WI</v>
          </cell>
          <cell r="AR4337" t="str">
            <v>Madison Gas and Electric Company</v>
          </cell>
          <cell r="AS4337" t="str">
            <v>MGEE</v>
          </cell>
          <cell r="AT4337" t="str">
            <v>Natural Gas</v>
          </cell>
          <cell r="AU4337">
            <v>43298</v>
          </cell>
          <cell r="AV4337">
            <v>4078</v>
          </cell>
          <cell r="AW4337">
            <v>7.1</v>
          </cell>
          <cell r="AX4337">
            <v>9.8000000000000007</v>
          </cell>
          <cell r="AY4337">
            <v>56.06</v>
          </cell>
          <cell r="AZ4337">
            <v>250743</v>
          </cell>
          <cell r="BA4337">
            <v>43363</v>
          </cell>
          <cell r="BB4337">
            <v>4078</v>
          </cell>
          <cell r="BC4337">
            <v>7.1</v>
          </cell>
          <cell r="BD4337">
            <v>9.8000000000000007</v>
          </cell>
          <cell r="BE4337">
            <v>56.06</v>
          </cell>
          <cell r="BF4337">
            <v>44196</v>
          </cell>
          <cell r="BG4337">
            <v>250743</v>
          </cell>
          <cell r="BH4337" t="str">
            <v>Average</v>
          </cell>
          <cell r="BI4337" t="str">
            <v>Distribution</v>
          </cell>
          <cell r="BJ4337" t="str">
            <v>Settled</v>
          </cell>
          <cell r="BK4337" t="str">
            <v>Yes</v>
          </cell>
          <cell r="BL4337" t="str">
            <v>No</v>
          </cell>
        </row>
        <row r="4338">
          <cell r="AE4338">
            <v>396</v>
          </cell>
          <cell r="AF4338">
            <v>0</v>
          </cell>
          <cell r="AG4338">
            <v>1</v>
          </cell>
          <cell r="AH4338">
            <v>1</v>
          </cell>
          <cell r="AI4338">
            <v>1</v>
          </cell>
          <cell r="AJ4338">
            <v>0</v>
          </cell>
          <cell r="AL4338">
            <v>57</v>
          </cell>
          <cell r="AM4338">
            <v>231</v>
          </cell>
          <cell r="AO4338" t="str">
            <v>D-3270-UR-122 (Elec)</v>
          </cell>
          <cell r="AP4338">
            <v>3346</v>
          </cell>
          <cell r="AQ4338" t="str">
            <v>WI</v>
          </cell>
          <cell r="AR4338" t="str">
            <v>Madison Gas and Electric Company</v>
          </cell>
          <cell r="AS4338" t="str">
            <v>MGEE</v>
          </cell>
          <cell r="AT4338" t="str">
            <v>Electric</v>
          </cell>
          <cell r="AU4338">
            <v>43298</v>
          </cell>
          <cell r="AV4338">
            <v>-7991</v>
          </cell>
          <cell r="AW4338">
            <v>7.1</v>
          </cell>
          <cell r="AX4338">
            <v>9.8000000000000007</v>
          </cell>
          <cell r="AY4338">
            <v>56.06</v>
          </cell>
          <cell r="AZ4338">
            <v>860538</v>
          </cell>
          <cell r="BA4338">
            <v>43363</v>
          </cell>
          <cell r="BB4338">
            <v>-9230</v>
          </cell>
          <cell r="BC4338">
            <v>7.1</v>
          </cell>
          <cell r="BD4338">
            <v>9.8000000000000007</v>
          </cell>
          <cell r="BE4338">
            <v>56.06</v>
          </cell>
          <cell r="BF4338">
            <v>44196</v>
          </cell>
          <cell r="BG4338">
            <v>860538</v>
          </cell>
          <cell r="BH4338" t="str">
            <v>Average</v>
          </cell>
          <cell r="BI4338" t="str">
            <v>Vertically Integrated</v>
          </cell>
          <cell r="BJ4338" t="str">
            <v>Settled</v>
          </cell>
          <cell r="BK4338" t="str">
            <v>No</v>
          </cell>
          <cell r="BL4338" t="str">
            <v>No</v>
          </cell>
        </row>
        <row r="4339">
          <cell r="AE4339">
            <v>396</v>
          </cell>
          <cell r="AF4339">
            <v>1</v>
          </cell>
          <cell r="AG4339">
            <v>1</v>
          </cell>
          <cell r="AH4339">
            <v>1</v>
          </cell>
          <cell r="AI4339">
            <v>1</v>
          </cell>
          <cell r="AJ4339">
            <v>0</v>
          </cell>
          <cell r="AL4339">
            <v>57</v>
          </cell>
          <cell r="AM4339">
            <v>231</v>
          </cell>
          <cell r="AO4339" t="str">
            <v>D-6690-UR-126 (Elec)</v>
          </cell>
          <cell r="AP4339">
            <v>3456</v>
          </cell>
          <cell r="AQ4339" t="str">
            <v>WI</v>
          </cell>
          <cell r="AR4339" t="str">
            <v>Wisconsin Public Service Corporation</v>
          </cell>
          <cell r="AS4339" t="str">
            <v>WEC</v>
          </cell>
          <cell r="AT4339" t="str">
            <v>Electric</v>
          </cell>
          <cell r="AU4339">
            <v>43552</v>
          </cell>
          <cell r="AV4339">
            <v>101885</v>
          </cell>
          <cell r="AW4339">
            <v>8.17</v>
          </cell>
          <cell r="AX4339">
            <v>10.35</v>
          </cell>
          <cell r="AY4339">
            <v>51.46</v>
          </cell>
          <cell r="AZ4339">
            <v>2614731</v>
          </cell>
          <cell r="BA4339">
            <v>43769</v>
          </cell>
          <cell r="BB4339">
            <v>38607</v>
          </cell>
          <cell r="BC4339">
            <v>7.22</v>
          </cell>
          <cell r="BD4339">
            <v>10</v>
          </cell>
          <cell r="BE4339">
            <v>51.96</v>
          </cell>
          <cell r="BF4339">
            <v>44196</v>
          </cell>
          <cell r="BG4339">
            <v>2569516</v>
          </cell>
          <cell r="BI4339" t="str">
            <v>Vertically Integrated</v>
          </cell>
          <cell r="BJ4339" t="str">
            <v>Settled</v>
          </cell>
          <cell r="BK4339" t="str">
            <v>No</v>
          </cell>
          <cell r="BL4339" t="str">
            <v>No</v>
          </cell>
        </row>
        <row r="4340">
          <cell r="AE4340">
            <v>397</v>
          </cell>
          <cell r="AF4340">
            <v>1</v>
          </cell>
          <cell r="AG4340">
            <v>1</v>
          </cell>
          <cell r="AH4340">
            <v>1</v>
          </cell>
          <cell r="AI4340">
            <v>1</v>
          </cell>
          <cell r="AJ4340">
            <v>1</v>
          </cell>
          <cell r="AL4340">
            <v>57</v>
          </cell>
          <cell r="AM4340">
            <v>231</v>
          </cell>
          <cell r="AO4340" t="str">
            <v>D-6690-UR-126 (Gas)</v>
          </cell>
          <cell r="AP4340">
            <v>3458</v>
          </cell>
          <cell r="AQ4340" t="str">
            <v>WI</v>
          </cell>
          <cell r="AR4340" t="str">
            <v>Wisconsin Public Service Corporation</v>
          </cell>
          <cell r="AS4340" t="str">
            <v>WEC</v>
          </cell>
          <cell r="AT4340" t="str">
            <v>Natural Gas</v>
          </cell>
          <cell r="AU4340">
            <v>43552</v>
          </cell>
          <cell r="AV4340">
            <v>16239</v>
          </cell>
          <cell r="AW4340">
            <v>7.97</v>
          </cell>
          <cell r="AX4340">
            <v>10.35</v>
          </cell>
          <cell r="AY4340">
            <v>51.46</v>
          </cell>
          <cell r="AZ4340">
            <v>583981</v>
          </cell>
          <cell r="BA4340">
            <v>43769</v>
          </cell>
          <cell r="BB4340">
            <v>9594</v>
          </cell>
          <cell r="BC4340">
            <v>7.22</v>
          </cell>
          <cell r="BD4340">
            <v>10</v>
          </cell>
          <cell r="BE4340">
            <v>51.96</v>
          </cell>
          <cell r="BF4340">
            <v>44196</v>
          </cell>
          <cell r="BG4340">
            <v>581525</v>
          </cell>
          <cell r="BI4340" t="str">
            <v>Distribution</v>
          </cell>
          <cell r="BJ4340" t="str">
            <v>Settled</v>
          </cell>
          <cell r="BK4340" t="str">
            <v>No</v>
          </cell>
          <cell r="BL4340" t="str">
            <v>No</v>
          </cell>
        </row>
        <row r="4341">
          <cell r="AE4341">
            <v>397</v>
          </cell>
          <cell r="AF4341">
            <v>1</v>
          </cell>
          <cell r="AG4341">
            <v>1</v>
          </cell>
          <cell r="AH4341">
            <v>1</v>
          </cell>
          <cell r="AI4341">
            <v>1</v>
          </cell>
          <cell r="AJ4341">
            <v>0</v>
          </cell>
          <cell r="AL4341">
            <v>57</v>
          </cell>
          <cell r="AM4341">
            <v>231</v>
          </cell>
          <cell r="AO4341" t="str">
            <v>D-05-UR-109 (WEP-Elec)</v>
          </cell>
          <cell r="AP4341">
            <v>3475</v>
          </cell>
          <cell r="AQ4341" t="str">
            <v>WI</v>
          </cell>
          <cell r="AR4341" t="str">
            <v>Wisconsin Electric Power Company</v>
          </cell>
          <cell r="AS4341" t="str">
            <v>WEC</v>
          </cell>
          <cell r="AT4341" t="str">
            <v>Electric</v>
          </cell>
          <cell r="AU4341">
            <v>43552</v>
          </cell>
          <cell r="AV4341">
            <v>223284</v>
          </cell>
          <cell r="AW4341">
            <v>9.4</v>
          </cell>
          <cell r="AX4341">
            <v>10.35</v>
          </cell>
          <cell r="AY4341">
            <v>53.99</v>
          </cell>
          <cell r="AZ4341">
            <v>4846525</v>
          </cell>
          <cell r="BA4341">
            <v>43769</v>
          </cell>
          <cell r="BB4341">
            <v>81312</v>
          </cell>
          <cell r="BC4341">
            <v>7.49</v>
          </cell>
          <cell r="BD4341">
            <v>10</v>
          </cell>
          <cell r="BE4341">
            <v>54.46</v>
          </cell>
          <cell r="BF4341">
            <v>44196</v>
          </cell>
          <cell r="BG4341">
            <v>4738613</v>
          </cell>
          <cell r="BI4341" t="str">
            <v>Vertically Integrated</v>
          </cell>
          <cell r="BJ4341" t="str">
            <v>Settled</v>
          </cell>
          <cell r="BK4341" t="str">
            <v>No</v>
          </cell>
          <cell r="BL4341" t="str">
            <v>No</v>
          </cell>
        </row>
        <row r="4342">
          <cell r="AE4342">
            <v>398</v>
          </cell>
          <cell r="AF4342">
            <v>1</v>
          </cell>
          <cell r="AG4342">
            <v>1</v>
          </cell>
          <cell r="AH4342">
            <v>1</v>
          </cell>
          <cell r="AI4342">
            <v>1</v>
          </cell>
          <cell r="AJ4342">
            <v>1</v>
          </cell>
          <cell r="AL4342">
            <v>57</v>
          </cell>
          <cell r="AM4342">
            <v>231</v>
          </cell>
          <cell r="AO4342" t="str">
            <v>D-05-UR-109 (WEP-Gas)</v>
          </cell>
          <cell r="AP4342">
            <v>3476</v>
          </cell>
          <cell r="AQ4342" t="str">
            <v>WI</v>
          </cell>
          <cell r="AR4342" t="str">
            <v>Wisconsin Electric Power Company</v>
          </cell>
          <cell r="AS4342" t="str">
            <v>WEC</v>
          </cell>
          <cell r="AT4342" t="str">
            <v>Natural Gas</v>
          </cell>
          <cell r="AU4342">
            <v>43552</v>
          </cell>
          <cell r="AV4342">
            <v>20372</v>
          </cell>
          <cell r="AW4342">
            <v>9.6</v>
          </cell>
          <cell r="AX4342">
            <v>10.35</v>
          </cell>
          <cell r="AY4342">
            <v>53.99</v>
          </cell>
          <cell r="AZ4342">
            <v>723990</v>
          </cell>
          <cell r="BA4342">
            <v>43769</v>
          </cell>
          <cell r="BB4342">
            <v>15711</v>
          </cell>
          <cell r="BC4342">
            <v>7.49</v>
          </cell>
          <cell r="BD4342">
            <v>10</v>
          </cell>
          <cell r="BE4342">
            <v>54.46</v>
          </cell>
          <cell r="BF4342">
            <v>44196</v>
          </cell>
          <cell r="BG4342">
            <v>722392</v>
          </cell>
          <cell r="BI4342" t="str">
            <v>Distribution</v>
          </cell>
          <cell r="BJ4342" t="str">
            <v>Settled</v>
          </cell>
          <cell r="BK4342" t="str">
            <v>No</v>
          </cell>
          <cell r="BL4342" t="str">
            <v>No</v>
          </cell>
        </row>
        <row r="4343">
          <cell r="AE4343">
            <v>399</v>
          </cell>
          <cell r="AF4343">
            <v>1</v>
          </cell>
          <cell r="AG4343">
            <v>1</v>
          </cell>
          <cell r="AH4343">
            <v>1</v>
          </cell>
          <cell r="AI4343">
            <v>1</v>
          </cell>
          <cell r="AJ4343">
            <v>1</v>
          </cell>
          <cell r="AL4343">
            <v>57</v>
          </cell>
          <cell r="AM4343">
            <v>231</v>
          </cell>
          <cell r="AO4343" t="str">
            <v>D-05-UR-109</v>
          </cell>
          <cell r="AP4343">
            <v>3477</v>
          </cell>
          <cell r="AQ4343" t="str">
            <v>WI</v>
          </cell>
          <cell r="AR4343" t="str">
            <v>Wisconsin Gas LLC</v>
          </cell>
          <cell r="AS4343" t="str">
            <v>WEC</v>
          </cell>
          <cell r="AT4343" t="str">
            <v>Natural Gas</v>
          </cell>
          <cell r="AU4343">
            <v>43552</v>
          </cell>
          <cell r="AV4343">
            <v>14759</v>
          </cell>
          <cell r="AW4343">
            <v>8.66</v>
          </cell>
          <cell r="AX4343">
            <v>10.3</v>
          </cell>
          <cell r="AY4343">
            <v>51.52</v>
          </cell>
          <cell r="AZ4343">
            <v>1403771</v>
          </cell>
          <cell r="BA4343">
            <v>43769</v>
          </cell>
          <cell r="BB4343">
            <v>1618</v>
          </cell>
          <cell r="BC4343">
            <v>7.32</v>
          </cell>
          <cell r="BD4343">
            <v>10.199999999999999</v>
          </cell>
          <cell r="BE4343">
            <v>52.02</v>
          </cell>
          <cell r="BF4343">
            <v>44196</v>
          </cell>
          <cell r="BG4343">
            <v>1404705</v>
          </cell>
          <cell r="BI4343" t="str">
            <v>Distribution</v>
          </cell>
          <cell r="BJ4343" t="str">
            <v>Settled</v>
          </cell>
          <cell r="BK4343" t="str">
            <v>No</v>
          </cell>
          <cell r="BL4343" t="str">
            <v>No</v>
          </cell>
        </row>
        <row r="4344">
          <cell r="AE4344">
            <v>399</v>
          </cell>
          <cell r="AF4344">
            <v>1</v>
          </cell>
          <cell r="AG4344">
            <v>1</v>
          </cell>
          <cell r="AH4344">
            <v>1</v>
          </cell>
          <cell r="AI4344">
            <v>1</v>
          </cell>
          <cell r="AJ4344">
            <v>0</v>
          </cell>
          <cell r="AL4344">
            <v>57</v>
          </cell>
          <cell r="AM4344">
            <v>231</v>
          </cell>
          <cell r="AO4344" t="str">
            <v>D- 4220-UR-124 (Elec)</v>
          </cell>
          <cell r="AP4344">
            <v>3499</v>
          </cell>
          <cell r="AQ4344" t="str">
            <v>WI</v>
          </cell>
          <cell r="AR4344" t="str">
            <v>Northern States Power Company</v>
          </cell>
          <cell r="AS4344" t="str">
            <v>XEL</v>
          </cell>
          <cell r="AT4344" t="str">
            <v>Electric</v>
          </cell>
          <cell r="AU4344">
            <v>43608</v>
          </cell>
          <cell r="AV4344">
            <v>0</v>
          </cell>
          <cell r="AW4344">
            <v>7.74</v>
          </cell>
          <cell r="AX4344">
            <v>10</v>
          </cell>
          <cell r="AY4344">
            <v>52.52</v>
          </cell>
          <cell r="AZ4344">
            <v>1482789.8570000001</v>
          </cell>
          <cell r="BA4344">
            <v>43712</v>
          </cell>
          <cell r="BB4344">
            <v>701.6</v>
          </cell>
          <cell r="BC4344">
            <v>7.74</v>
          </cell>
          <cell r="BD4344">
            <v>10</v>
          </cell>
          <cell r="BE4344">
            <v>52.52</v>
          </cell>
          <cell r="BF4344">
            <v>44196</v>
          </cell>
          <cell r="BG4344">
            <v>1482789.8570000001</v>
          </cell>
          <cell r="BH4344" t="str">
            <v>Average</v>
          </cell>
          <cell r="BI4344" t="str">
            <v>Vertically Integrated</v>
          </cell>
          <cell r="BJ4344" t="str">
            <v>Settled</v>
          </cell>
          <cell r="BK4344" t="str">
            <v>Yes</v>
          </cell>
          <cell r="BL4344" t="str">
            <v>No</v>
          </cell>
        </row>
        <row r="4345">
          <cell r="AE4345">
            <v>400</v>
          </cell>
          <cell r="AF4345">
            <v>1</v>
          </cell>
          <cell r="AG4345">
            <v>1</v>
          </cell>
          <cell r="AH4345">
            <v>1</v>
          </cell>
          <cell r="AI4345">
            <v>1</v>
          </cell>
          <cell r="AJ4345">
            <v>1</v>
          </cell>
          <cell r="AL4345">
            <v>57</v>
          </cell>
          <cell r="AM4345">
            <v>231</v>
          </cell>
          <cell r="AO4345" t="str">
            <v>D-4220-UR-124 (Gas)</v>
          </cell>
          <cell r="AP4345">
            <v>3500</v>
          </cell>
          <cell r="AQ4345" t="str">
            <v>WI</v>
          </cell>
          <cell r="AR4345" t="str">
            <v>Northern States Power Company</v>
          </cell>
          <cell r="AS4345" t="str">
            <v>XEL</v>
          </cell>
          <cell r="AT4345" t="str">
            <v>Natural Gas</v>
          </cell>
          <cell r="AU4345">
            <v>43608</v>
          </cell>
          <cell r="AV4345">
            <v>-3200</v>
          </cell>
          <cell r="AW4345">
            <v>7.74</v>
          </cell>
          <cell r="AX4345">
            <v>10</v>
          </cell>
          <cell r="AY4345">
            <v>52.52</v>
          </cell>
          <cell r="AZ4345">
            <v>160914.704</v>
          </cell>
          <cell r="BA4345">
            <v>43712</v>
          </cell>
          <cell r="BB4345">
            <v>1079.829</v>
          </cell>
          <cell r="BC4345">
            <v>7.74</v>
          </cell>
          <cell r="BD4345">
            <v>10</v>
          </cell>
          <cell r="BE4345">
            <v>52.52</v>
          </cell>
          <cell r="BF4345">
            <v>44196</v>
          </cell>
          <cell r="BG4345">
            <v>160914.704</v>
          </cell>
          <cell r="BH4345" t="str">
            <v>Average</v>
          </cell>
          <cell r="BI4345" t="str">
            <v>Distribution</v>
          </cell>
          <cell r="BJ4345" t="str">
            <v>Settled</v>
          </cell>
          <cell r="BK4345" t="str">
            <v>Yes</v>
          </cell>
          <cell r="BL4345" t="str">
            <v>No</v>
          </cell>
        </row>
        <row r="4346">
          <cell r="AE4346">
            <v>400</v>
          </cell>
          <cell r="AF4346">
            <v>1</v>
          </cell>
          <cell r="AG4346">
            <v>1</v>
          </cell>
          <cell r="AH4346">
            <v>1</v>
          </cell>
          <cell r="AI4346">
            <v>1</v>
          </cell>
          <cell r="AJ4346">
            <v>0</v>
          </cell>
          <cell r="AL4346">
            <v>57</v>
          </cell>
          <cell r="AM4346">
            <v>231</v>
          </cell>
          <cell r="AO4346" t="str">
            <v>D-3270-UR-123 (Elec)</v>
          </cell>
          <cell r="AP4346">
            <v>3667</v>
          </cell>
          <cell r="AQ4346" t="str">
            <v>WI</v>
          </cell>
          <cell r="AR4346" t="str">
            <v>Madison Gas and Electric Company</v>
          </cell>
          <cell r="AS4346" t="str">
            <v>MGEE</v>
          </cell>
          <cell r="AT4346" t="str">
            <v>Electric</v>
          </cell>
          <cell r="AU4346">
            <v>44071</v>
          </cell>
          <cell r="AV4346">
            <v>0</v>
          </cell>
          <cell r="AW4346">
            <v>6.96</v>
          </cell>
          <cell r="AX4346">
            <v>9.8000000000000007</v>
          </cell>
          <cell r="AY4346">
            <v>55</v>
          </cell>
          <cell r="AZ4346">
            <v>1019083</v>
          </cell>
          <cell r="BA4346">
            <v>44159</v>
          </cell>
          <cell r="BB4346">
            <v>0</v>
          </cell>
          <cell r="BC4346">
            <v>6.95</v>
          </cell>
          <cell r="BD4346">
            <v>9.8000000000000007</v>
          </cell>
          <cell r="BE4346">
            <v>55</v>
          </cell>
          <cell r="BF4346">
            <v>44561</v>
          </cell>
          <cell r="BG4346">
            <v>1019083</v>
          </cell>
          <cell r="BH4346" t="str">
            <v>Average</v>
          </cell>
          <cell r="BI4346" t="str">
            <v>Vertically Integrated</v>
          </cell>
          <cell r="BJ4346" t="str">
            <v>Settled</v>
          </cell>
          <cell r="BK4346" t="str">
            <v>No</v>
          </cell>
          <cell r="BL4346" t="str">
            <v>No</v>
          </cell>
        </row>
        <row r="4347">
          <cell r="AE4347">
            <v>401</v>
          </cell>
          <cell r="AF4347">
            <v>1</v>
          </cell>
          <cell r="AG4347">
            <v>1</v>
          </cell>
          <cell r="AH4347">
            <v>1</v>
          </cell>
          <cell r="AI4347">
            <v>1</v>
          </cell>
          <cell r="AJ4347">
            <v>1</v>
          </cell>
          <cell r="AL4347">
            <v>57</v>
          </cell>
          <cell r="AM4347">
            <v>231</v>
          </cell>
          <cell r="AO4347" t="str">
            <v>D-3270-UR-123 (Gas)</v>
          </cell>
          <cell r="AP4347">
            <v>3668</v>
          </cell>
          <cell r="AQ4347" t="str">
            <v>WI</v>
          </cell>
          <cell r="AR4347" t="str">
            <v>Madison Gas and Electric Company</v>
          </cell>
          <cell r="AS4347" t="str">
            <v>MGEE</v>
          </cell>
          <cell r="AT4347" t="str">
            <v>Natural Gas</v>
          </cell>
          <cell r="AU4347">
            <v>44071</v>
          </cell>
          <cell r="AV4347">
            <v>6670</v>
          </cell>
          <cell r="AW4347">
            <v>7.08</v>
          </cell>
          <cell r="AX4347">
            <v>9.8000000000000007</v>
          </cell>
          <cell r="AY4347">
            <v>55</v>
          </cell>
          <cell r="AZ4347">
            <v>282360</v>
          </cell>
          <cell r="BA4347">
            <v>44159</v>
          </cell>
          <cell r="BB4347">
            <v>6670</v>
          </cell>
          <cell r="BC4347">
            <v>7.07</v>
          </cell>
          <cell r="BD4347">
            <v>9.8000000000000007</v>
          </cell>
          <cell r="BE4347">
            <v>55</v>
          </cell>
          <cell r="BF4347">
            <v>44561</v>
          </cell>
          <cell r="BG4347">
            <v>282360</v>
          </cell>
          <cell r="BH4347" t="str">
            <v>Average</v>
          </cell>
          <cell r="BI4347" t="str">
            <v>Distribution</v>
          </cell>
          <cell r="BJ4347" t="str">
            <v>Settled</v>
          </cell>
          <cell r="BK4347" t="str">
            <v>No</v>
          </cell>
          <cell r="BL4347" t="str">
            <v>No</v>
          </cell>
        </row>
        <row r="4348">
          <cell r="AE4348">
            <v>401</v>
          </cell>
          <cell r="AF4348">
            <v>1</v>
          </cell>
          <cell r="AG4348">
            <v>1</v>
          </cell>
          <cell r="AH4348">
            <v>1</v>
          </cell>
          <cell r="AI4348">
            <v>1</v>
          </cell>
          <cell r="AJ4348">
            <v>0</v>
          </cell>
          <cell r="AL4348">
            <v>57</v>
          </cell>
          <cell r="AM4348">
            <v>231</v>
          </cell>
          <cell r="AO4348" t="str">
            <v>D-6680-UR-122 (Elec)</v>
          </cell>
          <cell r="AP4348">
            <v>3751</v>
          </cell>
          <cell r="AQ4348" t="str">
            <v>WI</v>
          </cell>
          <cell r="AR4348" t="str">
            <v>Wisconsin Power and Light Company</v>
          </cell>
          <cell r="AS4348" t="str">
            <v>LNT</v>
          </cell>
          <cell r="AT4348" t="str">
            <v>Electric</v>
          </cell>
          <cell r="AU4348">
            <v>43952</v>
          </cell>
          <cell r="AV4348">
            <v>0</v>
          </cell>
          <cell r="AW4348" t="str">
            <v>NA</v>
          </cell>
          <cell r="AX4348" t="str">
            <v>NA</v>
          </cell>
          <cell r="AY4348" t="str">
            <v>NA</v>
          </cell>
          <cell r="AZ4348" t="str">
            <v>NA</v>
          </cell>
          <cell r="BA4348">
            <v>44188</v>
          </cell>
          <cell r="BB4348">
            <v>0</v>
          </cell>
          <cell r="BC4348">
            <v>7.26</v>
          </cell>
          <cell r="BD4348">
            <v>10</v>
          </cell>
          <cell r="BE4348">
            <v>52.53</v>
          </cell>
          <cell r="BF4348">
            <v>44561</v>
          </cell>
          <cell r="BG4348">
            <v>4167094</v>
          </cell>
          <cell r="BH4348" t="str">
            <v>Average</v>
          </cell>
          <cell r="BI4348" t="str">
            <v>Vertically Integrated</v>
          </cell>
          <cell r="BJ4348" t="str">
            <v>Fully Litigated</v>
          </cell>
          <cell r="BK4348" t="str">
            <v>No</v>
          </cell>
          <cell r="BL4348" t="str">
            <v>No</v>
          </cell>
        </row>
        <row r="4349">
          <cell r="AE4349">
            <v>402</v>
          </cell>
          <cell r="AF4349">
            <v>1</v>
          </cell>
          <cell r="AG4349">
            <v>1</v>
          </cell>
          <cell r="AH4349">
            <v>1</v>
          </cell>
          <cell r="AI4349">
            <v>1</v>
          </cell>
          <cell r="AJ4349">
            <v>1</v>
          </cell>
          <cell r="AL4349">
            <v>57</v>
          </cell>
          <cell r="AM4349">
            <v>231</v>
          </cell>
          <cell r="AO4349" t="str">
            <v>D-6680-UR-122 (Gas)</v>
          </cell>
          <cell r="AP4349">
            <v>3753</v>
          </cell>
          <cell r="AQ4349" t="str">
            <v>WI</v>
          </cell>
          <cell r="AR4349" t="str">
            <v>Wisconsin Power and Light Company</v>
          </cell>
          <cell r="AS4349" t="str">
            <v>LNT</v>
          </cell>
          <cell r="AT4349" t="str">
            <v>Natural Gas</v>
          </cell>
          <cell r="AU4349">
            <v>43952</v>
          </cell>
          <cell r="AV4349">
            <v>0</v>
          </cell>
          <cell r="AW4349" t="str">
            <v>NA</v>
          </cell>
          <cell r="AX4349" t="str">
            <v>NA</v>
          </cell>
          <cell r="AY4349" t="str">
            <v>NA</v>
          </cell>
          <cell r="AZ4349" t="str">
            <v>NA</v>
          </cell>
          <cell r="BA4349">
            <v>44188</v>
          </cell>
          <cell r="BB4349">
            <v>0</v>
          </cell>
          <cell r="BC4349">
            <v>7.14</v>
          </cell>
          <cell r="BD4349">
            <v>10</v>
          </cell>
          <cell r="BE4349">
            <v>52.53</v>
          </cell>
          <cell r="BF4349">
            <v>44561</v>
          </cell>
          <cell r="BG4349">
            <v>480947</v>
          </cell>
          <cell r="BH4349" t="str">
            <v>Average</v>
          </cell>
          <cell r="BI4349" t="str">
            <v>Distribution</v>
          </cell>
          <cell r="BJ4349" t="str">
            <v>Fully Litigated</v>
          </cell>
          <cell r="BK4349" t="str">
            <v>No</v>
          </cell>
          <cell r="BL4349" t="str">
            <v>No</v>
          </cell>
        </row>
        <row r="4350">
          <cell r="AE4350">
            <v>402</v>
          </cell>
          <cell r="AF4350">
            <v>1</v>
          </cell>
          <cell r="AG4350">
            <v>1</v>
          </cell>
          <cell r="AH4350">
            <v>1</v>
          </cell>
          <cell r="AI4350">
            <v>1</v>
          </cell>
          <cell r="AJ4350">
            <v>0</v>
          </cell>
          <cell r="AL4350">
            <v>57</v>
          </cell>
          <cell r="AM4350">
            <v>231</v>
          </cell>
          <cell r="AO4350" t="str">
            <v>D-5-AF-107 (WEP-Elec)</v>
          </cell>
          <cell r="AP4350">
            <v>3800</v>
          </cell>
          <cell r="AQ4350" t="str">
            <v>WI</v>
          </cell>
          <cell r="AR4350" t="str">
            <v>Wisconsin Electric Power Company</v>
          </cell>
          <cell r="AS4350" t="str">
            <v>WEC</v>
          </cell>
          <cell r="AT4350" t="str">
            <v>Electric</v>
          </cell>
          <cell r="AU4350">
            <v>44285</v>
          </cell>
          <cell r="AV4350">
            <v>0</v>
          </cell>
          <cell r="AW4350" t="str">
            <v>NA</v>
          </cell>
          <cell r="AX4350" t="str">
            <v>NA</v>
          </cell>
          <cell r="AY4350" t="str">
            <v>NA</v>
          </cell>
          <cell r="AZ4350" t="str">
            <v>NA</v>
          </cell>
          <cell r="BA4350">
            <v>44419</v>
          </cell>
          <cell r="BB4350">
            <v>0</v>
          </cell>
          <cell r="BC4350" t="str">
            <v>NA</v>
          </cell>
          <cell r="BD4350" t="str">
            <v>NA</v>
          </cell>
          <cell r="BE4350" t="str">
            <v>NA</v>
          </cell>
          <cell r="BF4350">
            <v>44926</v>
          </cell>
          <cell r="BG4350" t="str">
            <v>NA</v>
          </cell>
          <cell r="BI4350" t="str">
            <v>Vertically Integrated</v>
          </cell>
          <cell r="BK4350" t="str">
            <v>No</v>
          </cell>
          <cell r="BL4350" t="str">
            <v>No</v>
          </cell>
        </row>
        <row r="4351">
          <cell r="AE4351">
            <v>403</v>
          </cell>
          <cell r="AF4351">
            <v>1</v>
          </cell>
          <cell r="AG4351">
            <v>1</v>
          </cell>
          <cell r="AH4351">
            <v>1</v>
          </cell>
          <cell r="AI4351">
            <v>1</v>
          </cell>
          <cell r="AJ4351">
            <v>1</v>
          </cell>
          <cell r="AL4351">
            <v>57</v>
          </cell>
          <cell r="AM4351">
            <v>231</v>
          </cell>
          <cell r="AO4351" t="str">
            <v>D-5-AF-107 (WEP-Gas)</v>
          </cell>
          <cell r="AP4351">
            <v>3801</v>
          </cell>
          <cell r="AQ4351" t="str">
            <v>WI</v>
          </cell>
          <cell r="AR4351" t="str">
            <v>Wisconsin Electric Power Company</v>
          </cell>
          <cell r="AS4351" t="str">
            <v>WEC</v>
          </cell>
          <cell r="AT4351" t="str">
            <v>Natural Gas</v>
          </cell>
          <cell r="AU4351">
            <v>44285</v>
          </cell>
          <cell r="AV4351">
            <v>0</v>
          </cell>
          <cell r="AW4351" t="str">
            <v>NA</v>
          </cell>
          <cell r="AX4351" t="str">
            <v>NA</v>
          </cell>
          <cell r="AY4351" t="str">
            <v>NA</v>
          </cell>
          <cell r="AZ4351" t="str">
            <v>NA</v>
          </cell>
          <cell r="BA4351">
            <v>44419</v>
          </cell>
          <cell r="BB4351">
            <v>0</v>
          </cell>
          <cell r="BC4351" t="str">
            <v>NA</v>
          </cell>
          <cell r="BD4351" t="str">
            <v>NA</v>
          </cell>
          <cell r="BE4351" t="str">
            <v>NA</v>
          </cell>
          <cell r="BF4351">
            <v>44926</v>
          </cell>
          <cell r="BG4351" t="str">
            <v>NA</v>
          </cell>
          <cell r="BI4351" t="str">
            <v>Distribution</v>
          </cell>
          <cell r="BK4351" t="str">
            <v>No</v>
          </cell>
          <cell r="BL4351" t="str">
            <v>No</v>
          </cell>
        </row>
        <row r="4352">
          <cell r="AE4352">
            <v>403</v>
          </cell>
          <cell r="AF4352">
            <v>1</v>
          </cell>
          <cell r="AG4352">
            <v>1</v>
          </cell>
          <cell r="AH4352">
            <v>1</v>
          </cell>
          <cell r="AI4352">
            <v>1</v>
          </cell>
          <cell r="AJ4352">
            <v>0</v>
          </cell>
          <cell r="AL4352">
            <v>57</v>
          </cell>
          <cell r="AM4352">
            <v>231</v>
          </cell>
          <cell r="AO4352" t="str">
            <v>D-5-AF-107 (Elec)</v>
          </cell>
          <cell r="AP4352">
            <v>3802</v>
          </cell>
          <cell r="AQ4352" t="str">
            <v>WI</v>
          </cell>
          <cell r="AR4352" t="str">
            <v>Wisconsin Public Service Corporation</v>
          </cell>
          <cell r="AS4352" t="str">
            <v>WEC</v>
          </cell>
          <cell r="AT4352" t="str">
            <v>Electric</v>
          </cell>
          <cell r="AU4352">
            <v>44285</v>
          </cell>
          <cell r="AV4352">
            <v>0</v>
          </cell>
          <cell r="AW4352" t="str">
            <v>NA</v>
          </cell>
          <cell r="AX4352" t="str">
            <v>NA</v>
          </cell>
          <cell r="AY4352" t="str">
            <v>NA</v>
          </cell>
          <cell r="AZ4352" t="str">
            <v>NA</v>
          </cell>
          <cell r="BA4352">
            <v>44419</v>
          </cell>
          <cell r="BB4352">
            <v>0</v>
          </cell>
          <cell r="BC4352" t="str">
            <v>NA</v>
          </cell>
          <cell r="BD4352" t="str">
            <v>NA</v>
          </cell>
          <cell r="BE4352" t="str">
            <v>NA</v>
          </cell>
          <cell r="BF4352">
            <v>44926</v>
          </cell>
          <cell r="BG4352" t="str">
            <v>NA</v>
          </cell>
          <cell r="BI4352" t="str">
            <v>Vertically Integrated</v>
          </cell>
          <cell r="BK4352" t="str">
            <v>No</v>
          </cell>
          <cell r="BL4352" t="str">
            <v>No</v>
          </cell>
        </row>
        <row r="4353">
          <cell r="AE4353">
            <v>404</v>
          </cell>
          <cell r="AF4353">
            <v>1</v>
          </cell>
          <cell r="AG4353">
            <v>1</v>
          </cell>
          <cell r="AH4353">
            <v>1</v>
          </cell>
          <cell r="AI4353">
            <v>1</v>
          </cell>
          <cell r="AJ4353">
            <v>1</v>
          </cell>
          <cell r="AL4353">
            <v>57</v>
          </cell>
          <cell r="AM4353">
            <v>231</v>
          </cell>
          <cell r="AO4353" t="str">
            <v>D-5-AF-107 (Gas)</v>
          </cell>
          <cell r="AP4353">
            <v>3803</v>
          </cell>
          <cell r="AQ4353" t="str">
            <v>WI</v>
          </cell>
          <cell r="AR4353" t="str">
            <v>Wisconsin Public Service Corporation</v>
          </cell>
          <cell r="AS4353" t="str">
            <v>WEC</v>
          </cell>
          <cell r="AT4353" t="str">
            <v>Natural Gas</v>
          </cell>
          <cell r="AU4353">
            <v>44285</v>
          </cell>
          <cell r="AV4353">
            <v>0</v>
          </cell>
          <cell r="AW4353" t="str">
            <v>NA</v>
          </cell>
          <cell r="AX4353" t="str">
            <v>NA</v>
          </cell>
          <cell r="AY4353" t="str">
            <v>NA</v>
          </cell>
          <cell r="AZ4353" t="str">
            <v>NA</v>
          </cell>
          <cell r="BA4353">
            <v>44419</v>
          </cell>
          <cell r="BB4353">
            <v>0</v>
          </cell>
          <cell r="BC4353" t="str">
            <v>NA</v>
          </cell>
          <cell r="BD4353" t="str">
            <v>NA</v>
          </cell>
          <cell r="BE4353" t="str">
            <v>NA</v>
          </cell>
          <cell r="BF4353">
            <v>44926</v>
          </cell>
          <cell r="BG4353" t="str">
            <v>NA</v>
          </cell>
          <cell r="BI4353" t="str">
            <v>Distribution</v>
          </cell>
          <cell r="BK4353" t="str">
            <v>No</v>
          </cell>
          <cell r="BL4353" t="str">
            <v>No</v>
          </cell>
        </row>
        <row r="4354">
          <cell r="AE4354">
            <v>405</v>
          </cell>
          <cell r="AF4354">
            <v>1</v>
          </cell>
          <cell r="AG4354">
            <v>1</v>
          </cell>
          <cell r="AH4354">
            <v>1</v>
          </cell>
          <cell r="AI4354">
            <v>1</v>
          </cell>
          <cell r="AJ4354">
            <v>1</v>
          </cell>
          <cell r="AL4354">
            <v>57</v>
          </cell>
          <cell r="AM4354">
            <v>231</v>
          </cell>
          <cell r="AO4354" t="str">
            <v>D-5-AF-107</v>
          </cell>
          <cell r="AP4354">
            <v>3804</v>
          </cell>
          <cell r="AQ4354" t="str">
            <v>WI</v>
          </cell>
          <cell r="AR4354" t="str">
            <v>Wisconsin Gas LLC</v>
          </cell>
          <cell r="AS4354" t="str">
            <v>WEC</v>
          </cell>
          <cell r="AT4354" t="str">
            <v>Natural Gas</v>
          </cell>
          <cell r="AU4354">
            <v>44285</v>
          </cell>
          <cell r="AV4354">
            <v>0</v>
          </cell>
          <cell r="AW4354" t="str">
            <v>NA</v>
          </cell>
          <cell r="AX4354" t="str">
            <v>NA</v>
          </cell>
          <cell r="AY4354" t="str">
            <v>NA</v>
          </cell>
          <cell r="AZ4354" t="str">
            <v>NA</v>
          </cell>
          <cell r="BA4354">
            <v>44419</v>
          </cell>
          <cell r="BB4354">
            <v>0</v>
          </cell>
          <cell r="BC4354" t="str">
            <v>NA</v>
          </cell>
          <cell r="BD4354" t="str">
            <v>NA</v>
          </cell>
          <cell r="BE4354" t="str">
            <v>NA</v>
          </cell>
          <cell r="BF4354">
            <v>44926</v>
          </cell>
          <cell r="BG4354" t="str">
            <v>NA</v>
          </cell>
          <cell r="BI4354" t="str">
            <v>Distribution</v>
          </cell>
          <cell r="BK4354" t="str">
            <v>No</v>
          </cell>
          <cell r="BL4354" t="str">
            <v>No</v>
          </cell>
        </row>
        <row r="4355">
          <cell r="AE4355">
            <v>405</v>
          </cell>
          <cell r="AF4355">
            <v>1</v>
          </cell>
          <cell r="AG4355">
            <v>1</v>
          </cell>
          <cell r="AH4355">
            <v>1</v>
          </cell>
          <cell r="AI4355">
            <v>1</v>
          </cell>
          <cell r="AJ4355">
            <v>0</v>
          </cell>
          <cell r="AL4355">
            <v>57</v>
          </cell>
          <cell r="AM4355">
            <v>231</v>
          </cell>
          <cell r="AO4355" t="str">
            <v>D-6680-UR-123 (Elec)</v>
          </cell>
          <cell r="AP4355">
            <v>3818</v>
          </cell>
          <cell r="AQ4355" t="str">
            <v>WI</v>
          </cell>
          <cell r="AR4355" t="str">
            <v>Wisconsin Power and Light Company</v>
          </cell>
          <cell r="AS4355" t="str">
            <v>LNT</v>
          </cell>
          <cell r="AT4355" t="str">
            <v>Electric</v>
          </cell>
          <cell r="AU4355">
            <v>44321</v>
          </cell>
          <cell r="AV4355">
            <v>70325</v>
          </cell>
          <cell r="AW4355">
            <v>7.48</v>
          </cell>
          <cell r="AX4355">
            <v>10</v>
          </cell>
          <cell r="AY4355">
            <v>52.5</v>
          </cell>
          <cell r="AZ4355">
            <v>4573190</v>
          </cell>
          <cell r="BA4355">
            <v>44518</v>
          </cell>
          <cell r="BB4355">
            <v>70325</v>
          </cell>
          <cell r="BC4355">
            <v>7.48</v>
          </cell>
          <cell r="BD4355">
            <v>10</v>
          </cell>
          <cell r="BE4355">
            <v>52.5</v>
          </cell>
          <cell r="BF4355">
            <v>45291</v>
          </cell>
          <cell r="BG4355">
            <v>4573190</v>
          </cell>
          <cell r="BH4355" t="str">
            <v>Average</v>
          </cell>
          <cell r="BI4355" t="str">
            <v>Vertically Integrated</v>
          </cell>
          <cell r="BJ4355" t="str">
            <v>Settled</v>
          </cell>
          <cell r="BK4355" t="str">
            <v>Yes</v>
          </cell>
          <cell r="BL4355" t="str">
            <v>No</v>
          </cell>
        </row>
        <row r="4356">
          <cell r="AE4356">
            <v>406</v>
          </cell>
          <cell r="AF4356">
            <v>1</v>
          </cell>
          <cell r="AG4356">
            <v>1</v>
          </cell>
          <cell r="AH4356">
            <v>1</v>
          </cell>
          <cell r="AI4356">
            <v>1</v>
          </cell>
          <cell r="AJ4356">
            <v>1</v>
          </cell>
          <cell r="AL4356">
            <v>57</v>
          </cell>
          <cell r="AM4356">
            <v>231</v>
          </cell>
          <cell r="AO4356" t="str">
            <v>D-6680-UR-123 (Gas)</v>
          </cell>
          <cell r="AP4356">
            <v>3819</v>
          </cell>
          <cell r="AQ4356" t="str">
            <v>WI</v>
          </cell>
          <cell r="AR4356" t="str">
            <v>Wisconsin Power and Light Company</v>
          </cell>
          <cell r="AS4356" t="str">
            <v>LNT</v>
          </cell>
          <cell r="AT4356" t="str">
            <v>Natural Gas</v>
          </cell>
          <cell r="AU4356">
            <v>44321</v>
          </cell>
          <cell r="AV4356">
            <v>15397</v>
          </cell>
          <cell r="AW4356">
            <v>7.44</v>
          </cell>
          <cell r="AX4356">
            <v>10</v>
          </cell>
          <cell r="AY4356">
            <v>52.5</v>
          </cell>
          <cell r="AZ4356">
            <v>488656</v>
          </cell>
          <cell r="BA4356">
            <v>44518</v>
          </cell>
          <cell r="BB4356">
            <v>15397</v>
          </cell>
          <cell r="BC4356">
            <v>7.44</v>
          </cell>
          <cell r="BD4356">
            <v>10</v>
          </cell>
          <cell r="BE4356">
            <v>52.5</v>
          </cell>
          <cell r="BF4356">
            <v>45291</v>
          </cell>
          <cell r="BG4356">
            <v>488656</v>
          </cell>
          <cell r="BH4356" t="str">
            <v>Average</v>
          </cell>
          <cell r="BI4356" t="str">
            <v>Distribution</v>
          </cell>
          <cell r="BJ4356" t="str">
            <v>Settled</v>
          </cell>
          <cell r="BK4356" t="str">
            <v>Yes</v>
          </cell>
          <cell r="BL4356" t="str">
            <v>No</v>
          </cell>
        </row>
        <row r="4357">
          <cell r="AE4357">
            <v>406</v>
          </cell>
          <cell r="AF4357">
            <v>1</v>
          </cell>
          <cell r="AG4357">
            <v>1</v>
          </cell>
          <cell r="AH4357">
            <v>1</v>
          </cell>
          <cell r="AI4357">
            <v>1</v>
          </cell>
          <cell r="AJ4357">
            <v>0</v>
          </cell>
          <cell r="AL4357">
            <v>57</v>
          </cell>
          <cell r="AM4357">
            <v>231</v>
          </cell>
          <cell r="AO4357" t="str">
            <v>D-4220-UR-125 (Elec)</v>
          </cell>
          <cell r="AP4357">
            <v>3849</v>
          </cell>
          <cell r="AQ4357" t="str">
            <v>WI</v>
          </cell>
          <cell r="AR4357" t="str">
            <v>Northern States Power Company</v>
          </cell>
          <cell r="AS4357" t="str">
            <v>XEL</v>
          </cell>
          <cell r="AT4357" t="str">
            <v>Electric</v>
          </cell>
          <cell r="AU4357">
            <v>44379</v>
          </cell>
          <cell r="AV4357">
            <v>52431.502</v>
          </cell>
          <cell r="AW4357">
            <v>7.31</v>
          </cell>
          <cell r="AX4357">
            <v>10</v>
          </cell>
          <cell r="AY4357">
            <v>52.5</v>
          </cell>
          <cell r="AZ4357">
            <v>1976177.3589999999</v>
          </cell>
          <cell r="BA4357">
            <v>44518</v>
          </cell>
          <cell r="BB4357">
            <v>52431.502</v>
          </cell>
          <cell r="BC4357">
            <v>7.31</v>
          </cell>
          <cell r="BD4357">
            <v>10</v>
          </cell>
          <cell r="BE4357">
            <v>52.5</v>
          </cell>
          <cell r="BF4357">
            <v>45291</v>
          </cell>
          <cell r="BG4357">
            <v>1976177.3589999999</v>
          </cell>
          <cell r="BH4357" t="str">
            <v>Average</v>
          </cell>
          <cell r="BI4357" t="str">
            <v>Vertically Integrated</v>
          </cell>
          <cell r="BJ4357" t="str">
            <v>Settled</v>
          </cell>
          <cell r="BK4357" t="str">
            <v>Yes</v>
          </cell>
          <cell r="BL4357" t="str">
            <v>No</v>
          </cell>
        </row>
        <row r="4358">
          <cell r="AE4358">
            <v>407</v>
          </cell>
          <cell r="AF4358">
            <v>1</v>
          </cell>
          <cell r="AG4358">
            <v>1</v>
          </cell>
          <cell r="AH4358">
            <v>1</v>
          </cell>
          <cell r="AI4358">
            <v>1</v>
          </cell>
          <cell r="AJ4358">
            <v>1</v>
          </cell>
          <cell r="AL4358">
            <v>57</v>
          </cell>
          <cell r="AM4358">
            <v>231</v>
          </cell>
          <cell r="AO4358" t="str">
            <v>D- 4220-UR-125 (Gas)</v>
          </cell>
          <cell r="AP4358">
            <v>3850</v>
          </cell>
          <cell r="AQ4358" t="str">
            <v>WI</v>
          </cell>
          <cell r="AR4358" t="str">
            <v>Northern States Power Company</v>
          </cell>
          <cell r="AS4358" t="str">
            <v>XEL</v>
          </cell>
          <cell r="AT4358" t="str">
            <v>Natural Gas</v>
          </cell>
          <cell r="AU4358">
            <v>44379</v>
          </cell>
          <cell r="AV4358">
            <v>12957.65</v>
          </cell>
          <cell r="AW4358">
            <v>7.31</v>
          </cell>
          <cell r="AX4358">
            <v>10</v>
          </cell>
          <cell r="AY4358">
            <v>52.5</v>
          </cell>
          <cell r="AZ4358">
            <v>223259.58199999999</v>
          </cell>
          <cell r="BA4358">
            <v>44518</v>
          </cell>
          <cell r="BB4358">
            <v>12957.65</v>
          </cell>
          <cell r="BC4358">
            <v>7.31</v>
          </cell>
          <cell r="BD4358">
            <v>10</v>
          </cell>
          <cell r="BE4358">
            <v>52.5</v>
          </cell>
          <cell r="BF4358">
            <v>45291</v>
          </cell>
          <cell r="BG4358">
            <v>223259.58199999999</v>
          </cell>
          <cell r="BH4358" t="str">
            <v>Average</v>
          </cell>
          <cell r="BI4358" t="str">
            <v>Distribution</v>
          </cell>
          <cell r="BJ4358" t="str">
            <v>Settled</v>
          </cell>
          <cell r="BK4358" t="str">
            <v>Yes</v>
          </cell>
          <cell r="BL4358" t="str">
            <v>No</v>
          </cell>
        </row>
        <row r="4359">
          <cell r="AE4359">
            <v>407</v>
          </cell>
          <cell r="AF4359">
            <v>1</v>
          </cell>
          <cell r="AG4359">
            <v>1</v>
          </cell>
          <cell r="AH4359">
            <v>1</v>
          </cell>
          <cell r="AI4359">
            <v>1</v>
          </cell>
          <cell r="AJ4359">
            <v>0</v>
          </cell>
          <cell r="AL4359">
            <v>57</v>
          </cell>
          <cell r="AM4359">
            <v>231</v>
          </cell>
          <cell r="AO4359" t="str">
            <v>D-3270-UR-124 (Elec)</v>
          </cell>
          <cell r="AP4359">
            <v>3891</v>
          </cell>
          <cell r="AQ4359" t="str">
            <v>WI</v>
          </cell>
          <cell r="AR4359" t="str">
            <v>Madison Gas and Electric Company</v>
          </cell>
          <cell r="AS4359" t="str">
            <v>MGEE</v>
          </cell>
          <cell r="AT4359" t="str">
            <v>Electric</v>
          </cell>
          <cell r="AU4359">
            <v>44319</v>
          </cell>
          <cell r="AV4359">
            <v>23055.612000000001</v>
          </cell>
          <cell r="AW4359">
            <v>7.1</v>
          </cell>
          <cell r="AX4359">
            <v>9.8000000000000007</v>
          </cell>
          <cell r="AY4359">
            <v>55</v>
          </cell>
          <cell r="AZ4359">
            <v>1048439.547</v>
          </cell>
          <cell r="BA4359">
            <v>44523</v>
          </cell>
          <cell r="BB4359">
            <v>35023</v>
          </cell>
          <cell r="BC4359">
            <v>7.18</v>
          </cell>
          <cell r="BD4359">
            <v>9.8000000000000007</v>
          </cell>
          <cell r="BE4359">
            <v>55</v>
          </cell>
          <cell r="BF4359">
            <v>44926</v>
          </cell>
          <cell r="BG4359">
            <v>1044362.3570000001</v>
          </cell>
          <cell r="BH4359" t="str">
            <v>Average</v>
          </cell>
          <cell r="BI4359" t="str">
            <v>Vertically Integrated</v>
          </cell>
          <cell r="BJ4359" t="str">
            <v>Settled</v>
          </cell>
          <cell r="BK4359" t="str">
            <v>No</v>
          </cell>
          <cell r="BL4359" t="str">
            <v>No</v>
          </cell>
        </row>
        <row r="4360">
          <cell r="AE4360">
            <v>408</v>
          </cell>
          <cell r="AF4360">
            <v>1</v>
          </cell>
          <cell r="AG4360">
            <v>1</v>
          </cell>
          <cell r="AH4360">
            <v>1</v>
          </cell>
          <cell r="AI4360">
            <v>1</v>
          </cell>
          <cell r="AJ4360">
            <v>1</v>
          </cell>
          <cell r="AL4360">
            <v>57</v>
          </cell>
          <cell r="AM4360">
            <v>231</v>
          </cell>
          <cell r="AO4360" t="str">
            <v>D-3270-UR-124 (Gas)</v>
          </cell>
          <cell r="AP4360">
            <v>3892</v>
          </cell>
          <cell r="AQ4360" t="str">
            <v>WI</v>
          </cell>
          <cell r="AR4360" t="str">
            <v>Madison Gas and Electric Company</v>
          </cell>
          <cell r="AS4360" t="str">
            <v>MGEE</v>
          </cell>
          <cell r="AT4360" t="str">
            <v>Natural Gas</v>
          </cell>
          <cell r="AU4360">
            <v>44319</v>
          </cell>
          <cell r="AV4360">
            <v>5333</v>
          </cell>
          <cell r="AW4360">
            <v>7.16</v>
          </cell>
          <cell r="AX4360">
            <v>9.8000000000000007</v>
          </cell>
          <cell r="AY4360">
            <v>55</v>
          </cell>
          <cell r="AZ4360">
            <v>300797</v>
          </cell>
          <cell r="BA4360">
            <v>44523</v>
          </cell>
          <cell r="BB4360">
            <v>4155</v>
          </cell>
          <cell r="BC4360" t="str">
            <v>NA</v>
          </cell>
          <cell r="BD4360">
            <v>9.8000000000000007</v>
          </cell>
          <cell r="BE4360">
            <v>55</v>
          </cell>
          <cell r="BF4360">
            <v>44926</v>
          </cell>
          <cell r="BG4360" t="str">
            <v>NA</v>
          </cell>
          <cell r="BH4360" t="str">
            <v>Average</v>
          </cell>
          <cell r="BI4360" t="str">
            <v>Distribution</v>
          </cell>
          <cell r="BJ4360" t="str">
            <v>Settled</v>
          </cell>
          <cell r="BK4360" t="str">
            <v>Yes</v>
          </cell>
          <cell r="BL4360" t="str">
            <v>No</v>
          </cell>
        </row>
        <row r="4361">
          <cell r="AE4361">
            <v>408</v>
          </cell>
          <cell r="AF4361">
            <v>1</v>
          </cell>
          <cell r="AG4361">
            <v>1</v>
          </cell>
          <cell r="AH4361">
            <v>1</v>
          </cell>
          <cell r="AI4361">
            <v>1</v>
          </cell>
          <cell r="AJ4361">
            <v>0</v>
          </cell>
          <cell r="AL4361">
            <v>57</v>
          </cell>
          <cell r="AM4361">
            <v>231</v>
          </cell>
          <cell r="AO4361" t="str">
            <v>D-5-UR-110 (WEP-Elec)</v>
          </cell>
          <cell r="AP4361">
            <v>3984</v>
          </cell>
          <cell r="AQ4361" t="str">
            <v>WI</v>
          </cell>
          <cell r="AR4361" t="str">
            <v>Wisconsin Electric Power Company</v>
          </cell>
          <cell r="AS4361" t="str">
            <v>WEC</v>
          </cell>
          <cell r="AT4361" t="str">
            <v>Electric</v>
          </cell>
          <cell r="AU4361">
            <v>44679</v>
          </cell>
          <cell r="AV4361">
            <v>258289</v>
          </cell>
          <cell r="AW4361">
            <v>8.43</v>
          </cell>
          <cell r="AX4361">
            <v>10</v>
          </cell>
          <cell r="AY4361">
            <v>54.57</v>
          </cell>
          <cell r="AZ4361">
            <v>5689553</v>
          </cell>
          <cell r="BA4361">
            <v>44924</v>
          </cell>
          <cell r="BB4361">
            <v>280524</v>
          </cell>
          <cell r="BC4361">
            <v>8.77</v>
          </cell>
          <cell r="BD4361">
            <v>9.8000000000000007</v>
          </cell>
          <cell r="BE4361">
            <v>58.22</v>
          </cell>
          <cell r="BF4361">
            <v>45291</v>
          </cell>
          <cell r="BG4361">
            <v>5442291</v>
          </cell>
          <cell r="BH4361" t="str">
            <v>Average</v>
          </cell>
          <cell r="BI4361" t="str">
            <v>Vertically Integrated</v>
          </cell>
          <cell r="BJ4361" t="str">
            <v>Fully Litigated</v>
          </cell>
          <cell r="BK4361" t="str">
            <v>No</v>
          </cell>
          <cell r="BL4361" t="str">
            <v>No</v>
          </cell>
        </row>
        <row r="4362">
          <cell r="AE4362">
            <v>409</v>
          </cell>
          <cell r="AF4362">
            <v>1</v>
          </cell>
          <cell r="AG4362">
            <v>1</v>
          </cell>
          <cell r="AH4362">
            <v>1</v>
          </cell>
          <cell r="AI4362">
            <v>1</v>
          </cell>
          <cell r="AJ4362">
            <v>1</v>
          </cell>
          <cell r="AL4362">
            <v>57</v>
          </cell>
          <cell r="AM4362">
            <v>231</v>
          </cell>
          <cell r="AO4362" t="str">
            <v>D-5-UR-110 (WEP-Gas)</v>
          </cell>
          <cell r="AP4362">
            <v>3985</v>
          </cell>
          <cell r="AQ4362" t="str">
            <v>WI</v>
          </cell>
          <cell r="AR4362" t="str">
            <v>Wisconsin Electric Power Company</v>
          </cell>
          <cell r="AS4362" t="str">
            <v>WEC</v>
          </cell>
          <cell r="AT4362" t="str">
            <v>Natural Gas</v>
          </cell>
          <cell r="AU4362">
            <v>44679</v>
          </cell>
          <cell r="AV4362">
            <v>50689</v>
          </cell>
          <cell r="AW4362">
            <v>8.32</v>
          </cell>
          <cell r="AX4362">
            <v>10</v>
          </cell>
          <cell r="AY4362">
            <v>54.57</v>
          </cell>
          <cell r="AZ4362">
            <v>1082756</v>
          </cell>
          <cell r="BA4362">
            <v>44924</v>
          </cell>
          <cell r="BB4362">
            <v>46079</v>
          </cell>
          <cell r="BC4362">
            <v>8.2899999999999991</v>
          </cell>
          <cell r="BD4362">
            <v>9.8000000000000007</v>
          </cell>
          <cell r="BE4362">
            <v>58.22</v>
          </cell>
          <cell r="BF4362">
            <v>45291</v>
          </cell>
          <cell r="BG4362">
            <v>1065821</v>
          </cell>
          <cell r="BH4362" t="str">
            <v>Average</v>
          </cell>
          <cell r="BI4362" t="str">
            <v>Distribution</v>
          </cell>
          <cell r="BJ4362" t="str">
            <v>Fully Litigated</v>
          </cell>
          <cell r="BK4362" t="str">
            <v>No</v>
          </cell>
          <cell r="BL4362" t="str">
            <v>No</v>
          </cell>
        </row>
        <row r="4363">
          <cell r="AE4363">
            <v>410</v>
          </cell>
          <cell r="AF4363">
            <v>1</v>
          </cell>
          <cell r="AG4363">
            <v>1</v>
          </cell>
          <cell r="AH4363">
            <v>1</v>
          </cell>
          <cell r="AI4363">
            <v>1</v>
          </cell>
          <cell r="AJ4363">
            <v>1</v>
          </cell>
          <cell r="AL4363">
            <v>57</v>
          </cell>
          <cell r="AM4363">
            <v>231</v>
          </cell>
          <cell r="AO4363" t="str">
            <v>D-5-UR-110</v>
          </cell>
          <cell r="AP4363">
            <v>3986</v>
          </cell>
          <cell r="AQ4363" t="str">
            <v>WI</v>
          </cell>
          <cell r="AR4363" t="str">
            <v>Wisconsin Gas LLC</v>
          </cell>
          <cell r="AS4363" t="str">
            <v>WEC</v>
          </cell>
          <cell r="AT4363" t="str">
            <v>Natural Gas</v>
          </cell>
          <cell r="AU4363">
            <v>44679</v>
          </cell>
          <cell r="AV4363">
            <v>60136</v>
          </cell>
          <cell r="AW4363">
            <v>8.1300000000000008</v>
          </cell>
          <cell r="AX4363">
            <v>10.199999999999999</v>
          </cell>
          <cell r="AY4363">
            <v>52.71</v>
          </cell>
          <cell r="AZ4363">
            <v>1667742</v>
          </cell>
          <cell r="BA4363">
            <v>44924</v>
          </cell>
          <cell r="BB4363">
            <v>46487</v>
          </cell>
          <cell r="BC4363">
            <v>8.0299999999999994</v>
          </cell>
          <cell r="BD4363">
            <v>9.8000000000000007</v>
          </cell>
          <cell r="BE4363">
            <v>52.7</v>
          </cell>
          <cell r="BF4363">
            <v>45291</v>
          </cell>
          <cell r="BG4363">
            <v>1626876</v>
          </cell>
          <cell r="BH4363" t="str">
            <v>Average</v>
          </cell>
          <cell r="BI4363" t="str">
            <v>Distribution</v>
          </cell>
          <cell r="BJ4363" t="str">
            <v>Fully Litigated</v>
          </cell>
          <cell r="BK4363" t="str">
            <v>No</v>
          </cell>
          <cell r="BL4363" t="str">
            <v>No</v>
          </cell>
        </row>
        <row r="4364">
          <cell r="AE4364">
            <v>410</v>
          </cell>
          <cell r="AF4364">
            <v>1</v>
          </cell>
          <cell r="AG4364">
            <v>1</v>
          </cell>
          <cell r="AH4364">
            <v>1</v>
          </cell>
          <cell r="AI4364">
            <v>1</v>
          </cell>
          <cell r="AJ4364">
            <v>0</v>
          </cell>
          <cell r="AL4364">
            <v>57</v>
          </cell>
          <cell r="AM4364">
            <v>231</v>
          </cell>
          <cell r="AO4364" t="str">
            <v>D-6690-UR-127 (Elec)</v>
          </cell>
          <cell r="AP4364">
            <v>3987</v>
          </cell>
          <cell r="AQ4364" t="str">
            <v>WI</v>
          </cell>
          <cell r="AR4364" t="str">
            <v>Wisconsin Public Service Corporation</v>
          </cell>
          <cell r="AS4364" t="str">
            <v>WEC</v>
          </cell>
          <cell r="AT4364" t="str">
            <v>Electric</v>
          </cell>
          <cell r="AU4364">
            <v>44679</v>
          </cell>
          <cell r="AV4364">
            <v>73024</v>
          </cell>
          <cell r="AW4364">
            <v>7.56</v>
          </cell>
          <cell r="AX4364">
            <v>10</v>
          </cell>
          <cell r="AY4364">
            <v>53</v>
          </cell>
          <cell r="AZ4364">
            <v>3356536</v>
          </cell>
          <cell r="BA4364">
            <v>44917</v>
          </cell>
          <cell r="BB4364">
            <v>113183</v>
          </cell>
          <cell r="BC4364">
            <v>7.52</v>
          </cell>
          <cell r="BD4364">
            <v>9.8000000000000007</v>
          </cell>
          <cell r="BE4364">
            <v>53.4</v>
          </cell>
          <cell r="BF4364">
            <v>45291</v>
          </cell>
          <cell r="BG4364">
            <v>3294026</v>
          </cell>
          <cell r="BH4364" t="str">
            <v>Average</v>
          </cell>
          <cell r="BI4364" t="str">
            <v>Vertically Integrated</v>
          </cell>
          <cell r="BJ4364" t="str">
            <v>Fully Litigated</v>
          </cell>
          <cell r="BK4364" t="str">
            <v>No</v>
          </cell>
          <cell r="BL4364" t="str">
            <v>No</v>
          </cell>
        </row>
        <row r="4365">
          <cell r="AE4365">
            <v>411</v>
          </cell>
          <cell r="AF4365">
            <v>1</v>
          </cell>
          <cell r="AG4365">
            <v>1</v>
          </cell>
          <cell r="AH4365">
            <v>1</v>
          </cell>
          <cell r="AI4365">
            <v>1</v>
          </cell>
          <cell r="AJ4365">
            <v>1</v>
          </cell>
          <cell r="AL4365">
            <v>57</v>
          </cell>
          <cell r="AM4365">
            <v>231</v>
          </cell>
          <cell r="AO4365" t="str">
            <v>D-6690-UR-127 (Gas)</v>
          </cell>
          <cell r="AP4365">
            <v>3988</v>
          </cell>
          <cell r="AQ4365" t="str">
            <v>WI</v>
          </cell>
          <cell r="AR4365" t="str">
            <v>Wisconsin Public Service Corporation</v>
          </cell>
          <cell r="AS4365" t="str">
            <v>WEC</v>
          </cell>
          <cell r="AT4365" t="str">
            <v>Natural Gas</v>
          </cell>
          <cell r="AU4365">
            <v>44679</v>
          </cell>
          <cell r="AV4365">
            <v>30284</v>
          </cell>
          <cell r="AW4365">
            <v>7.53</v>
          </cell>
          <cell r="AX4365">
            <v>10</v>
          </cell>
          <cell r="AY4365">
            <v>53</v>
          </cell>
          <cell r="AZ4365">
            <v>783410</v>
          </cell>
          <cell r="BA4365">
            <v>44917</v>
          </cell>
          <cell r="BB4365">
            <v>26382</v>
          </cell>
          <cell r="BC4365">
            <v>7.54</v>
          </cell>
          <cell r="BD4365">
            <v>9.8000000000000007</v>
          </cell>
          <cell r="BE4365">
            <v>53.4</v>
          </cell>
          <cell r="BF4365">
            <v>45291</v>
          </cell>
          <cell r="BG4365">
            <v>773034</v>
          </cell>
          <cell r="BH4365" t="str">
            <v>Average</v>
          </cell>
          <cell r="BI4365" t="str">
            <v>Distribution</v>
          </cell>
          <cell r="BJ4365" t="str">
            <v>Fully Litigated</v>
          </cell>
          <cell r="BK4365" t="str">
            <v>No</v>
          </cell>
          <cell r="BL4365" t="str">
            <v>No</v>
          </cell>
        </row>
        <row r="4366">
          <cell r="AE4366">
            <v>411</v>
          </cell>
          <cell r="AF4366">
            <v>1</v>
          </cell>
          <cell r="AG4366">
            <v>1</v>
          </cell>
          <cell r="AH4366">
            <v>1</v>
          </cell>
          <cell r="AI4366">
            <v>1</v>
          </cell>
          <cell r="AJ4366">
            <v>0</v>
          </cell>
          <cell r="AL4366">
            <v>57</v>
          </cell>
          <cell r="AM4366">
            <v>231</v>
          </cell>
          <cell r="AO4366" t="str">
            <v>D-4220-UR-126 (Elec)</v>
          </cell>
          <cell r="AP4366">
            <v>4166</v>
          </cell>
          <cell r="AQ4366" t="str">
            <v>WI</v>
          </cell>
          <cell r="AR4366" t="str">
            <v>Northern States Power Company</v>
          </cell>
          <cell r="AS4366" t="str">
            <v>XEL</v>
          </cell>
          <cell r="AT4366" t="str">
            <v>Electric</v>
          </cell>
          <cell r="AU4366">
            <v>45044</v>
          </cell>
          <cell r="AV4366">
            <v>40343.696000000004</v>
          </cell>
          <cell r="AW4366">
            <v>7.83</v>
          </cell>
          <cell r="AX4366">
            <v>10.25</v>
          </cell>
          <cell r="AY4366">
            <v>52.5</v>
          </cell>
          <cell r="AZ4366">
            <v>2084825.8630000001</v>
          </cell>
          <cell r="BA4366">
            <v>45239</v>
          </cell>
          <cell r="BB4366">
            <v>1113</v>
          </cell>
          <cell r="BC4366">
            <v>7.58</v>
          </cell>
          <cell r="BD4366">
            <v>9.8000000000000007</v>
          </cell>
          <cell r="BE4366">
            <v>52.5</v>
          </cell>
          <cell r="BF4366">
            <v>45657</v>
          </cell>
          <cell r="BG4366">
            <v>2061175</v>
          </cell>
          <cell r="BH4366" t="str">
            <v>Average</v>
          </cell>
          <cell r="BI4366" t="str">
            <v>Vertically Integrated</v>
          </cell>
          <cell r="BJ4366" t="str">
            <v>Fully Litigated</v>
          </cell>
          <cell r="BK4366" t="str">
            <v>No</v>
          </cell>
          <cell r="BL4366" t="str">
            <v>No</v>
          </cell>
        </row>
        <row r="4367">
          <cell r="AE4367">
            <v>412</v>
          </cell>
          <cell r="AF4367">
            <v>1</v>
          </cell>
          <cell r="AG4367">
            <v>1</v>
          </cell>
          <cell r="AH4367">
            <v>1</v>
          </cell>
          <cell r="AI4367">
            <v>1</v>
          </cell>
          <cell r="AJ4367">
            <v>1</v>
          </cell>
          <cell r="AL4367">
            <v>57</v>
          </cell>
          <cell r="AM4367">
            <v>231</v>
          </cell>
          <cell r="AO4367" t="str">
            <v>D-4220-UR-126 (Gas)</v>
          </cell>
          <cell r="AP4367">
            <v>4167</v>
          </cell>
          <cell r="AQ4367" t="str">
            <v>WI</v>
          </cell>
          <cell r="AR4367" t="str">
            <v>Northern States Power Company</v>
          </cell>
          <cell r="AS4367" t="str">
            <v>XEL</v>
          </cell>
          <cell r="AT4367" t="str">
            <v>Natural Gas</v>
          </cell>
          <cell r="AU4367">
            <v>45044</v>
          </cell>
          <cell r="AV4367">
            <v>8964.8379999999997</v>
          </cell>
          <cell r="AW4367">
            <v>7.83</v>
          </cell>
          <cell r="AX4367">
            <v>10.25</v>
          </cell>
          <cell r="AY4367">
            <v>52.5</v>
          </cell>
          <cell r="AZ4367">
            <v>266892.20699999999</v>
          </cell>
          <cell r="BA4367">
            <v>45239</v>
          </cell>
          <cell r="BB4367">
            <v>5393.6009999999997</v>
          </cell>
          <cell r="BC4367">
            <v>7.58</v>
          </cell>
          <cell r="BD4367">
            <v>9.8000000000000007</v>
          </cell>
          <cell r="BE4367">
            <v>52.5</v>
          </cell>
          <cell r="BF4367">
            <v>45657</v>
          </cell>
          <cell r="BG4367">
            <v>265491.11</v>
          </cell>
          <cell r="BH4367" t="str">
            <v>Average</v>
          </cell>
          <cell r="BI4367" t="str">
            <v>Distribution</v>
          </cell>
          <cell r="BJ4367" t="str">
            <v>Fully Litigated</v>
          </cell>
          <cell r="BK4367" t="str">
            <v>No</v>
          </cell>
          <cell r="BL4367" t="str">
            <v>No</v>
          </cell>
        </row>
        <row r="4368">
          <cell r="AE4368">
            <v>412</v>
          </cell>
          <cell r="AF4368">
            <v>1</v>
          </cell>
          <cell r="AG4368">
            <v>1</v>
          </cell>
          <cell r="AH4368">
            <v>1</v>
          </cell>
          <cell r="AI4368">
            <v>1</v>
          </cell>
          <cell r="AJ4368">
            <v>0</v>
          </cell>
          <cell r="AL4368">
            <v>57</v>
          </cell>
          <cell r="AM4368">
            <v>231</v>
          </cell>
          <cell r="AO4368" t="str">
            <v>D-6680-UR-124 (Elec)</v>
          </cell>
          <cell r="AP4368">
            <v>4168</v>
          </cell>
          <cell r="AQ4368" t="str">
            <v>WI</v>
          </cell>
          <cell r="AR4368" t="str">
            <v>Wisconsin Power and Light Company</v>
          </cell>
          <cell r="AS4368" t="str">
            <v>LNT</v>
          </cell>
          <cell r="AT4368" t="str">
            <v>Electric</v>
          </cell>
          <cell r="AU4368">
            <v>45044</v>
          </cell>
          <cell r="AV4368">
            <v>181839</v>
          </cell>
          <cell r="AW4368">
            <v>7.65</v>
          </cell>
          <cell r="AX4368">
            <v>10</v>
          </cell>
          <cell r="AY4368">
            <v>56.25</v>
          </cell>
          <cell r="AZ4368">
            <v>5915411</v>
          </cell>
          <cell r="BA4368">
            <v>45239</v>
          </cell>
          <cell r="BB4368">
            <v>109108</v>
          </cell>
          <cell r="BC4368">
            <v>7.54</v>
          </cell>
          <cell r="BD4368">
            <v>9.8000000000000007</v>
          </cell>
          <cell r="BE4368">
            <v>53.7</v>
          </cell>
          <cell r="BF4368">
            <v>46022</v>
          </cell>
          <cell r="BG4368">
            <v>5774142</v>
          </cell>
          <cell r="BH4368" t="str">
            <v>Average</v>
          </cell>
          <cell r="BI4368" t="str">
            <v>Vertically Integrated</v>
          </cell>
          <cell r="BJ4368" t="str">
            <v>Fully Litigated</v>
          </cell>
          <cell r="BK4368" t="str">
            <v>Yes</v>
          </cell>
          <cell r="BL4368" t="str">
            <v>No</v>
          </cell>
        </row>
        <row r="4369">
          <cell r="AE4369">
            <v>413</v>
          </cell>
          <cell r="AF4369">
            <v>1</v>
          </cell>
          <cell r="AG4369">
            <v>1</v>
          </cell>
          <cell r="AH4369">
            <v>1</v>
          </cell>
          <cell r="AI4369">
            <v>1</v>
          </cell>
          <cell r="AJ4369">
            <v>1</v>
          </cell>
          <cell r="AL4369">
            <v>57</v>
          </cell>
          <cell r="AM4369">
            <v>231</v>
          </cell>
          <cell r="AO4369" t="str">
            <v>D-6680-UR-124 (Gas)</v>
          </cell>
          <cell r="AP4369">
            <v>4169</v>
          </cell>
          <cell r="AQ4369" t="str">
            <v>WI</v>
          </cell>
          <cell r="AR4369" t="str">
            <v>Wisconsin Power and Light Company</v>
          </cell>
          <cell r="AS4369" t="str">
            <v>LNT</v>
          </cell>
          <cell r="AT4369" t="str">
            <v>Natural Gas</v>
          </cell>
          <cell r="AU4369">
            <v>45044</v>
          </cell>
          <cell r="AV4369">
            <v>16500</v>
          </cell>
          <cell r="AW4369">
            <v>7.65</v>
          </cell>
          <cell r="AX4369">
            <v>10</v>
          </cell>
          <cell r="AY4369">
            <v>56.25</v>
          </cell>
          <cell r="AZ4369">
            <v>532027</v>
          </cell>
          <cell r="BA4369">
            <v>45239</v>
          </cell>
          <cell r="BB4369">
            <v>12702</v>
          </cell>
          <cell r="BC4369">
            <v>7.42</v>
          </cell>
          <cell r="BD4369">
            <v>9.8000000000000007</v>
          </cell>
          <cell r="BE4369">
            <v>53.7</v>
          </cell>
          <cell r="BF4369">
            <v>46022</v>
          </cell>
          <cell r="BG4369">
            <v>532232</v>
          </cell>
          <cell r="BH4369" t="str">
            <v>Average</v>
          </cell>
          <cell r="BI4369" t="str">
            <v>Distribution</v>
          </cell>
          <cell r="BJ4369" t="str">
            <v>Fully Litigated</v>
          </cell>
          <cell r="BK4369" t="str">
            <v>Yes</v>
          </cell>
          <cell r="BL4369" t="str">
            <v>No</v>
          </cell>
        </row>
        <row r="4370">
          <cell r="AE4370">
            <v>413</v>
          </cell>
          <cell r="AF4370">
            <v>1</v>
          </cell>
          <cell r="AG4370">
            <v>1</v>
          </cell>
          <cell r="AH4370">
            <v>1</v>
          </cell>
          <cell r="AI4370">
            <v>1</v>
          </cell>
          <cell r="AJ4370">
            <v>0</v>
          </cell>
          <cell r="AL4370">
            <v>57</v>
          </cell>
          <cell r="AM4370">
            <v>231</v>
          </cell>
          <cell r="AO4370" t="str">
            <v>D-3270-UR-125 (Elec)</v>
          </cell>
          <cell r="AP4370">
            <v>4179</v>
          </cell>
          <cell r="AQ4370" t="str">
            <v>WI</v>
          </cell>
          <cell r="AR4370" t="str">
            <v>Madison Gas and Electric Company</v>
          </cell>
          <cell r="AS4370" t="str">
            <v>MGEE</v>
          </cell>
          <cell r="AT4370" t="str">
            <v>Electric</v>
          </cell>
          <cell r="AU4370">
            <v>45044</v>
          </cell>
          <cell r="AV4370">
            <v>34914</v>
          </cell>
          <cell r="AW4370">
            <v>7.83</v>
          </cell>
          <cell r="AX4370">
            <v>9.8000000000000007</v>
          </cell>
          <cell r="AY4370">
            <v>56.05</v>
          </cell>
          <cell r="AZ4370">
            <v>1281236</v>
          </cell>
          <cell r="BA4370">
            <v>45233</v>
          </cell>
          <cell r="BB4370">
            <v>27472</v>
          </cell>
          <cell r="BC4370">
            <v>7.74</v>
          </cell>
          <cell r="BD4370">
            <v>9.6999999999999993</v>
          </cell>
          <cell r="BE4370">
            <v>56.06</v>
          </cell>
          <cell r="BF4370">
            <v>46022</v>
          </cell>
          <cell r="BG4370">
            <v>1241502</v>
          </cell>
          <cell r="BH4370" t="str">
            <v>Average</v>
          </cell>
          <cell r="BI4370" t="str">
            <v>Vertically Integrated</v>
          </cell>
          <cell r="BJ4370" t="str">
            <v>Fully Litigated</v>
          </cell>
          <cell r="BK4370" t="str">
            <v>Yes</v>
          </cell>
          <cell r="BL4370" t="str">
            <v>No</v>
          </cell>
        </row>
        <row r="4371">
          <cell r="AE4371">
            <v>414</v>
          </cell>
          <cell r="AF4371">
            <v>1</v>
          </cell>
          <cell r="AG4371">
            <v>1</v>
          </cell>
          <cell r="AH4371">
            <v>1</v>
          </cell>
          <cell r="AI4371">
            <v>1</v>
          </cell>
          <cell r="AJ4371">
            <v>1</v>
          </cell>
          <cell r="AL4371">
            <v>57</v>
          </cell>
          <cell r="AM4371">
            <v>231</v>
          </cell>
          <cell r="AO4371" t="str">
            <v>D-3270-UR-125 (Gas)</v>
          </cell>
          <cell r="AP4371">
            <v>4180</v>
          </cell>
          <cell r="AQ4371" t="str">
            <v>WI</v>
          </cell>
          <cell r="AR4371" t="str">
            <v>Madison Gas and Electric Company</v>
          </cell>
          <cell r="AS4371" t="str">
            <v>MGEE</v>
          </cell>
          <cell r="AT4371" t="str">
            <v>Natural Gas</v>
          </cell>
          <cell r="AU4371">
            <v>45044</v>
          </cell>
          <cell r="AV4371">
            <v>9990</v>
          </cell>
          <cell r="AW4371">
            <v>7.83</v>
          </cell>
          <cell r="AX4371">
            <v>9.8000000000000007</v>
          </cell>
          <cell r="AY4371">
            <v>56.05</v>
          </cell>
          <cell r="AZ4371">
            <v>345463</v>
          </cell>
          <cell r="BA4371">
            <v>45233</v>
          </cell>
          <cell r="BB4371">
            <v>8586</v>
          </cell>
          <cell r="BC4371">
            <v>7.8</v>
          </cell>
          <cell r="BD4371">
            <v>9.6999999999999993</v>
          </cell>
          <cell r="BE4371">
            <v>56.06</v>
          </cell>
          <cell r="BF4371">
            <v>46022</v>
          </cell>
          <cell r="BG4371">
            <v>341369</v>
          </cell>
          <cell r="BH4371" t="str">
            <v>Average</v>
          </cell>
          <cell r="BI4371" t="str">
            <v>Distribution</v>
          </cell>
          <cell r="BJ4371" t="str">
            <v>Fully Litigated</v>
          </cell>
          <cell r="BK4371" t="str">
            <v>Yes</v>
          </cell>
          <cell r="BL4371" t="str">
            <v>No</v>
          </cell>
        </row>
        <row r="4372">
          <cell r="AE4372">
            <v>414</v>
          </cell>
          <cell r="AF4372">
            <v>1</v>
          </cell>
          <cell r="AG4372">
            <v>1</v>
          </cell>
          <cell r="AH4372">
            <v>1</v>
          </cell>
          <cell r="AI4372">
            <v>1</v>
          </cell>
          <cell r="AJ4372">
            <v>0</v>
          </cell>
          <cell r="AL4372">
            <v>57</v>
          </cell>
          <cell r="AM4372">
            <v>231</v>
          </cell>
          <cell r="AO4372" t="str">
            <v>D-6690-UR-128 (Elec)</v>
          </cell>
          <cell r="AP4372">
            <v>4378</v>
          </cell>
          <cell r="AQ4372" t="str">
            <v>WI</v>
          </cell>
          <cell r="AR4372" t="str">
            <v>Wisconsin Public Service Corporation</v>
          </cell>
          <cell r="AS4372" t="str">
            <v>WEC</v>
          </cell>
          <cell r="AT4372" t="str">
            <v>Electric</v>
          </cell>
          <cell r="AU4372">
            <v>45394</v>
          </cell>
          <cell r="AV4372">
            <v>172349</v>
          </cell>
          <cell r="AW4372">
            <v>8.25</v>
          </cell>
          <cell r="AX4372">
            <v>10</v>
          </cell>
          <cell r="AY4372">
            <v>54.68</v>
          </cell>
          <cell r="AZ4372">
            <v>3992191</v>
          </cell>
          <cell r="BA4372">
            <v>45645</v>
          </cell>
          <cell r="BB4372">
            <v>85095</v>
          </cell>
          <cell r="BC4372">
            <v>8.02</v>
          </cell>
          <cell r="BD4372">
            <v>9.8000000000000007</v>
          </cell>
          <cell r="BE4372">
            <v>54.17</v>
          </cell>
          <cell r="BF4372">
            <v>46387</v>
          </cell>
          <cell r="BG4372">
            <v>3779541</v>
          </cell>
          <cell r="BH4372" t="str">
            <v>Average</v>
          </cell>
          <cell r="BI4372" t="str">
            <v>Vertically Integrated</v>
          </cell>
          <cell r="BJ4372" t="str">
            <v>Fully Litigated</v>
          </cell>
          <cell r="BK4372" t="str">
            <v>Yes</v>
          </cell>
          <cell r="BL4372" t="str">
            <v>No</v>
          </cell>
        </row>
        <row r="4373">
          <cell r="AE4373">
            <v>415</v>
          </cell>
          <cell r="AF4373">
            <v>1</v>
          </cell>
          <cell r="AG4373">
            <v>1</v>
          </cell>
          <cell r="AH4373">
            <v>1</v>
          </cell>
          <cell r="AI4373">
            <v>1</v>
          </cell>
          <cell r="AJ4373">
            <v>1</v>
          </cell>
          <cell r="AL4373">
            <v>57</v>
          </cell>
          <cell r="AM4373">
            <v>231</v>
          </cell>
          <cell r="AO4373" t="str">
            <v>D-6690-UR-128 (Gas)</v>
          </cell>
          <cell r="AP4373">
            <v>4381</v>
          </cell>
          <cell r="AQ4373" t="str">
            <v>WI</v>
          </cell>
          <cell r="AR4373" t="str">
            <v>Wisconsin Public Service Corporation</v>
          </cell>
          <cell r="AS4373" t="str">
            <v>WEC</v>
          </cell>
          <cell r="AT4373" t="str">
            <v>Natural Gas</v>
          </cell>
          <cell r="AU4373">
            <v>45394</v>
          </cell>
          <cell r="AV4373">
            <v>42881</v>
          </cell>
          <cell r="AW4373">
            <v>8.16</v>
          </cell>
          <cell r="AX4373">
            <v>10</v>
          </cell>
          <cell r="AY4373">
            <v>54.68</v>
          </cell>
          <cell r="AZ4373">
            <v>926985</v>
          </cell>
          <cell r="BA4373">
            <v>45645</v>
          </cell>
          <cell r="BB4373">
            <v>28401</v>
          </cell>
          <cell r="BC4373">
            <v>7.95</v>
          </cell>
          <cell r="BD4373">
            <v>9.8000000000000007</v>
          </cell>
          <cell r="BE4373">
            <v>54.17</v>
          </cell>
          <cell r="BF4373">
            <v>46387</v>
          </cell>
          <cell r="BG4373">
            <v>907259</v>
          </cell>
          <cell r="BH4373" t="str">
            <v>Average</v>
          </cell>
          <cell r="BI4373" t="str">
            <v>Distribution</v>
          </cell>
          <cell r="BJ4373" t="str">
            <v>Fully Litigated</v>
          </cell>
          <cell r="BK4373" t="str">
            <v>Yes</v>
          </cell>
          <cell r="BL4373" t="str">
            <v>No</v>
          </cell>
        </row>
        <row r="4374">
          <cell r="AE4374">
            <v>415</v>
          </cell>
          <cell r="AF4374">
            <v>1</v>
          </cell>
          <cell r="AG4374">
            <v>1</v>
          </cell>
          <cell r="AH4374">
            <v>1</v>
          </cell>
          <cell r="AI4374">
            <v>1</v>
          </cell>
          <cell r="AJ4374">
            <v>0</v>
          </cell>
          <cell r="AL4374">
            <v>57</v>
          </cell>
          <cell r="AM4374">
            <v>231</v>
          </cell>
          <cell r="AO4374" t="str">
            <v>D-5-UR-111 (Elec)</v>
          </cell>
          <cell r="AP4374">
            <v>4382</v>
          </cell>
          <cell r="AQ4374" t="str">
            <v>WI</v>
          </cell>
          <cell r="AR4374" t="str">
            <v>Wisconsin Electric Power Company</v>
          </cell>
          <cell r="AS4374" t="str">
            <v>WEC</v>
          </cell>
          <cell r="AT4374" t="str">
            <v>Electric</v>
          </cell>
          <cell r="AU4374">
            <v>45394</v>
          </cell>
          <cell r="AV4374">
            <v>423334</v>
          </cell>
          <cell r="AW4374">
            <v>9.1</v>
          </cell>
          <cell r="AX4374">
            <v>10</v>
          </cell>
          <cell r="AY4374">
            <v>56.88</v>
          </cell>
          <cell r="AZ4374">
            <v>7266329</v>
          </cell>
          <cell r="BA4374">
            <v>45645</v>
          </cell>
          <cell r="BB4374">
            <v>313507</v>
          </cell>
          <cell r="BC4374">
            <v>8.92</v>
          </cell>
          <cell r="BD4374">
            <v>9.8000000000000007</v>
          </cell>
          <cell r="BE4374">
            <v>56.54</v>
          </cell>
          <cell r="BF4374">
            <v>46387</v>
          </cell>
          <cell r="BG4374">
            <v>6823628</v>
          </cell>
          <cell r="BH4374" t="str">
            <v>Average</v>
          </cell>
          <cell r="BI4374" t="str">
            <v>Vertically Integrated</v>
          </cell>
          <cell r="BJ4374" t="str">
            <v>Fully Litigated</v>
          </cell>
          <cell r="BK4374" t="str">
            <v>Yes</v>
          </cell>
          <cell r="BL4374" t="str">
            <v>No</v>
          </cell>
        </row>
        <row r="4375">
          <cell r="AE4375">
            <v>416</v>
          </cell>
          <cell r="AF4375">
            <v>1</v>
          </cell>
          <cell r="AG4375">
            <v>1</v>
          </cell>
          <cell r="AH4375">
            <v>1</v>
          </cell>
          <cell r="AI4375">
            <v>1</v>
          </cell>
          <cell r="AJ4375">
            <v>1</v>
          </cell>
          <cell r="AL4375">
            <v>57</v>
          </cell>
          <cell r="AM4375">
            <v>231</v>
          </cell>
          <cell r="AO4375" t="str">
            <v>D-5-UR-111 (Gas)</v>
          </cell>
          <cell r="AP4375">
            <v>4383</v>
          </cell>
          <cell r="AQ4375" t="str">
            <v>WI</v>
          </cell>
          <cell r="AR4375" t="str">
            <v>Wisconsin Electric Power Company</v>
          </cell>
          <cell r="AS4375" t="str">
            <v>WEC</v>
          </cell>
          <cell r="AT4375" t="str">
            <v>Natural Gas</v>
          </cell>
          <cell r="AU4375">
            <v>45394</v>
          </cell>
          <cell r="AV4375">
            <v>88479</v>
          </cell>
          <cell r="AW4375">
            <v>8.9600000000000009</v>
          </cell>
          <cell r="AX4375">
            <v>10</v>
          </cell>
          <cell r="AY4375">
            <v>56.88</v>
          </cell>
          <cell r="AZ4375">
            <v>1479687</v>
          </cell>
          <cell r="BA4375">
            <v>45645</v>
          </cell>
          <cell r="BB4375">
            <v>71103</v>
          </cell>
          <cell r="BC4375">
            <v>8.8000000000000007</v>
          </cell>
          <cell r="BD4375">
            <v>9.8000000000000007</v>
          </cell>
          <cell r="BE4375">
            <v>56.54</v>
          </cell>
          <cell r="BF4375">
            <v>46387</v>
          </cell>
          <cell r="BG4375">
            <v>1454775</v>
          </cell>
          <cell r="BH4375" t="str">
            <v>Average</v>
          </cell>
          <cell r="BI4375" t="str">
            <v>Distribution</v>
          </cell>
          <cell r="BJ4375" t="str">
            <v>Fully Litigated</v>
          </cell>
          <cell r="BK4375" t="str">
            <v>Yes</v>
          </cell>
          <cell r="BL4375" t="str">
            <v>No</v>
          </cell>
        </row>
        <row r="4376">
          <cell r="AE4376">
            <v>417</v>
          </cell>
          <cell r="AF4376">
            <v>1</v>
          </cell>
          <cell r="AG4376">
            <v>1</v>
          </cell>
          <cell r="AH4376">
            <v>1</v>
          </cell>
          <cell r="AI4376">
            <v>1</v>
          </cell>
          <cell r="AJ4376">
            <v>1</v>
          </cell>
          <cell r="AL4376">
            <v>57</v>
          </cell>
          <cell r="AM4376">
            <v>231</v>
          </cell>
          <cell r="AO4376" t="str">
            <v>D-5-UR-111</v>
          </cell>
          <cell r="AP4376">
            <v>4384</v>
          </cell>
          <cell r="AQ4376" t="str">
            <v>WI</v>
          </cell>
          <cell r="AR4376" t="str">
            <v>Wisconsin Gas LLC</v>
          </cell>
          <cell r="AS4376" t="str">
            <v>WEC</v>
          </cell>
          <cell r="AT4376" t="str">
            <v>Natural Gas</v>
          </cell>
          <cell r="AU4376">
            <v>45394</v>
          </cell>
          <cell r="AV4376">
            <v>98269</v>
          </cell>
          <cell r="AW4376">
            <v>9.02</v>
          </cell>
          <cell r="AX4376">
            <v>10</v>
          </cell>
          <cell r="AY4376">
            <v>53.26</v>
          </cell>
          <cell r="AZ4376">
            <v>2127998</v>
          </cell>
          <cell r="BA4376">
            <v>45645</v>
          </cell>
          <cell r="BB4376">
            <v>58009</v>
          </cell>
          <cell r="BC4376">
            <v>8.6300000000000008</v>
          </cell>
          <cell r="BD4376">
            <v>9.8000000000000007</v>
          </cell>
          <cell r="BE4376">
            <v>52.76</v>
          </cell>
          <cell r="BF4376">
            <v>46387</v>
          </cell>
          <cell r="BG4376">
            <v>2049082</v>
          </cell>
          <cell r="BH4376" t="str">
            <v>Average</v>
          </cell>
          <cell r="BI4376" t="str">
            <v>Distribution</v>
          </cell>
          <cell r="BJ4376" t="str">
            <v>Fully Litigated</v>
          </cell>
          <cell r="BK4376" t="str">
            <v>Yes</v>
          </cell>
          <cell r="BL4376" t="str">
            <v>No</v>
          </cell>
        </row>
        <row r="4377">
          <cell r="AE4377">
            <v>417</v>
          </cell>
          <cell r="AF4377">
            <v>0</v>
          </cell>
          <cell r="AG4377">
            <v>1</v>
          </cell>
          <cell r="AH4377">
            <v>1</v>
          </cell>
          <cell r="AI4377">
            <v>1</v>
          </cell>
          <cell r="AJ4377">
            <v>0</v>
          </cell>
          <cell r="AL4377">
            <v>57</v>
          </cell>
          <cell r="AM4377">
            <v>232</v>
          </cell>
          <cell r="AO4377" t="str">
            <v>C-06-0960-E-42T</v>
          </cell>
          <cell r="AP4377">
            <v>-982</v>
          </cell>
          <cell r="AQ4377" t="str">
            <v>WV</v>
          </cell>
          <cell r="AR4377" t="str">
            <v>Monongahela Power Company</v>
          </cell>
          <cell r="AS4377" t="str">
            <v>FE</v>
          </cell>
          <cell r="AT4377" t="str">
            <v>Electric</v>
          </cell>
          <cell r="AU4377">
            <v>38924</v>
          </cell>
          <cell r="AV4377">
            <v>96450.911999999997</v>
          </cell>
          <cell r="AW4377">
            <v>9.06</v>
          </cell>
          <cell r="AX4377">
            <v>11.75</v>
          </cell>
          <cell r="AY4377">
            <v>46.07</v>
          </cell>
          <cell r="AZ4377">
            <v>1239445.652</v>
          </cell>
          <cell r="BA4377">
            <v>39224</v>
          </cell>
          <cell r="BB4377">
            <v>-6183.9000000000005</v>
          </cell>
          <cell r="BC4377">
            <v>8.44</v>
          </cell>
          <cell r="BD4377">
            <v>10.5</v>
          </cell>
          <cell r="BE4377">
            <v>46.07</v>
          </cell>
          <cell r="BF4377">
            <v>38717</v>
          </cell>
          <cell r="BG4377">
            <v>1178874.203</v>
          </cell>
          <cell r="BH4377" t="str">
            <v>Average</v>
          </cell>
          <cell r="BI4377" t="str">
            <v>Vertically Integrated</v>
          </cell>
          <cell r="BJ4377" t="str">
            <v>Fully Litigated</v>
          </cell>
          <cell r="BK4377" t="str">
            <v>No</v>
          </cell>
          <cell r="BL4377" t="str">
            <v>No</v>
          </cell>
        </row>
        <row r="4378">
          <cell r="AE4378">
            <v>417</v>
          </cell>
          <cell r="AF4378">
            <v>0</v>
          </cell>
          <cell r="AG4378">
            <v>1</v>
          </cell>
          <cell r="AH4378">
            <v>1</v>
          </cell>
          <cell r="AI4378">
            <v>1</v>
          </cell>
          <cell r="AJ4378">
            <v>0</v>
          </cell>
          <cell r="AL4378">
            <v>57</v>
          </cell>
          <cell r="AM4378">
            <v>232</v>
          </cell>
          <cell r="AO4378" t="str">
            <v>C-05-1278-E-PC--PW-42T</v>
          </cell>
          <cell r="AP4378">
            <v>-908</v>
          </cell>
          <cell r="AQ4378" t="str">
            <v>WV</v>
          </cell>
          <cell r="AR4378" t="str">
            <v>Appalachian Power Company</v>
          </cell>
          <cell r="AS4378" t="str">
            <v>AEP</v>
          </cell>
          <cell r="AT4378" t="str">
            <v>Electric</v>
          </cell>
          <cell r="AU4378">
            <v>38590</v>
          </cell>
          <cell r="AV4378">
            <v>85500</v>
          </cell>
          <cell r="AW4378">
            <v>8.02</v>
          </cell>
          <cell r="AX4378">
            <v>11.5</v>
          </cell>
          <cell r="AY4378">
            <v>41.32</v>
          </cell>
          <cell r="AZ4378">
            <v>1714500</v>
          </cell>
          <cell r="BA4378">
            <v>38924</v>
          </cell>
          <cell r="BB4378">
            <v>43700</v>
          </cell>
          <cell r="BC4378">
            <v>7.6</v>
          </cell>
          <cell r="BD4378">
            <v>10.5</v>
          </cell>
          <cell r="BE4378" t="str">
            <v>NA</v>
          </cell>
          <cell r="BF4378">
            <v>38352</v>
          </cell>
          <cell r="BG4378">
            <v>1657500</v>
          </cell>
          <cell r="BH4378" t="str">
            <v>Average</v>
          </cell>
          <cell r="BI4378" t="str">
            <v>Vertically Integrated</v>
          </cell>
          <cell r="BJ4378" t="str">
            <v>Settled</v>
          </cell>
          <cell r="BK4378" t="str">
            <v>Yes</v>
          </cell>
          <cell r="BL4378" t="str">
            <v>No</v>
          </cell>
        </row>
        <row r="4379">
          <cell r="AE4379">
            <v>417</v>
          </cell>
          <cell r="AF4379">
            <v>0</v>
          </cell>
          <cell r="AG4379">
            <v>1</v>
          </cell>
          <cell r="AH4379">
            <v>1</v>
          </cell>
          <cell r="AI4379">
            <v>1</v>
          </cell>
          <cell r="AJ4379">
            <v>1</v>
          </cell>
          <cell r="AL4379">
            <v>57</v>
          </cell>
          <cell r="AM4379">
            <v>233</v>
          </cell>
          <cell r="AO4379" t="str">
            <v>C-95-0011-G-42T</v>
          </cell>
          <cell r="AP4379">
            <v>-681</v>
          </cell>
          <cell r="AQ4379" t="str">
            <v>WV</v>
          </cell>
          <cell r="AR4379" t="str">
            <v>Mountaineer Gas Company</v>
          </cell>
          <cell r="AS4379" t="str">
            <v>UGI</v>
          </cell>
          <cell r="AT4379" t="str">
            <v>Natural Gas</v>
          </cell>
          <cell r="AU4379">
            <v>34705</v>
          </cell>
          <cell r="AV4379">
            <v>13200</v>
          </cell>
          <cell r="AW4379">
            <v>10.98</v>
          </cell>
          <cell r="AX4379">
            <v>12.75</v>
          </cell>
          <cell r="AY4379">
            <v>50.67</v>
          </cell>
          <cell r="AZ4379" t="str">
            <v>NA</v>
          </cell>
          <cell r="BA4379">
            <v>34991</v>
          </cell>
          <cell r="BB4379">
            <v>4000</v>
          </cell>
          <cell r="BC4379" t="str">
            <v>NA</v>
          </cell>
          <cell r="BD4379" t="str">
            <v>NA</v>
          </cell>
          <cell r="BE4379" t="str">
            <v>NA</v>
          </cell>
          <cell r="BG4379" t="str">
            <v>NA</v>
          </cell>
          <cell r="BI4379" t="str">
            <v>Distribution</v>
          </cell>
          <cell r="BJ4379" t="str">
            <v>Settled</v>
          </cell>
          <cell r="BK4379" t="str">
            <v>No</v>
          </cell>
          <cell r="BL4379" t="str">
            <v>No</v>
          </cell>
        </row>
        <row r="4380">
          <cell r="AE4380">
            <v>417</v>
          </cell>
          <cell r="AF4380">
            <v>0</v>
          </cell>
          <cell r="AG4380">
            <v>1</v>
          </cell>
          <cell r="AH4380">
            <v>1</v>
          </cell>
          <cell r="AI4380">
            <v>1</v>
          </cell>
          <cell r="AJ4380">
            <v>1</v>
          </cell>
          <cell r="AL4380">
            <v>57</v>
          </cell>
          <cell r="AM4380">
            <v>234</v>
          </cell>
          <cell r="AO4380" t="str">
            <v>C-94-0655-G-30C</v>
          </cell>
          <cell r="AP4380">
            <v>-679</v>
          </cell>
          <cell r="AQ4380" t="str">
            <v>WV</v>
          </cell>
          <cell r="AR4380" t="str">
            <v>Hope Gas, Inc.</v>
          </cell>
          <cell r="AT4380" t="str">
            <v>Natural Gas</v>
          </cell>
          <cell r="AU4380">
            <v>34736</v>
          </cell>
          <cell r="AV4380">
            <v>11800</v>
          </cell>
          <cell r="AW4380">
            <v>10.64</v>
          </cell>
          <cell r="AX4380">
            <v>13.2</v>
          </cell>
          <cell r="AY4380">
            <v>59.85</v>
          </cell>
          <cell r="AZ4380" t="str">
            <v>NA</v>
          </cell>
          <cell r="BA4380">
            <v>34999</v>
          </cell>
          <cell r="BB4380">
            <v>6500</v>
          </cell>
          <cell r="BC4380" t="str">
            <v>NA</v>
          </cell>
          <cell r="BD4380" t="str">
            <v>NA</v>
          </cell>
          <cell r="BE4380" t="str">
            <v>NA</v>
          </cell>
          <cell r="BG4380" t="str">
            <v>NA</v>
          </cell>
          <cell r="BI4380" t="str">
            <v>Distribution</v>
          </cell>
          <cell r="BJ4380" t="str">
            <v>Settled</v>
          </cell>
          <cell r="BK4380" t="str">
            <v>No</v>
          </cell>
          <cell r="BL4380" t="str">
            <v>No</v>
          </cell>
        </row>
        <row r="4381">
          <cell r="AE4381">
            <v>417</v>
          </cell>
          <cell r="AF4381">
            <v>0</v>
          </cell>
          <cell r="AG4381">
            <v>1</v>
          </cell>
          <cell r="AH4381">
            <v>1</v>
          </cell>
          <cell r="AI4381">
            <v>1</v>
          </cell>
          <cell r="AJ4381">
            <v>1</v>
          </cell>
          <cell r="AL4381">
            <v>57</v>
          </cell>
          <cell r="AM4381">
            <v>234</v>
          </cell>
          <cell r="AO4381" t="str">
            <v>C-91-025-G-42T</v>
          </cell>
          <cell r="AP4381">
            <v>-678</v>
          </cell>
          <cell r="AQ4381" t="str">
            <v>WV</v>
          </cell>
          <cell r="AR4381" t="str">
            <v>Hope Gas, Inc.</v>
          </cell>
          <cell r="AT4381" t="str">
            <v>Natural Gas</v>
          </cell>
          <cell r="AU4381">
            <v>33242</v>
          </cell>
          <cell r="AV4381">
            <v>9100</v>
          </cell>
          <cell r="AW4381">
            <v>11.16</v>
          </cell>
          <cell r="AX4381">
            <v>13.5</v>
          </cell>
          <cell r="AY4381">
            <v>55.6</v>
          </cell>
          <cell r="AZ4381" t="str">
            <v>NA</v>
          </cell>
          <cell r="BA4381">
            <v>33542</v>
          </cell>
          <cell r="BB4381">
            <v>3500</v>
          </cell>
          <cell r="BC4381" t="str">
            <v>NA</v>
          </cell>
          <cell r="BD4381" t="str">
            <v>NA</v>
          </cell>
          <cell r="BE4381" t="str">
            <v>NA</v>
          </cell>
          <cell r="BG4381" t="str">
            <v>NA</v>
          </cell>
          <cell r="BI4381" t="str">
            <v>Distribution</v>
          </cell>
          <cell r="BJ4381" t="str">
            <v>Settled</v>
          </cell>
          <cell r="BK4381" t="str">
            <v>No</v>
          </cell>
          <cell r="BL4381" t="str">
            <v>No</v>
          </cell>
        </row>
        <row r="4382">
          <cell r="AE4382">
            <v>417</v>
          </cell>
          <cell r="AF4382">
            <v>0</v>
          </cell>
          <cell r="AG4382">
            <v>1</v>
          </cell>
          <cell r="AH4382">
            <v>1</v>
          </cell>
          <cell r="AI4382">
            <v>1</v>
          </cell>
          <cell r="AJ4382">
            <v>1</v>
          </cell>
          <cell r="AL4382">
            <v>57</v>
          </cell>
          <cell r="AM4382">
            <v>234</v>
          </cell>
          <cell r="AO4382" t="str">
            <v>C-89-640-G-42T</v>
          </cell>
          <cell r="AP4382">
            <v>-676</v>
          </cell>
          <cell r="AQ4382" t="str">
            <v>WV</v>
          </cell>
          <cell r="AR4382" t="str">
            <v>Mountaineer Gas Company</v>
          </cell>
          <cell r="AS4382" t="str">
            <v>UGI</v>
          </cell>
          <cell r="AT4382" t="str">
            <v>Natural Gas</v>
          </cell>
          <cell r="AU4382">
            <v>32766</v>
          </cell>
          <cell r="AV4382">
            <v>11800</v>
          </cell>
          <cell r="AW4382">
            <v>12.11</v>
          </cell>
          <cell r="AX4382">
            <v>15</v>
          </cell>
          <cell r="AY4382">
            <v>47.84</v>
          </cell>
          <cell r="AZ4382" t="str">
            <v>NA</v>
          </cell>
          <cell r="BA4382">
            <v>32990</v>
          </cell>
          <cell r="BB4382">
            <v>7500</v>
          </cell>
          <cell r="BC4382">
            <v>10.73</v>
          </cell>
          <cell r="BD4382" t="str">
            <v>NA</v>
          </cell>
          <cell r="BE4382" t="str">
            <v>NA</v>
          </cell>
          <cell r="BG4382" t="str">
            <v>NA</v>
          </cell>
          <cell r="BI4382" t="str">
            <v>Distribution</v>
          </cell>
          <cell r="BJ4382" t="str">
            <v>Settled</v>
          </cell>
          <cell r="BK4382" t="str">
            <v>No</v>
          </cell>
          <cell r="BL4382" t="str">
            <v>No</v>
          </cell>
        </row>
        <row r="4383">
          <cell r="AE4383">
            <v>417</v>
          </cell>
          <cell r="AF4383">
            <v>0</v>
          </cell>
          <cell r="AG4383">
            <v>1</v>
          </cell>
          <cell r="AH4383">
            <v>1</v>
          </cell>
          <cell r="AI4383">
            <v>1</v>
          </cell>
          <cell r="AJ4383">
            <v>0</v>
          </cell>
          <cell r="AL4383">
            <v>57</v>
          </cell>
          <cell r="AM4383">
            <v>234</v>
          </cell>
          <cell r="AO4383" t="str">
            <v>C-99-0409-E-GI</v>
          </cell>
          <cell r="AP4383">
            <v>-408</v>
          </cell>
          <cell r="AQ4383" t="str">
            <v>WV</v>
          </cell>
          <cell r="AR4383" t="str">
            <v>Appalachian Power Company</v>
          </cell>
          <cell r="AS4383" t="str">
            <v>AEP</v>
          </cell>
          <cell r="AT4383" t="str">
            <v>Electric</v>
          </cell>
          <cell r="AU4383">
            <v>36291</v>
          </cell>
          <cell r="AV4383">
            <v>50300</v>
          </cell>
          <cell r="AW4383">
            <v>9.49</v>
          </cell>
          <cell r="AX4383">
            <v>12.25</v>
          </cell>
          <cell r="AY4383">
            <v>39.549999999999997</v>
          </cell>
          <cell r="AZ4383" t="str">
            <v>NA</v>
          </cell>
          <cell r="BA4383">
            <v>36679</v>
          </cell>
          <cell r="BB4383">
            <v>0</v>
          </cell>
          <cell r="BC4383" t="str">
            <v>NA</v>
          </cell>
          <cell r="BD4383" t="str">
            <v>NA</v>
          </cell>
          <cell r="BE4383" t="str">
            <v>NA</v>
          </cell>
          <cell r="BF4383">
            <v>36525</v>
          </cell>
          <cell r="BG4383" t="str">
            <v>NA</v>
          </cell>
          <cell r="BH4383" t="str">
            <v>Average</v>
          </cell>
          <cell r="BI4383" t="str">
            <v>Vertically Integrated</v>
          </cell>
          <cell r="BJ4383" t="str">
            <v>Settled</v>
          </cell>
          <cell r="BK4383" t="str">
            <v>No</v>
          </cell>
          <cell r="BL4383" t="str">
            <v>No</v>
          </cell>
        </row>
        <row r="4384">
          <cell r="AE4384">
            <v>417</v>
          </cell>
          <cell r="AF4384">
            <v>0</v>
          </cell>
          <cell r="AG4384">
            <v>1</v>
          </cell>
          <cell r="AH4384">
            <v>1</v>
          </cell>
          <cell r="AI4384">
            <v>1</v>
          </cell>
          <cell r="AJ4384">
            <v>1</v>
          </cell>
          <cell r="AL4384">
            <v>57</v>
          </cell>
          <cell r="AM4384">
            <v>234</v>
          </cell>
          <cell r="AO4384" t="str">
            <v>C-98-0563-G-42T</v>
          </cell>
          <cell r="AP4384">
            <v>-407</v>
          </cell>
          <cell r="AQ4384" t="str">
            <v>WV</v>
          </cell>
          <cell r="AR4384" t="str">
            <v>Hope Gas, Inc.</v>
          </cell>
          <cell r="AT4384" t="str">
            <v>Natural Gas</v>
          </cell>
          <cell r="AU4384">
            <v>35800</v>
          </cell>
          <cell r="AV4384">
            <v>14500</v>
          </cell>
          <cell r="AW4384">
            <v>10.54</v>
          </cell>
          <cell r="AX4384">
            <v>13</v>
          </cell>
          <cell r="AY4384">
            <v>57.68</v>
          </cell>
          <cell r="AZ4384" t="str">
            <v>NA</v>
          </cell>
          <cell r="BA4384">
            <v>36004</v>
          </cell>
          <cell r="BB4384">
            <v>6500</v>
          </cell>
          <cell r="BC4384" t="str">
            <v>NA</v>
          </cell>
          <cell r="BD4384" t="str">
            <v>NA</v>
          </cell>
          <cell r="BE4384" t="str">
            <v>NA</v>
          </cell>
          <cell r="BF4384">
            <v>35795</v>
          </cell>
          <cell r="BG4384" t="str">
            <v>NA</v>
          </cell>
          <cell r="BH4384" t="str">
            <v>Average</v>
          </cell>
          <cell r="BI4384" t="str">
            <v>Distribution</v>
          </cell>
          <cell r="BJ4384" t="str">
            <v>Settled</v>
          </cell>
          <cell r="BK4384" t="str">
            <v>No</v>
          </cell>
          <cell r="BL4384" t="str">
            <v>No</v>
          </cell>
        </row>
        <row r="4385">
          <cell r="AE4385">
            <v>417</v>
          </cell>
          <cell r="AF4385">
            <v>0</v>
          </cell>
          <cell r="AG4385">
            <v>1</v>
          </cell>
          <cell r="AH4385">
            <v>1</v>
          </cell>
          <cell r="AI4385">
            <v>1</v>
          </cell>
          <cell r="AJ4385">
            <v>0</v>
          </cell>
          <cell r="AL4385">
            <v>57</v>
          </cell>
          <cell r="AM4385">
            <v>234</v>
          </cell>
          <cell r="AO4385" t="str">
            <v>C-96-0458-E-GI</v>
          </cell>
          <cell r="AP4385">
            <v>-406</v>
          </cell>
          <cell r="AQ4385" t="str">
            <v>WV</v>
          </cell>
          <cell r="AR4385" t="str">
            <v>Appalachian Power Company</v>
          </cell>
          <cell r="AS4385" t="str">
            <v>AEP</v>
          </cell>
          <cell r="AT4385" t="str">
            <v>Electric</v>
          </cell>
          <cell r="AU4385">
            <v>35224</v>
          </cell>
          <cell r="AV4385">
            <v>34200</v>
          </cell>
          <cell r="AW4385">
            <v>9.67</v>
          </cell>
          <cell r="AX4385">
            <v>12.75</v>
          </cell>
          <cell r="AY4385">
            <v>37.11</v>
          </cell>
          <cell r="AZ4385" t="str">
            <v>NA</v>
          </cell>
          <cell r="BA4385">
            <v>35426</v>
          </cell>
          <cell r="BB4385">
            <v>-5000</v>
          </cell>
          <cell r="BC4385" t="str">
            <v>NA</v>
          </cell>
          <cell r="BD4385" t="str">
            <v>NA</v>
          </cell>
          <cell r="BE4385" t="str">
            <v>NA</v>
          </cell>
          <cell r="BF4385">
            <v>35064</v>
          </cell>
          <cell r="BG4385" t="str">
            <v>NA</v>
          </cell>
          <cell r="BH4385" t="str">
            <v>Average</v>
          </cell>
          <cell r="BI4385" t="str">
            <v>Vertically Integrated</v>
          </cell>
          <cell r="BJ4385" t="str">
            <v>Settled</v>
          </cell>
          <cell r="BK4385" t="str">
            <v>No</v>
          </cell>
          <cell r="BL4385" t="str">
            <v>No</v>
          </cell>
        </row>
        <row r="4386">
          <cell r="AE4386">
            <v>417</v>
          </cell>
          <cell r="AF4386">
            <v>0</v>
          </cell>
          <cell r="AG4386">
            <v>1</v>
          </cell>
          <cell r="AH4386">
            <v>1</v>
          </cell>
          <cell r="AI4386">
            <v>1</v>
          </cell>
          <cell r="AJ4386">
            <v>0</v>
          </cell>
          <cell r="AL4386">
            <v>57</v>
          </cell>
          <cell r="AM4386">
            <v>234</v>
          </cell>
          <cell r="AO4386" t="str">
            <v>C-94-0035-E-42T</v>
          </cell>
          <cell r="AP4386">
            <v>-391</v>
          </cell>
          <cell r="AQ4386" t="str">
            <v>WV</v>
          </cell>
          <cell r="AR4386" t="str">
            <v>Monongahela Power Company</v>
          </cell>
          <cell r="AS4386" t="str">
            <v>FE</v>
          </cell>
          <cell r="AT4386" t="str">
            <v>Electric</v>
          </cell>
          <cell r="AU4386">
            <v>34352</v>
          </cell>
          <cell r="AV4386">
            <v>61200</v>
          </cell>
          <cell r="AW4386">
            <v>9.77</v>
          </cell>
          <cell r="AX4386">
            <v>12.25</v>
          </cell>
          <cell r="AY4386">
            <v>42.77</v>
          </cell>
          <cell r="AZ4386">
            <v>940300</v>
          </cell>
          <cell r="BA4386">
            <v>34647</v>
          </cell>
          <cell r="BB4386">
            <v>23500</v>
          </cell>
          <cell r="BC4386">
            <v>9.02</v>
          </cell>
          <cell r="BD4386">
            <v>10.85</v>
          </cell>
          <cell r="BE4386">
            <v>41.35</v>
          </cell>
          <cell r="BF4386">
            <v>34334</v>
          </cell>
          <cell r="BG4386" t="str">
            <v>NA</v>
          </cell>
          <cell r="BH4386" t="str">
            <v>Average</v>
          </cell>
          <cell r="BI4386" t="str">
            <v>Vertically Integrated</v>
          </cell>
          <cell r="BJ4386" t="str">
            <v>Fully Litigated</v>
          </cell>
          <cell r="BK4386" t="str">
            <v>No</v>
          </cell>
          <cell r="BL4386" t="str">
            <v>No</v>
          </cell>
        </row>
        <row r="4387">
          <cell r="AE4387">
            <v>417</v>
          </cell>
          <cell r="AF4387">
            <v>0</v>
          </cell>
          <cell r="AG4387">
            <v>1</v>
          </cell>
          <cell r="AH4387">
            <v>1</v>
          </cell>
          <cell r="AI4387">
            <v>1</v>
          </cell>
          <cell r="AJ4387">
            <v>0</v>
          </cell>
          <cell r="AL4387">
            <v>57</v>
          </cell>
          <cell r="AM4387">
            <v>234</v>
          </cell>
          <cell r="AO4387" t="str">
            <v>C-940027-E-42T</v>
          </cell>
          <cell r="AP4387">
            <v>-390</v>
          </cell>
          <cell r="AQ4387" t="str">
            <v>WV</v>
          </cell>
          <cell r="AR4387" t="str">
            <v>The Potomac Edison Company</v>
          </cell>
          <cell r="AS4387" t="str">
            <v>FE</v>
          </cell>
          <cell r="AT4387" t="str">
            <v>Electric</v>
          </cell>
          <cell r="AU4387">
            <v>34348</v>
          </cell>
          <cell r="AV4387">
            <v>9200</v>
          </cell>
          <cell r="AW4387">
            <v>10.4</v>
          </cell>
          <cell r="AX4387">
            <v>12.25</v>
          </cell>
          <cell r="AY4387">
            <v>48.34</v>
          </cell>
          <cell r="AZ4387">
            <v>258700</v>
          </cell>
          <cell r="BA4387">
            <v>34647</v>
          </cell>
          <cell r="BB4387">
            <v>1500</v>
          </cell>
          <cell r="BC4387">
            <v>9.4</v>
          </cell>
          <cell r="BD4387">
            <v>10.85</v>
          </cell>
          <cell r="BE4387">
            <v>46.42</v>
          </cell>
          <cell r="BF4387">
            <v>34334</v>
          </cell>
          <cell r="BG4387" t="str">
            <v>NA</v>
          </cell>
          <cell r="BH4387" t="str">
            <v>Average</v>
          </cell>
          <cell r="BI4387" t="str">
            <v>Vertically Integrated</v>
          </cell>
          <cell r="BJ4387" t="str">
            <v>Fully Litigated</v>
          </cell>
          <cell r="BK4387" t="str">
            <v>No</v>
          </cell>
          <cell r="BL4387" t="str">
            <v>No</v>
          </cell>
        </row>
        <row r="4388">
          <cell r="AE4388">
            <v>417</v>
          </cell>
          <cell r="AF4388">
            <v>0</v>
          </cell>
          <cell r="AG4388">
            <v>1</v>
          </cell>
          <cell r="AH4388">
            <v>1</v>
          </cell>
          <cell r="AI4388">
            <v>1</v>
          </cell>
          <cell r="AJ4388">
            <v>1</v>
          </cell>
          <cell r="AL4388">
            <v>57</v>
          </cell>
          <cell r="AM4388">
            <v>234</v>
          </cell>
          <cell r="AO4388" t="str">
            <v>C-92-1088-G-P</v>
          </cell>
          <cell r="AP4388">
            <v>-368</v>
          </cell>
          <cell r="AQ4388" t="str">
            <v>WV</v>
          </cell>
          <cell r="AR4388" t="str">
            <v>Hope Gas, Inc.</v>
          </cell>
          <cell r="AT4388" t="str">
            <v>Natural Gas</v>
          </cell>
          <cell r="AU4388">
            <v>33973</v>
          </cell>
          <cell r="AV4388">
            <v>8300</v>
          </cell>
          <cell r="AW4388">
            <v>9.94</v>
          </cell>
          <cell r="AX4388">
            <v>12.3</v>
          </cell>
          <cell r="AY4388">
            <v>57.1</v>
          </cell>
          <cell r="AZ4388">
            <v>76500</v>
          </cell>
          <cell r="BA4388">
            <v>34271</v>
          </cell>
          <cell r="BB4388">
            <v>1800</v>
          </cell>
          <cell r="BC4388">
            <v>8.7799999999999994</v>
          </cell>
          <cell r="BD4388">
            <v>10.199999999999999</v>
          </cell>
          <cell r="BE4388">
            <v>52</v>
          </cell>
          <cell r="BF4388">
            <v>33969</v>
          </cell>
          <cell r="BG4388">
            <v>72400</v>
          </cell>
          <cell r="BH4388" t="str">
            <v>Average</v>
          </cell>
          <cell r="BI4388" t="str">
            <v>Distribution</v>
          </cell>
          <cell r="BJ4388" t="str">
            <v>Fully Litigated</v>
          </cell>
          <cell r="BK4388" t="str">
            <v>No</v>
          </cell>
          <cell r="BL4388" t="str">
            <v>No</v>
          </cell>
        </row>
        <row r="4389">
          <cell r="AE4389">
            <v>417</v>
          </cell>
          <cell r="AF4389">
            <v>0</v>
          </cell>
          <cell r="AG4389">
            <v>1</v>
          </cell>
          <cell r="AH4389">
            <v>1</v>
          </cell>
          <cell r="AI4389">
            <v>1</v>
          </cell>
          <cell r="AJ4389">
            <v>0</v>
          </cell>
          <cell r="AL4389">
            <v>57</v>
          </cell>
          <cell r="AM4389">
            <v>234</v>
          </cell>
          <cell r="AO4389" t="str">
            <v>C-91-026E-42T</v>
          </cell>
          <cell r="AP4389">
            <v>-354</v>
          </cell>
          <cell r="AQ4389" t="str">
            <v>WV</v>
          </cell>
          <cell r="AR4389" t="str">
            <v>Appalachian Power Company</v>
          </cell>
          <cell r="AS4389" t="str">
            <v>AEP</v>
          </cell>
          <cell r="AT4389" t="str">
            <v>Electric</v>
          </cell>
          <cell r="AU4389">
            <v>33242</v>
          </cell>
          <cell r="AV4389">
            <v>46700</v>
          </cell>
          <cell r="AW4389">
            <v>11.04</v>
          </cell>
          <cell r="AX4389">
            <v>14</v>
          </cell>
          <cell r="AY4389">
            <v>43.2</v>
          </cell>
          <cell r="AZ4389">
            <v>956000</v>
          </cell>
          <cell r="BA4389">
            <v>33543</v>
          </cell>
          <cell r="BB4389">
            <v>-1100</v>
          </cell>
          <cell r="BC4389">
            <v>10.14</v>
          </cell>
          <cell r="BD4389">
            <v>12</v>
          </cell>
          <cell r="BE4389">
            <v>42.88</v>
          </cell>
          <cell r="BF4389">
            <v>33238</v>
          </cell>
          <cell r="BG4389">
            <v>931800</v>
          </cell>
          <cell r="BH4389" t="str">
            <v>Average</v>
          </cell>
          <cell r="BI4389" t="str">
            <v>Vertically Integrated</v>
          </cell>
          <cell r="BJ4389" t="str">
            <v>Fully Litigated</v>
          </cell>
          <cell r="BK4389" t="str">
            <v>No</v>
          </cell>
          <cell r="BL4389" t="str">
            <v>No</v>
          </cell>
        </row>
        <row r="4390">
          <cell r="AE4390">
            <v>417</v>
          </cell>
          <cell r="AF4390">
            <v>0</v>
          </cell>
          <cell r="AG4390">
            <v>1</v>
          </cell>
          <cell r="AH4390">
            <v>1</v>
          </cell>
          <cell r="AI4390">
            <v>1</v>
          </cell>
          <cell r="AJ4390">
            <v>0</v>
          </cell>
          <cell r="AL4390">
            <v>57</v>
          </cell>
          <cell r="AM4390">
            <v>234</v>
          </cell>
          <cell r="AO4390" t="str">
            <v>C-90-504-E-42T</v>
          </cell>
          <cell r="AP4390">
            <v>-343</v>
          </cell>
          <cell r="AQ4390" t="str">
            <v>WV</v>
          </cell>
          <cell r="AR4390" t="str">
            <v>Monongahela Power Company</v>
          </cell>
          <cell r="AS4390" t="str">
            <v>FE</v>
          </cell>
          <cell r="AT4390" t="str">
            <v>Electric</v>
          </cell>
          <cell r="AU4390">
            <v>33085</v>
          </cell>
          <cell r="AV4390">
            <v>32000</v>
          </cell>
          <cell r="AW4390">
            <v>10.67</v>
          </cell>
          <cell r="AX4390">
            <v>13.7</v>
          </cell>
          <cell r="AY4390">
            <v>44.85</v>
          </cell>
          <cell r="AZ4390">
            <v>717500</v>
          </cell>
          <cell r="BA4390">
            <v>33401</v>
          </cell>
          <cell r="BB4390">
            <v>19400</v>
          </cell>
          <cell r="BC4390">
            <v>9.89</v>
          </cell>
          <cell r="BD4390">
            <v>12</v>
          </cell>
          <cell r="BE4390">
            <v>43.19</v>
          </cell>
          <cell r="BF4390">
            <v>32873</v>
          </cell>
          <cell r="BG4390">
            <v>710400</v>
          </cell>
          <cell r="BH4390" t="str">
            <v>Average</v>
          </cell>
          <cell r="BI4390" t="str">
            <v>Vertically Integrated</v>
          </cell>
          <cell r="BJ4390" t="str">
            <v>Fully Litigated</v>
          </cell>
          <cell r="BK4390" t="str">
            <v>No</v>
          </cell>
          <cell r="BL4390" t="str">
            <v>No</v>
          </cell>
        </row>
        <row r="4391">
          <cell r="AE4391">
            <v>417</v>
          </cell>
          <cell r="AF4391">
            <v>0</v>
          </cell>
          <cell r="AG4391">
            <v>1</v>
          </cell>
          <cell r="AH4391">
            <v>1</v>
          </cell>
          <cell r="AI4391">
            <v>1</v>
          </cell>
          <cell r="AJ4391">
            <v>1</v>
          </cell>
          <cell r="AL4391">
            <v>57</v>
          </cell>
          <cell r="AM4391">
            <v>234</v>
          </cell>
          <cell r="AO4391" t="str">
            <v>C-01-0330-G-42T</v>
          </cell>
          <cell r="AP4391">
            <v>-302</v>
          </cell>
          <cell r="AQ4391" t="str">
            <v>WV</v>
          </cell>
          <cell r="AR4391" t="str">
            <v>Hope Gas, Inc.</v>
          </cell>
          <cell r="AT4391" t="str">
            <v>Natural Gas</v>
          </cell>
          <cell r="AU4391">
            <v>36956</v>
          </cell>
          <cell r="AV4391">
            <v>41900</v>
          </cell>
          <cell r="AW4391">
            <v>10.199999999999999</v>
          </cell>
          <cell r="AX4391">
            <v>13</v>
          </cell>
          <cell r="AY4391">
            <v>53.13</v>
          </cell>
          <cell r="AZ4391" t="str">
            <v>NA</v>
          </cell>
          <cell r="BA4391">
            <v>37228</v>
          </cell>
          <cell r="BB4391">
            <v>9500</v>
          </cell>
          <cell r="BC4391" t="str">
            <v>NA</v>
          </cell>
          <cell r="BD4391" t="str">
            <v>NA</v>
          </cell>
          <cell r="BE4391" t="str">
            <v>NA</v>
          </cell>
          <cell r="BF4391">
            <v>36891</v>
          </cell>
          <cell r="BG4391" t="str">
            <v>NA</v>
          </cell>
          <cell r="BH4391" t="str">
            <v>Average</v>
          </cell>
          <cell r="BI4391" t="str">
            <v>Distribution</v>
          </cell>
          <cell r="BJ4391" t="str">
            <v>Settled</v>
          </cell>
          <cell r="BK4391" t="str">
            <v>No</v>
          </cell>
          <cell r="BL4391" t="str">
            <v>No</v>
          </cell>
        </row>
        <row r="4392">
          <cell r="AE4392">
            <v>417</v>
          </cell>
          <cell r="AF4392">
            <v>0</v>
          </cell>
          <cell r="AG4392">
            <v>1</v>
          </cell>
          <cell r="AH4392">
            <v>1</v>
          </cell>
          <cell r="AI4392">
            <v>1</v>
          </cell>
          <cell r="AJ4392">
            <v>1</v>
          </cell>
          <cell r="AL4392">
            <v>57</v>
          </cell>
          <cell r="AM4392">
            <v>234</v>
          </cell>
          <cell r="AO4392" t="str">
            <v>C-98-0008-G-42T</v>
          </cell>
          <cell r="AP4392">
            <v>-32</v>
          </cell>
          <cell r="AQ4392" t="str">
            <v>WV</v>
          </cell>
          <cell r="AR4392" t="str">
            <v>Mountaineer Gas Company</v>
          </cell>
          <cell r="AS4392" t="str">
            <v>UGI</v>
          </cell>
          <cell r="AT4392" t="str">
            <v>Natural Gas</v>
          </cell>
          <cell r="AU4392">
            <v>35800</v>
          </cell>
          <cell r="AV4392">
            <v>22200</v>
          </cell>
          <cell r="AW4392">
            <v>11.4</v>
          </cell>
          <cell r="AX4392">
            <v>16.5</v>
          </cell>
          <cell r="AY4392">
            <v>44</v>
          </cell>
          <cell r="AZ4392" t="str">
            <v>NA</v>
          </cell>
          <cell r="BA4392">
            <v>35993</v>
          </cell>
          <cell r="BB4392">
            <v>11400</v>
          </cell>
          <cell r="BC4392" t="str">
            <v>NA</v>
          </cell>
          <cell r="BD4392" t="str">
            <v>NA</v>
          </cell>
          <cell r="BE4392" t="str">
            <v>NA</v>
          </cell>
          <cell r="BF4392">
            <v>35611</v>
          </cell>
          <cell r="BG4392" t="str">
            <v>NA</v>
          </cell>
          <cell r="BH4392" t="str">
            <v>Year-end</v>
          </cell>
          <cell r="BI4392" t="str">
            <v>Distribution</v>
          </cell>
          <cell r="BJ4392" t="str">
            <v>Settled</v>
          </cell>
          <cell r="BK4392" t="str">
            <v>No</v>
          </cell>
          <cell r="BL4392" t="str">
            <v>No</v>
          </cell>
        </row>
        <row r="4393">
          <cell r="AE4393">
            <v>417</v>
          </cell>
          <cell r="AF4393">
            <v>0</v>
          </cell>
          <cell r="AG4393">
            <v>1</v>
          </cell>
          <cell r="AH4393">
            <v>1</v>
          </cell>
          <cell r="AI4393">
            <v>1</v>
          </cell>
          <cell r="AJ4393">
            <v>1</v>
          </cell>
          <cell r="AL4393">
            <v>57</v>
          </cell>
          <cell r="AM4393">
            <v>234</v>
          </cell>
          <cell r="AO4393" t="str">
            <v>C-93-005-G-42T</v>
          </cell>
          <cell r="AP4393">
            <v>-31</v>
          </cell>
          <cell r="AQ4393" t="str">
            <v>WV</v>
          </cell>
          <cell r="AR4393" t="str">
            <v>Mountaineer Gas Company</v>
          </cell>
          <cell r="AS4393" t="str">
            <v>UGI</v>
          </cell>
          <cell r="AT4393" t="str">
            <v>Natural Gas</v>
          </cell>
          <cell r="AU4393">
            <v>33973</v>
          </cell>
          <cell r="AV4393">
            <v>7000</v>
          </cell>
          <cell r="AW4393">
            <v>10.46</v>
          </cell>
          <cell r="AX4393">
            <v>11.7</v>
          </cell>
          <cell r="AY4393">
            <v>52.22</v>
          </cell>
          <cell r="AZ4393">
            <v>101300</v>
          </cell>
          <cell r="BA4393">
            <v>34271</v>
          </cell>
          <cell r="BB4393">
            <v>3400</v>
          </cell>
          <cell r="BC4393">
            <v>9.6199999999999992</v>
          </cell>
          <cell r="BD4393">
            <v>10.1</v>
          </cell>
          <cell r="BE4393">
            <v>52.22</v>
          </cell>
          <cell r="BF4393">
            <v>33785</v>
          </cell>
          <cell r="BG4393">
            <v>99100</v>
          </cell>
          <cell r="BH4393" t="str">
            <v>Year-end</v>
          </cell>
          <cell r="BI4393" t="str">
            <v>Distribution</v>
          </cell>
          <cell r="BJ4393" t="str">
            <v>Fully Litigated</v>
          </cell>
          <cell r="BK4393" t="str">
            <v>No</v>
          </cell>
          <cell r="BL4393" t="str">
            <v>No</v>
          </cell>
        </row>
        <row r="4394">
          <cell r="AE4394">
            <v>417</v>
          </cell>
          <cell r="AF4394">
            <v>0</v>
          </cell>
          <cell r="AG4394">
            <v>1</v>
          </cell>
          <cell r="AH4394">
            <v>1</v>
          </cell>
          <cell r="AI4394">
            <v>1</v>
          </cell>
          <cell r="AJ4394">
            <v>1</v>
          </cell>
          <cell r="AL4394">
            <v>57</v>
          </cell>
          <cell r="AM4394">
            <v>234</v>
          </cell>
          <cell r="AO4394" t="str">
            <v>C-92-0063-G-42T</v>
          </cell>
          <cell r="AP4394">
            <v>-29</v>
          </cell>
          <cell r="AQ4394" t="str">
            <v>WV</v>
          </cell>
          <cell r="AR4394" t="str">
            <v>Mountaineer Gas Company</v>
          </cell>
          <cell r="AS4394" t="str">
            <v>UGI</v>
          </cell>
          <cell r="AT4394" t="str">
            <v>Natural Gas</v>
          </cell>
          <cell r="AU4394">
            <v>33620</v>
          </cell>
          <cell r="AV4394">
            <v>8300</v>
          </cell>
          <cell r="AW4394">
            <v>10.72</v>
          </cell>
          <cell r="AX4394">
            <v>12.6</v>
          </cell>
          <cell r="AY4394">
            <v>48.75</v>
          </cell>
          <cell r="AZ4394" t="str">
            <v>NA</v>
          </cell>
          <cell r="BA4394">
            <v>33917</v>
          </cell>
          <cell r="BB4394">
            <v>2000</v>
          </cell>
          <cell r="BC4394">
            <v>9.64</v>
          </cell>
          <cell r="BD4394">
            <v>10.6</v>
          </cell>
          <cell r="BE4394">
            <v>46.98</v>
          </cell>
          <cell r="BF4394">
            <v>33419</v>
          </cell>
          <cell r="BG4394" t="str">
            <v>NA</v>
          </cell>
          <cell r="BH4394" t="str">
            <v>Average</v>
          </cell>
          <cell r="BI4394" t="str">
            <v>Distribution</v>
          </cell>
          <cell r="BJ4394" t="str">
            <v>Settled</v>
          </cell>
          <cell r="BK4394" t="str">
            <v>No</v>
          </cell>
          <cell r="BL4394" t="str">
            <v>No</v>
          </cell>
        </row>
        <row r="4395">
          <cell r="AE4395">
            <v>417</v>
          </cell>
          <cell r="AF4395">
            <v>0</v>
          </cell>
          <cell r="AG4395">
            <v>1</v>
          </cell>
          <cell r="AH4395">
            <v>1</v>
          </cell>
          <cell r="AI4395">
            <v>1</v>
          </cell>
          <cell r="AJ4395">
            <v>1</v>
          </cell>
          <cell r="AL4395">
            <v>57</v>
          </cell>
          <cell r="AM4395">
            <v>234</v>
          </cell>
          <cell r="AO4395" t="str">
            <v>C-05-0304-G-42T</v>
          </cell>
          <cell r="AP4395">
            <v>-4</v>
          </cell>
          <cell r="AQ4395" t="str">
            <v>WV</v>
          </cell>
          <cell r="AR4395" t="str">
            <v>Hope Gas, Inc.</v>
          </cell>
          <cell r="AT4395" t="str">
            <v>Natural Gas</v>
          </cell>
          <cell r="AU4395">
            <v>38418</v>
          </cell>
          <cell r="AV4395">
            <v>20400</v>
          </cell>
          <cell r="AW4395">
            <v>8.9499999999999993</v>
          </cell>
          <cell r="AX4395">
            <v>12.2</v>
          </cell>
          <cell r="AY4395">
            <v>52.2</v>
          </cell>
          <cell r="AZ4395">
            <v>149700</v>
          </cell>
          <cell r="BA4395">
            <v>38646</v>
          </cell>
          <cell r="BB4395">
            <v>4000</v>
          </cell>
          <cell r="BC4395" t="str">
            <v>NA</v>
          </cell>
          <cell r="BD4395" t="str">
            <v>NA</v>
          </cell>
          <cell r="BE4395" t="str">
            <v>NA</v>
          </cell>
          <cell r="BF4395">
            <v>38352</v>
          </cell>
          <cell r="BG4395" t="str">
            <v>NA</v>
          </cell>
          <cell r="BH4395" t="str">
            <v>Average</v>
          </cell>
          <cell r="BI4395" t="str">
            <v>Distribution</v>
          </cell>
          <cell r="BJ4395" t="str">
            <v>Settled</v>
          </cell>
          <cell r="BK4395" t="str">
            <v>No</v>
          </cell>
          <cell r="BL4395" t="str">
            <v>No</v>
          </cell>
        </row>
        <row r="4396">
          <cell r="AE4396">
            <v>417</v>
          </cell>
          <cell r="AF4396">
            <v>0</v>
          </cell>
          <cell r="AG4396">
            <v>1</v>
          </cell>
          <cell r="AH4396">
            <v>1</v>
          </cell>
          <cell r="AI4396">
            <v>1</v>
          </cell>
          <cell r="AJ4396">
            <v>1</v>
          </cell>
          <cell r="AL4396">
            <v>57</v>
          </cell>
          <cell r="AM4396">
            <v>234</v>
          </cell>
          <cell r="AO4396" t="str">
            <v>C-04-1595-G-42T</v>
          </cell>
          <cell r="AP4396">
            <v>-3</v>
          </cell>
          <cell r="AQ4396" t="str">
            <v>WV</v>
          </cell>
          <cell r="AR4396" t="str">
            <v>Mountaineer Gas Company</v>
          </cell>
          <cell r="AS4396" t="str">
            <v>UGI</v>
          </cell>
          <cell r="AT4396" t="str">
            <v>Natural Gas</v>
          </cell>
          <cell r="AU4396">
            <v>38257</v>
          </cell>
          <cell r="AV4396">
            <v>23400</v>
          </cell>
          <cell r="AW4396">
            <v>8.85</v>
          </cell>
          <cell r="AX4396">
            <v>11.9</v>
          </cell>
          <cell r="AY4396">
            <v>41.21</v>
          </cell>
          <cell r="AZ4396">
            <v>187300</v>
          </cell>
          <cell r="BA4396">
            <v>38588</v>
          </cell>
          <cell r="BB4396">
            <v>17300</v>
          </cell>
          <cell r="BC4396">
            <v>8.43</v>
          </cell>
          <cell r="BD4396" t="str">
            <v>NA</v>
          </cell>
          <cell r="BE4396" t="str">
            <v>NA</v>
          </cell>
          <cell r="BF4396">
            <v>37986</v>
          </cell>
          <cell r="BG4396">
            <v>173400</v>
          </cell>
          <cell r="BH4396" t="str">
            <v>Year-end</v>
          </cell>
          <cell r="BI4396" t="str">
            <v>Distribution</v>
          </cell>
          <cell r="BJ4396" t="str">
            <v>Settled</v>
          </cell>
          <cell r="BK4396" t="str">
            <v>Yes</v>
          </cell>
          <cell r="BL4396" t="str">
            <v>No</v>
          </cell>
        </row>
        <row r="4397">
          <cell r="AE4397">
            <v>417</v>
          </cell>
          <cell r="AF4397">
            <v>0</v>
          </cell>
          <cell r="AG4397">
            <v>1</v>
          </cell>
          <cell r="AH4397">
            <v>1</v>
          </cell>
          <cell r="AI4397">
            <v>1</v>
          </cell>
          <cell r="AJ4397">
            <v>1</v>
          </cell>
          <cell r="AL4397">
            <v>57</v>
          </cell>
          <cell r="AM4397">
            <v>234</v>
          </cell>
          <cell r="AO4397" t="str">
            <v>C-01-0011-G-42T</v>
          </cell>
          <cell r="AP4397">
            <v>-1</v>
          </cell>
          <cell r="AQ4397" t="str">
            <v>WV</v>
          </cell>
          <cell r="AR4397" t="str">
            <v>Mountaineer Gas Company</v>
          </cell>
          <cell r="AS4397" t="str">
            <v>UGI</v>
          </cell>
          <cell r="AT4397" t="str">
            <v>Natural Gas</v>
          </cell>
          <cell r="AU4397">
            <v>36895</v>
          </cell>
          <cell r="AV4397">
            <v>67100</v>
          </cell>
          <cell r="AW4397">
            <v>10.7</v>
          </cell>
          <cell r="AX4397">
            <v>13</v>
          </cell>
          <cell r="AY4397">
            <v>50</v>
          </cell>
          <cell r="AZ4397" t="str">
            <v>NA</v>
          </cell>
          <cell r="BA4397">
            <v>37195</v>
          </cell>
          <cell r="BB4397">
            <v>28000</v>
          </cell>
          <cell r="BC4397">
            <v>8.33</v>
          </cell>
          <cell r="BD4397" t="str">
            <v>NA</v>
          </cell>
          <cell r="BE4397" t="str">
            <v>NA</v>
          </cell>
          <cell r="BF4397">
            <v>36707</v>
          </cell>
          <cell r="BG4397" t="str">
            <v>NA</v>
          </cell>
          <cell r="BH4397" t="str">
            <v>Year-end</v>
          </cell>
          <cell r="BI4397" t="str">
            <v>Distribution</v>
          </cell>
          <cell r="BJ4397" t="str">
            <v>Settled</v>
          </cell>
          <cell r="BK4397" t="str">
            <v>No</v>
          </cell>
          <cell r="BL4397" t="str">
            <v>No</v>
          </cell>
        </row>
        <row r="4398">
          <cell r="AE4398">
            <v>417</v>
          </cell>
          <cell r="AF4398">
            <v>0</v>
          </cell>
          <cell r="AG4398">
            <v>1</v>
          </cell>
          <cell r="AH4398">
            <v>1</v>
          </cell>
          <cell r="AI4398">
            <v>1</v>
          </cell>
          <cell r="AJ4398">
            <v>0</v>
          </cell>
          <cell r="AL4398">
            <v>57</v>
          </cell>
          <cell r="AM4398">
            <v>234</v>
          </cell>
          <cell r="AO4398" t="str">
            <v>C-07-0248-E-GI</v>
          </cell>
          <cell r="AP4398">
            <v>67</v>
          </cell>
          <cell r="AQ4398" t="str">
            <v>WV</v>
          </cell>
          <cell r="AR4398" t="str">
            <v>Appalachian Power Company</v>
          </cell>
          <cell r="AS4398" t="str">
            <v>AEP</v>
          </cell>
          <cell r="AT4398" t="str">
            <v>Electric</v>
          </cell>
          <cell r="AU4398">
            <v>39142</v>
          </cell>
          <cell r="AV4398">
            <v>100500</v>
          </cell>
          <cell r="AW4398">
            <v>7.67</v>
          </cell>
          <cell r="AX4398">
            <v>10.5</v>
          </cell>
          <cell r="AY4398">
            <v>42.88</v>
          </cell>
          <cell r="AZ4398">
            <v>1817400</v>
          </cell>
          <cell r="BA4398">
            <v>39255</v>
          </cell>
          <cell r="BB4398">
            <v>85500</v>
          </cell>
          <cell r="BC4398">
            <v>7.67</v>
          </cell>
          <cell r="BD4398">
            <v>10.5</v>
          </cell>
          <cell r="BE4398">
            <v>42.88</v>
          </cell>
          <cell r="BF4398">
            <v>39082</v>
          </cell>
          <cell r="BG4398">
            <v>1817400</v>
          </cell>
          <cell r="BH4398" t="str">
            <v>Average</v>
          </cell>
          <cell r="BI4398" t="str">
            <v>Vertically Integrated</v>
          </cell>
          <cell r="BJ4398" t="str">
            <v>Settled</v>
          </cell>
          <cell r="BK4398" t="str">
            <v>Yes</v>
          </cell>
          <cell r="BL4398" t="str">
            <v>No</v>
          </cell>
        </row>
        <row r="4399">
          <cell r="AE4399">
            <v>417</v>
          </cell>
          <cell r="AF4399">
            <v>0</v>
          </cell>
          <cell r="AG4399">
            <v>1</v>
          </cell>
          <cell r="AH4399">
            <v>1</v>
          </cell>
          <cell r="AI4399">
            <v>1</v>
          </cell>
          <cell r="AJ4399">
            <v>0</v>
          </cell>
          <cell r="AL4399">
            <v>57</v>
          </cell>
          <cell r="AM4399">
            <v>234</v>
          </cell>
          <cell r="AO4399" t="str">
            <v>C-08-0278-E-P</v>
          </cell>
          <cell r="AP4399">
            <v>297</v>
          </cell>
          <cell r="AQ4399" t="str">
            <v>WV</v>
          </cell>
          <cell r="AR4399" t="str">
            <v>Appalachian Power Company</v>
          </cell>
          <cell r="AS4399" t="str">
            <v>AEP</v>
          </cell>
          <cell r="AT4399" t="str">
            <v>Electric</v>
          </cell>
          <cell r="AU4399">
            <v>39507</v>
          </cell>
          <cell r="AV4399">
            <v>156254.158</v>
          </cell>
          <cell r="AW4399">
            <v>7.65</v>
          </cell>
          <cell r="AX4399">
            <v>10.5</v>
          </cell>
          <cell r="AY4399">
            <v>41.54</v>
          </cell>
          <cell r="AZ4399">
            <v>1972000</v>
          </cell>
          <cell r="BA4399">
            <v>39626</v>
          </cell>
          <cell r="BB4399">
            <v>106100</v>
          </cell>
          <cell r="BC4399">
            <v>7.65</v>
          </cell>
          <cell r="BD4399">
            <v>10.5</v>
          </cell>
          <cell r="BE4399">
            <v>41.54</v>
          </cell>
          <cell r="BF4399">
            <v>39447</v>
          </cell>
          <cell r="BG4399">
            <v>1972000</v>
          </cell>
          <cell r="BH4399" t="str">
            <v>Average</v>
          </cell>
          <cell r="BI4399" t="str">
            <v>Vertically Integrated</v>
          </cell>
          <cell r="BJ4399" t="str">
            <v>Settled</v>
          </cell>
          <cell r="BK4399" t="str">
            <v>Yes</v>
          </cell>
          <cell r="BL4399" t="str">
            <v>No</v>
          </cell>
        </row>
        <row r="4400">
          <cell r="AE4400">
            <v>417</v>
          </cell>
          <cell r="AF4400">
            <v>0</v>
          </cell>
          <cell r="AG4400">
            <v>1</v>
          </cell>
          <cell r="AH4400">
            <v>1</v>
          </cell>
          <cell r="AI4400">
            <v>1</v>
          </cell>
          <cell r="AJ4400">
            <v>1</v>
          </cell>
          <cell r="AL4400">
            <v>57</v>
          </cell>
          <cell r="AM4400">
            <v>234</v>
          </cell>
          <cell r="AO4400" t="str">
            <v>C-08-1783-G-42T</v>
          </cell>
          <cell r="AP4400">
            <v>402</v>
          </cell>
          <cell r="AQ4400" t="str">
            <v>WV</v>
          </cell>
          <cell r="AR4400" t="str">
            <v>Hope Gas, Inc.</v>
          </cell>
          <cell r="AT4400" t="str">
            <v>Natural Gas</v>
          </cell>
          <cell r="AU4400">
            <v>39737</v>
          </cell>
          <cell r="AV4400">
            <v>34424.461000000003</v>
          </cell>
          <cell r="AW4400">
            <v>9.5500000000000007</v>
          </cell>
          <cell r="AX4400">
            <v>12</v>
          </cell>
          <cell r="AY4400">
            <v>50.59</v>
          </cell>
          <cell r="AZ4400">
            <v>169148.76699999999</v>
          </cell>
          <cell r="BA4400">
            <v>40137</v>
          </cell>
          <cell r="BB4400">
            <v>8784.2240000000002</v>
          </cell>
          <cell r="BC4400">
            <v>6.86</v>
          </cell>
          <cell r="BD4400">
            <v>9.4499999999999993</v>
          </cell>
          <cell r="BE4400">
            <v>42.34</v>
          </cell>
          <cell r="BF4400">
            <v>39538</v>
          </cell>
          <cell r="BG4400">
            <v>75563.422000000006</v>
          </cell>
          <cell r="BH4400" t="str">
            <v>Average</v>
          </cell>
          <cell r="BI4400" t="str">
            <v>Distribution</v>
          </cell>
          <cell r="BJ4400" t="str">
            <v>Fully Litigated</v>
          </cell>
          <cell r="BK4400" t="str">
            <v>No</v>
          </cell>
          <cell r="BL4400" t="str">
            <v>No</v>
          </cell>
        </row>
        <row r="4401">
          <cell r="AE4401">
            <v>417</v>
          </cell>
          <cell r="AF4401">
            <v>0</v>
          </cell>
          <cell r="AG4401">
            <v>1</v>
          </cell>
          <cell r="AH4401">
            <v>1</v>
          </cell>
          <cell r="AI4401">
            <v>1</v>
          </cell>
          <cell r="AJ4401">
            <v>0</v>
          </cell>
          <cell r="AL4401">
            <v>57</v>
          </cell>
          <cell r="AM4401">
            <v>234</v>
          </cell>
          <cell r="AO4401" t="str">
            <v>C-09-1352-E-42T</v>
          </cell>
          <cell r="AP4401">
            <v>523</v>
          </cell>
          <cell r="AQ4401" t="str">
            <v>WV</v>
          </cell>
          <cell r="AR4401" t="str">
            <v>Monongahela Power Company</v>
          </cell>
          <cell r="AS4401" t="str">
            <v>FE</v>
          </cell>
          <cell r="AT4401" t="str">
            <v>Electric</v>
          </cell>
          <cell r="AU4401">
            <v>40038</v>
          </cell>
          <cell r="AV4401">
            <v>122100</v>
          </cell>
          <cell r="AW4401">
            <v>9.31</v>
          </cell>
          <cell r="AX4401">
            <v>12.25</v>
          </cell>
          <cell r="AY4401">
            <v>41.6</v>
          </cell>
          <cell r="AZ4401">
            <v>1545480.9070000001</v>
          </cell>
          <cell r="BA4401">
            <v>40354</v>
          </cell>
          <cell r="BB4401">
            <v>60000</v>
          </cell>
          <cell r="BC4401">
            <v>8.7100000000000009</v>
          </cell>
          <cell r="BD4401" t="str">
            <v>NA</v>
          </cell>
          <cell r="BE4401" t="str">
            <v>NA</v>
          </cell>
          <cell r="BF4401">
            <v>39813</v>
          </cell>
          <cell r="BG4401">
            <v>1289614.2480000001</v>
          </cell>
          <cell r="BI4401" t="str">
            <v>Vertically Integrated</v>
          </cell>
          <cell r="BJ4401" t="str">
            <v>Settled</v>
          </cell>
          <cell r="BK4401" t="str">
            <v>Yes</v>
          </cell>
          <cell r="BL4401" t="str">
            <v>No</v>
          </cell>
        </row>
        <row r="4402">
          <cell r="AE4402">
            <v>417</v>
          </cell>
          <cell r="AF4402">
            <v>0</v>
          </cell>
          <cell r="AG4402">
            <v>1</v>
          </cell>
          <cell r="AH4402">
            <v>1</v>
          </cell>
          <cell r="AI4402">
            <v>1</v>
          </cell>
          <cell r="AJ4402">
            <v>1</v>
          </cell>
          <cell r="AL4402">
            <v>57</v>
          </cell>
          <cell r="AM4402">
            <v>234</v>
          </cell>
          <cell r="AO4402" t="str">
            <v>C-09-0878-G-42T</v>
          </cell>
          <cell r="AP4402">
            <v>542</v>
          </cell>
          <cell r="AQ4402" t="str">
            <v>WV</v>
          </cell>
          <cell r="AR4402" t="str">
            <v>Mountaineer Gas Company</v>
          </cell>
          <cell r="AS4402" t="str">
            <v>UGI</v>
          </cell>
          <cell r="AT4402" t="str">
            <v>Natural Gas</v>
          </cell>
          <cell r="AU4402">
            <v>39965</v>
          </cell>
          <cell r="AV4402">
            <v>22000</v>
          </cell>
          <cell r="AW4402">
            <v>8.16</v>
          </cell>
          <cell r="AX4402">
            <v>10.89</v>
          </cell>
          <cell r="AY4402">
            <v>34.96</v>
          </cell>
          <cell r="AZ4402">
            <v>210870.535</v>
          </cell>
          <cell r="BA4402">
            <v>40256</v>
          </cell>
          <cell r="BB4402">
            <v>19000</v>
          </cell>
          <cell r="BC4402">
            <v>8.7200000000000006</v>
          </cell>
          <cell r="BD4402" t="str">
            <v>NA</v>
          </cell>
          <cell r="BE4402" t="str">
            <v>NA</v>
          </cell>
          <cell r="BF4402">
            <v>39813</v>
          </cell>
          <cell r="BG4402">
            <v>172430.40600000002</v>
          </cell>
          <cell r="BH4402" t="str">
            <v>Average</v>
          </cell>
          <cell r="BI4402" t="str">
            <v>Distribution</v>
          </cell>
          <cell r="BJ4402" t="str">
            <v>Settled</v>
          </cell>
          <cell r="BK4402" t="str">
            <v>Yes</v>
          </cell>
          <cell r="BL4402" t="str">
            <v>No</v>
          </cell>
        </row>
        <row r="4403">
          <cell r="AE4403">
            <v>417</v>
          </cell>
          <cell r="AF4403">
            <v>0</v>
          </cell>
          <cell r="AG4403">
            <v>1</v>
          </cell>
          <cell r="AH4403">
            <v>1</v>
          </cell>
          <cell r="AI4403">
            <v>1</v>
          </cell>
          <cell r="AJ4403">
            <v>0</v>
          </cell>
          <cell r="AL4403">
            <v>57</v>
          </cell>
          <cell r="AM4403">
            <v>234</v>
          </cell>
          <cell r="AO4403" t="str">
            <v>C-10-0699-E-42T</v>
          </cell>
          <cell r="AP4403">
            <v>630</v>
          </cell>
          <cell r="AQ4403" t="str">
            <v>WV</v>
          </cell>
          <cell r="AR4403" t="str">
            <v>Appalachian Power Company</v>
          </cell>
          <cell r="AS4403" t="str">
            <v>AEP</v>
          </cell>
          <cell r="AT4403" t="str">
            <v>Electric</v>
          </cell>
          <cell r="AU4403">
            <v>40312</v>
          </cell>
          <cell r="AV4403">
            <v>223778.77000000002</v>
          </cell>
          <cell r="AW4403">
            <v>8.2799999999999994</v>
          </cell>
          <cell r="AX4403">
            <v>11.75</v>
          </cell>
          <cell r="AY4403">
            <v>42.64</v>
          </cell>
          <cell r="AZ4403">
            <v>2639577.81</v>
          </cell>
          <cell r="BA4403">
            <v>40632</v>
          </cell>
          <cell r="BB4403">
            <v>119100</v>
          </cell>
          <cell r="BC4403">
            <v>7.36</v>
          </cell>
          <cell r="BD4403">
            <v>10</v>
          </cell>
          <cell r="BE4403">
            <v>42.2</v>
          </cell>
          <cell r="BF4403">
            <v>40178</v>
          </cell>
          <cell r="BG4403">
            <v>2428000</v>
          </cell>
          <cell r="BH4403" t="str">
            <v>Average</v>
          </cell>
          <cell r="BI4403" t="str">
            <v>Vertically Integrated</v>
          </cell>
          <cell r="BJ4403" t="str">
            <v>Settled</v>
          </cell>
          <cell r="BK4403" t="str">
            <v>No</v>
          </cell>
          <cell r="BL4403" t="str">
            <v>No</v>
          </cell>
        </row>
        <row r="4404">
          <cell r="AE4404">
            <v>417</v>
          </cell>
          <cell r="AF4404">
            <v>0</v>
          </cell>
          <cell r="AG4404">
            <v>1</v>
          </cell>
          <cell r="AH4404">
            <v>1</v>
          </cell>
          <cell r="AI4404">
            <v>1</v>
          </cell>
          <cell r="AJ4404">
            <v>0</v>
          </cell>
          <cell r="AL4404">
            <v>57</v>
          </cell>
          <cell r="AM4404">
            <v>234</v>
          </cell>
          <cell r="AO4404" t="str">
            <v>C-79-140-E-42T</v>
          </cell>
          <cell r="AP4404">
            <v>1872</v>
          </cell>
          <cell r="AQ4404" t="str">
            <v>WV</v>
          </cell>
          <cell r="AR4404" t="str">
            <v>Appalachian Power Company</v>
          </cell>
          <cell r="AS4404" t="str">
            <v>AEP</v>
          </cell>
          <cell r="AT4404" t="str">
            <v>Electric</v>
          </cell>
          <cell r="AU4404">
            <v>28972</v>
          </cell>
          <cell r="AV4404">
            <v>61200</v>
          </cell>
          <cell r="AW4404">
            <v>10.56</v>
          </cell>
          <cell r="AX4404">
            <v>15</v>
          </cell>
          <cell r="AY4404">
            <v>32.5</v>
          </cell>
          <cell r="AZ4404" t="str">
            <v>NA</v>
          </cell>
          <cell r="BA4404">
            <v>29368</v>
          </cell>
          <cell r="BB4404">
            <v>37700</v>
          </cell>
          <cell r="BC4404">
            <v>10.6</v>
          </cell>
          <cell r="BD4404">
            <v>13.62</v>
          </cell>
          <cell r="BE4404">
            <v>33</v>
          </cell>
          <cell r="BF4404">
            <v>28945</v>
          </cell>
          <cell r="BG4404" t="str">
            <v>NA</v>
          </cell>
          <cell r="BH4404" t="str">
            <v>Average</v>
          </cell>
          <cell r="BI4404" t="str">
            <v>Vertically Integrated</v>
          </cell>
          <cell r="BJ4404" t="str">
            <v>Fully Litigated</v>
          </cell>
          <cell r="BK4404" t="str">
            <v>No</v>
          </cell>
          <cell r="BL4404" t="str">
            <v>Yes</v>
          </cell>
        </row>
        <row r="4405">
          <cell r="AE4405">
            <v>417</v>
          </cell>
          <cell r="AF4405">
            <v>0</v>
          </cell>
          <cell r="AG4405">
            <v>1</v>
          </cell>
          <cell r="AH4405">
            <v>1</v>
          </cell>
          <cell r="AI4405">
            <v>1</v>
          </cell>
          <cell r="AJ4405">
            <v>0</v>
          </cell>
          <cell r="AL4405">
            <v>57</v>
          </cell>
          <cell r="AM4405">
            <v>234</v>
          </cell>
          <cell r="AO4405" t="str">
            <v>C-80-273-E-42T</v>
          </cell>
          <cell r="AP4405">
            <v>1874</v>
          </cell>
          <cell r="AQ4405" t="str">
            <v>WV</v>
          </cell>
          <cell r="AR4405" t="str">
            <v>Appalachian Power Company</v>
          </cell>
          <cell r="AS4405" t="str">
            <v>AEP</v>
          </cell>
          <cell r="AT4405" t="str">
            <v>Electric</v>
          </cell>
          <cell r="AU4405">
            <v>29410</v>
          </cell>
          <cell r="AV4405">
            <v>50900</v>
          </cell>
          <cell r="AW4405">
            <v>11.39</v>
          </cell>
          <cell r="AX4405">
            <v>15.5</v>
          </cell>
          <cell r="AY4405">
            <v>33.700000000000003</v>
          </cell>
          <cell r="AZ4405" t="str">
            <v>NA</v>
          </cell>
          <cell r="BA4405">
            <v>29714</v>
          </cell>
          <cell r="BB4405">
            <v>27000</v>
          </cell>
          <cell r="BC4405">
            <v>11.57</v>
          </cell>
          <cell r="BD4405">
            <v>16</v>
          </cell>
          <cell r="BE4405">
            <v>34.1</v>
          </cell>
          <cell r="BF4405">
            <v>29220</v>
          </cell>
          <cell r="BG4405" t="str">
            <v>NA</v>
          </cell>
          <cell r="BH4405" t="str">
            <v>Average</v>
          </cell>
          <cell r="BI4405" t="str">
            <v>Vertically Integrated</v>
          </cell>
          <cell r="BJ4405" t="str">
            <v>Fully Litigated</v>
          </cell>
          <cell r="BK4405" t="str">
            <v>No</v>
          </cell>
          <cell r="BL4405" t="str">
            <v>Yes</v>
          </cell>
        </row>
        <row r="4406">
          <cell r="AE4406">
            <v>417</v>
          </cell>
          <cell r="AF4406">
            <v>0</v>
          </cell>
          <cell r="AG4406">
            <v>1</v>
          </cell>
          <cell r="AH4406">
            <v>1</v>
          </cell>
          <cell r="AI4406">
            <v>1</v>
          </cell>
          <cell r="AJ4406">
            <v>0</v>
          </cell>
          <cell r="AL4406">
            <v>57</v>
          </cell>
          <cell r="AM4406">
            <v>234</v>
          </cell>
          <cell r="AO4406" t="str">
            <v>C-82-162-E-42T</v>
          </cell>
          <cell r="AP4406">
            <v>1875</v>
          </cell>
          <cell r="AQ4406" t="str">
            <v>WV</v>
          </cell>
          <cell r="AR4406" t="str">
            <v>Appalachian Power Company</v>
          </cell>
          <cell r="AS4406" t="str">
            <v>AEP</v>
          </cell>
          <cell r="AT4406" t="str">
            <v>Electric</v>
          </cell>
          <cell r="AU4406">
            <v>30049</v>
          </cell>
          <cell r="AV4406">
            <v>81000</v>
          </cell>
          <cell r="AW4406">
            <v>12.79</v>
          </cell>
          <cell r="AX4406">
            <v>17.5</v>
          </cell>
          <cell r="AY4406">
            <v>36</v>
          </cell>
          <cell r="AZ4406">
            <v>1067500</v>
          </cell>
          <cell r="BA4406">
            <v>30351</v>
          </cell>
          <cell r="BB4406">
            <v>24000</v>
          </cell>
          <cell r="BC4406">
            <v>11.46</v>
          </cell>
          <cell r="BD4406">
            <v>14</v>
          </cell>
          <cell r="BE4406">
            <v>36</v>
          </cell>
          <cell r="BF4406">
            <v>30589</v>
          </cell>
          <cell r="BG4406">
            <v>1048000</v>
          </cell>
          <cell r="BH4406" t="str">
            <v>Average</v>
          </cell>
          <cell r="BI4406" t="str">
            <v>Vertically Integrated</v>
          </cell>
          <cell r="BJ4406" t="str">
            <v>Fully Litigated</v>
          </cell>
          <cell r="BK4406" t="str">
            <v>No</v>
          </cell>
          <cell r="BL4406" t="str">
            <v>No</v>
          </cell>
        </row>
        <row r="4407">
          <cell r="AE4407">
            <v>417</v>
          </cell>
          <cell r="AF4407">
            <v>0</v>
          </cell>
          <cell r="AG4407">
            <v>1</v>
          </cell>
          <cell r="AH4407">
            <v>1</v>
          </cell>
          <cell r="AI4407">
            <v>1</v>
          </cell>
          <cell r="AJ4407">
            <v>0</v>
          </cell>
          <cell r="AL4407">
            <v>57</v>
          </cell>
          <cell r="AM4407">
            <v>234</v>
          </cell>
          <cell r="AO4407" t="str">
            <v>C-83-697-E-42T</v>
          </cell>
          <cell r="AP4407">
            <v>1877</v>
          </cell>
          <cell r="AQ4407" t="str">
            <v>WV</v>
          </cell>
          <cell r="AR4407" t="str">
            <v>Appalachian Power Company</v>
          </cell>
          <cell r="AS4407" t="str">
            <v>AEP</v>
          </cell>
          <cell r="AT4407" t="str">
            <v>Electric</v>
          </cell>
          <cell r="AU4407">
            <v>30655</v>
          </cell>
          <cell r="AV4407">
            <v>99700</v>
          </cell>
          <cell r="AW4407">
            <v>12.6</v>
          </cell>
          <cell r="AX4407">
            <v>17</v>
          </cell>
          <cell r="AY4407">
            <v>36</v>
          </cell>
          <cell r="AZ4407">
            <v>1088500</v>
          </cell>
          <cell r="BA4407">
            <v>30953</v>
          </cell>
          <cell r="BB4407">
            <v>37200</v>
          </cell>
          <cell r="BC4407">
            <v>11.9</v>
          </cell>
          <cell r="BD4407">
            <v>15</v>
          </cell>
          <cell r="BE4407">
            <v>36</v>
          </cell>
          <cell r="BF4407">
            <v>30681</v>
          </cell>
          <cell r="BG4407">
            <v>1025000</v>
          </cell>
          <cell r="BH4407" t="str">
            <v>Average</v>
          </cell>
          <cell r="BI4407" t="str">
            <v>Vertically Integrated</v>
          </cell>
          <cell r="BJ4407" t="str">
            <v>Settled</v>
          </cell>
          <cell r="BK4407" t="str">
            <v>No</v>
          </cell>
          <cell r="BL4407" t="str">
            <v>No</v>
          </cell>
        </row>
        <row r="4408">
          <cell r="AE4408">
            <v>417</v>
          </cell>
          <cell r="AF4408">
            <v>0</v>
          </cell>
          <cell r="AG4408">
            <v>1</v>
          </cell>
          <cell r="AH4408">
            <v>1</v>
          </cell>
          <cell r="AI4408">
            <v>1</v>
          </cell>
          <cell r="AJ4408">
            <v>0</v>
          </cell>
          <cell r="AL4408">
            <v>57</v>
          </cell>
          <cell r="AM4408">
            <v>234</v>
          </cell>
          <cell r="AO4408" t="str">
            <v>C-80-058-E-42T</v>
          </cell>
          <cell r="AP4408">
            <v>1878</v>
          </cell>
          <cell r="AQ4408" t="str">
            <v>WV</v>
          </cell>
          <cell r="AR4408" t="str">
            <v>Monongahela Power Company</v>
          </cell>
          <cell r="AS4408" t="str">
            <v>FE</v>
          </cell>
          <cell r="AT4408" t="str">
            <v>Electric</v>
          </cell>
          <cell r="AU4408">
            <v>29262</v>
          </cell>
          <cell r="AV4408">
            <v>56000</v>
          </cell>
          <cell r="AW4408">
            <v>10.85</v>
          </cell>
          <cell r="AX4408">
            <v>16.5</v>
          </cell>
          <cell r="AY4408">
            <v>34.299999999999997</v>
          </cell>
          <cell r="AZ4408" t="str">
            <v>NA</v>
          </cell>
          <cell r="BA4408">
            <v>29574</v>
          </cell>
          <cell r="BB4408">
            <v>39100</v>
          </cell>
          <cell r="BC4408">
            <v>10.31</v>
          </cell>
          <cell r="BD4408">
            <v>14.5</v>
          </cell>
          <cell r="BE4408">
            <v>34.9</v>
          </cell>
          <cell r="BF4408">
            <v>29220</v>
          </cell>
          <cell r="BG4408" t="str">
            <v>NA</v>
          </cell>
          <cell r="BH4408" t="str">
            <v>Average</v>
          </cell>
          <cell r="BI4408" t="str">
            <v>Vertically Integrated</v>
          </cell>
          <cell r="BJ4408" t="str">
            <v>Fully Litigated</v>
          </cell>
          <cell r="BK4408" t="str">
            <v>No</v>
          </cell>
          <cell r="BL4408" t="str">
            <v>Yes</v>
          </cell>
        </row>
        <row r="4409">
          <cell r="AE4409">
            <v>417</v>
          </cell>
          <cell r="AF4409">
            <v>0</v>
          </cell>
          <cell r="AG4409">
            <v>1</v>
          </cell>
          <cell r="AH4409">
            <v>1</v>
          </cell>
          <cell r="AI4409">
            <v>1</v>
          </cell>
          <cell r="AJ4409">
            <v>0</v>
          </cell>
          <cell r="AL4409">
            <v>57</v>
          </cell>
          <cell r="AM4409">
            <v>234</v>
          </cell>
          <cell r="AO4409" t="str">
            <v>C-81-044-E-42T</v>
          </cell>
          <cell r="AP4409">
            <v>1880</v>
          </cell>
          <cell r="AQ4409" t="str">
            <v>WV</v>
          </cell>
          <cell r="AR4409" t="str">
            <v>Monongahela Power Company</v>
          </cell>
          <cell r="AS4409" t="str">
            <v>FE</v>
          </cell>
          <cell r="AT4409" t="str">
            <v>Electric</v>
          </cell>
          <cell r="AU4409">
            <v>29615</v>
          </cell>
          <cell r="AV4409">
            <v>49100</v>
          </cell>
          <cell r="AW4409">
            <v>11.03</v>
          </cell>
          <cell r="AX4409">
            <v>16.5</v>
          </cell>
          <cell r="AY4409">
            <v>36.299999999999997</v>
          </cell>
          <cell r="AZ4409" t="str">
            <v>NA</v>
          </cell>
          <cell r="BA4409">
            <v>29915</v>
          </cell>
          <cell r="BB4409">
            <v>24800</v>
          </cell>
          <cell r="BC4409">
            <v>11.03</v>
          </cell>
          <cell r="BD4409">
            <v>15.35</v>
          </cell>
          <cell r="BE4409">
            <v>39</v>
          </cell>
          <cell r="BF4409">
            <v>29586</v>
          </cell>
          <cell r="BG4409" t="str">
            <v>NA</v>
          </cell>
          <cell r="BH4409" t="str">
            <v>Average</v>
          </cell>
          <cell r="BI4409" t="str">
            <v>Vertically Integrated</v>
          </cell>
          <cell r="BJ4409" t="str">
            <v>Settled</v>
          </cell>
          <cell r="BK4409" t="str">
            <v>No</v>
          </cell>
          <cell r="BL4409" t="str">
            <v>No</v>
          </cell>
        </row>
        <row r="4410">
          <cell r="AE4410">
            <v>417</v>
          </cell>
          <cell r="AF4410">
            <v>0</v>
          </cell>
          <cell r="AG4410">
            <v>1</v>
          </cell>
          <cell r="AH4410">
            <v>1</v>
          </cell>
          <cell r="AI4410">
            <v>1</v>
          </cell>
          <cell r="AJ4410">
            <v>0</v>
          </cell>
          <cell r="AL4410">
            <v>57</v>
          </cell>
          <cell r="AM4410">
            <v>234</v>
          </cell>
          <cell r="AO4410" t="str">
            <v>C-84-768-E-42T</v>
          </cell>
          <cell r="AP4410">
            <v>1882</v>
          </cell>
          <cell r="AQ4410" t="str">
            <v>WV</v>
          </cell>
          <cell r="AR4410" t="str">
            <v>Monongahela Power Company</v>
          </cell>
          <cell r="AS4410" t="str">
            <v>FE</v>
          </cell>
          <cell r="AT4410" t="str">
            <v>Electric</v>
          </cell>
          <cell r="AU4410">
            <v>31012</v>
          </cell>
          <cell r="AV4410">
            <v>42000</v>
          </cell>
          <cell r="AW4410">
            <v>11.72</v>
          </cell>
          <cell r="AX4410">
            <v>16</v>
          </cell>
          <cell r="AY4410">
            <v>41.44</v>
          </cell>
          <cell r="AZ4410">
            <v>712100</v>
          </cell>
          <cell r="BA4410">
            <v>31322</v>
          </cell>
          <cell r="BB4410">
            <v>17300</v>
          </cell>
          <cell r="BC4410">
            <v>10.86</v>
          </cell>
          <cell r="BD4410">
            <v>14</v>
          </cell>
          <cell r="BE4410">
            <v>41.01</v>
          </cell>
          <cell r="BF4410">
            <v>31685</v>
          </cell>
          <cell r="BG4410">
            <v>680000</v>
          </cell>
          <cell r="BH4410" t="str">
            <v>Average</v>
          </cell>
          <cell r="BI4410" t="str">
            <v>Vertically Integrated</v>
          </cell>
          <cell r="BJ4410" t="str">
            <v>Fully Litigated</v>
          </cell>
          <cell r="BK4410" t="str">
            <v>No</v>
          </cell>
          <cell r="BL4410" t="str">
            <v>No</v>
          </cell>
        </row>
        <row r="4411">
          <cell r="AE4411">
            <v>417</v>
          </cell>
          <cell r="AF4411">
            <v>0</v>
          </cell>
          <cell r="AG4411">
            <v>1</v>
          </cell>
          <cell r="AH4411">
            <v>1</v>
          </cell>
          <cell r="AI4411">
            <v>1</v>
          </cell>
          <cell r="AJ4411">
            <v>0</v>
          </cell>
          <cell r="AL4411">
            <v>57</v>
          </cell>
          <cell r="AM4411">
            <v>234</v>
          </cell>
          <cell r="AO4411" t="str">
            <v>C-86-524-E-SC</v>
          </cell>
          <cell r="AP4411">
            <v>1883</v>
          </cell>
          <cell r="AQ4411" t="str">
            <v>WV</v>
          </cell>
          <cell r="AR4411" t="str">
            <v>Monongahela Power Company</v>
          </cell>
          <cell r="AS4411" t="str">
            <v>FE</v>
          </cell>
          <cell r="AT4411" t="str">
            <v>Electric</v>
          </cell>
          <cell r="AU4411">
            <v>31723</v>
          </cell>
          <cell r="AV4411">
            <v>0</v>
          </cell>
          <cell r="AW4411">
            <v>10.74</v>
          </cell>
          <cell r="AX4411">
            <v>14.25</v>
          </cell>
          <cell r="AY4411">
            <v>43.41</v>
          </cell>
          <cell r="AZ4411">
            <v>681000</v>
          </cell>
          <cell r="BA4411">
            <v>32052</v>
          </cell>
          <cell r="BB4411">
            <v>-13100</v>
          </cell>
          <cell r="BC4411">
            <v>9.69</v>
          </cell>
          <cell r="BD4411">
            <v>11.5</v>
          </cell>
          <cell r="BE4411">
            <v>43.41</v>
          </cell>
          <cell r="BF4411">
            <v>31685</v>
          </cell>
          <cell r="BG4411">
            <v>672600</v>
          </cell>
          <cell r="BH4411" t="str">
            <v>Average</v>
          </cell>
          <cell r="BI4411" t="str">
            <v>Vertically Integrated</v>
          </cell>
          <cell r="BJ4411" t="str">
            <v>Fully Litigated</v>
          </cell>
          <cell r="BK4411" t="str">
            <v>No</v>
          </cell>
          <cell r="BL4411" t="str">
            <v>No</v>
          </cell>
        </row>
        <row r="4412">
          <cell r="AE4412">
            <v>417</v>
          </cell>
          <cell r="AF4412">
            <v>0</v>
          </cell>
          <cell r="AG4412">
            <v>1</v>
          </cell>
          <cell r="AH4412">
            <v>1</v>
          </cell>
          <cell r="AI4412">
            <v>1</v>
          </cell>
          <cell r="AJ4412">
            <v>0</v>
          </cell>
          <cell r="AL4412">
            <v>57</v>
          </cell>
          <cell r="AM4412">
            <v>234</v>
          </cell>
          <cell r="AO4412" t="str">
            <v>C-79-230-E-42T</v>
          </cell>
          <cell r="AP4412">
            <v>1885</v>
          </cell>
          <cell r="AQ4412" t="str">
            <v>WV</v>
          </cell>
          <cell r="AR4412" t="str">
            <v>The Potomac Edison Company</v>
          </cell>
          <cell r="AS4412" t="str">
            <v>FE</v>
          </cell>
          <cell r="AT4412" t="str">
            <v>Electric</v>
          </cell>
          <cell r="AU4412">
            <v>29035</v>
          </cell>
          <cell r="AV4412">
            <v>14800</v>
          </cell>
          <cell r="AW4412">
            <v>10.29</v>
          </cell>
          <cell r="AX4412">
            <v>15</v>
          </cell>
          <cell r="AY4412">
            <v>35.4</v>
          </cell>
          <cell r="AZ4412" t="str">
            <v>NA</v>
          </cell>
          <cell r="BA4412">
            <v>29402</v>
          </cell>
          <cell r="BB4412">
            <v>7400</v>
          </cell>
          <cell r="BC4412">
            <v>9.85</v>
          </cell>
          <cell r="BD4412">
            <v>13.4</v>
          </cell>
          <cell r="BE4412">
            <v>34</v>
          </cell>
          <cell r="BF4412">
            <v>29006</v>
          </cell>
          <cell r="BG4412" t="str">
            <v>NA</v>
          </cell>
          <cell r="BH4412" t="str">
            <v>Average</v>
          </cell>
          <cell r="BI4412" t="str">
            <v>Vertically Integrated</v>
          </cell>
          <cell r="BJ4412" t="str">
            <v>Fully Litigated</v>
          </cell>
          <cell r="BK4412" t="str">
            <v>No</v>
          </cell>
          <cell r="BL4412" t="str">
            <v>Yes</v>
          </cell>
        </row>
        <row r="4413">
          <cell r="AE4413">
            <v>417</v>
          </cell>
          <cell r="AF4413">
            <v>0</v>
          </cell>
          <cell r="AG4413">
            <v>1</v>
          </cell>
          <cell r="AH4413">
            <v>1</v>
          </cell>
          <cell r="AI4413">
            <v>1</v>
          </cell>
          <cell r="AJ4413">
            <v>0</v>
          </cell>
          <cell r="AL4413">
            <v>57</v>
          </cell>
          <cell r="AM4413">
            <v>234</v>
          </cell>
          <cell r="AO4413" t="str">
            <v>C-80-576-E-42T</v>
          </cell>
          <cell r="AP4413">
            <v>1886</v>
          </cell>
          <cell r="AQ4413" t="str">
            <v>WV</v>
          </cell>
          <cell r="AR4413" t="str">
            <v>The Potomac Edison Company</v>
          </cell>
          <cell r="AS4413" t="str">
            <v>FE</v>
          </cell>
          <cell r="AT4413" t="str">
            <v>Electric</v>
          </cell>
          <cell r="AU4413">
            <v>29585</v>
          </cell>
          <cell r="AV4413">
            <v>16600</v>
          </cell>
          <cell r="AW4413">
            <v>12.5</v>
          </cell>
          <cell r="AX4413">
            <v>18.5</v>
          </cell>
          <cell r="AY4413">
            <v>38</v>
          </cell>
          <cell r="AZ4413" t="str">
            <v>NA</v>
          </cell>
          <cell r="BA4413">
            <v>29875</v>
          </cell>
          <cell r="BB4413">
            <v>9300</v>
          </cell>
          <cell r="BC4413">
            <v>11.36</v>
          </cell>
          <cell r="BD4413">
            <v>15.5</v>
          </cell>
          <cell r="BE4413">
            <v>38.04</v>
          </cell>
          <cell r="BF4413">
            <v>29586</v>
          </cell>
          <cell r="BG4413" t="str">
            <v>NA</v>
          </cell>
          <cell r="BH4413" t="str">
            <v>Average</v>
          </cell>
          <cell r="BI4413" t="str">
            <v>Vertically Integrated</v>
          </cell>
          <cell r="BJ4413" t="str">
            <v>Fully Litigated</v>
          </cell>
          <cell r="BK4413" t="str">
            <v>No</v>
          </cell>
          <cell r="BL4413" t="str">
            <v>No</v>
          </cell>
        </row>
        <row r="4414">
          <cell r="AE4414">
            <v>417</v>
          </cell>
          <cell r="AF4414">
            <v>0</v>
          </cell>
          <cell r="AG4414">
            <v>1</v>
          </cell>
          <cell r="AH4414">
            <v>1</v>
          </cell>
          <cell r="AI4414">
            <v>1</v>
          </cell>
          <cell r="AJ4414">
            <v>0</v>
          </cell>
          <cell r="AL4414">
            <v>57</v>
          </cell>
          <cell r="AM4414">
            <v>234</v>
          </cell>
          <cell r="AO4414" t="str">
            <v>C-84-857-E-42T</v>
          </cell>
          <cell r="AP4414">
            <v>1888</v>
          </cell>
          <cell r="AQ4414" t="str">
            <v>WV</v>
          </cell>
          <cell r="AR4414" t="str">
            <v>The Potomac Edison Company</v>
          </cell>
          <cell r="AS4414" t="str">
            <v>FE</v>
          </cell>
          <cell r="AT4414" t="str">
            <v>Electric</v>
          </cell>
          <cell r="AU4414">
            <v>31022</v>
          </cell>
          <cell r="AV4414">
            <v>10500</v>
          </cell>
          <cell r="AW4414">
            <v>11.47</v>
          </cell>
          <cell r="AX4414">
            <v>16</v>
          </cell>
          <cell r="AY4414">
            <v>39.65</v>
          </cell>
          <cell r="AZ4414" t="str">
            <v>NA</v>
          </cell>
          <cell r="BA4414">
            <v>31322</v>
          </cell>
          <cell r="BB4414">
            <v>1400</v>
          </cell>
          <cell r="BC4414" t="str">
            <v>NA</v>
          </cell>
          <cell r="BD4414" t="str">
            <v>NA</v>
          </cell>
          <cell r="BE4414" t="str">
            <v>NA</v>
          </cell>
          <cell r="BF4414">
            <v>31047</v>
          </cell>
          <cell r="BG4414" t="str">
            <v>NA</v>
          </cell>
          <cell r="BH4414" t="str">
            <v>Average</v>
          </cell>
          <cell r="BI4414" t="str">
            <v>Vertically Integrated</v>
          </cell>
          <cell r="BJ4414" t="str">
            <v>Settled</v>
          </cell>
          <cell r="BK4414" t="str">
            <v>No</v>
          </cell>
          <cell r="BL4414" t="str">
            <v>No</v>
          </cell>
        </row>
        <row r="4415">
          <cell r="AE4415">
            <v>417</v>
          </cell>
          <cell r="AF4415">
            <v>0</v>
          </cell>
          <cell r="AG4415">
            <v>1</v>
          </cell>
          <cell r="AH4415">
            <v>1</v>
          </cell>
          <cell r="AI4415">
            <v>1</v>
          </cell>
          <cell r="AJ4415">
            <v>1</v>
          </cell>
          <cell r="AL4415">
            <v>57</v>
          </cell>
          <cell r="AM4415">
            <v>234</v>
          </cell>
          <cell r="AO4415" t="str">
            <v>C-79-088-G-42T</v>
          </cell>
          <cell r="AP4415">
            <v>1890</v>
          </cell>
          <cell r="AQ4415" t="str">
            <v>WV</v>
          </cell>
          <cell r="AR4415" t="str">
            <v>Mountaineer Gas Company</v>
          </cell>
          <cell r="AS4415" t="str">
            <v>UGI</v>
          </cell>
          <cell r="AT4415" t="str">
            <v>Natural Gas</v>
          </cell>
          <cell r="AU4415">
            <v>28935</v>
          </cell>
          <cell r="AV4415">
            <v>13600</v>
          </cell>
          <cell r="AW4415">
            <v>10.85</v>
          </cell>
          <cell r="AX4415">
            <v>14.5</v>
          </cell>
          <cell r="AY4415">
            <v>46.9</v>
          </cell>
          <cell r="AZ4415" t="str">
            <v>NA</v>
          </cell>
          <cell r="BA4415">
            <v>29419</v>
          </cell>
          <cell r="BB4415">
            <v>9400</v>
          </cell>
          <cell r="BC4415">
            <v>9</v>
          </cell>
          <cell r="BD4415">
            <v>12.9</v>
          </cell>
          <cell r="BE4415">
            <v>42</v>
          </cell>
          <cell r="BF4415">
            <v>28855</v>
          </cell>
          <cell r="BG4415" t="str">
            <v>NA</v>
          </cell>
          <cell r="BH4415" t="str">
            <v>Average</v>
          </cell>
          <cell r="BI4415" t="str">
            <v>Distribution</v>
          </cell>
          <cell r="BJ4415" t="str">
            <v>Fully Litigated</v>
          </cell>
          <cell r="BK4415" t="str">
            <v>No</v>
          </cell>
          <cell r="BL4415" t="str">
            <v>Yes</v>
          </cell>
        </row>
        <row r="4416">
          <cell r="AE4416">
            <v>417</v>
          </cell>
          <cell r="AF4416">
            <v>0</v>
          </cell>
          <cell r="AG4416">
            <v>1</v>
          </cell>
          <cell r="AH4416">
            <v>1</v>
          </cell>
          <cell r="AI4416">
            <v>1</v>
          </cell>
          <cell r="AJ4416">
            <v>1</v>
          </cell>
          <cell r="AL4416">
            <v>57</v>
          </cell>
          <cell r="AM4416">
            <v>234</v>
          </cell>
          <cell r="AO4416" t="str">
            <v>C-80-392-G-42T</v>
          </cell>
          <cell r="AP4416">
            <v>1892</v>
          </cell>
          <cell r="AQ4416" t="str">
            <v>WV</v>
          </cell>
          <cell r="AR4416" t="str">
            <v>Mountaineer Gas Company</v>
          </cell>
          <cell r="AS4416" t="str">
            <v>UGI</v>
          </cell>
          <cell r="AT4416" t="str">
            <v>Natural Gas</v>
          </cell>
          <cell r="AU4416">
            <v>29452</v>
          </cell>
          <cell r="AV4416">
            <v>12100</v>
          </cell>
          <cell r="AW4416">
            <v>11.03</v>
          </cell>
          <cell r="AX4416">
            <v>14.5</v>
          </cell>
          <cell r="AY4416">
            <v>46.53</v>
          </cell>
          <cell r="AZ4416" t="str">
            <v>NA</v>
          </cell>
          <cell r="BA4416">
            <v>29733</v>
          </cell>
          <cell r="BB4416">
            <v>9100</v>
          </cell>
          <cell r="BC4416">
            <v>10.9</v>
          </cell>
          <cell r="BD4416" t="str">
            <v>NA</v>
          </cell>
          <cell r="BE4416" t="str">
            <v>NA</v>
          </cell>
          <cell r="BF4416">
            <v>29220</v>
          </cell>
          <cell r="BG4416" t="str">
            <v>NA</v>
          </cell>
          <cell r="BI4416" t="str">
            <v>Distribution</v>
          </cell>
          <cell r="BJ4416" t="str">
            <v>Fully Litigated</v>
          </cell>
          <cell r="BK4416" t="str">
            <v>No</v>
          </cell>
          <cell r="BL4416" t="str">
            <v>No</v>
          </cell>
        </row>
        <row r="4417">
          <cell r="AE4417">
            <v>417</v>
          </cell>
          <cell r="AF4417">
            <v>0</v>
          </cell>
          <cell r="AG4417">
            <v>1</v>
          </cell>
          <cell r="AH4417">
            <v>1</v>
          </cell>
          <cell r="AI4417">
            <v>1</v>
          </cell>
          <cell r="AJ4417">
            <v>1</v>
          </cell>
          <cell r="AL4417">
            <v>57</v>
          </cell>
          <cell r="AM4417">
            <v>234</v>
          </cell>
          <cell r="AO4417" t="str">
            <v>C-81-340-G-42T</v>
          </cell>
          <cell r="AP4417">
            <v>1893</v>
          </cell>
          <cell r="AQ4417" t="str">
            <v>WV</v>
          </cell>
          <cell r="AR4417" t="str">
            <v>Mountaineer Gas Company</v>
          </cell>
          <cell r="AS4417" t="str">
            <v>UGI</v>
          </cell>
          <cell r="AT4417" t="str">
            <v>Natural Gas</v>
          </cell>
          <cell r="AU4417">
            <v>29794</v>
          </cell>
          <cell r="AV4417">
            <v>12900</v>
          </cell>
          <cell r="AW4417">
            <v>12.1</v>
          </cell>
          <cell r="AX4417">
            <v>16</v>
          </cell>
          <cell r="AY4417">
            <v>47.89</v>
          </cell>
          <cell r="AZ4417" t="str">
            <v>NA</v>
          </cell>
          <cell r="BA4417">
            <v>30104</v>
          </cell>
          <cell r="BB4417">
            <v>7600</v>
          </cell>
          <cell r="BC4417">
            <v>11.55</v>
          </cell>
          <cell r="BD4417">
            <v>14.5</v>
          </cell>
          <cell r="BE4417" t="str">
            <v>NA</v>
          </cell>
          <cell r="BF4417">
            <v>29586</v>
          </cell>
          <cell r="BG4417" t="str">
            <v>NA</v>
          </cell>
          <cell r="BH4417" t="str">
            <v>Average</v>
          </cell>
          <cell r="BI4417" t="str">
            <v>Distribution</v>
          </cell>
          <cell r="BJ4417" t="str">
            <v>Fully Litigated</v>
          </cell>
          <cell r="BK4417" t="str">
            <v>No</v>
          </cell>
          <cell r="BL4417" t="str">
            <v>No</v>
          </cell>
        </row>
        <row r="4418">
          <cell r="AE4418">
            <v>417</v>
          </cell>
          <cell r="AF4418">
            <v>0</v>
          </cell>
          <cell r="AG4418">
            <v>1</v>
          </cell>
          <cell r="AH4418">
            <v>1</v>
          </cell>
          <cell r="AI4418">
            <v>1</v>
          </cell>
          <cell r="AJ4418">
            <v>1</v>
          </cell>
          <cell r="AL4418">
            <v>57</v>
          </cell>
          <cell r="AM4418">
            <v>234</v>
          </cell>
          <cell r="AO4418" t="str">
            <v>C-82-380-G-42T</v>
          </cell>
          <cell r="AP4418">
            <v>1894</v>
          </cell>
          <cell r="AQ4418" t="str">
            <v>WV</v>
          </cell>
          <cell r="AR4418" t="str">
            <v>Mountaineer Gas Company</v>
          </cell>
          <cell r="AS4418" t="str">
            <v>UGI</v>
          </cell>
          <cell r="AT4418" t="str">
            <v>Natural Gas</v>
          </cell>
          <cell r="AU4418">
            <v>30162</v>
          </cell>
          <cell r="AV4418">
            <v>21100</v>
          </cell>
          <cell r="AW4418">
            <v>14.6</v>
          </cell>
          <cell r="AX4418">
            <v>19</v>
          </cell>
          <cell r="AY4418">
            <v>48.67</v>
          </cell>
          <cell r="AZ4418" t="str">
            <v>NA</v>
          </cell>
          <cell r="BA4418">
            <v>30474</v>
          </cell>
          <cell r="BB4418">
            <v>8400</v>
          </cell>
          <cell r="BC4418">
            <v>11.58</v>
          </cell>
          <cell r="BD4418">
            <v>14.5</v>
          </cell>
          <cell r="BE4418">
            <v>44.18</v>
          </cell>
          <cell r="BF4418">
            <v>30316</v>
          </cell>
          <cell r="BG4418" t="str">
            <v>NA</v>
          </cell>
          <cell r="BH4418" t="str">
            <v>Average</v>
          </cell>
          <cell r="BI4418" t="str">
            <v>Distribution</v>
          </cell>
          <cell r="BJ4418" t="str">
            <v>Fully Litigated</v>
          </cell>
          <cell r="BK4418" t="str">
            <v>No</v>
          </cell>
          <cell r="BL4418" t="str">
            <v>No</v>
          </cell>
        </row>
        <row r="4419">
          <cell r="AE4419">
            <v>417</v>
          </cell>
          <cell r="AF4419">
            <v>0</v>
          </cell>
          <cell r="AG4419">
            <v>1</v>
          </cell>
          <cell r="AH4419">
            <v>1</v>
          </cell>
          <cell r="AI4419">
            <v>1</v>
          </cell>
          <cell r="AJ4419">
            <v>1</v>
          </cell>
          <cell r="AL4419">
            <v>57</v>
          </cell>
          <cell r="AM4419">
            <v>234</v>
          </cell>
          <cell r="AO4419" t="str">
            <v>C-86-604-G-42T</v>
          </cell>
          <cell r="AP4419">
            <v>1896</v>
          </cell>
          <cell r="AQ4419" t="str">
            <v>WV</v>
          </cell>
          <cell r="AR4419" t="str">
            <v>Mountaineer Gas Company</v>
          </cell>
          <cell r="AS4419" t="str">
            <v>UGI</v>
          </cell>
          <cell r="AT4419" t="str">
            <v>Natural Gas</v>
          </cell>
          <cell r="AU4419">
            <v>31708</v>
          </cell>
          <cell r="AV4419">
            <v>11300</v>
          </cell>
          <cell r="AW4419">
            <v>11.73</v>
          </cell>
          <cell r="AX4419">
            <v>13.5</v>
          </cell>
          <cell r="AY4419">
            <v>54.4</v>
          </cell>
          <cell r="AZ4419" t="str">
            <v>NA</v>
          </cell>
          <cell r="BA4419">
            <v>32014</v>
          </cell>
          <cell r="BB4419">
            <v>1200</v>
          </cell>
          <cell r="BC4419">
            <v>9.86</v>
          </cell>
          <cell r="BD4419">
            <v>11.4</v>
          </cell>
          <cell r="BE4419">
            <v>49</v>
          </cell>
          <cell r="BF4419">
            <v>31593</v>
          </cell>
          <cell r="BG4419" t="str">
            <v>NA</v>
          </cell>
          <cell r="BH4419" t="str">
            <v>Average</v>
          </cell>
          <cell r="BI4419" t="str">
            <v>Distribution</v>
          </cell>
          <cell r="BJ4419" t="str">
            <v>Settled</v>
          </cell>
          <cell r="BK4419" t="str">
            <v>No</v>
          </cell>
          <cell r="BL4419" t="str">
            <v>No</v>
          </cell>
        </row>
        <row r="4420">
          <cell r="AE4420">
            <v>417</v>
          </cell>
          <cell r="AF4420">
            <v>0</v>
          </cell>
          <cell r="AG4420">
            <v>1</v>
          </cell>
          <cell r="AH4420">
            <v>1</v>
          </cell>
          <cell r="AI4420">
            <v>1</v>
          </cell>
          <cell r="AJ4420">
            <v>1</v>
          </cell>
          <cell r="AL4420">
            <v>57</v>
          </cell>
          <cell r="AM4420">
            <v>234</v>
          </cell>
          <cell r="AO4420" t="str">
            <v>C-80-003-G-42T</v>
          </cell>
          <cell r="AP4420">
            <v>1897</v>
          </cell>
          <cell r="AQ4420" t="str">
            <v>WV</v>
          </cell>
          <cell r="AR4420" t="str">
            <v>Hope Gas, Inc.</v>
          </cell>
          <cell r="AT4420" t="str">
            <v>Natural Gas</v>
          </cell>
          <cell r="AU4420">
            <v>29222</v>
          </cell>
          <cell r="AV4420">
            <v>11500</v>
          </cell>
          <cell r="AW4420">
            <v>12.03</v>
          </cell>
          <cell r="AX4420">
            <v>15</v>
          </cell>
          <cell r="AY4420">
            <v>56.2</v>
          </cell>
          <cell r="AZ4420" t="str">
            <v>NA</v>
          </cell>
          <cell r="BA4420">
            <v>29522</v>
          </cell>
          <cell r="BB4420">
            <v>8400</v>
          </cell>
          <cell r="BC4420">
            <v>10.7</v>
          </cell>
          <cell r="BD4420">
            <v>13</v>
          </cell>
          <cell r="BE4420">
            <v>52</v>
          </cell>
          <cell r="BF4420">
            <v>29220</v>
          </cell>
          <cell r="BG4420" t="str">
            <v>NA</v>
          </cell>
          <cell r="BH4420" t="str">
            <v>Average</v>
          </cell>
          <cell r="BI4420" t="str">
            <v>Distribution</v>
          </cell>
          <cell r="BJ4420" t="str">
            <v>Fully Litigated</v>
          </cell>
          <cell r="BK4420" t="str">
            <v>No</v>
          </cell>
          <cell r="BL4420" t="str">
            <v>No</v>
          </cell>
        </row>
        <row r="4421">
          <cell r="AE4421">
            <v>417</v>
          </cell>
          <cell r="AF4421">
            <v>0</v>
          </cell>
          <cell r="AG4421">
            <v>1</v>
          </cell>
          <cell r="AH4421">
            <v>1</v>
          </cell>
          <cell r="AI4421">
            <v>1</v>
          </cell>
          <cell r="AJ4421">
            <v>1</v>
          </cell>
          <cell r="AL4421">
            <v>57</v>
          </cell>
          <cell r="AM4421">
            <v>234</v>
          </cell>
          <cell r="AO4421" t="str">
            <v>C-81-021-G-42T</v>
          </cell>
          <cell r="AP4421">
            <v>1898</v>
          </cell>
          <cell r="AQ4421" t="str">
            <v>WV</v>
          </cell>
          <cell r="AR4421" t="str">
            <v>Hope Gas, Inc.</v>
          </cell>
          <cell r="AT4421" t="str">
            <v>Natural Gas</v>
          </cell>
          <cell r="AU4421">
            <v>29602</v>
          </cell>
          <cell r="AV4421">
            <v>16400</v>
          </cell>
          <cell r="AW4421">
            <v>13.35</v>
          </cell>
          <cell r="AX4421">
            <v>17</v>
          </cell>
          <cell r="AY4421">
            <v>54.8</v>
          </cell>
          <cell r="AZ4421" t="str">
            <v>NA</v>
          </cell>
          <cell r="BA4421">
            <v>29902</v>
          </cell>
          <cell r="BB4421">
            <v>10100</v>
          </cell>
          <cell r="BC4421">
            <v>12.19</v>
          </cell>
          <cell r="BD4421">
            <v>15</v>
          </cell>
          <cell r="BE4421">
            <v>54.8</v>
          </cell>
          <cell r="BF4421">
            <v>29586</v>
          </cell>
          <cell r="BG4421" t="str">
            <v>NA</v>
          </cell>
          <cell r="BH4421" t="str">
            <v>Average</v>
          </cell>
          <cell r="BI4421" t="str">
            <v>Distribution</v>
          </cell>
          <cell r="BJ4421" t="str">
            <v>Settled</v>
          </cell>
          <cell r="BK4421" t="str">
            <v>No</v>
          </cell>
          <cell r="BL4421" t="str">
            <v>No</v>
          </cell>
        </row>
        <row r="4422">
          <cell r="AE4422">
            <v>417</v>
          </cell>
          <cell r="AF4422">
            <v>0</v>
          </cell>
          <cell r="AG4422">
            <v>1</v>
          </cell>
          <cell r="AH4422">
            <v>1</v>
          </cell>
          <cell r="AI4422">
            <v>1</v>
          </cell>
          <cell r="AJ4422">
            <v>1</v>
          </cell>
          <cell r="AL4422">
            <v>57</v>
          </cell>
          <cell r="AM4422">
            <v>234</v>
          </cell>
          <cell r="AO4422" t="str">
            <v>C-82-158-G-42T</v>
          </cell>
          <cell r="AP4422">
            <v>1899</v>
          </cell>
          <cell r="AQ4422" t="str">
            <v>WV</v>
          </cell>
          <cell r="AR4422" t="str">
            <v>Hope Gas, Inc.</v>
          </cell>
          <cell r="AT4422" t="str">
            <v>Natural Gas</v>
          </cell>
          <cell r="AU4422">
            <v>30047</v>
          </cell>
          <cell r="AV4422">
            <v>21300</v>
          </cell>
          <cell r="AW4422">
            <v>14.35</v>
          </cell>
          <cell r="AX4422">
            <v>18</v>
          </cell>
          <cell r="AY4422">
            <v>56.5</v>
          </cell>
          <cell r="AZ4422" t="str">
            <v>NA</v>
          </cell>
          <cell r="BA4422">
            <v>30347</v>
          </cell>
          <cell r="BB4422">
            <v>4900</v>
          </cell>
          <cell r="BC4422">
            <v>12.65</v>
          </cell>
          <cell r="BD4422">
            <v>15</v>
          </cell>
          <cell r="BE4422">
            <v>56.5</v>
          </cell>
          <cell r="BF4422">
            <v>29951</v>
          </cell>
          <cell r="BG4422" t="str">
            <v>NA</v>
          </cell>
          <cell r="BH4422" t="str">
            <v>Year-end</v>
          </cell>
          <cell r="BI4422" t="str">
            <v>Distribution</v>
          </cell>
          <cell r="BJ4422" t="str">
            <v>Settled</v>
          </cell>
          <cell r="BK4422" t="str">
            <v>No</v>
          </cell>
          <cell r="BL4422" t="str">
            <v>No</v>
          </cell>
        </row>
        <row r="4423">
          <cell r="AE4423">
            <v>417</v>
          </cell>
          <cell r="AF4423">
            <v>0</v>
          </cell>
          <cell r="AG4423">
            <v>1</v>
          </cell>
          <cell r="AH4423">
            <v>1</v>
          </cell>
          <cell r="AI4423">
            <v>1</v>
          </cell>
          <cell r="AJ4423">
            <v>1</v>
          </cell>
          <cell r="AL4423">
            <v>57</v>
          </cell>
          <cell r="AM4423">
            <v>234</v>
          </cell>
          <cell r="AO4423" t="str">
            <v>C-84-738-G-42T</v>
          </cell>
          <cell r="AP4423">
            <v>1901</v>
          </cell>
          <cell r="AQ4423" t="str">
            <v>WV</v>
          </cell>
          <cell r="AR4423" t="str">
            <v>Hope Gas, Inc.</v>
          </cell>
          <cell r="AT4423" t="str">
            <v>Natural Gas</v>
          </cell>
          <cell r="AU4423">
            <v>30991</v>
          </cell>
          <cell r="AV4423">
            <v>9700</v>
          </cell>
          <cell r="AW4423">
            <v>13.26</v>
          </cell>
          <cell r="AX4423">
            <v>15.5</v>
          </cell>
          <cell r="AY4423">
            <v>63.7</v>
          </cell>
          <cell r="AZ4423" t="str">
            <v>NA</v>
          </cell>
          <cell r="BA4423">
            <v>31289</v>
          </cell>
          <cell r="BB4423">
            <v>4500</v>
          </cell>
          <cell r="BC4423">
            <v>12.36</v>
          </cell>
          <cell r="BD4423">
            <v>14.38</v>
          </cell>
          <cell r="BE4423">
            <v>60</v>
          </cell>
          <cell r="BF4423">
            <v>31047</v>
          </cell>
          <cell r="BG4423" t="str">
            <v>NA</v>
          </cell>
          <cell r="BH4423" t="str">
            <v>Average</v>
          </cell>
          <cell r="BI4423" t="str">
            <v>Distribution</v>
          </cell>
          <cell r="BJ4423" t="str">
            <v>Settled</v>
          </cell>
          <cell r="BK4423" t="str">
            <v>No</v>
          </cell>
          <cell r="BL4423" t="str">
            <v>No</v>
          </cell>
        </row>
        <row r="4424">
          <cell r="AE4424">
            <v>417</v>
          </cell>
          <cell r="AF4424">
            <v>0</v>
          </cell>
          <cell r="AG4424">
            <v>1</v>
          </cell>
          <cell r="AH4424">
            <v>1</v>
          </cell>
          <cell r="AI4424">
            <v>1</v>
          </cell>
          <cell r="AJ4424">
            <v>0</v>
          </cell>
          <cell r="AL4424">
            <v>57</v>
          </cell>
          <cell r="AM4424">
            <v>235</v>
          </cell>
          <cell r="AO4424" t="str">
            <v>C-82-334-E-42T</v>
          </cell>
          <cell r="AP4424">
            <v>2078</v>
          </cell>
          <cell r="AQ4424" t="str">
            <v>WV</v>
          </cell>
          <cell r="AR4424" t="str">
            <v>Wheeling Power Company</v>
          </cell>
          <cell r="AS4424" t="str">
            <v>AEP</v>
          </cell>
          <cell r="AT4424" t="str">
            <v>Electric</v>
          </cell>
          <cell r="AU4424">
            <v>30175</v>
          </cell>
          <cell r="AV4424">
            <v>5900</v>
          </cell>
          <cell r="AW4424">
            <v>16.05</v>
          </cell>
          <cell r="AX4424">
            <v>17.5</v>
          </cell>
          <cell r="AY4424">
            <v>41.69</v>
          </cell>
          <cell r="AZ4424" t="str">
            <v>NA</v>
          </cell>
          <cell r="BA4424">
            <v>30445</v>
          </cell>
          <cell r="BB4424">
            <v>500</v>
          </cell>
          <cell r="BC4424">
            <v>13.2</v>
          </cell>
          <cell r="BD4424" t="str">
            <v>NA</v>
          </cell>
          <cell r="BE4424" t="str">
            <v>NA</v>
          </cell>
          <cell r="BF4424">
            <v>30589</v>
          </cell>
          <cell r="BG4424" t="str">
            <v>NA</v>
          </cell>
          <cell r="BH4424" t="str">
            <v>Average</v>
          </cell>
          <cell r="BI4424" t="str">
            <v>Vertically Integrated</v>
          </cell>
          <cell r="BJ4424" t="str">
            <v>Settled</v>
          </cell>
          <cell r="BK4424" t="str">
            <v>No</v>
          </cell>
          <cell r="BL4424" t="str">
            <v>No</v>
          </cell>
        </row>
        <row r="4425">
          <cell r="AE4425">
            <v>417</v>
          </cell>
          <cell r="AF4425">
            <v>0</v>
          </cell>
          <cell r="AG4425">
            <v>1</v>
          </cell>
          <cell r="AH4425">
            <v>1</v>
          </cell>
          <cell r="AI4425">
            <v>1</v>
          </cell>
          <cell r="AJ4425">
            <v>1</v>
          </cell>
          <cell r="AL4425">
            <v>57</v>
          </cell>
          <cell r="AM4425">
            <v>235</v>
          </cell>
          <cell r="AO4425" t="str">
            <v>C-11-1627-G-42T</v>
          </cell>
          <cell r="AP4425">
            <v>2236</v>
          </cell>
          <cell r="AQ4425" t="str">
            <v>WV</v>
          </cell>
          <cell r="AR4425" t="str">
            <v>Mountaineer Gas Company</v>
          </cell>
          <cell r="AS4425" t="str">
            <v>UGI</v>
          </cell>
          <cell r="AT4425" t="str">
            <v>Natural Gas</v>
          </cell>
          <cell r="AU4425">
            <v>40851</v>
          </cell>
          <cell r="AV4425">
            <v>10527.552</v>
          </cell>
          <cell r="AW4425">
            <v>9.59</v>
          </cell>
          <cell r="AX4425">
            <v>11.25</v>
          </cell>
          <cell r="AY4425">
            <v>44.72</v>
          </cell>
          <cell r="AZ4425">
            <v>180991</v>
          </cell>
          <cell r="BA4425">
            <v>41213</v>
          </cell>
          <cell r="BB4425">
            <v>6787</v>
          </cell>
          <cell r="BC4425">
            <v>8.94</v>
          </cell>
          <cell r="BD4425">
            <v>9.9</v>
          </cell>
          <cell r="BE4425">
            <v>48.03</v>
          </cell>
          <cell r="BF4425">
            <v>40816</v>
          </cell>
          <cell r="BG4425">
            <v>165334</v>
          </cell>
          <cell r="BH4425" t="str">
            <v>Average</v>
          </cell>
          <cell r="BI4425" t="str">
            <v>Distribution</v>
          </cell>
          <cell r="BJ4425" t="str">
            <v>Fully Litigated</v>
          </cell>
          <cell r="BK4425" t="str">
            <v>No</v>
          </cell>
          <cell r="BL4425" t="str">
            <v>No</v>
          </cell>
        </row>
        <row r="4426">
          <cell r="AE4426">
            <v>417</v>
          </cell>
          <cell r="AF4426">
            <v>0</v>
          </cell>
          <cell r="AG4426">
            <v>1</v>
          </cell>
          <cell r="AH4426">
            <v>1</v>
          </cell>
          <cell r="AI4426">
            <v>1</v>
          </cell>
          <cell r="AJ4426">
            <v>0</v>
          </cell>
          <cell r="AL4426">
            <v>57</v>
          </cell>
          <cell r="AM4426">
            <v>235</v>
          </cell>
          <cell r="AO4426" t="str">
            <v>C-12-1571-E-PC (Rider)</v>
          </cell>
          <cell r="AP4426">
            <v>2551</v>
          </cell>
          <cell r="AQ4426" t="str">
            <v>WV</v>
          </cell>
          <cell r="AR4426" t="str">
            <v>Monongahela Power Company</v>
          </cell>
          <cell r="AS4426" t="str">
            <v>FE</v>
          </cell>
          <cell r="AT4426" t="str">
            <v>Electric</v>
          </cell>
          <cell r="AU4426">
            <v>41229</v>
          </cell>
          <cell r="AV4426">
            <v>192907.948</v>
          </cell>
          <cell r="AW4426">
            <v>7.51</v>
          </cell>
          <cell r="AX4426">
            <v>10.5</v>
          </cell>
          <cell r="AY4426">
            <v>45</v>
          </cell>
          <cell r="AZ4426">
            <v>1115794.085</v>
          </cell>
          <cell r="BA4426">
            <v>41554</v>
          </cell>
          <cell r="BB4426">
            <v>113444.21</v>
          </cell>
          <cell r="BC4426">
            <v>7.28</v>
          </cell>
          <cell r="BD4426">
            <v>10</v>
          </cell>
          <cell r="BE4426">
            <v>45</v>
          </cell>
          <cell r="BG4426">
            <v>795851.33299999998</v>
          </cell>
          <cell r="BI4426" t="str">
            <v>Limited-Issue Rider</v>
          </cell>
          <cell r="BJ4426" t="str">
            <v>Settled</v>
          </cell>
          <cell r="BK4426" t="str">
            <v>No</v>
          </cell>
          <cell r="BL4426" t="str">
            <v>No</v>
          </cell>
        </row>
        <row r="4427">
          <cell r="AE4427">
            <v>417</v>
          </cell>
          <cell r="AF4427">
            <v>0</v>
          </cell>
          <cell r="AG4427">
            <v>1</v>
          </cell>
          <cell r="AH4427">
            <v>1</v>
          </cell>
          <cell r="AI4427">
            <v>1</v>
          </cell>
          <cell r="AJ4427">
            <v>0</v>
          </cell>
          <cell r="AL4427">
            <v>57</v>
          </cell>
          <cell r="AM4427">
            <v>235</v>
          </cell>
          <cell r="AO4427" t="str">
            <v>C-14-0702-E-42T</v>
          </cell>
          <cell r="AP4427">
            <v>2645</v>
          </cell>
          <cell r="AQ4427" t="str">
            <v>WV</v>
          </cell>
          <cell r="AR4427" t="str">
            <v>Monongahela Power Company</v>
          </cell>
          <cell r="AS4427" t="str">
            <v>FE</v>
          </cell>
          <cell r="AT4427" t="str">
            <v>Electric</v>
          </cell>
          <cell r="AU4427">
            <v>41759</v>
          </cell>
          <cell r="AV4427">
            <v>212565.12600000002</v>
          </cell>
          <cell r="AW4427">
            <v>7.87</v>
          </cell>
          <cell r="AX4427">
            <v>11</v>
          </cell>
          <cell r="AY4427">
            <v>46.47</v>
          </cell>
          <cell r="AZ4427">
            <v>2511856.1060000001</v>
          </cell>
          <cell r="BA4427">
            <v>42039</v>
          </cell>
          <cell r="BB4427">
            <v>124300</v>
          </cell>
          <cell r="BC4427" t="str">
            <v>NA</v>
          </cell>
          <cell r="BD4427" t="str">
            <v>NA</v>
          </cell>
          <cell r="BE4427" t="str">
            <v>NA</v>
          </cell>
          <cell r="BF4427">
            <v>41639</v>
          </cell>
          <cell r="BG4427" t="str">
            <v>NA</v>
          </cell>
          <cell r="BI4427" t="str">
            <v>Vertically Integrated</v>
          </cell>
          <cell r="BJ4427" t="str">
            <v>Settled</v>
          </cell>
          <cell r="BK4427" t="str">
            <v>No</v>
          </cell>
          <cell r="BL4427" t="str">
            <v>No</v>
          </cell>
        </row>
        <row r="4428">
          <cell r="AE4428">
            <v>417</v>
          </cell>
          <cell r="AF4428">
            <v>0</v>
          </cell>
          <cell r="AG4428">
            <v>1</v>
          </cell>
          <cell r="AH4428">
            <v>1</v>
          </cell>
          <cell r="AI4428">
            <v>1</v>
          </cell>
          <cell r="AJ4428">
            <v>0</v>
          </cell>
          <cell r="AL4428">
            <v>57</v>
          </cell>
          <cell r="AM4428">
            <v>235</v>
          </cell>
          <cell r="AO4428" t="str">
            <v>C-14-1152-E-42T</v>
          </cell>
          <cell r="AP4428">
            <v>2700</v>
          </cell>
          <cell r="AQ4428" t="str">
            <v>WV</v>
          </cell>
          <cell r="AR4428" t="str">
            <v>Appalachian Power Company</v>
          </cell>
          <cell r="AS4428" t="str">
            <v>AEP</v>
          </cell>
          <cell r="AT4428" t="str">
            <v>Electric</v>
          </cell>
          <cell r="AU4428">
            <v>41820</v>
          </cell>
          <cell r="AV4428">
            <v>226109.49799999999</v>
          </cell>
          <cell r="AW4428">
            <v>7.79</v>
          </cell>
          <cell r="AX4428">
            <v>10.62</v>
          </cell>
          <cell r="AY4428">
            <v>47.16</v>
          </cell>
          <cell r="AZ4428">
            <v>3992889.4950000001</v>
          </cell>
          <cell r="BA4428">
            <v>42150</v>
          </cell>
          <cell r="BB4428">
            <v>123457.711</v>
          </cell>
          <cell r="BC4428">
            <v>7.38</v>
          </cell>
          <cell r="BD4428">
            <v>9.75</v>
          </cell>
          <cell r="BE4428">
            <v>47.16</v>
          </cell>
          <cell r="BF4428">
            <v>41639</v>
          </cell>
          <cell r="BG4428">
            <v>3700116.8990000002</v>
          </cell>
          <cell r="BH4428" t="str">
            <v>Average</v>
          </cell>
          <cell r="BI4428" t="str">
            <v>Vertically Integrated</v>
          </cell>
          <cell r="BJ4428" t="str">
            <v>Fully Litigated</v>
          </cell>
          <cell r="BK4428" t="str">
            <v>No</v>
          </cell>
          <cell r="BL4428" t="str">
            <v>No</v>
          </cell>
        </row>
        <row r="4429">
          <cell r="AE4429">
            <v>417</v>
          </cell>
          <cell r="AF4429">
            <v>0</v>
          </cell>
          <cell r="AG4429">
            <v>1</v>
          </cell>
          <cell r="AH4429">
            <v>1</v>
          </cell>
          <cell r="AI4429">
            <v>1</v>
          </cell>
          <cell r="AJ4429">
            <v>1</v>
          </cell>
          <cell r="AL4429">
            <v>57</v>
          </cell>
          <cell r="AM4429">
            <v>235</v>
          </cell>
          <cell r="AO4429" t="str">
            <v>C-15-0003-G-42T</v>
          </cell>
          <cell r="AP4429">
            <v>2797</v>
          </cell>
          <cell r="AQ4429" t="str">
            <v>WV</v>
          </cell>
          <cell r="AR4429" t="str">
            <v>Mountaineer Gas Company</v>
          </cell>
          <cell r="AS4429" t="str">
            <v>UGI</v>
          </cell>
          <cell r="AT4429" t="str">
            <v>Natural Gas</v>
          </cell>
          <cell r="AU4429">
            <v>42009</v>
          </cell>
          <cell r="AV4429">
            <v>12168.393</v>
          </cell>
          <cell r="AW4429">
            <v>8.6199999999999992</v>
          </cell>
          <cell r="AX4429">
            <v>10.38</v>
          </cell>
          <cell r="AY4429">
            <v>49.83</v>
          </cell>
          <cell r="AZ4429">
            <v>204781.71</v>
          </cell>
          <cell r="BA4429">
            <v>42290</v>
          </cell>
          <cell r="BB4429">
            <v>7700</v>
          </cell>
          <cell r="BC4429">
            <v>7.96</v>
          </cell>
          <cell r="BD4429">
            <v>9.75</v>
          </cell>
          <cell r="BE4429">
            <v>45.5</v>
          </cell>
          <cell r="BF4429">
            <v>41912</v>
          </cell>
          <cell r="BG4429">
            <v>202255.53400000001</v>
          </cell>
          <cell r="BH4429" t="str">
            <v>Average</v>
          </cell>
          <cell r="BI4429" t="str">
            <v>Distribution</v>
          </cell>
          <cell r="BJ4429" t="str">
            <v>Settled</v>
          </cell>
          <cell r="BK4429" t="str">
            <v>No</v>
          </cell>
          <cell r="BL4429" t="str">
            <v>No</v>
          </cell>
        </row>
        <row r="4430">
          <cell r="AE4430">
            <v>417</v>
          </cell>
          <cell r="AF4430">
            <v>0</v>
          </cell>
          <cell r="AG4430">
            <v>1</v>
          </cell>
          <cell r="AH4430">
            <v>1</v>
          </cell>
          <cell r="AI4430">
            <v>1</v>
          </cell>
          <cell r="AJ4430">
            <v>0</v>
          </cell>
          <cell r="AL4430">
            <v>57</v>
          </cell>
          <cell r="AM4430">
            <v>235</v>
          </cell>
          <cell r="AO4430" t="str">
            <v>C-16-0239-E-ENEC</v>
          </cell>
          <cell r="AP4430">
            <v>2909</v>
          </cell>
          <cell r="AQ4430" t="str">
            <v>WV</v>
          </cell>
          <cell r="AR4430" t="str">
            <v>Appalachian Power Company</v>
          </cell>
          <cell r="AS4430" t="str">
            <v>AEP</v>
          </cell>
          <cell r="AT4430" t="str">
            <v>Electric</v>
          </cell>
          <cell r="AU4430">
            <v>42430</v>
          </cell>
          <cell r="AV4430">
            <v>108267.489</v>
          </cell>
          <cell r="AW4430" t="str">
            <v>NA</v>
          </cell>
          <cell r="AX4430" t="str">
            <v>NA</v>
          </cell>
          <cell r="AY4430" t="str">
            <v>NA</v>
          </cell>
          <cell r="AZ4430">
            <v>210934.842</v>
          </cell>
          <cell r="BA4430">
            <v>42551</v>
          </cell>
          <cell r="BB4430">
            <v>55060</v>
          </cell>
          <cell r="BC4430" t="str">
            <v>NA</v>
          </cell>
          <cell r="BD4430" t="str">
            <v>NA</v>
          </cell>
          <cell r="BE4430" t="str">
            <v>NA</v>
          </cell>
          <cell r="BG4430" t="str">
            <v>NA</v>
          </cell>
          <cell r="BI4430" t="str">
            <v>Limited-Issue Rider</v>
          </cell>
          <cell r="BJ4430" t="str">
            <v>Settled</v>
          </cell>
          <cell r="BK4430" t="str">
            <v>No</v>
          </cell>
          <cell r="BL4430" t="str">
            <v>No</v>
          </cell>
        </row>
        <row r="4431">
          <cell r="AE4431">
            <v>417</v>
          </cell>
          <cell r="AF4431">
            <v>0</v>
          </cell>
          <cell r="AG4431">
            <v>1</v>
          </cell>
          <cell r="AH4431">
            <v>1</v>
          </cell>
          <cell r="AI4431">
            <v>1</v>
          </cell>
          <cell r="AJ4431">
            <v>0</v>
          </cell>
          <cell r="AL4431">
            <v>57</v>
          </cell>
          <cell r="AM4431">
            <v>235</v>
          </cell>
          <cell r="AO4431" t="str">
            <v>C-16-1121-E-ENEC</v>
          </cell>
          <cell r="AP4431">
            <v>3051</v>
          </cell>
          <cell r="AQ4431" t="str">
            <v>WV</v>
          </cell>
          <cell r="AR4431" t="str">
            <v>Monongahela Power Company</v>
          </cell>
          <cell r="AS4431" t="str">
            <v>FE</v>
          </cell>
          <cell r="AT4431" t="str">
            <v>Electric</v>
          </cell>
          <cell r="AU4431">
            <v>42598</v>
          </cell>
          <cell r="AV4431">
            <v>64946.842000000004</v>
          </cell>
          <cell r="AW4431" t="str">
            <v>NA</v>
          </cell>
          <cell r="AX4431" t="str">
            <v>NA</v>
          </cell>
          <cell r="AY4431" t="str">
            <v>NA</v>
          </cell>
          <cell r="AZ4431" t="str">
            <v>NA</v>
          </cell>
          <cell r="BA4431">
            <v>42713</v>
          </cell>
          <cell r="BB4431">
            <v>25000</v>
          </cell>
          <cell r="BC4431" t="str">
            <v>NA</v>
          </cell>
          <cell r="BD4431" t="str">
            <v>NA</v>
          </cell>
          <cell r="BE4431" t="str">
            <v>NA</v>
          </cell>
          <cell r="BF4431">
            <v>42551</v>
          </cell>
          <cell r="BG4431" t="str">
            <v>NA</v>
          </cell>
          <cell r="BI4431" t="str">
            <v>Limited-Issue Rider</v>
          </cell>
          <cell r="BJ4431" t="str">
            <v>Settled</v>
          </cell>
          <cell r="BK4431" t="str">
            <v>No</v>
          </cell>
          <cell r="BL4431" t="str">
            <v>No</v>
          </cell>
        </row>
        <row r="4432">
          <cell r="AE4432">
            <v>417</v>
          </cell>
          <cell r="AF4432">
            <v>1</v>
          </cell>
          <cell r="AG4432">
            <v>1</v>
          </cell>
          <cell r="AH4432">
            <v>1</v>
          </cell>
          <cell r="AI4432">
            <v>1</v>
          </cell>
          <cell r="AJ4432">
            <v>0</v>
          </cell>
          <cell r="AL4432">
            <v>57</v>
          </cell>
          <cell r="AM4432">
            <v>235</v>
          </cell>
          <cell r="AO4432" t="str">
            <v>C-18-0646-E-42T</v>
          </cell>
          <cell r="AP4432">
            <v>3312</v>
          </cell>
          <cell r="AQ4432" t="str">
            <v>WV</v>
          </cell>
          <cell r="AR4432" t="str">
            <v>Appalachian Power Company</v>
          </cell>
          <cell r="AS4432" t="str">
            <v>AEP</v>
          </cell>
          <cell r="AT4432" t="str">
            <v>Electric</v>
          </cell>
          <cell r="AU4432">
            <v>43229</v>
          </cell>
          <cell r="AV4432">
            <v>95277.620999999999</v>
          </cell>
          <cell r="AW4432">
            <v>7.52</v>
          </cell>
          <cell r="AX4432">
            <v>10.220000000000001</v>
          </cell>
          <cell r="AY4432">
            <v>50.16</v>
          </cell>
          <cell r="AZ4432">
            <v>4124371.3400000003</v>
          </cell>
          <cell r="BA4432">
            <v>43523</v>
          </cell>
          <cell r="BB4432">
            <v>44191.622000000003</v>
          </cell>
          <cell r="BC4432">
            <v>7.28</v>
          </cell>
          <cell r="BD4432">
            <v>9.75</v>
          </cell>
          <cell r="BE4432">
            <v>50.16</v>
          </cell>
          <cell r="BF4432">
            <v>43100</v>
          </cell>
          <cell r="BG4432">
            <v>4004980.89</v>
          </cell>
          <cell r="BH4432" t="str">
            <v>Average</v>
          </cell>
          <cell r="BI4432" t="str">
            <v>Vertically Integrated</v>
          </cell>
          <cell r="BJ4432" t="str">
            <v>Settled</v>
          </cell>
          <cell r="BK4432" t="str">
            <v>No</v>
          </cell>
          <cell r="BL4432" t="str">
            <v>No</v>
          </cell>
        </row>
        <row r="4433">
          <cell r="AE4433">
            <v>417</v>
          </cell>
          <cell r="AF4433">
            <v>0</v>
          </cell>
          <cell r="AG4433">
            <v>1</v>
          </cell>
          <cell r="AH4433">
            <v>1</v>
          </cell>
          <cell r="AI4433">
            <v>1</v>
          </cell>
          <cell r="AJ4433">
            <v>0</v>
          </cell>
          <cell r="AL4433">
            <v>57</v>
          </cell>
          <cell r="AM4433">
            <v>235</v>
          </cell>
          <cell r="AO4433" t="str">
            <v>18-0503-E-ENEC</v>
          </cell>
          <cell r="AP4433">
            <v>3355</v>
          </cell>
          <cell r="AQ4433" t="str">
            <v>WV</v>
          </cell>
          <cell r="AR4433" t="str">
            <v>Appalachian Power Company</v>
          </cell>
          <cell r="AS4433" t="str">
            <v>AEP</v>
          </cell>
          <cell r="AT4433" t="str">
            <v>Electric</v>
          </cell>
          <cell r="AU4433">
            <v>43207</v>
          </cell>
          <cell r="AV4433">
            <v>94576.665000000008</v>
          </cell>
          <cell r="AW4433" t="str">
            <v>NA</v>
          </cell>
          <cell r="AX4433" t="str">
            <v>NA</v>
          </cell>
          <cell r="AY4433" t="str">
            <v>NA</v>
          </cell>
          <cell r="AZ4433" t="str">
            <v>NA</v>
          </cell>
          <cell r="BA4433">
            <v>43343</v>
          </cell>
          <cell r="BB4433">
            <v>91605.451000000001</v>
          </cell>
          <cell r="BC4433" t="str">
            <v>NA</v>
          </cell>
          <cell r="BD4433" t="str">
            <v>NA</v>
          </cell>
          <cell r="BE4433" t="str">
            <v>NA</v>
          </cell>
          <cell r="BF4433">
            <v>43100</v>
          </cell>
          <cell r="BG4433" t="str">
            <v>NA</v>
          </cell>
          <cell r="BI4433" t="str">
            <v>Limited-Issue Rider</v>
          </cell>
          <cell r="BJ4433" t="str">
            <v>Settled</v>
          </cell>
          <cell r="BK4433" t="str">
            <v>No</v>
          </cell>
          <cell r="BL4433" t="str">
            <v>No</v>
          </cell>
        </row>
        <row r="4434">
          <cell r="AE4434">
            <v>417</v>
          </cell>
          <cell r="AF4434">
            <v>1</v>
          </cell>
          <cell r="AG4434">
            <v>1</v>
          </cell>
          <cell r="AH4434">
            <v>1</v>
          </cell>
          <cell r="AI4434">
            <v>1</v>
          </cell>
          <cell r="AJ4434">
            <v>0</v>
          </cell>
          <cell r="AL4434">
            <v>57</v>
          </cell>
          <cell r="AM4434">
            <v>235</v>
          </cell>
          <cell r="AO4434" t="str">
            <v>C-18-1231-E-ENEC</v>
          </cell>
          <cell r="AP4434">
            <v>3408</v>
          </cell>
          <cell r="AQ4434" t="str">
            <v>WV</v>
          </cell>
          <cell r="AR4434" t="str">
            <v>Monongahela Power Company</v>
          </cell>
          <cell r="AS4434" t="str">
            <v>FE</v>
          </cell>
          <cell r="AT4434" t="str">
            <v>Electric</v>
          </cell>
          <cell r="AU4434">
            <v>43343</v>
          </cell>
          <cell r="AV4434">
            <v>-100938.162</v>
          </cell>
          <cell r="AW4434" t="str">
            <v>NA</v>
          </cell>
          <cell r="AX4434" t="str">
            <v>NA</v>
          </cell>
          <cell r="AY4434" t="str">
            <v>NA</v>
          </cell>
          <cell r="AZ4434" t="str">
            <v>NA</v>
          </cell>
          <cell r="BA4434">
            <v>43467</v>
          </cell>
          <cell r="BB4434">
            <v>-100938.162</v>
          </cell>
          <cell r="BC4434" t="str">
            <v>NA</v>
          </cell>
          <cell r="BD4434" t="str">
            <v>NA</v>
          </cell>
          <cell r="BE4434" t="str">
            <v>NA</v>
          </cell>
          <cell r="BF4434">
            <v>43281</v>
          </cell>
          <cell r="BG4434" t="str">
            <v>NA</v>
          </cell>
          <cell r="BI4434" t="str">
            <v>Limited-Issue Rider</v>
          </cell>
          <cell r="BJ4434" t="str">
            <v>Settled</v>
          </cell>
          <cell r="BK4434" t="str">
            <v>No</v>
          </cell>
          <cell r="BL4434" t="str">
            <v>No</v>
          </cell>
        </row>
        <row r="4435">
          <cell r="AE4435">
            <v>418</v>
          </cell>
          <cell r="AF4435">
            <v>1</v>
          </cell>
          <cell r="AG4435">
            <v>1</v>
          </cell>
          <cell r="AH4435">
            <v>1</v>
          </cell>
          <cell r="AI4435">
            <v>1</v>
          </cell>
          <cell r="AJ4435">
            <v>1</v>
          </cell>
          <cell r="AL4435">
            <v>57</v>
          </cell>
          <cell r="AM4435">
            <v>235</v>
          </cell>
          <cell r="AO4435" t="str">
            <v>C-19-0316-G-42T</v>
          </cell>
          <cell r="AP4435">
            <v>3452</v>
          </cell>
          <cell r="AQ4435" t="str">
            <v>WV</v>
          </cell>
          <cell r="AR4435" t="str">
            <v>Mountaineer Gas Company</v>
          </cell>
          <cell r="AS4435" t="str">
            <v>UGI</v>
          </cell>
          <cell r="AT4435" t="str">
            <v>Natural Gas</v>
          </cell>
          <cell r="AU4435">
            <v>43530</v>
          </cell>
          <cell r="AV4435">
            <v>19342.187000000002</v>
          </cell>
          <cell r="AW4435">
            <v>7.9</v>
          </cell>
          <cell r="AX4435">
            <v>10.7</v>
          </cell>
          <cell r="AY4435">
            <v>53.72</v>
          </cell>
          <cell r="AZ4435">
            <v>258906.247</v>
          </cell>
          <cell r="BA4435">
            <v>43825</v>
          </cell>
          <cell r="BB4435">
            <v>12420</v>
          </cell>
          <cell r="BC4435">
            <v>7.24</v>
          </cell>
          <cell r="BD4435">
            <v>9.75</v>
          </cell>
          <cell r="BE4435" t="str">
            <v>NA</v>
          </cell>
          <cell r="BF4435">
            <v>43465</v>
          </cell>
          <cell r="BG4435">
            <v>258200</v>
          </cell>
          <cell r="BH4435" t="str">
            <v>Average</v>
          </cell>
          <cell r="BI4435" t="str">
            <v>Distribution</v>
          </cell>
          <cell r="BJ4435" t="str">
            <v>Settled</v>
          </cell>
          <cell r="BK4435" t="str">
            <v>No</v>
          </cell>
          <cell r="BL4435" t="str">
            <v>No</v>
          </cell>
        </row>
        <row r="4436">
          <cell r="AE4436">
            <v>418</v>
          </cell>
          <cell r="AF4436">
            <v>1</v>
          </cell>
          <cell r="AG4436">
            <v>1</v>
          </cell>
          <cell r="AH4436">
            <v>1</v>
          </cell>
          <cell r="AI4436">
            <v>1</v>
          </cell>
          <cell r="AJ4436">
            <v>0</v>
          </cell>
          <cell r="AL4436">
            <v>57</v>
          </cell>
          <cell r="AM4436">
            <v>235</v>
          </cell>
          <cell r="AO4436" t="str">
            <v>C-20-0262-E-ENEC</v>
          </cell>
          <cell r="AP4436">
            <v>3621</v>
          </cell>
          <cell r="AQ4436" t="str">
            <v>WV</v>
          </cell>
          <cell r="AR4436" t="str">
            <v>Appalachian Power Company</v>
          </cell>
          <cell r="AS4436" t="str">
            <v>AEP</v>
          </cell>
          <cell r="AT4436" t="str">
            <v>Electric</v>
          </cell>
          <cell r="AU4436">
            <v>43889</v>
          </cell>
          <cell r="AV4436">
            <v>82000</v>
          </cell>
          <cell r="AW4436" t="str">
            <v>NA</v>
          </cell>
          <cell r="AX4436" t="str">
            <v>NA</v>
          </cell>
          <cell r="AY4436" t="str">
            <v>NA</v>
          </cell>
          <cell r="AZ4436" t="str">
            <v>NA</v>
          </cell>
          <cell r="BA4436">
            <v>44008</v>
          </cell>
          <cell r="BB4436">
            <v>50100</v>
          </cell>
          <cell r="BC4436" t="str">
            <v>NA</v>
          </cell>
          <cell r="BD4436" t="str">
            <v>NA</v>
          </cell>
          <cell r="BE4436" t="str">
            <v>NA</v>
          </cell>
          <cell r="BF4436">
            <v>43830</v>
          </cell>
          <cell r="BG4436" t="str">
            <v>NA</v>
          </cell>
          <cell r="BI4436" t="str">
            <v>Limited-Issue Rider</v>
          </cell>
          <cell r="BJ4436" t="str">
            <v>Settled</v>
          </cell>
          <cell r="BK4436" t="str">
            <v>No</v>
          </cell>
          <cell r="BL4436" t="str">
            <v>No</v>
          </cell>
        </row>
        <row r="4437">
          <cell r="AE4437">
            <v>419</v>
          </cell>
          <cell r="AF4437">
            <v>1</v>
          </cell>
          <cell r="AG4437">
            <v>1</v>
          </cell>
          <cell r="AH4437">
            <v>1</v>
          </cell>
          <cell r="AI4437">
            <v>1</v>
          </cell>
          <cell r="AJ4437">
            <v>1</v>
          </cell>
          <cell r="AL4437">
            <v>57</v>
          </cell>
          <cell r="AM4437">
            <v>235</v>
          </cell>
          <cell r="AO4437" t="str">
            <v>C-20-0575-G-390P (IREP)</v>
          </cell>
          <cell r="AP4437">
            <v>3688</v>
          </cell>
          <cell r="AQ4437" t="str">
            <v>WV</v>
          </cell>
          <cell r="AR4437" t="str">
            <v>Mountaineer Gas Company</v>
          </cell>
          <cell r="AS4437" t="str">
            <v>UGI</v>
          </cell>
          <cell r="AT4437" t="str">
            <v>Natural Gas</v>
          </cell>
          <cell r="AU4437">
            <v>44046</v>
          </cell>
          <cell r="AV4437">
            <v>10777.707</v>
          </cell>
          <cell r="AW4437">
            <v>6.93</v>
          </cell>
          <cell r="AX4437" t="str">
            <v>NA</v>
          </cell>
          <cell r="AY4437">
            <v>50.6</v>
          </cell>
          <cell r="AZ4437">
            <v>87506.782000000007</v>
          </cell>
          <cell r="BA4437">
            <v>44186</v>
          </cell>
          <cell r="BB4437">
            <v>10755.072</v>
          </cell>
          <cell r="BC4437">
            <v>6.93</v>
          </cell>
          <cell r="BD4437" t="str">
            <v>NA</v>
          </cell>
          <cell r="BE4437">
            <v>50.6</v>
          </cell>
          <cell r="BF4437">
            <v>44561</v>
          </cell>
          <cell r="BG4437">
            <v>87506.782000000007</v>
          </cell>
          <cell r="BH4437" t="str">
            <v>Average</v>
          </cell>
          <cell r="BI4437" t="str">
            <v>Limited-Issue Rider</v>
          </cell>
          <cell r="BJ4437" t="str">
            <v>Settled</v>
          </cell>
          <cell r="BK4437" t="str">
            <v>No</v>
          </cell>
          <cell r="BL4437" t="str">
            <v>No</v>
          </cell>
        </row>
        <row r="4438">
          <cell r="AE4438">
            <v>420</v>
          </cell>
          <cell r="AF4438">
            <v>1</v>
          </cell>
          <cell r="AG4438">
            <v>1</v>
          </cell>
          <cell r="AH4438">
            <v>1</v>
          </cell>
          <cell r="AI4438">
            <v>1</v>
          </cell>
          <cell r="AJ4438">
            <v>1</v>
          </cell>
          <cell r="AL4438">
            <v>57</v>
          </cell>
          <cell r="AM4438">
            <v>235</v>
          </cell>
          <cell r="AO4438" t="str">
            <v>C-20-0746-G-42T</v>
          </cell>
          <cell r="AP4438">
            <v>3706</v>
          </cell>
          <cell r="AQ4438" t="str">
            <v>WV</v>
          </cell>
          <cell r="AR4438" t="str">
            <v>Hope Gas, Inc.</v>
          </cell>
          <cell r="AT4438" t="str">
            <v>Natural Gas</v>
          </cell>
          <cell r="AU4438">
            <v>44104</v>
          </cell>
          <cell r="AV4438">
            <v>28213.319</v>
          </cell>
          <cell r="AW4438">
            <v>6.91</v>
          </cell>
          <cell r="AX4438">
            <v>10.25</v>
          </cell>
          <cell r="AY4438">
            <v>49.05</v>
          </cell>
          <cell r="AZ4438">
            <v>244827.179</v>
          </cell>
          <cell r="BA4438">
            <v>44404</v>
          </cell>
          <cell r="BB4438">
            <v>13113.003000000001</v>
          </cell>
          <cell r="BC4438">
            <v>5.98</v>
          </cell>
          <cell r="BD4438">
            <v>9.5399999999999991</v>
          </cell>
          <cell r="BE4438">
            <v>47.45</v>
          </cell>
          <cell r="BF4438">
            <v>43830</v>
          </cell>
          <cell r="BG4438">
            <v>208569.78200000001</v>
          </cell>
          <cell r="BH4438" t="str">
            <v>Average</v>
          </cell>
          <cell r="BI4438" t="str">
            <v>Distribution</v>
          </cell>
          <cell r="BJ4438" t="str">
            <v>Fully Litigated</v>
          </cell>
          <cell r="BK4438" t="str">
            <v>No</v>
          </cell>
          <cell r="BL4438" t="str">
            <v>No</v>
          </cell>
        </row>
        <row r="4439">
          <cell r="AE4439">
            <v>420</v>
          </cell>
          <cell r="AF4439">
            <v>1</v>
          </cell>
          <cell r="AG4439">
            <v>1</v>
          </cell>
          <cell r="AH4439">
            <v>1</v>
          </cell>
          <cell r="AI4439">
            <v>1</v>
          </cell>
          <cell r="AJ4439">
            <v>0</v>
          </cell>
          <cell r="AL4439">
            <v>57</v>
          </cell>
          <cell r="AM4439">
            <v>235</v>
          </cell>
          <cell r="AO4439" t="str">
            <v>C-20-0665-E-ENEC</v>
          </cell>
          <cell r="AP4439">
            <v>3737</v>
          </cell>
          <cell r="AQ4439" t="str">
            <v>WV</v>
          </cell>
          <cell r="AR4439" t="str">
            <v>Monongahela Power Company</v>
          </cell>
          <cell r="AS4439" t="str">
            <v>FE</v>
          </cell>
          <cell r="AT4439" t="str">
            <v>Electric</v>
          </cell>
          <cell r="AU4439">
            <v>44071</v>
          </cell>
          <cell r="AV4439">
            <v>-54986.75</v>
          </cell>
          <cell r="AW4439" t="str">
            <v>NA</v>
          </cell>
          <cell r="AX4439" t="str">
            <v>NA</v>
          </cell>
          <cell r="AY4439" t="str">
            <v>NA</v>
          </cell>
          <cell r="AZ4439" t="str">
            <v>NA</v>
          </cell>
          <cell r="BA4439">
            <v>44181</v>
          </cell>
          <cell r="BB4439">
            <v>-50079.404000000002</v>
          </cell>
          <cell r="BC4439" t="str">
            <v>NA</v>
          </cell>
          <cell r="BD4439" t="str">
            <v>NA</v>
          </cell>
          <cell r="BE4439" t="str">
            <v>NA</v>
          </cell>
          <cell r="BF4439">
            <v>44012</v>
          </cell>
          <cell r="BG4439" t="str">
            <v>NA</v>
          </cell>
          <cell r="BI4439" t="str">
            <v>Limited-Issue Rider</v>
          </cell>
          <cell r="BJ4439" t="str">
            <v>Settled</v>
          </cell>
          <cell r="BK4439" t="str">
            <v>No</v>
          </cell>
          <cell r="BL4439" t="str">
            <v>No</v>
          </cell>
        </row>
        <row r="4440">
          <cell r="AE4440">
            <v>420</v>
          </cell>
          <cell r="AF4440">
            <v>1</v>
          </cell>
          <cell r="AG4440">
            <v>1</v>
          </cell>
          <cell r="AH4440">
            <v>1</v>
          </cell>
          <cell r="AI4440">
            <v>1</v>
          </cell>
          <cell r="AJ4440">
            <v>0</v>
          </cell>
          <cell r="AL4440">
            <v>57</v>
          </cell>
          <cell r="AM4440">
            <v>235</v>
          </cell>
          <cell r="AO4440" t="str">
            <v>C-19-0785-E-ENEC</v>
          </cell>
          <cell r="AP4440">
            <v>3738</v>
          </cell>
          <cell r="AQ4440" t="str">
            <v>WV</v>
          </cell>
          <cell r="AR4440" t="str">
            <v>Monongahela Power Company</v>
          </cell>
          <cell r="AS4440" t="str">
            <v>FE</v>
          </cell>
          <cell r="AT4440" t="str">
            <v>Electric</v>
          </cell>
          <cell r="AU4440">
            <v>43698</v>
          </cell>
          <cell r="AV4440">
            <v>-6117.6509999999998</v>
          </cell>
          <cell r="AW4440" t="str">
            <v>NA</v>
          </cell>
          <cell r="AX4440" t="str">
            <v>NA</v>
          </cell>
          <cell r="AY4440" t="str">
            <v>NA</v>
          </cell>
          <cell r="AZ4440" t="str">
            <v>NA</v>
          </cell>
          <cell r="BA4440">
            <v>43819</v>
          </cell>
          <cell r="BB4440">
            <v>0</v>
          </cell>
          <cell r="BC4440" t="str">
            <v>NA</v>
          </cell>
          <cell r="BD4440" t="str">
            <v>NA</v>
          </cell>
          <cell r="BE4440" t="str">
            <v>NA</v>
          </cell>
          <cell r="BF4440">
            <v>43646</v>
          </cell>
          <cell r="BG4440" t="str">
            <v>NA</v>
          </cell>
          <cell r="BI4440" t="str">
            <v>Limited-Issue Rider</v>
          </cell>
          <cell r="BJ4440" t="str">
            <v>Settled</v>
          </cell>
          <cell r="BK4440" t="str">
            <v>No</v>
          </cell>
          <cell r="BL4440" t="str">
            <v>No</v>
          </cell>
        </row>
        <row r="4441">
          <cell r="AE4441">
            <v>420</v>
          </cell>
          <cell r="AF4441">
            <v>1</v>
          </cell>
          <cell r="AG4441">
            <v>1</v>
          </cell>
          <cell r="AH4441">
            <v>1</v>
          </cell>
          <cell r="AI4441">
            <v>1</v>
          </cell>
          <cell r="AJ4441">
            <v>0</v>
          </cell>
          <cell r="AL4441">
            <v>57</v>
          </cell>
          <cell r="AM4441">
            <v>235</v>
          </cell>
          <cell r="AO4441" t="str">
            <v>C-21-0339-E-ENEC</v>
          </cell>
          <cell r="AP4441">
            <v>3882</v>
          </cell>
          <cell r="AQ4441" t="str">
            <v>WV</v>
          </cell>
          <cell r="AR4441" t="str">
            <v>Appalachian Power Company</v>
          </cell>
          <cell r="AS4441" t="str">
            <v>AEP</v>
          </cell>
          <cell r="AT4441" t="str">
            <v>Electric</v>
          </cell>
          <cell r="AU4441">
            <v>44302</v>
          </cell>
          <cell r="AV4441">
            <v>73000</v>
          </cell>
          <cell r="AW4441" t="str">
            <v>NA</v>
          </cell>
          <cell r="AX4441" t="str">
            <v>NA</v>
          </cell>
          <cell r="AY4441" t="str">
            <v>NA</v>
          </cell>
          <cell r="AZ4441" t="str">
            <v>NA</v>
          </cell>
          <cell r="BA4441">
            <v>44441</v>
          </cell>
          <cell r="BB4441">
            <v>6000</v>
          </cell>
          <cell r="BC4441" t="str">
            <v>NA</v>
          </cell>
          <cell r="BD4441" t="str">
            <v>NA</v>
          </cell>
          <cell r="BE4441" t="str">
            <v>NA</v>
          </cell>
          <cell r="BF4441">
            <v>44255</v>
          </cell>
          <cell r="BG4441" t="str">
            <v>NA</v>
          </cell>
          <cell r="BI4441" t="str">
            <v>Limited-Issue Rider</v>
          </cell>
          <cell r="BJ4441" t="str">
            <v>Fully Litigated</v>
          </cell>
          <cell r="BK4441" t="str">
            <v>No</v>
          </cell>
          <cell r="BL4441" t="str">
            <v>No</v>
          </cell>
        </row>
        <row r="4442">
          <cell r="AE4442">
            <v>421</v>
          </cell>
          <cell r="AF4442">
            <v>1</v>
          </cell>
          <cell r="AG4442">
            <v>1</v>
          </cell>
          <cell r="AH4442">
            <v>1</v>
          </cell>
          <cell r="AI4442">
            <v>1</v>
          </cell>
          <cell r="AJ4442">
            <v>1</v>
          </cell>
          <cell r="AL4442">
            <v>57</v>
          </cell>
          <cell r="AM4442">
            <v>235</v>
          </cell>
          <cell r="AO4442" t="str">
            <v>C-21-0593-G-390P</v>
          </cell>
          <cell r="AP4442">
            <v>3884</v>
          </cell>
          <cell r="AQ4442" t="str">
            <v>WV</v>
          </cell>
          <cell r="AR4442" t="str">
            <v>Mountaineer Gas Company</v>
          </cell>
          <cell r="AS4442" t="str">
            <v>UGI</v>
          </cell>
          <cell r="AT4442" t="str">
            <v>Natural Gas</v>
          </cell>
          <cell r="AU4442">
            <v>44407</v>
          </cell>
          <cell r="AV4442">
            <v>5767.1130000000003</v>
          </cell>
          <cell r="AW4442">
            <v>6.85</v>
          </cell>
          <cell r="AX4442" t="str">
            <v>NA</v>
          </cell>
          <cell r="AY4442">
            <v>52.9</v>
          </cell>
          <cell r="AZ4442">
            <v>132747.89600000001</v>
          </cell>
          <cell r="BA4442">
            <v>44546</v>
          </cell>
          <cell r="BB4442">
            <v>5504.1790000000001</v>
          </cell>
          <cell r="BC4442">
            <v>6.85</v>
          </cell>
          <cell r="BD4442" t="str">
            <v>NA</v>
          </cell>
          <cell r="BE4442">
            <v>52.9</v>
          </cell>
          <cell r="BF4442">
            <v>44926</v>
          </cell>
          <cell r="BG4442">
            <v>132850.35</v>
          </cell>
          <cell r="BH4442" t="str">
            <v>Average</v>
          </cell>
          <cell r="BI4442" t="str">
            <v>Limited-Issue Rider</v>
          </cell>
          <cell r="BJ4442" t="str">
            <v>Settled</v>
          </cell>
          <cell r="BK4442" t="str">
            <v>No</v>
          </cell>
          <cell r="BL4442" t="str">
            <v>No</v>
          </cell>
        </row>
        <row r="4443">
          <cell r="AE4443">
            <v>421</v>
          </cell>
          <cell r="AF4443">
            <v>1</v>
          </cell>
          <cell r="AG4443">
            <v>1</v>
          </cell>
          <cell r="AH4443">
            <v>1</v>
          </cell>
          <cell r="AI4443">
            <v>1</v>
          </cell>
          <cell r="AJ4443">
            <v>0</v>
          </cell>
          <cell r="AL4443">
            <v>57</v>
          </cell>
          <cell r="AM4443">
            <v>235</v>
          </cell>
          <cell r="AO4443" t="str">
            <v>C-21-0658-E-ENEC</v>
          </cell>
          <cell r="AP4443">
            <v>3922</v>
          </cell>
          <cell r="AQ4443" t="str">
            <v>WV</v>
          </cell>
          <cell r="AR4443" t="str">
            <v>Monongahela Power Company</v>
          </cell>
          <cell r="AS4443" t="str">
            <v>FE</v>
          </cell>
          <cell r="AT4443" t="str">
            <v>Electric</v>
          </cell>
          <cell r="AU4443">
            <v>44435</v>
          </cell>
          <cell r="AV4443">
            <v>19571.689000000002</v>
          </cell>
          <cell r="AW4443" t="str">
            <v>NA</v>
          </cell>
          <cell r="AX4443" t="str">
            <v>NA</v>
          </cell>
          <cell r="AY4443" t="str">
            <v>NA</v>
          </cell>
          <cell r="AZ4443" t="str">
            <v>NA</v>
          </cell>
          <cell r="BA4443">
            <v>44559</v>
          </cell>
          <cell r="BB4443">
            <v>19571.689000000002</v>
          </cell>
          <cell r="BC4443" t="str">
            <v>NA</v>
          </cell>
          <cell r="BD4443" t="str">
            <v>NA</v>
          </cell>
          <cell r="BE4443" t="str">
            <v>NA</v>
          </cell>
          <cell r="BF4443">
            <v>44377</v>
          </cell>
          <cell r="BG4443" t="str">
            <v>NA</v>
          </cell>
          <cell r="BI4443" t="str">
            <v>Limited-Issue Rider</v>
          </cell>
          <cell r="BJ4443" t="str">
            <v>Fully Litigated</v>
          </cell>
          <cell r="BK4443" t="str">
            <v>No</v>
          </cell>
          <cell r="BL4443" t="str">
            <v>No</v>
          </cell>
        </row>
        <row r="4444">
          <cell r="AE4444">
            <v>422</v>
          </cell>
          <cell r="AF4444">
            <v>1</v>
          </cell>
          <cell r="AG4444">
            <v>1</v>
          </cell>
          <cell r="AH4444">
            <v>1</v>
          </cell>
          <cell r="AI4444">
            <v>1</v>
          </cell>
          <cell r="AJ4444">
            <v>1</v>
          </cell>
          <cell r="AL4444">
            <v>57</v>
          </cell>
          <cell r="AM4444">
            <v>235</v>
          </cell>
          <cell r="AO4444" t="str">
            <v>D-21-0416-G-390P</v>
          </cell>
          <cell r="AP4444">
            <v>3961</v>
          </cell>
          <cell r="AQ4444" t="str">
            <v>WV</v>
          </cell>
          <cell r="AR4444" t="str">
            <v>Hope Gas, Inc.</v>
          </cell>
          <cell r="AT4444" t="str">
            <v>Natural Gas</v>
          </cell>
          <cell r="AU4444">
            <v>44343</v>
          </cell>
          <cell r="AV4444">
            <v>8677.9840000000004</v>
          </cell>
          <cell r="AW4444">
            <v>6.76</v>
          </cell>
          <cell r="AX4444" t="str">
            <v>NA</v>
          </cell>
          <cell r="AY4444" t="str">
            <v>NA</v>
          </cell>
          <cell r="AZ4444">
            <v>83514.101999999999</v>
          </cell>
          <cell r="BA4444">
            <v>44489</v>
          </cell>
          <cell r="BB4444">
            <v>9210.8179999999993</v>
          </cell>
          <cell r="BC4444" t="str">
            <v>NA</v>
          </cell>
          <cell r="BD4444" t="str">
            <v>NA</v>
          </cell>
          <cell r="BE4444" t="str">
            <v>NA</v>
          </cell>
          <cell r="BF4444">
            <v>44926</v>
          </cell>
          <cell r="BG4444" t="str">
            <v>NA</v>
          </cell>
          <cell r="BI4444" t="str">
            <v>Limited-Issue Rider</v>
          </cell>
          <cell r="BJ4444" t="str">
            <v>Settled</v>
          </cell>
          <cell r="BK4444" t="str">
            <v>No</v>
          </cell>
          <cell r="BL4444" t="str">
            <v>No</v>
          </cell>
        </row>
        <row r="4445">
          <cell r="AE4445">
            <v>422</v>
          </cell>
          <cell r="AF4445">
            <v>1</v>
          </cell>
          <cell r="AG4445">
            <v>1</v>
          </cell>
          <cell r="AH4445">
            <v>1</v>
          </cell>
          <cell r="AI4445">
            <v>1</v>
          </cell>
          <cell r="AJ4445">
            <v>0</v>
          </cell>
          <cell r="AL4445">
            <v>57</v>
          </cell>
          <cell r="AM4445">
            <v>235</v>
          </cell>
          <cell r="AO4445" t="str">
            <v>C-22-0304-E-P</v>
          </cell>
          <cell r="AP4445">
            <v>3967</v>
          </cell>
          <cell r="AQ4445" t="str">
            <v>WV</v>
          </cell>
          <cell r="AR4445" t="str">
            <v>Appalachian Power Company</v>
          </cell>
          <cell r="AS4445" t="str">
            <v>AEP</v>
          </cell>
          <cell r="AT4445" t="str">
            <v>Electric</v>
          </cell>
          <cell r="AU4445">
            <v>44635</v>
          </cell>
          <cell r="AV4445">
            <v>12316.315000000001</v>
          </cell>
          <cell r="AW4445">
            <v>6.81</v>
          </cell>
          <cell r="AX4445" t="str">
            <v>NA</v>
          </cell>
          <cell r="AY4445" t="str">
            <v>NA</v>
          </cell>
          <cell r="AZ4445">
            <v>355599.32900000003</v>
          </cell>
          <cell r="BA4445">
            <v>44774</v>
          </cell>
          <cell r="BB4445">
            <v>12316.315000000001</v>
          </cell>
          <cell r="BC4445" t="str">
            <v>NA</v>
          </cell>
          <cell r="BD4445" t="str">
            <v>NA</v>
          </cell>
          <cell r="BE4445" t="str">
            <v>NA</v>
          </cell>
          <cell r="BF4445">
            <v>44469</v>
          </cell>
          <cell r="BG4445" t="str">
            <v>NA</v>
          </cell>
          <cell r="BI4445" t="str">
            <v>Limited-Issue Rider</v>
          </cell>
          <cell r="BJ4445" t="str">
            <v>Settled</v>
          </cell>
          <cell r="BK4445" t="str">
            <v>No</v>
          </cell>
          <cell r="BL4445" t="str">
            <v>No</v>
          </cell>
        </row>
        <row r="4446">
          <cell r="AE4446">
            <v>422</v>
          </cell>
          <cell r="AF4446">
            <v>1</v>
          </cell>
          <cell r="AG4446">
            <v>1</v>
          </cell>
          <cell r="AH4446">
            <v>1</v>
          </cell>
          <cell r="AI4446">
            <v>1</v>
          </cell>
          <cell r="AJ4446">
            <v>0</v>
          </cell>
          <cell r="AL4446">
            <v>57</v>
          </cell>
          <cell r="AM4446">
            <v>235</v>
          </cell>
          <cell r="AO4446" t="str">
            <v>C-20-1012-E-P</v>
          </cell>
          <cell r="AP4446">
            <v>3968</v>
          </cell>
          <cell r="AQ4446" t="str">
            <v>WV</v>
          </cell>
          <cell r="AR4446" t="str">
            <v>Appalachian Power Company</v>
          </cell>
          <cell r="AS4446" t="str">
            <v>AEP</v>
          </cell>
          <cell r="AT4446" t="str">
            <v>Electric</v>
          </cell>
          <cell r="AU4446">
            <v>44179</v>
          </cell>
          <cell r="AV4446">
            <v>49808.519</v>
          </cell>
          <cell r="AW4446">
            <v>7.28</v>
          </cell>
          <cell r="AX4446">
            <v>9.75</v>
          </cell>
          <cell r="AY4446" t="str">
            <v>NA</v>
          </cell>
          <cell r="AZ4446">
            <v>332326.511</v>
          </cell>
          <cell r="BA4446">
            <v>44377</v>
          </cell>
          <cell r="BB4446">
            <v>44160.256000000001</v>
          </cell>
          <cell r="BC4446" t="str">
            <v>NA</v>
          </cell>
          <cell r="BD4446">
            <v>9.25</v>
          </cell>
          <cell r="BE4446" t="str">
            <v>NA</v>
          </cell>
          <cell r="BF4446">
            <v>44104</v>
          </cell>
          <cell r="BG4446" t="str">
            <v>NA</v>
          </cell>
          <cell r="BI4446" t="str">
            <v>Limited-Issue Rider</v>
          </cell>
          <cell r="BJ4446" t="str">
            <v>Fully Litigated</v>
          </cell>
          <cell r="BK4446" t="str">
            <v>No</v>
          </cell>
          <cell r="BL4446" t="str">
            <v>No</v>
          </cell>
        </row>
        <row r="4447">
          <cell r="AE4447">
            <v>422</v>
          </cell>
          <cell r="AF4447">
            <v>1</v>
          </cell>
          <cell r="AG4447">
            <v>1</v>
          </cell>
          <cell r="AH4447">
            <v>1</v>
          </cell>
          <cell r="AI4447">
            <v>1</v>
          </cell>
          <cell r="AJ4447">
            <v>0</v>
          </cell>
          <cell r="AL4447">
            <v>57</v>
          </cell>
          <cell r="AM4447">
            <v>235</v>
          </cell>
          <cell r="AO4447" t="str">
            <v>C-22-0393-E-ENEC</v>
          </cell>
          <cell r="AP4447">
            <v>4017</v>
          </cell>
          <cell r="AQ4447" t="str">
            <v>WV</v>
          </cell>
          <cell r="AR4447" t="str">
            <v>Appalachian Power Company</v>
          </cell>
          <cell r="AS4447" t="str">
            <v>AEP</v>
          </cell>
          <cell r="AT4447" t="str">
            <v>Electric</v>
          </cell>
          <cell r="AU4447">
            <v>44670</v>
          </cell>
          <cell r="AV4447">
            <v>297000</v>
          </cell>
          <cell r="AW4447" t="str">
            <v>NA</v>
          </cell>
          <cell r="AX4447" t="str">
            <v>NA</v>
          </cell>
          <cell r="AY4447" t="str">
            <v>NA</v>
          </cell>
          <cell r="AZ4447" t="str">
            <v>NA</v>
          </cell>
          <cell r="BA4447">
            <v>44960</v>
          </cell>
          <cell r="BB4447">
            <v>0</v>
          </cell>
          <cell r="BC4447" t="str">
            <v>NA</v>
          </cell>
          <cell r="BD4447" t="str">
            <v>NA</v>
          </cell>
          <cell r="BE4447" t="str">
            <v>NA</v>
          </cell>
          <cell r="BF4447">
            <v>44620</v>
          </cell>
          <cell r="BG4447" t="str">
            <v>NA</v>
          </cell>
          <cell r="BI4447" t="str">
            <v>Limited-Issue Rider</v>
          </cell>
          <cell r="BJ4447" t="str">
            <v>Fully Litigated</v>
          </cell>
          <cell r="BK4447" t="str">
            <v>No</v>
          </cell>
          <cell r="BL4447" t="str">
            <v>No</v>
          </cell>
        </row>
        <row r="4448">
          <cell r="AE4448">
            <v>423</v>
          </cell>
          <cell r="AF4448">
            <v>1</v>
          </cell>
          <cell r="AG4448">
            <v>1</v>
          </cell>
          <cell r="AH4448">
            <v>1</v>
          </cell>
          <cell r="AI4448">
            <v>1</v>
          </cell>
          <cell r="AJ4448">
            <v>1</v>
          </cell>
          <cell r="AL4448">
            <v>57</v>
          </cell>
          <cell r="AM4448">
            <v>235</v>
          </cell>
          <cell r="AO4448" t="str">
            <v>C-22-0709-G-390P (IREP)</v>
          </cell>
          <cell r="AP4448">
            <v>4063</v>
          </cell>
          <cell r="AQ4448" t="str">
            <v>WV</v>
          </cell>
          <cell r="AR4448" t="str">
            <v>Mountaineer Gas Company</v>
          </cell>
          <cell r="AS4448" t="str">
            <v>UGI</v>
          </cell>
          <cell r="AT4448" t="str">
            <v>Natural Gas</v>
          </cell>
          <cell r="AU4448">
            <v>44771</v>
          </cell>
          <cell r="AV4448">
            <v>5371.0730000000003</v>
          </cell>
          <cell r="AW4448">
            <v>6.85</v>
          </cell>
          <cell r="AX4448" t="str">
            <v>NA</v>
          </cell>
          <cell r="AY4448">
            <v>47.18</v>
          </cell>
          <cell r="AZ4448">
            <v>183645.54399999999</v>
          </cell>
          <cell r="BA4448">
            <v>44916</v>
          </cell>
          <cell r="BB4448">
            <v>5371.0730000000003</v>
          </cell>
          <cell r="BC4448">
            <v>6.85</v>
          </cell>
          <cell r="BD4448" t="str">
            <v>NA</v>
          </cell>
          <cell r="BE4448">
            <v>47.18</v>
          </cell>
          <cell r="BF4448">
            <v>45291</v>
          </cell>
          <cell r="BG4448">
            <v>183645.54399999999</v>
          </cell>
          <cell r="BH4448" t="str">
            <v>Average</v>
          </cell>
          <cell r="BI4448" t="str">
            <v>Limited-Issue Rider</v>
          </cell>
          <cell r="BJ4448" t="str">
            <v>Settled</v>
          </cell>
          <cell r="BK4448" t="str">
            <v>No</v>
          </cell>
          <cell r="BL4448" t="str">
            <v>No</v>
          </cell>
        </row>
        <row r="4449">
          <cell r="AE4449">
            <v>423</v>
          </cell>
          <cell r="AF4449">
            <v>1</v>
          </cell>
          <cell r="AG4449">
            <v>1</v>
          </cell>
          <cell r="AH4449">
            <v>1</v>
          </cell>
          <cell r="AI4449">
            <v>1</v>
          </cell>
          <cell r="AJ4449">
            <v>0</v>
          </cell>
          <cell r="AL4449">
            <v>57</v>
          </cell>
          <cell r="AM4449">
            <v>235</v>
          </cell>
          <cell r="AO4449" t="str">
            <v>C-22-0793-E-ENEC</v>
          </cell>
          <cell r="AP4449">
            <v>4103</v>
          </cell>
          <cell r="AQ4449" t="str">
            <v>WV</v>
          </cell>
          <cell r="AR4449" t="str">
            <v>Monongahela Power Company</v>
          </cell>
          <cell r="AS4449" t="str">
            <v>FE</v>
          </cell>
          <cell r="AT4449" t="str">
            <v>Electric</v>
          </cell>
          <cell r="AU4449">
            <v>44798</v>
          </cell>
          <cell r="AV4449">
            <v>183796.693</v>
          </cell>
          <cell r="AW4449" t="str">
            <v>NA</v>
          </cell>
          <cell r="AX4449" t="str">
            <v>NA</v>
          </cell>
          <cell r="AY4449" t="str">
            <v>NA</v>
          </cell>
          <cell r="AZ4449" t="str">
            <v>NA</v>
          </cell>
          <cell r="BA4449">
            <v>44925</v>
          </cell>
          <cell r="BB4449">
            <v>91898.347000000009</v>
          </cell>
          <cell r="BC4449" t="str">
            <v>NA</v>
          </cell>
          <cell r="BD4449" t="str">
            <v>NA</v>
          </cell>
          <cell r="BE4449" t="str">
            <v>NA</v>
          </cell>
          <cell r="BF4449">
            <v>44742</v>
          </cell>
          <cell r="BG4449" t="str">
            <v>NA</v>
          </cell>
          <cell r="BI4449" t="str">
            <v>Limited-Issue Rider</v>
          </cell>
          <cell r="BJ4449" t="str">
            <v>Settled</v>
          </cell>
          <cell r="BK4449" t="str">
            <v>No</v>
          </cell>
          <cell r="BL4449" t="str">
            <v>No</v>
          </cell>
        </row>
        <row r="4450">
          <cell r="AE4450">
            <v>424</v>
          </cell>
          <cell r="AF4450">
            <v>1</v>
          </cell>
          <cell r="AG4450">
            <v>1</v>
          </cell>
          <cell r="AH4450">
            <v>1</v>
          </cell>
          <cell r="AI4450">
            <v>1</v>
          </cell>
          <cell r="AJ4450">
            <v>1</v>
          </cell>
          <cell r="AL4450">
            <v>57</v>
          </cell>
          <cell r="AM4450">
            <v>235</v>
          </cell>
          <cell r="AO4450" t="str">
            <v>C-23-0280-G-42T</v>
          </cell>
          <cell r="AP4450">
            <v>4141</v>
          </cell>
          <cell r="AQ4450" t="str">
            <v>WV</v>
          </cell>
          <cell r="AR4450" t="str">
            <v>Mountaineer Gas Company</v>
          </cell>
          <cell r="AS4450" t="str">
            <v>UGI</v>
          </cell>
          <cell r="AT4450" t="str">
            <v>Natural Gas</v>
          </cell>
          <cell r="AU4450">
            <v>44991</v>
          </cell>
          <cell r="AV4450">
            <v>37649</v>
          </cell>
          <cell r="AW4450">
            <v>7.98</v>
          </cell>
          <cell r="AX4450">
            <v>10.9</v>
          </cell>
          <cell r="AY4450">
            <v>54.17</v>
          </cell>
          <cell r="AZ4450">
            <v>422186.71400000004</v>
          </cell>
          <cell r="BA4450">
            <v>45281</v>
          </cell>
          <cell r="BB4450">
            <v>13933</v>
          </cell>
          <cell r="BC4450">
            <v>7.24</v>
          </cell>
          <cell r="BD4450">
            <v>9.75</v>
          </cell>
          <cell r="BE4450" t="str">
            <v>NA</v>
          </cell>
          <cell r="BF4450">
            <v>44926</v>
          </cell>
          <cell r="BG4450">
            <v>427070</v>
          </cell>
          <cell r="BH4450" t="str">
            <v>Average</v>
          </cell>
          <cell r="BI4450" t="str">
            <v>Distribution</v>
          </cell>
          <cell r="BJ4450" t="str">
            <v>Settled</v>
          </cell>
          <cell r="BK4450" t="str">
            <v>No</v>
          </cell>
          <cell r="BL4450" t="str">
            <v>No</v>
          </cell>
        </row>
        <row r="4451">
          <cell r="AE4451">
            <v>424</v>
          </cell>
          <cell r="AF4451">
            <v>1</v>
          </cell>
          <cell r="AG4451">
            <v>1</v>
          </cell>
          <cell r="AH4451">
            <v>1</v>
          </cell>
          <cell r="AI4451">
            <v>1</v>
          </cell>
          <cell r="AJ4451">
            <v>0</v>
          </cell>
          <cell r="AL4451">
            <v>57</v>
          </cell>
          <cell r="AM4451">
            <v>235</v>
          </cell>
          <cell r="AO4451" t="str">
            <v>C-23-0377-E-ENEC</v>
          </cell>
          <cell r="AP4451">
            <v>4177</v>
          </cell>
          <cell r="AQ4451" t="str">
            <v>WV</v>
          </cell>
          <cell r="AR4451" t="str">
            <v>Appalachian Power Company</v>
          </cell>
          <cell r="AS4451" t="str">
            <v>AEP</v>
          </cell>
          <cell r="AT4451" t="str">
            <v>Electric</v>
          </cell>
          <cell r="AU4451">
            <v>45044</v>
          </cell>
          <cell r="AV4451">
            <v>641700</v>
          </cell>
          <cell r="AW4451" t="str">
            <v>NA</v>
          </cell>
          <cell r="AX4451" t="str">
            <v>NA</v>
          </cell>
          <cell r="AY4451" t="str">
            <v>NA</v>
          </cell>
          <cell r="AZ4451" t="str">
            <v>NA</v>
          </cell>
          <cell r="BA4451">
            <v>45300</v>
          </cell>
          <cell r="BB4451">
            <v>321106.22700000001</v>
          </cell>
          <cell r="BC4451" t="str">
            <v>NA</v>
          </cell>
          <cell r="BD4451" t="str">
            <v>NA</v>
          </cell>
          <cell r="BE4451" t="str">
            <v>NA</v>
          </cell>
          <cell r="BF4451">
            <v>44985</v>
          </cell>
          <cell r="BG4451" t="str">
            <v>NA</v>
          </cell>
          <cell r="BI4451" t="str">
            <v>Limited-Issue Rider</v>
          </cell>
          <cell r="BJ4451" t="str">
            <v>Fully Litigated</v>
          </cell>
          <cell r="BK4451" t="str">
            <v>No</v>
          </cell>
          <cell r="BL4451" t="str">
            <v>No</v>
          </cell>
        </row>
        <row r="4452">
          <cell r="AE4452">
            <v>424</v>
          </cell>
          <cell r="AF4452">
            <v>1</v>
          </cell>
          <cell r="AG4452">
            <v>1</v>
          </cell>
          <cell r="AH4452">
            <v>1</v>
          </cell>
          <cell r="AI4452">
            <v>1</v>
          </cell>
          <cell r="AJ4452">
            <v>0</v>
          </cell>
          <cell r="AL4452">
            <v>57</v>
          </cell>
          <cell r="AM4452">
            <v>235</v>
          </cell>
          <cell r="AO4452" t="str">
            <v>C-23-0460-E-42T</v>
          </cell>
          <cell r="AP4452">
            <v>4199</v>
          </cell>
          <cell r="AQ4452" t="str">
            <v>WV</v>
          </cell>
          <cell r="AR4452" t="str">
            <v>Monongahela Power Company</v>
          </cell>
          <cell r="AS4452" t="str">
            <v>FE</v>
          </cell>
          <cell r="AT4452" t="str">
            <v>Electric</v>
          </cell>
          <cell r="AU4452">
            <v>45077</v>
          </cell>
          <cell r="AV4452">
            <v>172787.614</v>
          </cell>
          <cell r="AW4452">
            <v>7.72</v>
          </cell>
          <cell r="AX4452">
            <v>10.85</v>
          </cell>
          <cell r="AY4452">
            <v>49.63</v>
          </cell>
          <cell r="AZ4452">
            <v>3259024.8149999999</v>
          </cell>
          <cell r="BA4452">
            <v>45377</v>
          </cell>
          <cell r="BB4452">
            <v>105000</v>
          </cell>
          <cell r="BC4452" t="str">
            <v>NA</v>
          </cell>
          <cell r="BD4452">
            <v>9.8000000000000007</v>
          </cell>
          <cell r="BE4452" t="str">
            <v>NA</v>
          </cell>
          <cell r="BF4452">
            <v>44926</v>
          </cell>
          <cell r="BG4452" t="str">
            <v>NA</v>
          </cell>
          <cell r="BH4452" t="str">
            <v>Average</v>
          </cell>
          <cell r="BI4452" t="str">
            <v>Vertically Integrated</v>
          </cell>
          <cell r="BJ4452" t="str">
            <v>Settled</v>
          </cell>
          <cell r="BK4452" t="str">
            <v>No</v>
          </cell>
          <cell r="BL4452" t="str">
            <v>No</v>
          </cell>
        </row>
        <row r="4453">
          <cell r="AE4453">
            <v>425</v>
          </cell>
          <cell r="AF4453">
            <v>1</v>
          </cell>
          <cell r="AG4453">
            <v>1</v>
          </cell>
          <cell r="AH4453">
            <v>1</v>
          </cell>
          <cell r="AI4453">
            <v>1</v>
          </cell>
          <cell r="AJ4453">
            <v>1</v>
          </cell>
          <cell r="AL4453">
            <v>57</v>
          </cell>
          <cell r="AM4453">
            <v>235</v>
          </cell>
          <cell r="AO4453" t="str">
            <v>D-22-0495-G-390P</v>
          </cell>
          <cell r="AP4453">
            <v>4221</v>
          </cell>
          <cell r="AQ4453" t="str">
            <v>WV</v>
          </cell>
          <cell r="AR4453" t="str">
            <v>Hope Gas, Inc.</v>
          </cell>
          <cell r="AT4453" t="str">
            <v>Natural Gas</v>
          </cell>
          <cell r="AU4453">
            <v>44708</v>
          </cell>
          <cell r="AV4453">
            <v>13761.549000000001</v>
          </cell>
          <cell r="AW4453" t="str">
            <v>NA</v>
          </cell>
          <cell r="AX4453" t="str">
            <v>NA</v>
          </cell>
          <cell r="AY4453" t="str">
            <v>NA</v>
          </cell>
          <cell r="AZ4453" t="str">
            <v>NA</v>
          </cell>
          <cell r="BA4453">
            <v>44841</v>
          </cell>
          <cell r="BB4453">
            <v>13761.549000000001</v>
          </cell>
          <cell r="BC4453" t="str">
            <v>NA</v>
          </cell>
          <cell r="BD4453" t="str">
            <v>NA</v>
          </cell>
          <cell r="BE4453" t="str">
            <v>NA</v>
          </cell>
          <cell r="BF4453">
            <v>45291</v>
          </cell>
          <cell r="BG4453" t="str">
            <v>NA</v>
          </cell>
          <cell r="BH4453" t="str">
            <v>Average</v>
          </cell>
          <cell r="BI4453" t="str">
            <v>Limited-Issue Rider</v>
          </cell>
          <cell r="BJ4453" t="str">
            <v>Settled</v>
          </cell>
          <cell r="BK4453" t="str">
            <v>No</v>
          </cell>
          <cell r="BL4453" t="str">
            <v>No</v>
          </cell>
        </row>
        <row r="4454">
          <cell r="AE4454">
            <v>426</v>
          </cell>
          <cell r="AF4454">
            <v>1</v>
          </cell>
          <cell r="AG4454">
            <v>1</v>
          </cell>
          <cell r="AH4454">
            <v>1</v>
          </cell>
          <cell r="AI4454">
            <v>1</v>
          </cell>
          <cell r="AJ4454">
            <v>1</v>
          </cell>
          <cell r="AL4454">
            <v>57</v>
          </cell>
          <cell r="AM4454">
            <v>235</v>
          </cell>
          <cell r="AO4454" t="str">
            <v>D-23-0461-G-390P</v>
          </cell>
          <cell r="AP4454">
            <v>4222</v>
          </cell>
          <cell r="AQ4454" t="str">
            <v>WV</v>
          </cell>
          <cell r="AR4454" t="str">
            <v>Hope Gas, Inc.</v>
          </cell>
          <cell r="AT4454" t="str">
            <v>Natural Gas</v>
          </cell>
          <cell r="AU4454">
            <v>45077</v>
          </cell>
          <cell r="AV4454">
            <v>25351.284</v>
          </cell>
          <cell r="AW4454" t="str">
            <v>NA</v>
          </cell>
          <cell r="AX4454" t="str">
            <v>NA</v>
          </cell>
          <cell r="AY4454" t="str">
            <v>NA</v>
          </cell>
          <cell r="AZ4454" t="str">
            <v>NA</v>
          </cell>
          <cell r="BA4454">
            <v>45177</v>
          </cell>
          <cell r="BB4454">
            <v>24386.282999999999</v>
          </cell>
          <cell r="BC4454" t="str">
            <v>NA</v>
          </cell>
          <cell r="BD4454" t="str">
            <v>NA</v>
          </cell>
          <cell r="BE4454" t="str">
            <v>NA</v>
          </cell>
          <cell r="BF4454">
            <v>45657</v>
          </cell>
          <cell r="BG4454" t="str">
            <v>NA</v>
          </cell>
          <cell r="BH4454" t="str">
            <v>Average</v>
          </cell>
          <cell r="BI4454" t="str">
            <v>Limited-Issue Rider</v>
          </cell>
          <cell r="BJ4454" t="str">
            <v>Settled</v>
          </cell>
          <cell r="BK4454" t="str">
            <v>No</v>
          </cell>
          <cell r="BL4454" t="str">
            <v>No</v>
          </cell>
        </row>
        <row r="4455">
          <cell r="AE4455">
            <v>426</v>
          </cell>
          <cell r="AF4455">
            <v>1</v>
          </cell>
          <cell r="AG4455">
            <v>1</v>
          </cell>
          <cell r="AH4455">
            <v>1</v>
          </cell>
          <cell r="AI4455">
            <v>1</v>
          </cell>
          <cell r="AJ4455">
            <v>0</v>
          </cell>
          <cell r="AL4455">
            <v>57</v>
          </cell>
          <cell r="AM4455">
            <v>235</v>
          </cell>
          <cell r="AO4455" t="str">
            <v>C-24-0413-E-ENEC</v>
          </cell>
          <cell r="AP4455">
            <v>4410</v>
          </cell>
          <cell r="AQ4455" t="str">
            <v>WV</v>
          </cell>
          <cell r="AR4455" t="str">
            <v>Appalachian Power Company</v>
          </cell>
          <cell r="AS4455" t="str">
            <v>AEP</v>
          </cell>
          <cell r="AT4455" t="str">
            <v>Electric</v>
          </cell>
          <cell r="AU4455">
            <v>45412</v>
          </cell>
          <cell r="AV4455">
            <v>20400</v>
          </cell>
          <cell r="AW4455" t="str">
            <v>NA</v>
          </cell>
          <cell r="AX4455" t="str">
            <v>NA</v>
          </cell>
          <cell r="AY4455" t="str">
            <v>NA</v>
          </cell>
          <cell r="AZ4455" t="str">
            <v>NA</v>
          </cell>
          <cell r="BA4455">
            <v>45727</v>
          </cell>
          <cell r="BB4455">
            <v>20400</v>
          </cell>
          <cell r="BC4455" t="str">
            <v>NA</v>
          </cell>
          <cell r="BD4455" t="str">
            <v>NA</v>
          </cell>
          <cell r="BE4455" t="str">
            <v>NA</v>
          </cell>
          <cell r="BF4455">
            <v>45351</v>
          </cell>
          <cell r="BG4455" t="str">
            <v>NA</v>
          </cell>
          <cell r="BI4455" t="str">
            <v>Limited-Issue Rider</v>
          </cell>
          <cell r="BJ4455" t="str">
            <v>Fully Litigated</v>
          </cell>
          <cell r="BK4455" t="str">
            <v>No</v>
          </cell>
          <cell r="BL4455" t="str">
            <v>No</v>
          </cell>
        </row>
        <row r="4456">
          <cell r="AE4456">
            <v>426</v>
          </cell>
          <cell r="AF4456">
            <v>1</v>
          </cell>
          <cell r="AG4456">
            <v>1</v>
          </cell>
          <cell r="AH4456">
            <v>1</v>
          </cell>
          <cell r="AI4456">
            <v>1</v>
          </cell>
          <cell r="AJ4456">
            <v>0</v>
          </cell>
          <cell r="AL4456">
            <v>57</v>
          </cell>
          <cell r="AM4456">
            <v>235</v>
          </cell>
          <cell r="AO4456" t="str">
            <v>C-24-0669-E-42T</v>
          </cell>
          <cell r="AP4456">
            <v>4454</v>
          </cell>
          <cell r="AQ4456" t="str">
            <v>WV</v>
          </cell>
          <cell r="AR4456" t="str">
            <v>Appalachian Power Company</v>
          </cell>
          <cell r="AS4456" t="str">
            <v>AEP</v>
          </cell>
          <cell r="AT4456" t="str">
            <v>Electric</v>
          </cell>
          <cell r="AU4456">
            <v>45506</v>
          </cell>
          <cell r="AV4456">
            <v>265149.39</v>
          </cell>
          <cell r="AW4456">
            <v>7.76</v>
          </cell>
          <cell r="AX4456">
            <v>10.8</v>
          </cell>
          <cell r="AY4456">
            <v>47.67</v>
          </cell>
          <cell r="AZ4456">
            <v>5306352.8119999999</v>
          </cell>
          <cell r="BA4456">
            <v>45553</v>
          </cell>
          <cell r="BB4456" t="str">
            <v>NA</v>
          </cell>
          <cell r="BC4456" t="str">
            <v>NA</v>
          </cell>
          <cell r="BD4456" t="str">
            <v>NA</v>
          </cell>
          <cell r="BE4456" t="str">
            <v>NA</v>
          </cell>
          <cell r="BG4456" t="str">
            <v>NA</v>
          </cell>
          <cell r="BI4456" t="str">
            <v>Vertically Integrated</v>
          </cell>
          <cell r="BK4456" t="str">
            <v>No</v>
          </cell>
          <cell r="BL4456" t="str">
            <v>No</v>
          </cell>
        </row>
        <row r="4457">
          <cell r="AE4457">
            <v>426</v>
          </cell>
          <cell r="AF4457">
            <v>0</v>
          </cell>
          <cell r="AG4457">
            <v>1</v>
          </cell>
          <cell r="AH4457">
            <v>1</v>
          </cell>
          <cell r="AI4457">
            <v>1</v>
          </cell>
          <cell r="AJ4457">
            <v>1</v>
          </cell>
          <cell r="AL4457">
            <v>57</v>
          </cell>
          <cell r="AM4457">
            <v>235</v>
          </cell>
          <cell r="AO4457" t="str">
            <v>D-30022-73-GR-06</v>
          </cell>
          <cell r="AP4457">
            <v>-971</v>
          </cell>
          <cell r="AQ4457" t="str">
            <v>WY</v>
          </cell>
          <cell r="AR4457" t="str">
            <v>Black Hills Gas Distribution LLC</v>
          </cell>
          <cell r="AS4457" t="str">
            <v>BKH</v>
          </cell>
          <cell r="AT4457" t="str">
            <v>Natural Gas</v>
          </cell>
          <cell r="AU4457">
            <v>38776</v>
          </cell>
          <cell r="AV4457">
            <v>7900</v>
          </cell>
          <cell r="AW4457">
            <v>9.1</v>
          </cell>
          <cell r="AX4457">
            <v>12.7</v>
          </cell>
          <cell r="AY4457">
            <v>43.56</v>
          </cell>
          <cell r="AZ4457">
            <v>87400</v>
          </cell>
          <cell r="BA4457">
            <v>38980</v>
          </cell>
          <cell r="BB4457">
            <v>6500</v>
          </cell>
          <cell r="BC4457">
            <v>8.36</v>
          </cell>
          <cell r="BD4457">
            <v>11</v>
          </cell>
          <cell r="BE4457">
            <v>43.56</v>
          </cell>
          <cell r="BF4457">
            <v>38898</v>
          </cell>
          <cell r="BG4457">
            <v>85100</v>
          </cell>
          <cell r="BH4457" t="str">
            <v>Year-end</v>
          </cell>
          <cell r="BI4457" t="str">
            <v>Distribution</v>
          </cell>
          <cell r="BJ4457" t="str">
            <v>Settled</v>
          </cell>
          <cell r="BK4457" t="str">
            <v>No</v>
          </cell>
          <cell r="BL4457" t="str">
            <v>No</v>
          </cell>
        </row>
        <row r="4458">
          <cell r="AE4458">
            <v>426</v>
          </cell>
          <cell r="AF4458">
            <v>0</v>
          </cell>
          <cell r="AG4458">
            <v>1</v>
          </cell>
          <cell r="AH4458">
            <v>1</v>
          </cell>
          <cell r="AI4458">
            <v>1</v>
          </cell>
          <cell r="AJ4458">
            <v>0</v>
          </cell>
          <cell r="AL4458">
            <v>57</v>
          </cell>
          <cell r="AM4458">
            <v>235</v>
          </cell>
          <cell r="AO4458" t="str">
            <v>D-20000-ER-03-198</v>
          </cell>
          <cell r="AP4458">
            <v>-876</v>
          </cell>
          <cell r="AQ4458" t="str">
            <v>WY</v>
          </cell>
          <cell r="AR4458" t="str">
            <v>PacifiCorp</v>
          </cell>
          <cell r="AS4458" t="str">
            <v>BRK.A</v>
          </cell>
          <cell r="AT4458" t="str">
            <v>Electric</v>
          </cell>
          <cell r="AU4458">
            <v>37768</v>
          </cell>
          <cell r="AV4458">
            <v>34400</v>
          </cell>
          <cell r="AW4458">
            <v>8.75</v>
          </cell>
          <cell r="AX4458">
            <v>11.5</v>
          </cell>
          <cell r="AY4458">
            <v>44.95</v>
          </cell>
          <cell r="AZ4458">
            <v>899500</v>
          </cell>
          <cell r="BA4458">
            <v>38048</v>
          </cell>
          <cell r="BB4458">
            <v>22900</v>
          </cell>
          <cell r="BC4458">
            <v>8.42</v>
          </cell>
          <cell r="BD4458">
            <v>10.75</v>
          </cell>
          <cell r="BE4458">
            <v>44.95</v>
          </cell>
          <cell r="BF4458">
            <v>37529</v>
          </cell>
          <cell r="BG4458">
            <v>899000</v>
          </cell>
          <cell r="BH4458" t="str">
            <v>Year-end</v>
          </cell>
          <cell r="BI4458" t="str">
            <v>Vertically Integrated</v>
          </cell>
          <cell r="BJ4458" t="str">
            <v>Fully Litigated</v>
          </cell>
          <cell r="BK4458" t="str">
            <v>No</v>
          </cell>
          <cell r="BL4458" t="str">
            <v>No</v>
          </cell>
        </row>
        <row r="4459">
          <cell r="AE4459">
            <v>426</v>
          </cell>
          <cell r="AF4459">
            <v>0</v>
          </cell>
          <cell r="AG4459">
            <v>1</v>
          </cell>
          <cell r="AH4459">
            <v>1</v>
          </cell>
          <cell r="AI4459">
            <v>1</v>
          </cell>
          <cell r="AJ4459">
            <v>0</v>
          </cell>
          <cell r="AL4459">
            <v>57</v>
          </cell>
          <cell r="AM4459">
            <v>235</v>
          </cell>
          <cell r="AO4459" t="str">
            <v>D-20000-ER-00-162</v>
          </cell>
          <cell r="AP4459">
            <v>-740</v>
          </cell>
          <cell r="AQ4459" t="str">
            <v>WY</v>
          </cell>
          <cell r="AR4459" t="str">
            <v>PacifiCorp</v>
          </cell>
          <cell r="AS4459" t="str">
            <v>BRK.A</v>
          </cell>
          <cell r="AT4459" t="str">
            <v>Electric</v>
          </cell>
          <cell r="AU4459">
            <v>36878</v>
          </cell>
          <cell r="AV4459">
            <v>29900</v>
          </cell>
          <cell r="AW4459">
            <v>9.15</v>
          </cell>
          <cell r="AX4459">
            <v>11.5</v>
          </cell>
          <cell r="AY4459">
            <v>49.06</v>
          </cell>
          <cell r="AZ4459" t="str">
            <v>NA</v>
          </cell>
          <cell r="BA4459">
            <v>37103</v>
          </cell>
          <cell r="BB4459">
            <v>8900</v>
          </cell>
          <cell r="BC4459">
            <v>8.9</v>
          </cell>
          <cell r="BD4459">
            <v>11</v>
          </cell>
          <cell r="BE4459">
            <v>49.06</v>
          </cell>
          <cell r="BG4459" t="str">
            <v>NA</v>
          </cell>
          <cell r="BI4459" t="str">
            <v>Vertically Integrated</v>
          </cell>
          <cell r="BJ4459" t="str">
            <v>Settled</v>
          </cell>
          <cell r="BK4459" t="str">
            <v>No</v>
          </cell>
          <cell r="BL4459" t="str">
            <v>No</v>
          </cell>
        </row>
        <row r="4460">
          <cell r="AE4460">
            <v>426</v>
          </cell>
          <cell r="AF4460">
            <v>0</v>
          </cell>
          <cell r="AG4460">
            <v>1</v>
          </cell>
          <cell r="AH4460">
            <v>1</v>
          </cell>
          <cell r="AI4460">
            <v>1</v>
          </cell>
          <cell r="AJ4460">
            <v>0</v>
          </cell>
          <cell r="AL4460">
            <v>57</v>
          </cell>
          <cell r="AM4460">
            <v>235</v>
          </cell>
          <cell r="AO4460" t="str">
            <v>D-20000-ER-99-145</v>
          </cell>
          <cell r="AP4460">
            <v>-143</v>
          </cell>
          <cell r="AQ4460" t="str">
            <v>WY</v>
          </cell>
          <cell r="AR4460" t="str">
            <v>PacifiCorp</v>
          </cell>
          <cell r="AS4460" t="str">
            <v>BRK.A</v>
          </cell>
          <cell r="AT4460" t="str">
            <v>Electric</v>
          </cell>
          <cell r="AU4460">
            <v>36367</v>
          </cell>
          <cell r="AV4460">
            <v>40600</v>
          </cell>
          <cell r="AW4460">
            <v>9.09</v>
          </cell>
          <cell r="AX4460">
            <v>11.25</v>
          </cell>
          <cell r="AY4460">
            <v>48.8</v>
          </cell>
          <cell r="AZ4460">
            <v>910300</v>
          </cell>
          <cell r="BA4460">
            <v>36613</v>
          </cell>
          <cell r="BB4460">
            <v>10600</v>
          </cell>
          <cell r="BC4460">
            <v>8.85</v>
          </cell>
          <cell r="BD4460">
            <v>11.25</v>
          </cell>
          <cell r="BE4460">
            <v>43.5</v>
          </cell>
          <cell r="BF4460">
            <v>36160</v>
          </cell>
          <cell r="BG4460">
            <v>907000</v>
          </cell>
          <cell r="BH4460" t="str">
            <v>Year-end</v>
          </cell>
          <cell r="BI4460" t="str">
            <v>Vertically Integrated</v>
          </cell>
          <cell r="BJ4460" t="str">
            <v>Fully Litigated</v>
          </cell>
          <cell r="BK4460" t="str">
            <v>No</v>
          </cell>
          <cell r="BL4460" t="str">
            <v>No</v>
          </cell>
        </row>
        <row r="4461">
          <cell r="AE4461">
            <v>426</v>
          </cell>
          <cell r="AF4461">
            <v>0</v>
          </cell>
          <cell r="AG4461">
            <v>1</v>
          </cell>
          <cell r="AH4461">
            <v>1</v>
          </cell>
          <cell r="AI4461">
            <v>1</v>
          </cell>
          <cell r="AJ4461">
            <v>0</v>
          </cell>
          <cell r="AL4461">
            <v>57</v>
          </cell>
          <cell r="AM4461">
            <v>235</v>
          </cell>
          <cell r="AO4461" t="str">
            <v>D-20000-ER-95-99</v>
          </cell>
          <cell r="AP4461">
            <v>-142</v>
          </cell>
          <cell r="AQ4461" t="str">
            <v>WY</v>
          </cell>
          <cell r="AR4461" t="str">
            <v>PacifiCorp</v>
          </cell>
          <cell r="AS4461" t="str">
            <v>BRK.A</v>
          </cell>
          <cell r="AT4461" t="str">
            <v>Electric</v>
          </cell>
          <cell r="AU4461">
            <v>35011</v>
          </cell>
          <cell r="AV4461">
            <v>36500</v>
          </cell>
          <cell r="AW4461">
            <v>9.7899999999999991</v>
          </cell>
          <cell r="AX4461">
            <v>12.25</v>
          </cell>
          <cell r="AY4461">
            <v>47</v>
          </cell>
          <cell r="AZ4461" t="str">
            <v>NA</v>
          </cell>
          <cell r="BA4461">
            <v>35241</v>
          </cell>
          <cell r="BB4461">
            <v>8800</v>
          </cell>
          <cell r="BC4461">
            <v>9.49</v>
          </cell>
          <cell r="BD4461">
            <v>11.25</v>
          </cell>
          <cell r="BE4461">
            <v>48</v>
          </cell>
          <cell r="BF4461">
            <v>34699</v>
          </cell>
          <cell r="BG4461" t="str">
            <v>NA</v>
          </cell>
          <cell r="BH4461" t="str">
            <v>Year-end</v>
          </cell>
          <cell r="BI4461" t="str">
            <v>Vertically Integrated</v>
          </cell>
          <cell r="BJ4461" t="str">
            <v>Settled</v>
          </cell>
          <cell r="BK4461" t="str">
            <v>No</v>
          </cell>
          <cell r="BL4461" t="str">
            <v>Yes</v>
          </cell>
        </row>
        <row r="4462">
          <cell r="AE4462">
            <v>426</v>
          </cell>
          <cell r="AF4462">
            <v>0</v>
          </cell>
          <cell r="AG4462">
            <v>1</v>
          </cell>
          <cell r="AH4462">
            <v>1</v>
          </cell>
          <cell r="AI4462">
            <v>1</v>
          </cell>
          <cell r="AJ4462">
            <v>0</v>
          </cell>
          <cell r="AL4462">
            <v>57</v>
          </cell>
          <cell r="AM4462">
            <v>235</v>
          </cell>
          <cell r="AO4462" t="str">
            <v>D-20000-ER-02-184</v>
          </cell>
          <cell r="AP4462">
            <v>-141</v>
          </cell>
          <cell r="AQ4462" t="str">
            <v>WY</v>
          </cell>
          <cell r="AR4462" t="str">
            <v>PacifiCorp</v>
          </cell>
          <cell r="AS4462" t="str">
            <v>BRK.A</v>
          </cell>
          <cell r="AT4462" t="str">
            <v>Electric</v>
          </cell>
          <cell r="AU4462">
            <v>37383</v>
          </cell>
          <cell r="AV4462">
            <v>20000</v>
          </cell>
          <cell r="AW4462">
            <v>8.68</v>
          </cell>
          <cell r="AX4462">
            <v>11.25</v>
          </cell>
          <cell r="AY4462">
            <v>45.7</v>
          </cell>
          <cell r="AZ4462">
            <v>888000</v>
          </cell>
          <cell r="BA4462">
            <v>37686</v>
          </cell>
          <cell r="BB4462">
            <v>8700</v>
          </cell>
          <cell r="BC4462">
            <v>8.4499999999999993</v>
          </cell>
          <cell r="BD4462">
            <v>10.75</v>
          </cell>
          <cell r="BE4462">
            <v>45.7</v>
          </cell>
          <cell r="BF4462">
            <v>37164</v>
          </cell>
          <cell r="BG4462">
            <v>888000</v>
          </cell>
          <cell r="BH4462" t="str">
            <v>Year-end</v>
          </cell>
          <cell r="BI4462" t="str">
            <v>Vertically Integrated</v>
          </cell>
          <cell r="BJ4462" t="str">
            <v>Fully Litigated</v>
          </cell>
          <cell r="BK4462" t="str">
            <v>No</v>
          </cell>
          <cell r="BL4462" t="str">
            <v>No</v>
          </cell>
        </row>
        <row r="4463">
          <cell r="AE4463">
            <v>426</v>
          </cell>
          <cell r="AF4463">
            <v>0</v>
          </cell>
          <cell r="AG4463">
            <v>1</v>
          </cell>
          <cell r="AH4463">
            <v>1</v>
          </cell>
          <cell r="AI4463">
            <v>1</v>
          </cell>
          <cell r="AJ4463">
            <v>0</v>
          </cell>
          <cell r="AL4463">
            <v>57</v>
          </cell>
          <cell r="AM4463">
            <v>235</v>
          </cell>
          <cell r="AO4463" t="str">
            <v>D-20000-230-ER-05</v>
          </cell>
          <cell r="AP4463">
            <v>37</v>
          </cell>
          <cell r="AQ4463" t="str">
            <v>WY</v>
          </cell>
          <cell r="AR4463" t="str">
            <v>PacifiCorp</v>
          </cell>
          <cell r="AS4463" t="str">
            <v>BRK.A</v>
          </cell>
          <cell r="AT4463" t="str">
            <v>Electric</v>
          </cell>
          <cell r="AU4463">
            <v>38639</v>
          </cell>
          <cell r="AV4463">
            <v>40200</v>
          </cell>
          <cell r="AW4463">
            <v>8.74</v>
          </cell>
          <cell r="AX4463">
            <v>11</v>
          </cell>
          <cell r="AY4463">
            <v>50.8</v>
          </cell>
          <cell r="AZ4463">
            <v>976200</v>
          </cell>
          <cell r="BA4463">
            <v>38800</v>
          </cell>
          <cell r="BB4463">
            <v>25000</v>
          </cell>
          <cell r="BC4463" t="str">
            <v>NA</v>
          </cell>
          <cell r="BD4463" t="str">
            <v>NA</v>
          </cell>
          <cell r="BE4463" t="str">
            <v>NA</v>
          </cell>
          <cell r="BG4463" t="str">
            <v>NA</v>
          </cell>
          <cell r="BI4463" t="str">
            <v>Vertically Integrated</v>
          </cell>
          <cell r="BJ4463" t="str">
            <v>Settled</v>
          </cell>
          <cell r="BK4463" t="str">
            <v>Yes</v>
          </cell>
          <cell r="BL4463" t="str">
            <v>No</v>
          </cell>
        </row>
        <row r="4464">
          <cell r="AE4464">
            <v>426</v>
          </cell>
          <cell r="AF4464">
            <v>0</v>
          </cell>
          <cell r="AG4464">
            <v>1</v>
          </cell>
          <cell r="AH4464">
            <v>1</v>
          </cell>
          <cell r="AI4464">
            <v>1</v>
          </cell>
          <cell r="AJ4464">
            <v>0</v>
          </cell>
          <cell r="AL4464">
            <v>57</v>
          </cell>
          <cell r="AM4464">
            <v>236</v>
          </cell>
          <cell r="AO4464" t="str">
            <v>D-20003-90-ER-7 (elec)</v>
          </cell>
          <cell r="AP4464">
            <v>79</v>
          </cell>
          <cell r="AQ4464" t="str">
            <v>WY</v>
          </cell>
          <cell r="AR4464" t="str">
            <v>Cheyenne Light, Fuel and Power Company</v>
          </cell>
          <cell r="AS4464" t="str">
            <v>BKH</v>
          </cell>
          <cell r="AT4464" t="str">
            <v>Electric</v>
          </cell>
          <cell r="AU4464">
            <v>39142</v>
          </cell>
          <cell r="AV4464">
            <v>8437.0630000000001</v>
          </cell>
          <cell r="AW4464">
            <v>9.14</v>
          </cell>
          <cell r="AX4464">
            <v>11.75</v>
          </cell>
          <cell r="AY4464">
            <v>54</v>
          </cell>
          <cell r="AZ4464">
            <v>252179.54800000001</v>
          </cell>
          <cell r="BA4464">
            <v>39415</v>
          </cell>
          <cell r="BB4464">
            <v>6725.6639999999998</v>
          </cell>
          <cell r="BC4464">
            <v>8.84</v>
          </cell>
          <cell r="BD4464">
            <v>10.9</v>
          </cell>
          <cell r="BE4464">
            <v>54</v>
          </cell>
          <cell r="BF4464">
            <v>38990</v>
          </cell>
          <cell r="BG4464">
            <v>249452.92</v>
          </cell>
          <cell r="BH4464" t="str">
            <v>Year-end</v>
          </cell>
          <cell r="BI4464" t="str">
            <v>Vertically Integrated</v>
          </cell>
          <cell r="BJ4464" t="str">
            <v>Settled</v>
          </cell>
          <cell r="BK4464" t="str">
            <v>No</v>
          </cell>
          <cell r="BL4464" t="str">
            <v>No</v>
          </cell>
        </row>
        <row r="4465">
          <cell r="AE4465">
            <v>426</v>
          </cell>
          <cell r="AF4465">
            <v>0</v>
          </cell>
          <cell r="AG4465">
            <v>1</v>
          </cell>
          <cell r="AH4465">
            <v>1</v>
          </cell>
          <cell r="AI4465">
            <v>1</v>
          </cell>
          <cell r="AJ4465">
            <v>1</v>
          </cell>
          <cell r="AL4465">
            <v>57</v>
          </cell>
          <cell r="AM4465">
            <v>236</v>
          </cell>
          <cell r="AO4465" t="str">
            <v>D-30005-112-GR-7 (gas)</v>
          </cell>
          <cell r="AP4465">
            <v>80</v>
          </cell>
          <cell r="AQ4465" t="str">
            <v>WY</v>
          </cell>
          <cell r="AR4465" t="str">
            <v>Cheyenne Light, Fuel and Power Company</v>
          </cell>
          <cell r="AS4465" t="str">
            <v>BKH</v>
          </cell>
          <cell r="AT4465" t="str">
            <v>Natural Gas</v>
          </cell>
          <cell r="AU4465">
            <v>39142</v>
          </cell>
          <cell r="AV4465">
            <v>4553.4539999999997</v>
          </cell>
          <cell r="AW4465">
            <v>9.14</v>
          </cell>
          <cell r="AX4465">
            <v>11.75</v>
          </cell>
          <cell r="AY4465">
            <v>54</v>
          </cell>
          <cell r="AZ4465">
            <v>37351.487000000001</v>
          </cell>
          <cell r="BA4465">
            <v>39415</v>
          </cell>
          <cell r="BB4465">
            <v>4443.6459999999997</v>
          </cell>
          <cell r="BC4465">
            <v>8.84</v>
          </cell>
          <cell r="BD4465">
            <v>10.9</v>
          </cell>
          <cell r="BE4465">
            <v>54</v>
          </cell>
          <cell r="BF4465">
            <v>38990</v>
          </cell>
          <cell r="BG4465">
            <v>37373.811999999998</v>
          </cell>
          <cell r="BH4465" t="str">
            <v>Year-end</v>
          </cell>
          <cell r="BI4465" t="str">
            <v>Distribution</v>
          </cell>
          <cell r="BJ4465" t="str">
            <v>Settled</v>
          </cell>
          <cell r="BK4465" t="str">
            <v>No</v>
          </cell>
          <cell r="BL4465" t="str">
            <v>No</v>
          </cell>
        </row>
        <row r="4466">
          <cell r="AE4466">
            <v>426</v>
          </cell>
          <cell r="AF4466">
            <v>0</v>
          </cell>
          <cell r="AG4466">
            <v>1</v>
          </cell>
          <cell r="AH4466">
            <v>1</v>
          </cell>
          <cell r="AI4466">
            <v>1</v>
          </cell>
          <cell r="AJ4466">
            <v>0</v>
          </cell>
          <cell r="AL4466">
            <v>57</v>
          </cell>
          <cell r="AM4466">
            <v>236</v>
          </cell>
          <cell r="AO4466" t="str">
            <v>D-20000-277-ER-7</v>
          </cell>
          <cell r="AP4466">
            <v>138</v>
          </cell>
          <cell r="AQ4466" t="str">
            <v>WY</v>
          </cell>
          <cell r="AR4466" t="str">
            <v>PacifiCorp</v>
          </cell>
          <cell r="AS4466" t="str">
            <v>BRK.A</v>
          </cell>
          <cell r="AT4466" t="str">
            <v>Electric</v>
          </cell>
          <cell r="AU4466">
            <v>39262</v>
          </cell>
          <cell r="AV4466">
            <v>36056.959999999999</v>
          </cell>
          <cell r="AW4466">
            <v>8.5399999999999991</v>
          </cell>
          <cell r="AX4466">
            <v>10.75</v>
          </cell>
          <cell r="AY4466">
            <v>50.8</v>
          </cell>
          <cell r="AZ4466">
            <v>1230630.4180000001</v>
          </cell>
          <cell r="BA4466">
            <v>39519</v>
          </cell>
          <cell r="BB4466">
            <v>23000</v>
          </cell>
          <cell r="BC4466">
            <v>8.2899999999999991</v>
          </cell>
          <cell r="BD4466">
            <v>10.25</v>
          </cell>
          <cell r="BE4466">
            <v>50.8</v>
          </cell>
          <cell r="BF4466">
            <v>39691</v>
          </cell>
          <cell r="BG4466" t="str">
            <v>NA</v>
          </cell>
          <cell r="BI4466" t="str">
            <v>Vertically Integrated</v>
          </cell>
          <cell r="BJ4466" t="str">
            <v>Settled</v>
          </cell>
          <cell r="BK4466" t="str">
            <v>No</v>
          </cell>
          <cell r="BL4466" t="str">
            <v>No</v>
          </cell>
        </row>
        <row r="4467">
          <cell r="AE4467">
            <v>426</v>
          </cell>
          <cell r="AF4467">
            <v>0</v>
          </cell>
          <cell r="AG4467">
            <v>1</v>
          </cell>
          <cell r="AH4467">
            <v>1</v>
          </cell>
          <cell r="AI4467">
            <v>1</v>
          </cell>
          <cell r="AJ4467">
            <v>0</v>
          </cell>
          <cell r="AL4467">
            <v>57</v>
          </cell>
          <cell r="AM4467">
            <v>236</v>
          </cell>
          <cell r="AO4467" t="str">
            <v>D-20003-ER-05-81 (elec)</v>
          </cell>
          <cell r="AP4467">
            <v>279</v>
          </cell>
          <cell r="AQ4467" t="str">
            <v>WY</v>
          </cell>
          <cell r="AR4467" t="str">
            <v>Cheyenne Light, Fuel and Power Company</v>
          </cell>
          <cell r="AS4467" t="str">
            <v>BKH</v>
          </cell>
          <cell r="AT4467" t="str">
            <v>Electric</v>
          </cell>
          <cell r="AU4467">
            <v>38460</v>
          </cell>
          <cell r="AV4467">
            <v>3032.7730000000001</v>
          </cell>
          <cell r="AW4467">
            <v>8.5</v>
          </cell>
          <cell r="AX4467">
            <v>11.5</v>
          </cell>
          <cell r="AY4467">
            <v>49.8</v>
          </cell>
          <cell r="AZ4467" t="str">
            <v>NA</v>
          </cell>
          <cell r="BA4467">
            <v>38629</v>
          </cell>
          <cell r="BB4467">
            <v>2816.672</v>
          </cell>
          <cell r="BC4467">
            <v>8.1300000000000008</v>
          </cell>
          <cell r="BD4467">
            <v>10.75</v>
          </cell>
          <cell r="BE4467">
            <v>49.8</v>
          </cell>
          <cell r="BF4467">
            <v>38138</v>
          </cell>
          <cell r="BG4467">
            <v>47172.539000000004</v>
          </cell>
          <cell r="BH4467" t="str">
            <v>Year-end</v>
          </cell>
          <cell r="BI4467" t="str">
            <v>Vertically Integrated</v>
          </cell>
          <cell r="BJ4467" t="str">
            <v>Settled</v>
          </cell>
          <cell r="BK4467" t="str">
            <v>No</v>
          </cell>
          <cell r="BL4467" t="str">
            <v>No</v>
          </cell>
        </row>
        <row r="4468">
          <cell r="AE4468">
            <v>426</v>
          </cell>
          <cell r="AF4468">
            <v>0</v>
          </cell>
          <cell r="AG4468">
            <v>1</v>
          </cell>
          <cell r="AH4468">
            <v>1</v>
          </cell>
          <cell r="AI4468">
            <v>1</v>
          </cell>
          <cell r="AJ4468">
            <v>1</v>
          </cell>
          <cell r="AL4468">
            <v>57</v>
          </cell>
          <cell r="AM4468">
            <v>236</v>
          </cell>
          <cell r="AO4468" t="str">
            <v>D-30005-GR-05-103 (gas)</v>
          </cell>
          <cell r="AP4468">
            <v>280</v>
          </cell>
          <cell r="AQ4468" t="str">
            <v>WY</v>
          </cell>
          <cell r="AR4468" t="str">
            <v>Cheyenne Light, Fuel and Power Company</v>
          </cell>
          <cell r="AS4468" t="str">
            <v>BKH</v>
          </cell>
          <cell r="AT4468" t="str">
            <v>Natural Gas</v>
          </cell>
          <cell r="AU4468">
            <v>38460</v>
          </cell>
          <cell r="AV4468">
            <v>2149.433</v>
          </cell>
          <cell r="AW4468">
            <v>8.5</v>
          </cell>
          <cell r="AX4468">
            <v>11.5</v>
          </cell>
          <cell r="AY4468">
            <v>49.8</v>
          </cell>
          <cell r="AZ4468" t="str">
            <v>NA</v>
          </cell>
          <cell r="BA4468">
            <v>38629</v>
          </cell>
          <cell r="BB4468">
            <v>1951.606</v>
          </cell>
          <cell r="BC4468">
            <v>8.1300000000000008</v>
          </cell>
          <cell r="BD4468">
            <v>10.75</v>
          </cell>
          <cell r="BE4468">
            <v>49.8</v>
          </cell>
          <cell r="BF4468">
            <v>38138</v>
          </cell>
          <cell r="BG4468">
            <v>29641.949000000001</v>
          </cell>
          <cell r="BH4468" t="str">
            <v>Year-end</v>
          </cell>
          <cell r="BI4468" t="str">
            <v>Distribution</v>
          </cell>
          <cell r="BJ4468" t="str">
            <v>Settled</v>
          </cell>
          <cell r="BK4468" t="str">
            <v>No</v>
          </cell>
          <cell r="BL4468" t="str">
            <v>No</v>
          </cell>
        </row>
        <row r="4469">
          <cell r="AE4469">
            <v>426</v>
          </cell>
          <cell r="AF4469">
            <v>0</v>
          </cell>
          <cell r="AG4469">
            <v>1</v>
          </cell>
          <cell r="AH4469">
            <v>1</v>
          </cell>
          <cell r="AI4469">
            <v>1</v>
          </cell>
          <cell r="AJ4469">
            <v>0</v>
          </cell>
          <cell r="AL4469">
            <v>57</v>
          </cell>
          <cell r="AM4469">
            <v>236</v>
          </cell>
          <cell r="AO4469" t="str">
            <v>D-20000-333-ER-08</v>
          </cell>
          <cell r="AP4469">
            <v>378</v>
          </cell>
          <cell r="AQ4469" t="str">
            <v>WY</v>
          </cell>
          <cell r="AR4469" t="str">
            <v>PacifiCorp</v>
          </cell>
          <cell r="AS4469" t="str">
            <v>BRK.A</v>
          </cell>
          <cell r="AT4469" t="str">
            <v>Electric</v>
          </cell>
          <cell r="AU4469">
            <v>39653</v>
          </cell>
          <cell r="AV4469">
            <v>28700</v>
          </cell>
          <cell r="AW4469">
            <v>8.5299999999999994</v>
          </cell>
          <cell r="AX4469">
            <v>10.75</v>
          </cell>
          <cell r="AY4469">
            <v>51.9</v>
          </cell>
          <cell r="AZ4469">
            <v>1489964.544</v>
          </cell>
          <cell r="BA4469">
            <v>39953</v>
          </cell>
          <cell r="BB4469">
            <v>18000</v>
          </cell>
          <cell r="BC4469" t="str">
            <v>NA</v>
          </cell>
          <cell r="BD4469" t="str">
            <v>NA</v>
          </cell>
          <cell r="BE4469" t="str">
            <v>NA</v>
          </cell>
          <cell r="BG4469" t="str">
            <v>NA</v>
          </cell>
          <cell r="BI4469" t="str">
            <v>Vertically Integrated</v>
          </cell>
          <cell r="BJ4469" t="str">
            <v>Settled</v>
          </cell>
          <cell r="BK4469" t="str">
            <v>No</v>
          </cell>
          <cell r="BL4469" t="str">
            <v>No</v>
          </cell>
        </row>
        <row r="4470">
          <cell r="AE4470">
            <v>426</v>
          </cell>
          <cell r="AF4470">
            <v>0</v>
          </cell>
          <cell r="AG4470">
            <v>1</v>
          </cell>
          <cell r="AH4470">
            <v>1</v>
          </cell>
          <cell r="AI4470">
            <v>1</v>
          </cell>
          <cell r="AJ4470">
            <v>0</v>
          </cell>
          <cell r="AL4470">
            <v>57</v>
          </cell>
          <cell r="AM4470">
            <v>236</v>
          </cell>
          <cell r="AO4470" t="str">
            <v>D-20004-81-ER-09</v>
          </cell>
          <cell r="AP4470">
            <v>535</v>
          </cell>
          <cell r="AQ4470" t="str">
            <v>WY</v>
          </cell>
          <cell r="AR4470" t="str">
            <v>MDU Resources Group, Inc.</v>
          </cell>
          <cell r="AT4470" t="str">
            <v>Electric</v>
          </cell>
          <cell r="AU4470">
            <v>40039</v>
          </cell>
          <cell r="AV4470">
            <v>5053.7560000000003</v>
          </cell>
          <cell r="AW4470">
            <v>9.6199999999999992</v>
          </cell>
          <cell r="AX4470">
            <v>12.75</v>
          </cell>
          <cell r="AY4470">
            <v>49.77</v>
          </cell>
          <cell r="AZ4470">
            <v>71779.243000000002</v>
          </cell>
          <cell r="BA4470">
            <v>40295</v>
          </cell>
          <cell r="BB4470">
            <v>2651.8789999999999</v>
          </cell>
          <cell r="BC4470">
            <v>8.25</v>
          </cell>
          <cell r="BD4470">
            <v>10</v>
          </cell>
          <cell r="BE4470">
            <v>49.77</v>
          </cell>
          <cell r="BF4470">
            <v>39813</v>
          </cell>
          <cell r="BG4470">
            <v>71863.966</v>
          </cell>
          <cell r="BH4470" t="str">
            <v>Year-end</v>
          </cell>
          <cell r="BI4470" t="str">
            <v>Vertically Integrated</v>
          </cell>
          <cell r="BJ4470" t="str">
            <v>Fully Litigated</v>
          </cell>
          <cell r="BK4470" t="str">
            <v>No</v>
          </cell>
          <cell r="BL4470" t="str">
            <v>No</v>
          </cell>
        </row>
        <row r="4471">
          <cell r="AE4471">
            <v>426</v>
          </cell>
          <cell r="AF4471">
            <v>0</v>
          </cell>
          <cell r="AG4471">
            <v>1</v>
          </cell>
          <cell r="AH4471">
            <v>1</v>
          </cell>
          <cell r="AI4471">
            <v>1</v>
          </cell>
          <cell r="AJ4471">
            <v>0</v>
          </cell>
          <cell r="AL4471">
            <v>57</v>
          </cell>
          <cell r="AM4471">
            <v>236</v>
          </cell>
          <cell r="AO4471" t="str">
            <v>D-20000-352-ER-09</v>
          </cell>
          <cell r="AP4471">
            <v>543</v>
          </cell>
          <cell r="AQ4471" t="str">
            <v>WY</v>
          </cell>
          <cell r="AR4471" t="str">
            <v>PacifiCorp</v>
          </cell>
          <cell r="AS4471" t="str">
            <v>BRK.A</v>
          </cell>
          <cell r="AT4471" t="str">
            <v>Electric</v>
          </cell>
          <cell r="AU4471">
            <v>40088</v>
          </cell>
          <cell r="AV4471">
            <v>62000</v>
          </cell>
          <cell r="AW4471">
            <v>8.6300000000000008</v>
          </cell>
          <cell r="AX4471">
            <v>11</v>
          </cell>
          <cell r="AY4471">
            <v>52.8</v>
          </cell>
          <cell r="AZ4471">
            <v>1724573.8060000001</v>
          </cell>
          <cell r="BA4471">
            <v>40312</v>
          </cell>
          <cell r="BB4471">
            <v>35500</v>
          </cell>
          <cell r="BC4471">
            <v>8.33</v>
          </cell>
          <cell r="BD4471" t="str">
            <v>NA</v>
          </cell>
          <cell r="BE4471" t="str">
            <v>NA</v>
          </cell>
          <cell r="BG4471">
            <v>1724573.8060000001</v>
          </cell>
          <cell r="BI4471" t="str">
            <v>Vertically Integrated</v>
          </cell>
          <cell r="BJ4471" t="str">
            <v>Settled</v>
          </cell>
          <cell r="BK4471" t="str">
            <v>Yes</v>
          </cell>
          <cell r="BL4471" t="str">
            <v>No</v>
          </cell>
        </row>
        <row r="4472">
          <cell r="AE4472">
            <v>426</v>
          </cell>
          <cell r="AF4472">
            <v>0</v>
          </cell>
          <cell r="AG4472">
            <v>1</v>
          </cell>
          <cell r="AH4472">
            <v>1</v>
          </cell>
          <cell r="AI4472">
            <v>1</v>
          </cell>
          <cell r="AJ4472">
            <v>1</v>
          </cell>
          <cell r="AL4472">
            <v>57</v>
          </cell>
          <cell r="AM4472">
            <v>236</v>
          </cell>
          <cell r="AO4472" t="str">
            <v>D-30022-148-GR-10</v>
          </cell>
          <cell r="AP4472">
            <v>607</v>
          </cell>
          <cell r="AQ4472" t="str">
            <v>WY</v>
          </cell>
          <cell r="AR4472" t="str">
            <v>Black Hills Gas Distribution LLC</v>
          </cell>
          <cell r="AS4472" t="str">
            <v>BKH</v>
          </cell>
          <cell r="AT4472" t="str">
            <v>Natural Gas</v>
          </cell>
          <cell r="AU4472">
            <v>40235</v>
          </cell>
          <cell r="AV4472">
            <v>6957.6239999999998</v>
          </cell>
          <cell r="AW4472">
            <v>9.02</v>
          </cell>
          <cell r="AX4472">
            <v>12</v>
          </cell>
          <cell r="AY4472">
            <v>50.34</v>
          </cell>
          <cell r="AZ4472">
            <v>101712.23</v>
          </cell>
          <cell r="BA4472">
            <v>40535</v>
          </cell>
          <cell r="BB4472">
            <v>4300</v>
          </cell>
          <cell r="BC4472">
            <v>7.98</v>
          </cell>
          <cell r="BD4472">
            <v>9.92</v>
          </cell>
          <cell r="BE4472">
            <v>50.34</v>
          </cell>
          <cell r="BF4472">
            <v>40056</v>
          </cell>
          <cell r="BG4472">
            <v>100500</v>
          </cell>
          <cell r="BH4472" t="str">
            <v>Year-end</v>
          </cell>
          <cell r="BI4472" t="str">
            <v>Distribution</v>
          </cell>
          <cell r="BJ4472" t="str">
            <v>Fully Litigated</v>
          </cell>
          <cell r="BK4472" t="str">
            <v>No</v>
          </cell>
          <cell r="BL4472" t="str">
            <v>No</v>
          </cell>
        </row>
        <row r="4473">
          <cell r="AE4473">
            <v>426</v>
          </cell>
          <cell r="AF4473">
            <v>0</v>
          </cell>
          <cell r="AG4473">
            <v>1</v>
          </cell>
          <cell r="AH4473">
            <v>1</v>
          </cell>
          <cell r="AI4473">
            <v>1</v>
          </cell>
          <cell r="AJ4473">
            <v>0</v>
          </cell>
          <cell r="AL4473">
            <v>57</v>
          </cell>
          <cell r="AM4473">
            <v>236</v>
          </cell>
          <cell r="AO4473" t="str">
            <v>D-20000-384-ER-10</v>
          </cell>
          <cell r="AP4473">
            <v>701</v>
          </cell>
          <cell r="AQ4473" t="str">
            <v>WY</v>
          </cell>
          <cell r="AR4473" t="str">
            <v>PacifiCorp</v>
          </cell>
          <cell r="AS4473" t="str">
            <v>BRK.A</v>
          </cell>
          <cell r="AT4473" t="str">
            <v>Electric</v>
          </cell>
          <cell r="AU4473">
            <v>40504</v>
          </cell>
          <cell r="AV4473">
            <v>80127.504000000001</v>
          </cell>
          <cell r="AW4473">
            <v>8.26</v>
          </cell>
          <cell r="AX4473">
            <v>10.5</v>
          </cell>
          <cell r="AY4473">
            <v>52.3</v>
          </cell>
          <cell r="AZ4473">
            <v>1786866.2220000001</v>
          </cell>
          <cell r="BA4473">
            <v>40808</v>
          </cell>
          <cell r="BB4473">
            <v>61279.237000000001</v>
          </cell>
          <cell r="BC4473">
            <v>8</v>
          </cell>
          <cell r="BD4473">
            <v>10</v>
          </cell>
          <cell r="BE4473">
            <v>52.3</v>
          </cell>
          <cell r="BF4473">
            <v>40908</v>
          </cell>
          <cell r="BG4473">
            <v>1782000</v>
          </cell>
          <cell r="BH4473" t="str">
            <v>Average</v>
          </cell>
          <cell r="BI4473" t="str">
            <v>Vertically Integrated</v>
          </cell>
          <cell r="BJ4473" t="str">
            <v>Settled</v>
          </cell>
          <cell r="BK4473" t="str">
            <v>No</v>
          </cell>
          <cell r="BL4473" t="str">
            <v>No</v>
          </cell>
        </row>
        <row r="4474">
          <cell r="AE4474">
            <v>426</v>
          </cell>
          <cell r="AF4474">
            <v>0</v>
          </cell>
          <cell r="AG4474">
            <v>1</v>
          </cell>
          <cell r="AH4474">
            <v>1</v>
          </cell>
          <cell r="AI4474">
            <v>1</v>
          </cell>
          <cell r="AJ4474">
            <v>0</v>
          </cell>
          <cell r="AL4474">
            <v>57</v>
          </cell>
          <cell r="AM4474">
            <v>236</v>
          </cell>
          <cell r="AO4474" t="str">
            <v>D-9454, SUB 11</v>
          </cell>
          <cell r="AP4474">
            <v>1902</v>
          </cell>
          <cell r="AQ4474" t="str">
            <v>WY</v>
          </cell>
          <cell r="AR4474" t="str">
            <v>PacifiCorp</v>
          </cell>
          <cell r="AS4474" t="str">
            <v>BRK.A</v>
          </cell>
          <cell r="AT4474" t="str">
            <v>Electric</v>
          </cell>
          <cell r="AU4474">
            <v>29364</v>
          </cell>
          <cell r="AV4474">
            <v>15800</v>
          </cell>
          <cell r="AW4474">
            <v>10.06</v>
          </cell>
          <cell r="AX4474">
            <v>14.8</v>
          </cell>
          <cell r="AY4474">
            <v>34.9</v>
          </cell>
          <cell r="AZ4474" t="str">
            <v>NA</v>
          </cell>
          <cell r="BA4474">
            <v>29574</v>
          </cell>
          <cell r="BB4474">
            <v>14500</v>
          </cell>
          <cell r="BC4474">
            <v>10</v>
          </cell>
          <cell r="BD4474">
            <v>14.64</v>
          </cell>
          <cell r="BE4474">
            <v>34.9</v>
          </cell>
          <cell r="BF4474">
            <v>29220</v>
          </cell>
          <cell r="BG4474" t="str">
            <v>NA</v>
          </cell>
          <cell r="BH4474" t="str">
            <v>Year-end</v>
          </cell>
          <cell r="BI4474" t="str">
            <v>Vertically Integrated</v>
          </cell>
          <cell r="BJ4474" t="str">
            <v>Fully Litigated</v>
          </cell>
          <cell r="BK4474" t="str">
            <v>No</v>
          </cell>
          <cell r="BL4474" t="str">
            <v>No</v>
          </cell>
        </row>
        <row r="4475">
          <cell r="AE4475">
            <v>426</v>
          </cell>
          <cell r="AF4475">
            <v>0</v>
          </cell>
          <cell r="AG4475">
            <v>1</v>
          </cell>
          <cell r="AH4475">
            <v>1</v>
          </cell>
          <cell r="AI4475">
            <v>1</v>
          </cell>
          <cell r="AJ4475">
            <v>0</v>
          </cell>
          <cell r="AL4475">
            <v>57</v>
          </cell>
          <cell r="AM4475">
            <v>236</v>
          </cell>
          <cell r="AO4475" t="str">
            <v>D-9454, SUB 13</v>
          </cell>
          <cell r="AP4475">
            <v>1904</v>
          </cell>
          <cell r="AQ4475" t="str">
            <v>WY</v>
          </cell>
          <cell r="AR4475" t="str">
            <v>PacifiCorp</v>
          </cell>
          <cell r="AS4475" t="str">
            <v>BRK.A</v>
          </cell>
          <cell r="AT4475" t="str">
            <v>Electric</v>
          </cell>
          <cell r="AU4475">
            <v>29805</v>
          </cell>
          <cell r="AV4475">
            <v>20700</v>
          </cell>
          <cell r="AW4475">
            <v>11.38</v>
          </cell>
          <cell r="AX4475">
            <v>16.25</v>
          </cell>
          <cell r="AY4475">
            <v>35.1</v>
          </cell>
          <cell r="AZ4475" t="str">
            <v>NA</v>
          </cell>
          <cell r="BA4475">
            <v>30090</v>
          </cell>
          <cell r="BB4475">
            <v>11000</v>
          </cell>
          <cell r="BC4475">
            <v>10.86</v>
          </cell>
          <cell r="BD4475">
            <v>14.69</v>
          </cell>
          <cell r="BE4475">
            <v>34.700000000000003</v>
          </cell>
          <cell r="BF4475">
            <v>29586</v>
          </cell>
          <cell r="BG4475">
            <v>364900</v>
          </cell>
          <cell r="BH4475" t="str">
            <v>Year-end</v>
          </cell>
          <cell r="BI4475" t="str">
            <v>Vertically Integrated</v>
          </cell>
          <cell r="BJ4475" t="str">
            <v>Fully Litigated</v>
          </cell>
          <cell r="BK4475" t="str">
            <v>No</v>
          </cell>
          <cell r="BL4475" t="str">
            <v>No</v>
          </cell>
        </row>
        <row r="4476">
          <cell r="AE4476">
            <v>426</v>
          </cell>
          <cell r="AF4476">
            <v>0</v>
          </cell>
          <cell r="AG4476">
            <v>1</v>
          </cell>
          <cell r="AH4476">
            <v>1</v>
          </cell>
          <cell r="AI4476">
            <v>1</v>
          </cell>
          <cell r="AJ4476">
            <v>0</v>
          </cell>
          <cell r="AL4476">
            <v>57</v>
          </cell>
          <cell r="AM4476">
            <v>236</v>
          </cell>
          <cell r="AO4476" t="str">
            <v>D-9454, SUB 18</v>
          </cell>
          <cell r="AP4476">
            <v>1906</v>
          </cell>
          <cell r="AQ4476" t="str">
            <v>WY</v>
          </cell>
          <cell r="AR4476" t="str">
            <v>PacifiCorp</v>
          </cell>
          <cell r="AS4476" t="str">
            <v>BRK.A</v>
          </cell>
          <cell r="AT4476" t="str">
            <v>Electric</v>
          </cell>
          <cell r="AU4476">
            <v>30125</v>
          </cell>
          <cell r="AV4476">
            <v>32800</v>
          </cell>
          <cell r="AW4476">
            <v>12.72</v>
          </cell>
          <cell r="AX4476">
            <v>17.5</v>
          </cell>
          <cell r="AY4476">
            <v>35.299999999999997</v>
          </cell>
          <cell r="AZ4476">
            <v>366400</v>
          </cell>
          <cell r="BA4476">
            <v>30417</v>
          </cell>
          <cell r="BB4476">
            <v>16800</v>
          </cell>
          <cell r="BC4476">
            <v>11.6</v>
          </cell>
          <cell r="BD4476">
            <v>14.81</v>
          </cell>
          <cell r="BE4476">
            <v>35.299999999999997</v>
          </cell>
          <cell r="BF4476">
            <v>29951</v>
          </cell>
          <cell r="BG4476">
            <v>366100</v>
          </cell>
          <cell r="BH4476" t="str">
            <v>Year-end</v>
          </cell>
          <cell r="BI4476" t="str">
            <v>Vertically Integrated</v>
          </cell>
          <cell r="BJ4476" t="str">
            <v>Fully Litigated</v>
          </cell>
          <cell r="BK4476" t="str">
            <v>No</v>
          </cell>
          <cell r="BL4476" t="str">
            <v>No</v>
          </cell>
        </row>
        <row r="4477">
          <cell r="AE4477">
            <v>426</v>
          </cell>
          <cell r="AF4477">
            <v>0</v>
          </cell>
          <cell r="AG4477">
            <v>1</v>
          </cell>
          <cell r="AH4477">
            <v>1</v>
          </cell>
          <cell r="AI4477">
            <v>1</v>
          </cell>
          <cell r="AJ4477">
            <v>0</v>
          </cell>
          <cell r="AL4477">
            <v>57</v>
          </cell>
          <cell r="AM4477">
            <v>236</v>
          </cell>
          <cell r="AO4477" t="str">
            <v>D-9454, SUB 20</v>
          </cell>
          <cell r="AP4477">
            <v>1907</v>
          </cell>
          <cell r="AQ4477" t="str">
            <v>WY</v>
          </cell>
          <cell r="AR4477" t="str">
            <v>PacifiCorp</v>
          </cell>
          <cell r="AS4477" t="str">
            <v>BRK.A</v>
          </cell>
          <cell r="AT4477" t="str">
            <v>Electric</v>
          </cell>
          <cell r="AU4477">
            <v>30495</v>
          </cell>
          <cell r="AV4477">
            <v>18400</v>
          </cell>
          <cell r="AW4477">
            <v>12.78</v>
          </cell>
          <cell r="AX4477">
            <v>17.100000000000001</v>
          </cell>
          <cell r="AY4477">
            <v>36</v>
          </cell>
          <cell r="AZ4477" t="str">
            <v>NA</v>
          </cell>
          <cell r="BA4477">
            <v>30665</v>
          </cell>
          <cell r="BB4477">
            <v>4000</v>
          </cell>
          <cell r="BC4477" t="str">
            <v>NA</v>
          </cell>
          <cell r="BD4477" t="str">
            <v>NA</v>
          </cell>
          <cell r="BE4477" t="str">
            <v>NA</v>
          </cell>
          <cell r="BF4477">
            <v>30316</v>
          </cell>
          <cell r="BG4477" t="str">
            <v>NA</v>
          </cell>
          <cell r="BH4477" t="str">
            <v>Year-end</v>
          </cell>
          <cell r="BI4477" t="str">
            <v>Vertically Integrated</v>
          </cell>
          <cell r="BJ4477" t="str">
            <v>Settled</v>
          </cell>
          <cell r="BK4477" t="str">
            <v>No</v>
          </cell>
          <cell r="BL4477" t="str">
            <v>No</v>
          </cell>
        </row>
        <row r="4478">
          <cell r="AE4478">
            <v>426</v>
          </cell>
          <cell r="AF4478">
            <v>0</v>
          </cell>
          <cell r="AG4478">
            <v>1</v>
          </cell>
          <cell r="AH4478">
            <v>1</v>
          </cell>
          <cell r="AI4478">
            <v>1</v>
          </cell>
          <cell r="AJ4478">
            <v>0</v>
          </cell>
          <cell r="AL4478">
            <v>57</v>
          </cell>
          <cell r="AM4478">
            <v>236</v>
          </cell>
          <cell r="AO4478" t="str">
            <v>D-9454, SUB 25</v>
          </cell>
          <cell r="AP4478">
            <v>1909</v>
          </cell>
          <cell r="AQ4478" t="str">
            <v>WY</v>
          </cell>
          <cell r="AR4478" t="str">
            <v>PacifiCorp</v>
          </cell>
          <cell r="AS4478" t="str">
            <v>BRK.A</v>
          </cell>
          <cell r="AT4478" t="str">
            <v>Electric</v>
          </cell>
          <cell r="AU4478">
            <v>30868</v>
          </cell>
          <cell r="AV4478">
            <v>20600</v>
          </cell>
          <cell r="AW4478">
            <v>12.28</v>
          </cell>
          <cell r="AX4478">
            <v>15.75</v>
          </cell>
          <cell r="AY4478">
            <v>36</v>
          </cell>
          <cell r="AZ4478">
            <v>467000</v>
          </cell>
          <cell r="BA4478">
            <v>31169</v>
          </cell>
          <cell r="BB4478">
            <v>4400</v>
          </cell>
          <cell r="BC4478">
            <v>11.87</v>
          </cell>
          <cell r="BD4478">
            <v>14.68</v>
          </cell>
          <cell r="BE4478">
            <v>36</v>
          </cell>
          <cell r="BF4478">
            <v>30681</v>
          </cell>
          <cell r="BG4478">
            <v>434100</v>
          </cell>
          <cell r="BH4478" t="str">
            <v>Year-end</v>
          </cell>
          <cell r="BI4478" t="str">
            <v>Vertically Integrated</v>
          </cell>
          <cell r="BJ4478" t="str">
            <v>Fully Litigated</v>
          </cell>
          <cell r="BK4478" t="str">
            <v>No</v>
          </cell>
          <cell r="BL4478" t="str">
            <v>No</v>
          </cell>
        </row>
        <row r="4479">
          <cell r="AE4479">
            <v>426</v>
          </cell>
          <cell r="AF4479">
            <v>0</v>
          </cell>
          <cell r="AG4479">
            <v>1</v>
          </cell>
          <cell r="AH4479">
            <v>1</v>
          </cell>
          <cell r="AI4479">
            <v>1</v>
          </cell>
          <cell r="AJ4479">
            <v>0</v>
          </cell>
          <cell r="AL4479">
            <v>57</v>
          </cell>
          <cell r="AM4479">
            <v>236</v>
          </cell>
          <cell r="AO4479" t="str">
            <v>D-9454, SUB 26</v>
          </cell>
          <cell r="AP4479">
            <v>1911</v>
          </cell>
          <cell r="AQ4479" t="str">
            <v>WY</v>
          </cell>
          <cell r="AR4479" t="str">
            <v>PacifiCorp</v>
          </cell>
          <cell r="AS4479" t="str">
            <v>BRK.A</v>
          </cell>
          <cell r="AT4479" t="str">
            <v>Electric</v>
          </cell>
          <cell r="AU4479">
            <v>31323</v>
          </cell>
          <cell r="AV4479">
            <v>17200</v>
          </cell>
          <cell r="AW4479">
            <v>11.57</v>
          </cell>
          <cell r="AX4479">
            <v>14.68</v>
          </cell>
          <cell r="AY4479">
            <v>36</v>
          </cell>
          <cell r="AZ4479" t="str">
            <v>NA</v>
          </cell>
          <cell r="BA4479">
            <v>31393</v>
          </cell>
          <cell r="BB4479">
            <v>7000</v>
          </cell>
          <cell r="BC4479" t="str">
            <v>NA</v>
          </cell>
          <cell r="BD4479" t="str">
            <v>NA</v>
          </cell>
          <cell r="BE4479" t="str">
            <v>NA</v>
          </cell>
          <cell r="BG4479" t="str">
            <v>NA</v>
          </cell>
          <cell r="BI4479" t="str">
            <v>Vertically Integrated</v>
          </cell>
          <cell r="BJ4479" t="str">
            <v>Fully Litigated</v>
          </cell>
          <cell r="BK4479" t="str">
            <v>No</v>
          </cell>
          <cell r="BL4479" t="str">
            <v>No</v>
          </cell>
        </row>
        <row r="4480">
          <cell r="AE4480">
            <v>426</v>
          </cell>
          <cell r="AF4480">
            <v>0</v>
          </cell>
          <cell r="AG4480">
            <v>1</v>
          </cell>
          <cell r="AH4480">
            <v>1</v>
          </cell>
          <cell r="AI4480">
            <v>1</v>
          </cell>
          <cell r="AJ4480">
            <v>0</v>
          </cell>
          <cell r="AL4480">
            <v>57</v>
          </cell>
          <cell r="AM4480">
            <v>236</v>
          </cell>
          <cell r="AO4480" t="str">
            <v>D-9441, SUB 18</v>
          </cell>
          <cell r="AP4480">
            <v>1912</v>
          </cell>
          <cell r="AQ4480" t="str">
            <v>WY</v>
          </cell>
          <cell r="AR4480" t="str">
            <v>PacifiCorp</v>
          </cell>
          <cell r="AS4480" t="str">
            <v>BRK.A</v>
          </cell>
          <cell r="AT4480" t="str">
            <v>Electric</v>
          </cell>
          <cell r="AU4480">
            <v>30302</v>
          </cell>
          <cell r="AV4480">
            <v>11500</v>
          </cell>
          <cell r="AW4480">
            <v>12.4</v>
          </cell>
          <cell r="AX4480">
            <v>16</v>
          </cell>
          <cell r="AY4480">
            <v>41.26</v>
          </cell>
          <cell r="AZ4480" t="str">
            <v>NA</v>
          </cell>
          <cell r="BA4480">
            <v>30593</v>
          </cell>
          <cell r="BB4480">
            <v>700</v>
          </cell>
          <cell r="BC4480">
            <v>11.85</v>
          </cell>
          <cell r="BD4480">
            <v>14.8</v>
          </cell>
          <cell r="BE4480">
            <v>40</v>
          </cell>
          <cell r="BF4480">
            <v>30102</v>
          </cell>
          <cell r="BG4480">
            <v>48300</v>
          </cell>
          <cell r="BH4480" t="str">
            <v>Year-end</v>
          </cell>
          <cell r="BI4480" t="str">
            <v>Vertically Integrated</v>
          </cell>
          <cell r="BJ4480" t="str">
            <v>Fully Litigated</v>
          </cell>
          <cell r="BK4480" t="str">
            <v>No</v>
          </cell>
          <cell r="BL4480" t="str">
            <v>No</v>
          </cell>
        </row>
        <row r="4481">
          <cell r="AE4481">
            <v>426</v>
          </cell>
          <cell r="AF4481">
            <v>0</v>
          </cell>
          <cell r="AG4481">
            <v>1</v>
          </cell>
          <cell r="AH4481">
            <v>1</v>
          </cell>
          <cell r="AI4481">
            <v>1</v>
          </cell>
          <cell r="AJ4481">
            <v>0</v>
          </cell>
          <cell r="AL4481">
            <v>57</v>
          </cell>
          <cell r="AM4481">
            <v>236</v>
          </cell>
          <cell r="AO4481" t="str">
            <v>D-9441, SUB 20</v>
          </cell>
          <cell r="AP4481">
            <v>1914</v>
          </cell>
          <cell r="AQ4481" t="str">
            <v>WY</v>
          </cell>
          <cell r="AR4481" t="str">
            <v>PacifiCorp</v>
          </cell>
          <cell r="AS4481" t="str">
            <v>BRK.A</v>
          </cell>
          <cell r="AT4481" t="str">
            <v>Electric</v>
          </cell>
          <cell r="AU4481">
            <v>30806</v>
          </cell>
          <cell r="AV4481">
            <v>22100</v>
          </cell>
          <cell r="AW4481">
            <v>12.51</v>
          </cell>
          <cell r="AX4481">
            <v>16</v>
          </cell>
          <cell r="AY4481">
            <v>43.2</v>
          </cell>
          <cell r="AZ4481">
            <v>177300</v>
          </cell>
          <cell r="BA4481">
            <v>31107</v>
          </cell>
          <cell r="BB4481">
            <v>8000</v>
          </cell>
          <cell r="BC4481">
            <v>11.63</v>
          </cell>
          <cell r="BD4481">
            <v>13.84</v>
          </cell>
          <cell r="BE4481">
            <v>43.1</v>
          </cell>
          <cell r="BF4481">
            <v>30681</v>
          </cell>
          <cell r="BG4481">
            <v>136800</v>
          </cell>
          <cell r="BH4481" t="str">
            <v>Year-end</v>
          </cell>
          <cell r="BI4481" t="str">
            <v>Vertically Integrated</v>
          </cell>
          <cell r="BJ4481" t="str">
            <v>Fully Litigated</v>
          </cell>
          <cell r="BK4481" t="str">
            <v>No</v>
          </cell>
          <cell r="BL4481" t="str">
            <v>No</v>
          </cell>
        </row>
        <row r="4482">
          <cell r="AE4482">
            <v>426</v>
          </cell>
          <cell r="AF4482">
            <v>0</v>
          </cell>
          <cell r="AG4482">
            <v>1</v>
          </cell>
          <cell r="AH4482">
            <v>1</v>
          </cell>
          <cell r="AI4482">
            <v>1</v>
          </cell>
          <cell r="AJ4482">
            <v>0</v>
          </cell>
          <cell r="AL4482">
            <v>57</v>
          </cell>
          <cell r="AM4482">
            <v>236</v>
          </cell>
          <cell r="AO4482" t="str">
            <v>D-9441, SUB 25</v>
          </cell>
          <cell r="AP4482">
            <v>1915</v>
          </cell>
          <cell r="AQ4482" t="str">
            <v>WY</v>
          </cell>
          <cell r="AR4482" t="str">
            <v>PacifiCorp</v>
          </cell>
          <cell r="AS4482" t="str">
            <v>BRK.A</v>
          </cell>
          <cell r="AT4482" t="str">
            <v>Electric</v>
          </cell>
          <cell r="AU4482">
            <v>31404</v>
          </cell>
          <cell r="AV4482">
            <v>24100</v>
          </cell>
          <cell r="AW4482">
            <v>12.39</v>
          </cell>
          <cell r="AX4482">
            <v>15.41</v>
          </cell>
          <cell r="AY4482">
            <v>44.09</v>
          </cell>
          <cell r="AZ4482" t="str">
            <v>NA</v>
          </cell>
          <cell r="BA4482">
            <v>31565</v>
          </cell>
          <cell r="BB4482">
            <v>9300</v>
          </cell>
          <cell r="BC4482" t="str">
            <v>NA</v>
          </cell>
          <cell r="BD4482" t="str">
            <v>NA</v>
          </cell>
          <cell r="BE4482" t="str">
            <v>NA</v>
          </cell>
          <cell r="BF4482">
            <v>31228</v>
          </cell>
          <cell r="BG4482" t="str">
            <v>NA</v>
          </cell>
          <cell r="BH4482" t="str">
            <v>Year-end</v>
          </cell>
          <cell r="BI4482" t="str">
            <v>Vertically Integrated</v>
          </cell>
          <cell r="BJ4482" t="str">
            <v>Settled</v>
          </cell>
          <cell r="BK4482" t="str">
            <v>No</v>
          </cell>
          <cell r="BL4482" t="str">
            <v>No</v>
          </cell>
        </row>
        <row r="4483">
          <cell r="AE4483">
            <v>426</v>
          </cell>
          <cell r="AF4483">
            <v>0</v>
          </cell>
          <cell r="AG4483">
            <v>1</v>
          </cell>
          <cell r="AH4483">
            <v>1</v>
          </cell>
          <cell r="AI4483">
            <v>1</v>
          </cell>
          <cell r="AJ4483">
            <v>1</v>
          </cell>
          <cell r="AL4483">
            <v>57</v>
          </cell>
          <cell r="AM4483">
            <v>236</v>
          </cell>
          <cell r="AO4483" t="str">
            <v>D-9343, SUB 68, 70</v>
          </cell>
          <cell r="AP4483">
            <v>2080</v>
          </cell>
          <cell r="AQ4483" t="str">
            <v>WY</v>
          </cell>
          <cell r="AR4483" t="str">
            <v>Black Hills Gas Distribution LLC</v>
          </cell>
          <cell r="AS4483" t="str">
            <v>BKH</v>
          </cell>
          <cell r="AT4483" t="str">
            <v>Natural Gas</v>
          </cell>
          <cell r="AU4483">
            <v>31162</v>
          </cell>
          <cell r="AV4483">
            <v>12000</v>
          </cell>
          <cell r="AW4483">
            <v>12.91</v>
          </cell>
          <cell r="AX4483">
            <v>16</v>
          </cell>
          <cell r="AY4483">
            <v>50.76</v>
          </cell>
          <cell r="AZ4483" t="str">
            <v>NA</v>
          </cell>
          <cell r="BA4483">
            <v>31308</v>
          </cell>
          <cell r="BB4483">
            <v>-2500</v>
          </cell>
          <cell r="BC4483">
            <v>11.92</v>
          </cell>
          <cell r="BD4483" t="str">
            <v>NA</v>
          </cell>
          <cell r="BE4483" t="str">
            <v>NA</v>
          </cell>
          <cell r="BF4483">
            <v>31047</v>
          </cell>
          <cell r="BG4483" t="str">
            <v>NA</v>
          </cell>
          <cell r="BH4483" t="str">
            <v>Year-end</v>
          </cell>
          <cell r="BI4483" t="str">
            <v>Distribution</v>
          </cell>
          <cell r="BJ4483" t="str">
            <v>Fully Litigated</v>
          </cell>
          <cell r="BK4483" t="str">
            <v>No</v>
          </cell>
          <cell r="BL4483" t="str">
            <v>No</v>
          </cell>
        </row>
        <row r="4484">
          <cell r="AE4484">
            <v>426</v>
          </cell>
          <cell r="AF4484">
            <v>0</v>
          </cell>
          <cell r="AG4484">
            <v>1</v>
          </cell>
          <cell r="AH4484">
            <v>1</v>
          </cell>
          <cell r="AI4484">
            <v>1</v>
          </cell>
          <cell r="AJ4484">
            <v>0</v>
          </cell>
          <cell r="AL4484">
            <v>57</v>
          </cell>
          <cell r="AM4484">
            <v>236</v>
          </cell>
          <cell r="AO4484" t="str">
            <v>D-20003-114-ER-11 (elec)</v>
          </cell>
          <cell r="AP4484">
            <v>2239</v>
          </cell>
          <cell r="AQ4484" t="str">
            <v>WY</v>
          </cell>
          <cell r="AR4484" t="str">
            <v>Cheyenne Light, Fuel and Power Company</v>
          </cell>
          <cell r="AS4484" t="str">
            <v>BKH</v>
          </cell>
          <cell r="AT4484" t="str">
            <v>Electric</v>
          </cell>
          <cell r="AU4484">
            <v>40878</v>
          </cell>
          <cell r="AV4484">
            <v>4619.13</v>
          </cell>
          <cell r="AW4484">
            <v>8.4700000000000006</v>
          </cell>
          <cell r="AX4484">
            <v>10.5</v>
          </cell>
          <cell r="AY4484">
            <v>54</v>
          </cell>
          <cell r="AZ4484">
            <v>243557.272</v>
          </cell>
          <cell r="BA4484">
            <v>41078</v>
          </cell>
          <cell r="BB4484">
            <v>2703.6880000000001</v>
          </cell>
          <cell r="BC4484">
            <v>7.99</v>
          </cell>
          <cell r="BD4484">
            <v>9.6</v>
          </cell>
          <cell r="BE4484">
            <v>54</v>
          </cell>
          <cell r="BF4484">
            <v>40786</v>
          </cell>
          <cell r="BG4484">
            <v>243511.209</v>
          </cell>
          <cell r="BH4484" t="str">
            <v>Year-end</v>
          </cell>
          <cell r="BI4484" t="str">
            <v>Vertically Integrated</v>
          </cell>
          <cell r="BJ4484" t="str">
            <v>Settled</v>
          </cell>
          <cell r="BK4484" t="str">
            <v>No</v>
          </cell>
          <cell r="BL4484" t="str">
            <v>No</v>
          </cell>
        </row>
        <row r="4485">
          <cell r="AE4485">
            <v>426</v>
          </cell>
          <cell r="AF4485">
            <v>0</v>
          </cell>
          <cell r="AG4485">
            <v>1</v>
          </cell>
          <cell r="AH4485">
            <v>1</v>
          </cell>
          <cell r="AI4485">
            <v>1</v>
          </cell>
          <cell r="AJ4485">
            <v>1</v>
          </cell>
          <cell r="AL4485">
            <v>57</v>
          </cell>
          <cell r="AM4485">
            <v>236</v>
          </cell>
          <cell r="AO4485" t="str">
            <v>D-30005-157-GR-11 (gas)</v>
          </cell>
          <cell r="AP4485">
            <v>2240</v>
          </cell>
          <cell r="AQ4485" t="str">
            <v>WY</v>
          </cell>
          <cell r="AR4485" t="str">
            <v>Cheyenne Light, Fuel and Power Company</v>
          </cell>
          <cell r="AS4485" t="str">
            <v>BKH</v>
          </cell>
          <cell r="AT4485" t="str">
            <v>Natural Gas</v>
          </cell>
          <cell r="AU4485">
            <v>40878</v>
          </cell>
          <cell r="AV4485">
            <v>2039.3779999999999</v>
          </cell>
          <cell r="AW4485">
            <v>8.4700000000000006</v>
          </cell>
          <cell r="AX4485">
            <v>10.5</v>
          </cell>
          <cell r="AY4485">
            <v>54</v>
          </cell>
          <cell r="AZ4485">
            <v>43596.417000000001</v>
          </cell>
          <cell r="BA4485">
            <v>41078</v>
          </cell>
          <cell r="BB4485">
            <v>1639.521</v>
          </cell>
          <cell r="BC4485">
            <v>7.99</v>
          </cell>
          <cell r="BD4485">
            <v>9.6</v>
          </cell>
          <cell r="BE4485">
            <v>54</v>
          </cell>
          <cell r="BF4485">
            <v>40786</v>
          </cell>
          <cell r="BG4485">
            <v>43586.144</v>
          </cell>
          <cell r="BH4485" t="str">
            <v>Year-end</v>
          </cell>
          <cell r="BI4485" t="str">
            <v>Distribution</v>
          </cell>
          <cell r="BJ4485" t="str">
            <v>Settled</v>
          </cell>
          <cell r="BK4485" t="str">
            <v>No</v>
          </cell>
          <cell r="BL4485" t="str">
            <v>No</v>
          </cell>
        </row>
        <row r="4486">
          <cell r="AE4486">
            <v>426</v>
          </cell>
          <cell r="AF4486">
            <v>0</v>
          </cell>
          <cell r="AG4486">
            <v>1</v>
          </cell>
          <cell r="AH4486">
            <v>1</v>
          </cell>
          <cell r="AI4486">
            <v>1</v>
          </cell>
          <cell r="AJ4486">
            <v>0</v>
          </cell>
          <cell r="AL4486">
            <v>57</v>
          </cell>
          <cell r="AM4486">
            <v>236</v>
          </cell>
          <cell r="AO4486" t="str">
            <v>D-20000-405-ER-11</v>
          </cell>
          <cell r="AP4486">
            <v>2254</v>
          </cell>
          <cell r="AQ4486" t="str">
            <v>WY</v>
          </cell>
          <cell r="AR4486" t="str">
            <v>PacifiCorp</v>
          </cell>
          <cell r="AS4486" t="str">
            <v>BRK.A</v>
          </cell>
          <cell r="AT4486" t="str">
            <v>Electric</v>
          </cell>
          <cell r="AU4486">
            <v>40886</v>
          </cell>
          <cell r="AV4486">
            <v>56607.896000000001</v>
          </cell>
          <cell r="AW4486">
            <v>7.88</v>
          </cell>
          <cell r="AX4486">
            <v>10.199999999999999</v>
          </cell>
          <cell r="AY4486">
            <v>52.1</v>
          </cell>
          <cell r="AZ4486">
            <v>1836623.821</v>
          </cell>
          <cell r="BA4486">
            <v>41106</v>
          </cell>
          <cell r="BB4486">
            <v>50000</v>
          </cell>
          <cell r="BC4486">
            <v>7.67</v>
          </cell>
          <cell r="BD4486">
            <v>9.8000000000000007</v>
          </cell>
          <cell r="BE4486">
            <v>52.1</v>
          </cell>
          <cell r="BF4486">
            <v>41364</v>
          </cell>
          <cell r="BG4486">
            <v>1830200</v>
          </cell>
          <cell r="BH4486" t="str">
            <v>Average</v>
          </cell>
          <cell r="BI4486" t="str">
            <v>Vertically Integrated</v>
          </cell>
          <cell r="BJ4486" t="str">
            <v>Settled</v>
          </cell>
          <cell r="BK4486" t="str">
            <v>Yes</v>
          </cell>
          <cell r="BL4486" t="str">
            <v>No</v>
          </cell>
        </row>
        <row r="4487">
          <cell r="AE4487">
            <v>426</v>
          </cell>
          <cell r="AF4487">
            <v>0</v>
          </cell>
          <cell r="AG4487">
            <v>1</v>
          </cell>
          <cell r="AH4487">
            <v>1</v>
          </cell>
          <cell r="AI4487">
            <v>1</v>
          </cell>
          <cell r="AJ4487">
            <v>1</v>
          </cell>
          <cell r="AL4487">
            <v>57</v>
          </cell>
          <cell r="AM4487">
            <v>236</v>
          </cell>
          <cell r="AO4487" t="str">
            <v>D-30022-192-GI-12</v>
          </cell>
          <cell r="AP4487">
            <v>2395</v>
          </cell>
          <cell r="AQ4487" t="str">
            <v>WY</v>
          </cell>
          <cell r="AR4487" t="str">
            <v>Black Hills Gas Distribution LLC</v>
          </cell>
          <cell r="AS4487" t="str">
            <v>BKH</v>
          </cell>
          <cell r="AT4487" t="str">
            <v>Natural Gas</v>
          </cell>
          <cell r="AU4487">
            <v>41169</v>
          </cell>
          <cell r="AV4487">
            <v>0</v>
          </cell>
          <cell r="AW4487" t="str">
            <v>NA</v>
          </cell>
          <cell r="AX4487" t="str">
            <v>NA</v>
          </cell>
          <cell r="AY4487" t="str">
            <v>NA</v>
          </cell>
          <cell r="AZ4487" t="str">
            <v>NA</v>
          </cell>
          <cell r="BA4487">
            <v>41338</v>
          </cell>
          <cell r="BB4487">
            <v>0</v>
          </cell>
          <cell r="BC4487" t="str">
            <v>NA</v>
          </cell>
          <cell r="BD4487" t="str">
            <v>NA</v>
          </cell>
          <cell r="BE4487" t="str">
            <v>NA</v>
          </cell>
          <cell r="BG4487" t="str">
            <v>NA</v>
          </cell>
          <cell r="BI4487" t="str">
            <v>Distribution</v>
          </cell>
          <cell r="BJ4487" t="str">
            <v>Settled</v>
          </cell>
          <cell r="BK4487" t="str">
            <v>No</v>
          </cell>
          <cell r="BL4487" t="str">
            <v>No</v>
          </cell>
        </row>
        <row r="4488">
          <cell r="AE4488">
            <v>426</v>
          </cell>
          <cell r="AF4488">
            <v>0</v>
          </cell>
          <cell r="AG4488">
            <v>1</v>
          </cell>
          <cell r="AH4488">
            <v>1</v>
          </cell>
          <cell r="AI4488">
            <v>1</v>
          </cell>
          <cell r="AJ4488">
            <v>0</v>
          </cell>
          <cell r="AL4488">
            <v>57</v>
          </cell>
          <cell r="AM4488">
            <v>236</v>
          </cell>
          <cell r="AO4488" t="str">
            <v>D-20003-132-ER-13</v>
          </cell>
          <cell r="AP4488">
            <v>2577</v>
          </cell>
          <cell r="AQ4488" t="str">
            <v>WY</v>
          </cell>
          <cell r="AR4488" t="str">
            <v>Cheyenne Light, Fuel and Power Company</v>
          </cell>
          <cell r="AS4488" t="str">
            <v>BKH</v>
          </cell>
          <cell r="AT4488" t="str">
            <v>Electric</v>
          </cell>
          <cell r="AU4488">
            <v>41610</v>
          </cell>
          <cell r="AV4488">
            <v>12778.383</v>
          </cell>
          <cell r="AW4488">
            <v>8.32</v>
          </cell>
          <cell r="AX4488">
            <v>10.25</v>
          </cell>
          <cell r="AY4488">
            <v>54</v>
          </cell>
          <cell r="AZ4488">
            <v>375996.614</v>
          </cell>
          <cell r="BA4488">
            <v>41851</v>
          </cell>
          <cell r="BB4488">
            <v>8359.1890000000003</v>
          </cell>
          <cell r="BC4488">
            <v>7.98</v>
          </cell>
          <cell r="BD4488">
            <v>9.9</v>
          </cell>
          <cell r="BE4488">
            <v>54</v>
          </cell>
          <cell r="BF4488">
            <v>41455</v>
          </cell>
          <cell r="BG4488">
            <v>376817.897</v>
          </cell>
          <cell r="BH4488" t="str">
            <v>Year-end</v>
          </cell>
          <cell r="BI4488" t="str">
            <v>Vertically Integrated</v>
          </cell>
          <cell r="BJ4488" t="str">
            <v>Settled</v>
          </cell>
          <cell r="BK4488" t="str">
            <v>No</v>
          </cell>
          <cell r="BL4488" t="str">
            <v>No</v>
          </cell>
        </row>
        <row r="4489">
          <cell r="AE4489">
            <v>426</v>
          </cell>
          <cell r="AF4489">
            <v>0</v>
          </cell>
          <cell r="AG4489">
            <v>1</v>
          </cell>
          <cell r="AH4489">
            <v>1</v>
          </cell>
          <cell r="AI4489">
            <v>1</v>
          </cell>
          <cell r="AJ4489">
            <v>1</v>
          </cell>
          <cell r="AL4489">
            <v>57</v>
          </cell>
          <cell r="AM4489">
            <v>236</v>
          </cell>
          <cell r="AO4489" t="str">
            <v>D-30005-182-GR-13</v>
          </cell>
          <cell r="AP4489">
            <v>2579</v>
          </cell>
          <cell r="AQ4489" t="str">
            <v>WY</v>
          </cell>
          <cell r="AR4489" t="str">
            <v>Cheyenne Light, Fuel and Power Company</v>
          </cell>
          <cell r="AS4489" t="str">
            <v>BKH</v>
          </cell>
          <cell r="AT4489" t="str">
            <v>Natural Gas</v>
          </cell>
          <cell r="AU4489">
            <v>41610</v>
          </cell>
          <cell r="AV4489">
            <v>1290.481</v>
          </cell>
          <cell r="AW4489">
            <v>8.32</v>
          </cell>
          <cell r="AX4489">
            <v>10.25</v>
          </cell>
          <cell r="AY4489">
            <v>54</v>
          </cell>
          <cell r="AZ4489">
            <v>56028.161</v>
          </cell>
          <cell r="BA4489">
            <v>41851</v>
          </cell>
          <cell r="BB4489">
            <v>815.78899999999999</v>
          </cell>
          <cell r="BC4489">
            <v>7.98</v>
          </cell>
          <cell r="BD4489">
            <v>9.9</v>
          </cell>
          <cell r="BE4489">
            <v>54</v>
          </cell>
          <cell r="BF4489">
            <v>41455</v>
          </cell>
          <cell r="BG4489">
            <v>59570.349000000002</v>
          </cell>
          <cell r="BH4489" t="str">
            <v>Year-end</v>
          </cell>
          <cell r="BI4489" t="str">
            <v>Distribution</v>
          </cell>
          <cell r="BJ4489" t="str">
            <v>Settled</v>
          </cell>
          <cell r="BK4489" t="str">
            <v>No</v>
          </cell>
          <cell r="BL4489" t="str">
            <v>No</v>
          </cell>
        </row>
        <row r="4490">
          <cell r="AE4490">
            <v>426</v>
          </cell>
          <cell r="AF4490">
            <v>0</v>
          </cell>
          <cell r="AG4490">
            <v>1</v>
          </cell>
          <cell r="AH4490">
            <v>1</v>
          </cell>
          <cell r="AI4490">
            <v>1</v>
          </cell>
          <cell r="AJ4490">
            <v>0</v>
          </cell>
          <cell r="AL4490">
            <v>57</v>
          </cell>
          <cell r="AM4490">
            <v>236</v>
          </cell>
          <cell r="AO4490" t="str">
            <v>D-20000-446-ER-14</v>
          </cell>
          <cell r="AP4490">
            <v>2613</v>
          </cell>
          <cell r="AQ4490" t="str">
            <v>WY</v>
          </cell>
          <cell r="AR4490" t="str">
            <v>PacifiCorp</v>
          </cell>
          <cell r="AS4490" t="str">
            <v>BRK.A</v>
          </cell>
          <cell r="AT4490" t="str">
            <v>Electric</v>
          </cell>
          <cell r="AU4490">
            <v>41701</v>
          </cell>
          <cell r="AV4490">
            <v>32597.597000000002</v>
          </cell>
          <cell r="AW4490">
            <v>7.67</v>
          </cell>
          <cell r="AX4490">
            <v>10</v>
          </cell>
          <cell r="AY4490">
            <v>51.43</v>
          </cell>
          <cell r="AZ4490">
            <v>2072881.7560000001</v>
          </cell>
          <cell r="BA4490">
            <v>42027</v>
          </cell>
          <cell r="BB4490">
            <v>20188.226999999999</v>
          </cell>
          <cell r="BC4490">
            <v>7.41</v>
          </cell>
          <cell r="BD4490">
            <v>9.5</v>
          </cell>
          <cell r="BE4490">
            <v>51.43</v>
          </cell>
          <cell r="BF4490">
            <v>42185</v>
          </cell>
          <cell r="BG4490">
            <v>2067000</v>
          </cell>
          <cell r="BH4490" t="str">
            <v>Average</v>
          </cell>
          <cell r="BI4490" t="str">
            <v>Vertically Integrated</v>
          </cell>
          <cell r="BJ4490" t="str">
            <v>Fully Litigated</v>
          </cell>
          <cell r="BK4490" t="str">
            <v>No</v>
          </cell>
          <cell r="BL4490" t="str">
            <v>No</v>
          </cell>
        </row>
        <row r="4491">
          <cell r="AE4491">
            <v>426</v>
          </cell>
          <cell r="AF4491">
            <v>0</v>
          </cell>
          <cell r="AG4491">
            <v>1</v>
          </cell>
          <cell r="AH4491">
            <v>1</v>
          </cell>
          <cell r="AI4491">
            <v>1</v>
          </cell>
          <cell r="AJ4491">
            <v>0</v>
          </cell>
          <cell r="AL4491">
            <v>57</v>
          </cell>
          <cell r="AM4491">
            <v>236</v>
          </cell>
          <cell r="AO4491" t="str">
            <v>D-20000-469-ER-15</v>
          </cell>
          <cell r="AP4491">
            <v>2770</v>
          </cell>
          <cell r="AQ4491" t="str">
            <v>WY</v>
          </cell>
          <cell r="AR4491" t="str">
            <v>PacifiCorp</v>
          </cell>
          <cell r="AS4491" t="str">
            <v>BRK.A</v>
          </cell>
          <cell r="AT4491" t="str">
            <v>Electric</v>
          </cell>
          <cell r="AU4491">
            <v>42065</v>
          </cell>
          <cell r="AV4491">
            <v>26934.093000000001</v>
          </cell>
          <cell r="AW4491">
            <v>7.6</v>
          </cell>
          <cell r="AX4491">
            <v>9.85</v>
          </cell>
          <cell r="AY4491">
            <v>51.44</v>
          </cell>
          <cell r="AZ4491">
            <v>2120357.5690000001</v>
          </cell>
          <cell r="BA4491">
            <v>42368</v>
          </cell>
          <cell r="BB4491">
            <v>16259.653</v>
          </cell>
          <cell r="BC4491">
            <v>7.41</v>
          </cell>
          <cell r="BD4491">
            <v>9.5</v>
          </cell>
          <cell r="BE4491">
            <v>51.44</v>
          </cell>
          <cell r="BF4491">
            <v>42369</v>
          </cell>
          <cell r="BG4491">
            <v>2087281.1070000001</v>
          </cell>
          <cell r="BH4491" t="str">
            <v>Average</v>
          </cell>
          <cell r="BI4491" t="str">
            <v>Vertically Integrated</v>
          </cell>
          <cell r="BJ4491" t="str">
            <v>Fully Litigated</v>
          </cell>
          <cell r="BK4491" t="str">
            <v>No</v>
          </cell>
          <cell r="BL4491" t="str">
            <v>No</v>
          </cell>
        </row>
        <row r="4492">
          <cell r="AE4492">
            <v>426</v>
          </cell>
          <cell r="AF4492">
            <v>0</v>
          </cell>
          <cell r="AG4492">
            <v>1</v>
          </cell>
          <cell r="AH4492">
            <v>1</v>
          </cell>
          <cell r="AI4492">
            <v>1</v>
          </cell>
          <cell r="AJ4492">
            <v>0</v>
          </cell>
          <cell r="AL4492">
            <v>57</v>
          </cell>
          <cell r="AM4492">
            <v>236</v>
          </cell>
          <cell r="AO4492" t="str">
            <v>D-20004-117-ER-16</v>
          </cell>
          <cell r="AP4492">
            <v>3078</v>
          </cell>
          <cell r="AQ4492" t="str">
            <v>WY</v>
          </cell>
          <cell r="AR4492" t="str">
            <v>MDU Resources Group, Inc.</v>
          </cell>
          <cell r="AT4492" t="str">
            <v>Electric</v>
          </cell>
          <cell r="AU4492">
            <v>42531</v>
          </cell>
          <cell r="AV4492">
            <v>3225.4769999999999</v>
          </cell>
          <cell r="AW4492">
            <v>8</v>
          </cell>
          <cell r="AX4492">
            <v>10.1</v>
          </cell>
          <cell r="AY4492">
            <v>50.99</v>
          </cell>
          <cell r="AZ4492">
            <v>72311.517000000007</v>
          </cell>
          <cell r="BA4492">
            <v>42753</v>
          </cell>
          <cell r="BB4492">
            <v>2712.2449999999999</v>
          </cell>
          <cell r="BC4492">
            <v>7.25</v>
          </cell>
          <cell r="BD4492">
            <v>9.4499999999999993</v>
          </cell>
          <cell r="BE4492">
            <v>50.99</v>
          </cell>
          <cell r="BF4492">
            <v>42369</v>
          </cell>
          <cell r="BG4492">
            <v>72207.392000000007</v>
          </cell>
          <cell r="BH4492" t="str">
            <v>Year-end</v>
          </cell>
          <cell r="BI4492" t="str">
            <v>Vertically Integrated</v>
          </cell>
          <cell r="BJ4492" t="str">
            <v>Settled</v>
          </cell>
          <cell r="BK4492" t="str">
            <v>No</v>
          </cell>
          <cell r="BL4492" t="str">
            <v>No</v>
          </cell>
        </row>
        <row r="4493">
          <cell r="AE4493">
            <v>426</v>
          </cell>
          <cell r="AF4493">
            <v>0</v>
          </cell>
          <cell r="AG4493">
            <v>1</v>
          </cell>
          <cell r="AH4493">
            <v>1</v>
          </cell>
          <cell r="AI4493">
            <v>1</v>
          </cell>
          <cell r="AJ4493">
            <v>1</v>
          </cell>
          <cell r="AL4493">
            <v>57</v>
          </cell>
          <cell r="AM4493">
            <v>237</v>
          </cell>
          <cell r="AO4493" t="str">
            <v>D-30011-97-GR-17</v>
          </cell>
          <cell r="AP4493">
            <v>3228</v>
          </cell>
          <cell r="AQ4493" t="str">
            <v>WY</v>
          </cell>
          <cell r="AR4493" t="str">
            <v>Black Hills Northwest Wyoming Gas Utility Company, LLC</v>
          </cell>
          <cell r="AT4493" t="str">
            <v>Natural Gas</v>
          </cell>
          <cell r="AU4493">
            <v>43056</v>
          </cell>
          <cell r="AV4493">
            <v>1211.952</v>
          </cell>
          <cell r="AW4493">
            <v>8</v>
          </cell>
          <cell r="AX4493">
            <v>10.199999999999999</v>
          </cell>
          <cell r="AY4493">
            <v>54</v>
          </cell>
          <cell r="AZ4493">
            <v>13025.199000000001</v>
          </cell>
          <cell r="BA4493">
            <v>43297</v>
          </cell>
          <cell r="BB4493">
            <v>968.21</v>
          </cell>
          <cell r="BC4493">
            <v>7.75</v>
          </cell>
          <cell r="BD4493">
            <v>9.6</v>
          </cell>
          <cell r="BE4493">
            <v>54</v>
          </cell>
          <cell r="BF4493">
            <v>42916</v>
          </cell>
          <cell r="BG4493">
            <v>12905.112999999999</v>
          </cell>
          <cell r="BH4493" t="str">
            <v>Year-end</v>
          </cell>
          <cell r="BI4493" t="str">
            <v>Distribution</v>
          </cell>
          <cell r="BJ4493" t="str">
            <v>Settled</v>
          </cell>
          <cell r="BK4493" t="str">
            <v>No</v>
          </cell>
          <cell r="BL4493" t="str">
            <v>No</v>
          </cell>
        </row>
        <row r="4494">
          <cell r="AE4494">
            <v>427</v>
          </cell>
          <cell r="AF4494">
            <v>1</v>
          </cell>
          <cell r="AG4494">
            <v>1</v>
          </cell>
          <cell r="AH4494">
            <v>1</v>
          </cell>
          <cell r="AI4494">
            <v>1</v>
          </cell>
          <cell r="AJ4494">
            <v>1</v>
          </cell>
          <cell r="AL4494">
            <v>57</v>
          </cell>
          <cell r="AM4494">
            <v>237</v>
          </cell>
          <cell r="AO4494" t="str">
            <v>D-30013-351-GR-19</v>
          </cell>
          <cell r="AP4494">
            <v>3504</v>
          </cell>
          <cell r="AQ4494" t="str">
            <v>WY</v>
          </cell>
          <cell r="AR4494" t="str">
            <v>MDU Resources Group, Inc.</v>
          </cell>
          <cell r="AT4494" t="str">
            <v>Natural Gas</v>
          </cell>
          <cell r="AU4494">
            <v>43608</v>
          </cell>
          <cell r="AV4494">
            <v>1052.1669999999999</v>
          </cell>
          <cell r="AW4494">
            <v>7.75</v>
          </cell>
          <cell r="AX4494">
            <v>10.3</v>
          </cell>
          <cell r="AY4494">
            <v>52.08</v>
          </cell>
          <cell r="AZ4494">
            <v>15377.547</v>
          </cell>
          <cell r="BA4494">
            <v>43845</v>
          </cell>
          <cell r="BB4494">
            <v>827.601</v>
          </cell>
          <cell r="BC4494">
            <v>7.08</v>
          </cell>
          <cell r="BD4494">
            <v>9.35</v>
          </cell>
          <cell r="BE4494">
            <v>51.25</v>
          </cell>
          <cell r="BF4494">
            <v>43465</v>
          </cell>
          <cell r="BG4494">
            <v>14870.389000000001</v>
          </cell>
          <cell r="BH4494" t="str">
            <v>Year-end</v>
          </cell>
          <cell r="BI4494" t="str">
            <v>Distribution</v>
          </cell>
          <cell r="BJ4494" t="str">
            <v>Settled</v>
          </cell>
          <cell r="BK4494" t="str">
            <v>No</v>
          </cell>
          <cell r="BL4494" t="str">
            <v>No</v>
          </cell>
        </row>
        <row r="4495">
          <cell r="AE4495">
            <v>428</v>
          </cell>
          <cell r="AF4495">
            <v>1</v>
          </cell>
          <cell r="AG4495">
            <v>1</v>
          </cell>
          <cell r="AH4495">
            <v>1</v>
          </cell>
          <cell r="AI4495">
            <v>1</v>
          </cell>
          <cell r="AJ4495">
            <v>1</v>
          </cell>
          <cell r="AL4495">
            <v>57</v>
          </cell>
          <cell r="AM4495">
            <v>238</v>
          </cell>
          <cell r="AO4495" t="str">
            <v>D-30026-2-GR-19</v>
          </cell>
          <cell r="AP4495">
            <v>3512</v>
          </cell>
          <cell r="AQ4495" t="str">
            <v>WY</v>
          </cell>
          <cell r="AR4495" t="str">
            <v>Black Hills Wyoming Gas, LLC</v>
          </cell>
          <cell r="AT4495" t="str">
            <v>Natural Gas</v>
          </cell>
          <cell r="AU4495">
            <v>43619</v>
          </cell>
          <cell r="AV4495">
            <v>16121.638000000001</v>
          </cell>
          <cell r="AW4495">
            <v>7.54</v>
          </cell>
          <cell r="AX4495">
            <v>10.4</v>
          </cell>
          <cell r="AY4495">
            <v>50.23</v>
          </cell>
          <cell r="AZ4495">
            <v>354367.39900000003</v>
          </cell>
          <cell r="BA4495">
            <v>43810</v>
          </cell>
          <cell r="BB4495">
            <v>13203.866</v>
          </cell>
          <cell r="BC4495">
            <v>6.98</v>
          </cell>
          <cell r="BD4495">
            <v>9.4</v>
          </cell>
          <cell r="BE4495">
            <v>50.23</v>
          </cell>
          <cell r="BF4495">
            <v>43465</v>
          </cell>
          <cell r="BG4495">
            <v>354363.40299999999</v>
          </cell>
          <cell r="BH4495" t="str">
            <v>Year-end</v>
          </cell>
          <cell r="BI4495" t="str">
            <v>Distribution</v>
          </cell>
          <cell r="BJ4495" t="str">
            <v>Settled</v>
          </cell>
          <cell r="BK4495" t="str">
            <v>No</v>
          </cell>
          <cell r="BL4495" t="str">
            <v>No</v>
          </cell>
        </row>
        <row r="4496">
          <cell r="AE4496">
            <v>429</v>
          </cell>
          <cell r="AF4496">
            <v>1</v>
          </cell>
          <cell r="AG4496">
            <v>1</v>
          </cell>
          <cell r="AH4496">
            <v>1</v>
          </cell>
          <cell r="AI4496">
            <v>1</v>
          </cell>
          <cell r="AJ4496">
            <v>1</v>
          </cell>
          <cell r="AL4496">
            <v>57</v>
          </cell>
          <cell r="AM4496">
            <v>238</v>
          </cell>
          <cell r="AO4496" t="str">
            <v>D-30010-187-GR-19</v>
          </cell>
          <cell r="AP4496">
            <v>3578</v>
          </cell>
          <cell r="AQ4496" t="str">
            <v>WY</v>
          </cell>
          <cell r="AR4496" t="str">
            <v>Questar Gas Company</v>
          </cell>
          <cell r="AT4496" t="str">
            <v>Natural Gas</v>
          </cell>
          <cell r="AU4496">
            <v>43770</v>
          </cell>
          <cell r="AV4496">
            <v>3519.5709999999999</v>
          </cell>
          <cell r="AW4496">
            <v>7.46</v>
          </cell>
          <cell r="AX4496">
            <v>10.5</v>
          </cell>
          <cell r="AY4496">
            <v>55</v>
          </cell>
          <cell r="AZ4496">
            <v>62073.722999999998</v>
          </cell>
          <cell r="BA4496">
            <v>44064</v>
          </cell>
          <cell r="BB4496">
            <v>1520.6659999999999</v>
          </cell>
          <cell r="BC4496">
            <v>7.11</v>
          </cell>
          <cell r="BD4496">
            <v>9.35</v>
          </cell>
          <cell r="BE4496">
            <v>55</v>
          </cell>
          <cell r="BF4496">
            <v>43830</v>
          </cell>
          <cell r="BG4496">
            <v>60546.326000000001</v>
          </cell>
          <cell r="BH4496" t="str">
            <v>Year-end</v>
          </cell>
          <cell r="BI4496" t="str">
            <v>Distribution</v>
          </cell>
          <cell r="BJ4496" t="str">
            <v>Settled</v>
          </cell>
          <cell r="BK4496" t="str">
            <v>No</v>
          </cell>
          <cell r="BL4496" t="str">
            <v>No</v>
          </cell>
        </row>
        <row r="4497">
          <cell r="AE4497">
            <v>429</v>
          </cell>
          <cell r="AF4497">
            <v>1</v>
          </cell>
          <cell r="AG4497">
            <v>1</v>
          </cell>
          <cell r="AH4497">
            <v>1</v>
          </cell>
          <cell r="AI4497">
            <v>1</v>
          </cell>
          <cell r="AJ4497">
            <v>0</v>
          </cell>
          <cell r="AL4497">
            <v>57</v>
          </cell>
          <cell r="AM4497">
            <v>238</v>
          </cell>
          <cell r="AO4497" t="str">
            <v>D-20000-578-ER-20</v>
          </cell>
          <cell r="AP4497">
            <v>3625</v>
          </cell>
          <cell r="AQ4497" t="str">
            <v>WY</v>
          </cell>
          <cell r="AR4497" t="str">
            <v>PacifiCorp</v>
          </cell>
          <cell r="AS4497" t="str">
            <v>BRK.A</v>
          </cell>
          <cell r="AT4497" t="str">
            <v>Electric</v>
          </cell>
          <cell r="AU4497">
            <v>43894</v>
          </cell>
          <cell r="AV4497">
            <v>9122.9590000000007</v>
          </cell>
          <cell r="AW4497">
            <v>7.47</v>
          </cell>
          <cell r="AX4497">
            <v>9.8000000000000007</v>
          </cell>
          <cell r="AY4497">
            <v>53.52</v>
          </cell>
          <cell r="AZ4497">
            <v>2373418.179</v>
          </cell>
          <cell r="BA4497">
            <v>44334</v>
          </cell>
          <cell r="BB4497">
            <v>6982.6030000000001</v>
          </cell>
          <cell r="BC4497">
            <v>7.19</v>
          </cell>
          <cell r="BD4497">
            <v>9.5</v>
          </cell>
          <cell r="BE4497">
            <v>51</v>
          </cell>
          <cell r="BF4497">
            <v>44561</v>
          </cell>
          <cell r="BG4497">
            <v>2397808.4840000002</v>
          </cell>
          <cell r="BH4497" t="str">
            <v>Average</v>
          </cell>
          <cell r="BI4497" t="str">
            <v>Vertically Integrated</v>
          </cell>
          <cell r="BJ4497" t="str">
            <v>Fully Litigated</v>
          </cell>
          <cell r="BK4497" t="str">
            <v>No</v>
          </cell>
          <cell r="BL4497" t="str">
            <v>No</v>
          </cell>
        </row>
        <row r="4498">
          <cell r="AE4498">
            <v>429</v>
          </cell>
          <cell r="AF4498">
            <v>1</v>
          </cell>
          <cell r="AG4498">
            <v>1</v>
          </cell>
          <cell r="AH4498">
            <v>1</v>
          </cell>
          <cell r="AI4498">
            <v>1</v>
          </cell>
          <cell r="AJ4498">
            <v>0</v>
          </cell>
          <cell r="AL4498">
            <v>57</v>
          </cell>
          <cell r="AM4498">
            <v>238</v>
          </cell>
          <cell r="AO4498" t="str">
            <v>D-20003-214-ER-22</v>
          </cell>
          <cell r="AP4498">
            <v>4015</v>
          </cell>
          <cell r="AQ4498" t="str">
            <v>WY</v>
          </cell>
          <cell r="AR4498" t="str">
            <v>Cheyenne Light, Fuel and Power Company</v>
          </cell>
          <cell r="AS4498" t="str">
            <v>BKH</v>
          </cell>
          <cell r="AT4498" t="str">
            <v>Electric</v>
          </cell>
          <cell r="AU4498">
            <v>44713</v>
          </cell>
          <cell r="AV4498">
            <v>26809.636999999999</v>
          </cell>
          <cell r="AW4498">
            <v>7.89</v>
          </cell>
          <cell r="AX4498">
            <v>10.3</v>
          </cell>
          <cell r="AY4498">
            <v>54</v>
          </cell>
          <cell r="AZ4498">
            <v>428532.59700000001</v>
          </cell>
          <cell r="BA4498">
            <v>44952</v>
          </cell>
          <cell r="BB4498">
            <v>20101.814999999999</v>
          </cell>
          <cell r="BC4498">
            <v>7.48</v>
          </cell>
          <cell r="BD4498">
            <v>9.75</v>
          </cell>
          <cell r="BE4498">
            <v>52</v>
          </cell>
          <cell r="BF4498">
            <v>44561</v>
          </cell>
          <cell r="BG4498">
            <v>464655.57900000003</v>
          </cell>
          <cell r="BH4498" t="str">
            <v>Year-end</v>
          </cell>
          <cell r="BI4498" t="str">
            <v>Vertically Integrated</v>
          </cell>
          <cell r="BJ4498" t="str">
            <v>Settled</v>
          </cell>
          <cell r="BK4498" t="str">
            <v>No</v>
          </cell>
          <cell r="BL4498" t="str">
            <v>No</v>
          </cell>
        </row>
        <row r="4499">
          <cell r="AE4499">
            <v>429</v>
          </cell>
          <cell r="AF4499">
            <v>1</v>
          </cell>
          <cell r="AG4499">
            <v>1</v>
          </cell>
          <cell r="AH4499">
            <v>1</v>
          </cell>
          <cell r="AI4499">
            <v>1</v>
          </cell>
          <cell r="AJ4499">
            <v>0</v>
          </cell>
          <cell r="AL4499">
            <v>57</v>
          </cell>
          <cell r="AM4499">
            <v>238</v>
          </cell>
          <cell r="AO4499" t="str">
            <v>D-20000-633-ER-23</v>
          </cell>
          <cell r="AP4499">
            <v>4148</v>
          </cell>
          <cell r="AQ4499" t="str">
            <v>WY</v>
          </cell>
          <cell r="AR4499" t="str">
            <v>PacifiCorp</v>
          </cell>
          <cell r="AS4499" t="str">
            <v>BRK.A</v>
          </cell>
          <cell r="AT4499" t="str">
            <v>Electric</v>
          </cell>
          <cell r="AU4499">
            <v>44986</v>
          </cell>
          <cell r="AV4499">
            <v>137171.986</v>
          </cell>
          <cell r="AW4499">
            <v>7.6</v>
          </cell>
          <cell r="AX4499">
            <v>10</v>
          </cell>
          <cell r="AY4499">
            <v>51.27</v>
          </cell>
          <cell r="AZ4499">
            <v>2240002.6189999999</v>
          </cell>
          <cell r="BA4499">
            <v>45258</v>
          </cell>
          <cell r="BB4499">
            <v>53931.311999999998</v>
          </cell>
          <cell r="BC4499">
            <v>7.13</v>
          </cell>
          <cell r="BD4499">
            <v>9.35</v>
          </cell>
          <cell r="BE4499">
            <v>48.99</v>
          </cell>
          <cell r="BF4499">
            <v>45657</v>
          </cell>
          <cell r="BG4499">
            <v>2228662.017</v>
          </cell>
          <cell r="BH4499" t="str">
            <v>Average</v>
          </cell>
          <cell r="BI4499" t="str">
            <v>Vertically Integrated</v>
          </cell>
          <cell r="BJ4499" t="str">
            <v>Fully Litigated</v>
          </cell>
          <cell r="BK4499" t="str">
            <v>No</v>
          </cell>
          <cell r="BL4499" t="str">
            <v>No</v>
          </cell>
        </row>
        <row r="4500">
          <cell r="AE4500">
            <v>430</v>
          </cell>
          <cell r="AF4500">
            <v>1</v>
          </cell>
          <cell r="AG4500">
            <v>1</v>
          </cell>
          <cell r="AH4500">
            <v>1</v>
          </cell>
          <cell r="AI4500">
            <v>1</v>
          </cell>
          <cell r="AJ4500">
            <v>1</v>
          </cell>
          <cell r="AL4500">
            <v>57</v>
          </cell>
          <cell r="AM4500">
            <v>238</v>
          </cell>
          <cell r="AO4500" t="str">
            <v>D-30010-215-GR-23</v>
          </cell>
          <cell r="AP4500">
            <v>4156</v>
          </cell>
          <cell r="AQ4500" t="str">
            <v>WY</v>
          </cell>
          <cell r="AR4500" t="str">
            <v>Questar Gas Company</v>
          </cell>
          <cell r="AT4500" t="str">
            <v>Natural Gas</v>
          </cell>
          <cell r="AU4500">
            <v>44986</v>
          </cell>
          <cell r="AV4500">
            <v>2066.6860000000001</v>
          </cell>
          <cell r="AW4500">
            <v>7.28</v>
          </cell>
          <cell r="AX4500">
            <v>10.3</v>
          </cell>
          <cell r="AY4500">
            <v>51.56</v>
          </cell>
          <cell r="AZ4500">
            <v>71120.057000000001</v>
          </cell>
          <cell r="BA4500">
            <v>45237</v>
          </cell>
          <cell r="BB4500">
            <v>1639.338</v>
          </cell>
          <cell r="BC4500">
            <v>6.95</v>
          </cell>
          <cell r="BD4500">
            <v>9.65</v>
          </cell>
          <cell r="BE4500">
            <v>51.56</v>
          </cell>
          <cell r="BF4500">
            <v>44834</v>
          </cell>
          <cell r="BG4500">
            <v>71118.180999999997</v>
          </cell>
          <cell r="BH4500" t="str">
            <v>Year-end</v>
          </cell>
          <cell r="BI4500" t="str">
            <v>Distribution</v>
          </cell>
          <cell r="BJ4500" t="str">
            <v>Settled</v>
          </cell>
          <cell r="BK4500" t="str">
            <v>No</v>
          </cell>
          <cell r="BL4500" t="str">
            <v>No</v>
          </cell>
        </row>
        <row r="4501">
          <cell r="AE4501">
            <v>431</v>
          </cell>
          <cell r="AF4501">
            <v>1</v>
          </cell>
          <cell r="AG4501">
            <v>1</v>
          </cell>
          <cell r="AH4501">
            <v>1</v>
          </cell>
          <cell r="AI4501">
            <v>1</v>
          </cell>
          <cell r="AJ4501">
            <v>1</v>
          </cell>
          <cell r="AL4501">
            <v>57</v>
          </cell>
          <cell r="AM4501">
            <v>238</v>
          </cell>
          <cell r="AO4501" t="str">
            <v>D-30026-78-GR-23</v>
          </cell>
          <cell r="AP4501">
            <v>4188</v>
          </cell>
          <cell r="AQ4501" t="str">
            <v>WY</v>
          </cell>
          <cell r="AR4501" t="str">
            <v>Black Hills Wyoming Gas, LLC</v>
          </cell>
          <cell r="AT4501" t="str">
            <v>Natural Gas</v>
          </cell>
          <cell r="AU4501">
            <v>45064</v>
          </cell>
          <cell r="AV4501">
            <v>20497.865000000002</v>
          </cell>
          <cell r="AW4501">
            <v>7.73</v>
          </cell>
          <cell r="AX4501">
            <v>10.49</v>
          </cell>
          <cell r="AY4501">
            <v>52.05</v>
          </cell>
          <cell r="AZ4501">
            <v>449308.49700000003</v>
          </cell>
          <cell r="BA4501">
            <v>45308</v>
          </cell>
          <cell r="BB4501">
            <v>15142.668</v>
          </cell>
          <cell r="BC4501">
            <v>7.33</v>
          </cell>
          <cell r="BD4501">
            <v>9.85</v>
          </cell>
          <cell r="BE4501">
            <v>51</v>
          </cell>
          <cell r="BF4501">
            <v>44926</v>
          </cell>
          <cell r="BG4501">
            <v>450761.25300000003</v>
          </cell>
          <cell r="BH4501" t="str">
            <v>Year-end</v>
          </cell>
          <cell r="BI4501" t="str">
            <v>Distribution</v>
          </cell>
          <cell r="BJ4501" t="str">
            <v>Settled</v>
          </cell>
          <cell r="BK4501" t="str">
            <v>No</v>
          </cell>
          <cell r="BL4501" t="str">
            <v>No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C1">
            <v>2020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_snloffice"/>
      <sheetName val="Pending"/>
      <sheetName val="Past"/>
      <sheetName val="___snlqueryparms"/>
      <sheetName val="___snlqueryparms2"/>
      <sheetName val="SPG_RRA_RateCasesPendingPast_v1"/>
    </sheetNames>
    <sheetDataSet>
      <sheetData sheetId="0"/>
      <sheetData sheetId="1">
        <row r="20">
          <cell r="AD20">
            <v>41</v>
          </cell>
          <cell r="AE20">
            <v>72</v>
          </cell>
          <cell r="BJ20" t="str">
            <v>All</v>
          </cell>
          <cell r="BM20" t="str">
            <v>All</v>
          </cell>
        </row>
        <row r="21">
          <cell r="BJ21" t="str">
            <v>Alaska Electric Light and Power Company</v>
          </cell>
          <cell r="BM21" t="str">
            <v>AEE</v>
          </cell>
        </row>
        <row r="22">
          <cell r="BJ22" t="str">
            <v>Ameren Illinois Company</v>
          </cell>
          <cell r="BM22" t="str">
            <v>AEP</v>
          </cell>
        </row>
        <row r="23">
          <cell r="BJ23" t="str">
            <v>Appalachian Power Company</v>
          </cell>
          <cell r="BM23" t="str">
            <v>AES</v>
          </cell>
        </row>
        <row r="24">
          <cell r="BJ24" t="str">
            <v>Arizona Public Service Company</v>
          </cell>
          <cell r="BM24" t="str">
            <v>ALA</v>
          </cell>
        </row>
        <row r="25">
          <cell r="BJ25" t="str">
            <v>Atmos Energy Corporation</v>
          </cell>
          <cell r="BM25" t="str">
            <v>ALE</v>
          </cell>
        </row>
        <row r="26">
          <cell r="BJ26" t="str">
            <v>Avista Corporation</v>
          </cell>
          <cell r="BM26" t="str">
            <v>AQN</v>
          </cell>
        </row>
        <row r="27">
          <cell r="BJ27" t="str">
            <v>Central Maine Power Company</v>
          </cell>
          <cell r="BM27" t="str">
            <v>AVA</v>
          </cell>
        </row>
        <row r="28">
          <cell r="BJ28" t="str">
            <v>Cheyenne Light, Fuel and Power Company</v>
          </cell>
          <cell r="BM28" t="str">
            <v>BKH</v>
          </cell>
        </row>
        <row r="29">
          <cell r="BJ29" t="str">
            <v>Columbia Gas of Maryland, Incorporated</v>
          </cell>
          <cell r="BM29" t="str">
            <v>BRK.A</v>
          </cell>
        </row>
        <row r="30">
          <cell r="BJ30" t="str">
            <v>Columbia Gas of Ohio, Inc.</v>
          </cell>
          <cell r="BM30" t="str">
            <v>CMS</v>
          </cell>
        </row>
        <row r="31">
          <cell r="BJ31" t="str">
            <v>Columbia Gas of Pennsylvania, Inc.</v>
          </cell>
          <cell r="BM31" t="str">
            <v>CNP</v>
          </cell>
        </row>
        <row r="32">
          <cell r="BJ32" t="str">
            <v>Columbia Gas of Virginia, Incorporated</v>
          </cell>
          <cell r="BM32" t="str">
            <v>CPK</v>
          </cell>
        </row>
        <row r="33">
          <cell r="BJ33" t="str">
            <v>Commonwealth Edison Company</v>
          </cell>
          <cell r="BM33" t="str">
            <v>D</v>
          </cell>
        </row>
        <row r="34">
          <cell r="BJ34" t="str">
            <v>Consolidated Edison Company of New York, Inc.</v>
          </cell>
          <cell r="BM34" t="str">
            <v>DTE</v>
          </cell>
        </row>
        <row r="35">
          <cell r="BJ35" t="str">
            <v>Consumers Energy Company</v>
          </cell>
          <cell r="BM35" t="str">
            <v>DUK</v>
          </cell>
        </row>
        <row r="36">
          <cell r="BJ36" t="str">
            <v>Delmarva Power &amp; Light Company</v>
          </cell>
          <cell r="BM36" t="str">
            <v>ED</v>
          </cell>
        </row>
        <row r="37">
          <cell r="BJ37" t="str">
            <v>DTE Electric Company</v>
          </cell>
          <cell r="BM37" t="str">
            <v>EIX</v>
          </cell>
        </row>
        <row r="38">
          <cell r="BJ38" t="str">
            <v>Duke Energy Ohio, Inc.</v>
          </cell>
          <cell r="BM38" t="str">
            <v>EMA</v>
          </cell>
        </row>
        <row r="39">
          <cell r="BJ39" t="str">
            <v>Duke Energy Progress, LLC</v>
          </cell>
          <cell r="BM39" t="str">
            <v>ES</v>
          </cell>
        </row>
        <row r="40">
          <cell r="BJ40" t="str">
            <v>Empire District Electric Company</v>
          </cell>
          <cell r="BM40" t="str">
            <v>ETR</v>
          </cell>
        </row>
        <row r="41">
          <cell r="BJ41" t="str">
            <v>ENSTAR Natural Gas Company</v>
          </cell>
          <cell r="BM41" t="str">
            <v>EVRG</v>
          </cell>
        </row>
        <row r="42">
          <cell r="BJ42" t="str">
            <v>Entergy Arkansas, LLC</v>
          </cell>
          <cell r="BM42" t="str">
            <v>EXC</v>
          </cell>
        </row>
        <row r="43">
          <cell r="BJ43" t="str">
            <v>Entergy Texas, Inc.</v>
          </cell>
          <cell r="BM43" t="str">
            <v>FTS</v>
          </cell>
        </row>
        <row r="44">
          <cell r="BJ44" t="str">
            <v>Evergy Metro, Inc.</v>
          </cell>
          <cell r="BM44" t="str">
            <v>IBE</v>
          </cell>
        </row>
        <row r="45">
          <cell r="BJ45" t="str">
            <v>Evergy Missouri West, Inc.</v>
          </cell>
          <cell r="BM45" t="str">
            <v>JPM</v>
          </cell>
        </row>
        <row r="46">
          <cell r="BJ46" t="str">
            <v>Florida Public Utilities Company</v>
          </cell>
          <cell r="BM46" t="str">
            <v>MDU</v>
          </cell>
        </row>
        <row r="47">
          <cell r="BJ47" t="str">
            <v>Georgia Power Company</v>
          </cell>
          <cell r="BM47" t="str">
            <v>NEE</v>
          </cell>
        </row>
        <row r="48">
          <cell r="BJ48" t="str">
            <v>Intermountain Gas Company</v>
          </cell>
          <cell r="BM48" t="str">
            <v>NI</v>
          </cell>
        </row>
        <row r="49">
          <cell r="BJ49" t="str">
            <v>Kansas Gas Service Company, Inc.</v>
          </cell>
          <cell r="BM49" t="str">
            <v>OGE</v>
          </cell>
        </row>
        <row r="50">
          <cell r="BJ50" t="str">
            <v>Liberty Utilities (CalPeco Electric) LLC</v>
          </cell>
          <cell r="BM50" t="str">
            <v>OGS</v>
          </cell>
        </row>
        <row r="51">
          <cell r="BJ51" t="str">
            <v>MDU Resources Group, Inc.</v>
          </cell>
          <cell r="BM51" t="str">
            <v>PCG</v>
          </cell>
        </row>
        <row r="52">
          <cell r="BJ52" t="str">
            <v>MidAmerican Energy Company</v>
          </cell>
          <cell r="BM52" t="str">
            <v>PNW</v>
          </cell>
        </row>
        <row r="53">
          <cell r="BJ53" t="str">
            <v>Minnesota Power Enterprises, Inc.</v>
          </cell>
          <cell r="BM53" t="str">
            <v>RGCO</v>
          </cell>
        </row>
        <row r="54">
          <cell r="BJ54" t="str">
            <v>Mountaineer Gas Company</v>
          </cell>
          <cell r="BM54" t="str">
            <v>SJI</v>
          </cell>
        </row>
        <row r="55">
          <cell r="BJ55" t="str">
            <v>New Mexico Gas Company, Inc.</v>
          </cell>
          <cell r="BM55" t="str">
            <v>SO</v>
          </cell>
        </row>
        <row r="56">
          <cell r="BJ56" t="str">
            <v>New York State Electric &amp; Gas Corporation</v>
          </cell>
          <cell r="BM56" t="str">
            <v>SR</v>
          </cell>
        </row>
        <row r="57">
          <cell r="BJ57" t="str">
            <v>Northern Indiana Public Service Company</v>
          </cell>
          <cell r="BM57" t="str">
            <v>SRE</v>
          </cell>
        </row>
        <row r="58">
          <cell r="BJ58" t="str">
            <v>Northern States Power Company</v>
          </cell>
          <cell r="BM58" t="str">
            <v>SWX</v>
          </cell>
        </row>
        <row r="59">
          <cell r="BJ59" t="str">
            <v>NorthWestern Corporation</v>
          </cell>
          <cell r="BM59" t="str">
            <v>UGI</v>
          </cell>
        </row>
        <row r="60">
          <cell r="BJ60" t="str">
            <v>NSTAR Electric Company</v>
          </cell>
          <cell r="BM60" t="str">
            <v>WEC</v>
          </cell>
        </row>
        <row r="61">
          <cell r="BJ61" t="str">
            <v>Oklahoma Gas and Electric Company</v>
          </cell>
          <cell r="BM61" t="str">
            <v>XEL</v>
          </cell>
        </row>
        <row r="62">
          <cell r="BJ62" t="str">
            <v>Oklahoma Natural Gas Company</v>
          </cell>
        </row>
        <row r="63">
          <cell r="BJ63" t="str">
            <v>Oncor Electric Delivery Company LLC</v>
          </cell>
        </row>
        <row r="64">
          <cell r="BJ64" t="str">
            <v>Pacific Gas and Electric Company</v>
          </cell>
        </row>
        <row r="65">
          <cell r="BJ65" t="str">
            <v>PacifiCorp</v>
          </cell>
        </row>
        <row r="66">
          <cell r="BJ66" t="str">
            <v>Pivotal Utility Holdings, Inc.</v>
          </cell>
        </row>
        <row r="67">
          <cell r="BJ67" t="str">
            <v>Puget Sound Energy, Inc.</v>
          </cell>
        </row>
        <row r="68">
          <cell r="BJ68" t="str">
            <v>Questar Gas Company</v>
          </cell>
        </row>
        <row r="69">
          <cell r="BJ69" t="str">
            <v>Roanoke Gas Company</v>
          </cell>
        </row>
        <row r="70">
          <cell r="BJ70" t="str">
            <v>Rochester Gas and Electric Co</v>
          </cell>
        </row>
        <row r="71">
          <cell r="BJ71" t="str">
            <v>San Diego Gas &amp; Electric Company</v>
          </cell>
        </row>
        <row r="72">
          <cell r="BJ72" t="str">
            <v>Sierra Pacific Power Company</v>
          </cell>
        </row>
        <row r="73">
          <cell r="BJ73" t="str">
            <v>South Jersey Gas Company</v>
          </cell>
        </row>
        <row r="74">
          <cell r="BJ74" t="str">
            <v>Southern California Edison Company</v>
          </cell>
        </row>
        <row r="75">
          <cell r="BJ75" t="str">
            <v>Southern California Gas Company</v>
          </cell>
        </row>
        <row r="76">
          <cell r="BJ76" t="str">
            <v>Southern Indiana Gas and Electric Company</v>
          </cell>
        </row>
        <row r="77">
          <cell r="BJ77" t="str">
            <v>Southwest Gas Corporation</v>
          </cell>
        </row>
        <row r="78">
          <cell r="BJ78" t="str">
            <v>Southwestern Electric Power Company</v>
          </cell>
        </row>
        <row r="79">
          <cell r="BJ79" t="str">
            <v>Spire Missouri Inc.</v>
          </cell>
        </row>
        <row r="80">
          <cell r="BJ80" t="str">
            <v>Summit Utilities, Inc.</v>
          </cell>
        </row>
        <row r="81">
          <cell r="BJ81" t="str">
            <v>Tampa Electric Company</v>
          </cell>
        </row>
        <row r="82">
          <cell r="BJ82" t="str">
            <v>The Dayton Power and Light Company</v>
          </cell>
        </row>
        <row r="83">
          <cell r="BJ83" t="str">
            <v>The United Illuminating Company</v>
          </cell>
        </row>
        <row r="84">
          <cell r="BJ84" t="str">
            <v>Tucson Electric Power Company</v>
          </cell>
        </row>
        <row r="85">
          <cell r="BJ85" t="str">
            <v>Union Electric Company</v>
          </cell>
        </row>
        <row r="86">
          <cell r="BJ86" t="str">
            <v>Versant Power</v>
          </cell>
        </row>
        <row r="87">
          <cell r="BJ87" t="str">
            <v>Virginia Electric and Power Company</v>
          </cell>
        </row>
        <row r="88">
          <cell r="BJ88" t="str">
            <v>Virginia Natural Gas, Inc.</v>
          </cell>
        </row>
        <row r="89">
          <cell r="BJ89" t="str">
            <v>Washington Gas Light Company</v>
          </cell>
        </row>
        <row r="90">
          <cell r="BJ90" t="str">
            <v>Wisconsin Electric Power Company</v>
          </cell>
        </row>
        <row r="91">
          <cell r="BJ91" t="str">
            <v>Wisconsin Gas LLC</v>
          </cell>
        </row>
        <row r="92">
          <cell r="BJ92" t="str">
            <v>Wisconsin Public Service Corporation</v>
          </cell>
        </row>
      </sheetData>
      <sheetData sheetId="2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Data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Moody's Bond Yield Data"/>
      <sheetName val="Discount Rate"/>
      <sheetName val="Discount Chart"/>
      <sheetName val="Prime Rate"/>
      <sheetName val="Prime Chart "/>
      <sheetName val="Inflation"/>
      <sheetName val="Inflation Chart"/>
      <sheetName val="Moody's"/>
      <sheetName val="30 Yr. Bonds"/>
      <sheetName val="Moody's T-Bond Chart"/>
      <sheetName val="Moody's Spread Chart"/>
      <sheetName val="Moody's Baa Bond Yields Chart"/>
    </sheetNames>
    <sheetDataSet>
      <sheetData sheetId="0">
        <row r="30">
          <cell r="B30" t="str">
            <v>82</v>
          </cell>
          <cell r="C30">
            <v>14.22</v>
          </cell>
        </row>
        <row r="31">
          <cell r="C31">
            <v>14.22</v>
          </cell>
        </row>
        <row r="32">
          <cell r="C32">
            <v>13.53</v>
          </cell>
        </row>
        <row r="33">
          <cell r="C33">
            <v>13.37</v>
          </cell>
        </row>
        <row r="34">
          <cell r="C34">
            <v>13.24</v>
          </cell>
        </row>
        <row r="35">
          <cell r="C35">
            <v>13.92</v>
          </cell>
        </row>
        <row r="36">
          <cell r="C36">
            <v>13.55</v>
          </cell>
        </row>
        <row r="37">
          <cell r="C37">
            <v>12.77</v>
          </cell>
        </row>
        <row r="38">
          <cell r="C38">
            <v>12.07</v>
          </cell>
        </row>
        <row r="39">
          <cell r="C39">
            <v>11.17</v>
          </cell>
        </row>
        <row r="40">
          <cell r="C40">
            <v>10.54</v>
          </cell>
        </row>
        <row r="41">
          <cell r="C41">
            <v>10.54</v>
          </cell>
        </row>
        <row r="42">
          <cell r="C42">
            <v>10.63</v>
          </cell>
        </row>
        <row r="43">
          <cell r="C43">
            <v>10.88</v>
          </cell>
        </row>
        <row r="44">
          <cell r="C44">
            <v>10.63</v>
          </cell>
        </row>
        <row r="45">
          <cell r="C45">
            <v>10.48</v>
          </cell>
        </row>
        <row r="46">
          <cell r="C46">
            <v>10.53</v>
          </cell>
        </row>
        <row r="47">
          <cell r="C47">
            <v>10.93</v>
          </cell>
        </row>
        <row r="48">
          <cell r="C48">
            <v>11.4</v>
          </cell>
        </row>
        <row r="49">
          <cell r="C49">
            <v>11.82</v>
          </cell>
        </row>
        <row r="50">
          <cell r="C50">
            <v>11.63</v>
          </cell>
        </row>
        <row r="51">
          <cell r="C51">
            <v>11.58</v>
          </cell>
        </row>
        <row r="52">
          <cell r="C52">
            <v>11.75</v>
          </cell>
        </row>
        <row r="53">
          <cell r="C53">
            <v>11.88</v>
          </cell>
        </row>
        <row r="54">
          <cell r="C54">
            <v>11.75</v>
          </cell>
        </row>
        <row r="55">
          <cell r="C55">
            <v>11.95</v>
          </cell>
        </row>
        <row r="56">
          <cell r="C56">
            <v>12.38</v>
          </cell>
        </row>
        <row r="57">
          <cell r="C57">
            <v>12.65</v>
          </cell>
        </row>
        <row r="58">
          <cell r="C58">
            <v>13.43</v>
          </cell>
        </row>
        <row r="59">
          <cell r="C59">
            <v>13.44</v>
          </cell>
        </row>
        <row r="60">
          <cell r="C60">
            <v>13.21</v>
          </cell>
        </row>
        <row r="61">
          <cell r="C61">
            <v>12.54</v>
          </cell>
        </row>
        <row r="62">
          <cell r="C62">
            <v>12.29</v>
          </cell>
        </row>
        <row r="63">
          <cell r="C63">
            <v>11.98</v>
          </cell>
        </row>
        <row r="64">
          <cell r="C64">
            <v>11.56</v>
          </cell>
        </row>
        <row r="65">
          <cell r="C65">
            <v>11.52</v>
          </cell>
        </row>
        <row r="66">
          <cell r="C66">
            <v>11.45</v>
          </cell>
        </row>
        <row r="67">
          <cell r="C67">
            <v>11.47</v>
          </cell>
        </row>
        <row r="68">
          <cell r="C68">
            <v>11.81</v>
          </cell>
        </row>
        <row r="69">
          <cell r="C69">
            <v>11.47</v>
          </cell>
        </row>
        <row r="70">
          <cell r="C70">
            <v>11.05</v>
          </cell>
        </row>
        <row r="71">
          <cell r="C71">
            <v>10.44</v>
          </cell>
        </row>
        <row r="72">
          <cell r="C72">
            <v>10.5</v>
          </cell>
        </row>
        <row r="73">
          <cell r="C73">
            <v>10.56</v>
          </cell>
        </row>
        <row r="74">
          <cell r="C74">
            <v>10.61</v>
          </cell>
        </row>
        <row r="75">
          <cell r="C75">
            <v>10.5</v>
          </cell>
        </row>
        <row r="76">
          <cell r="C76">
            <v>10.06</v>
          </cell>
        </row>
        <row r="77">
          <cell r="C77">
            <v>9.5399999999999991</v>
          </cell>
        </row>
        <row r="78">
          <cell r="C78">
            <v>9.4</v>
          </cell>
        </row>
        <row r="79">
          <cell r="C79">
            <v>8.93</v>
          </cell>
        </row>
        <row r="80">
          <cell r="C80">
            <v>7.96</v>
          </cell>
        </row>
        <row r="81">
          <cell r="C81">
            <v>7.39</v>
          </cell>
        </row>
        <row r="82">
          <cell r="C82">
            <v>7.52</v>
          </cell>
        </row>
        <row r="83">
          <cell r="C83">
            <v>7.57</v>
          </cell>
        </row>
        <row r="84">
          <cell r="C84">
            <v>7.27</v>
          </cell>
        </row>
        <row r="85">
          <cell r="C85">
            <v>7.33</v>
          </cell>
        </row>
        <row r="86">
          <cell r="C86">
            <v>7.62</v>
          </cell>
        </row>
        <row r="87">
          <cell r="C87">
            <v>7.7</v>
          </cell>
        </row>
        <row r="88">
          <cell r="C88">
            <v>7.52</v>
          </cell>
        </row>
        <row r="89">
          <cell r="C89">
            <v>7.37</v>
          </cell>
        </row>
        <row r="90">
          <cell r="C90">
            <v>7.39</v>
          </cell>
        </row>
        <row r="91">
          <cell r="C91">
            <v>7.54</v>
          </cell>
        </row>
        <row r="92">
          <cell r="C92">
            <v>7.55</v>
          </cell>
        </row>
        <row r="93">
          <cell r="C93">
            <v>8.25</v>
          </cell>
        </row>
        <row r="94">
          <cell r="C94">
            <v>8.7799999999999994</v>
          </cell>
        </row>
        <row r="95">
          <cell r="C95">
            <v>8.57</v>
          </cell>
        </row>
        <row r="96">
          <cell r="C96">
            <v>8.64</v>
          </cell>
        </row>
        <row r="97">
          <cell r="C97">
            <v>8.9700000000000006</v>
          </cell>
        </row>
        <row r="98">
          <cell r="C98">
            <v>9.59</v>
          </cell>
        </row>
        <row r="99">
          <cell r="C99">
            <v>9.61</v>
          </cell>
        </row>
        <row r="100">
          <cell r="C100">
            <v>8.9499999999999993</v>
          </cell>
        </row>
        <row r="101">
          <cell r="C101">
            <v>9.1199999999999992</v>
          </cell>
        </row>
        <row r="102">
          <cell r="C102">
            <v>8.83</v>
          </cell>
        </row>
        <row r="103">
          <cell r="C103">
            <v>8.43</v>
          </cell>
        </row>
        <row r="104">
          <cell r="C104">
            <v>8.6300000000000008</v>
          </cell>
        </row>
        <row r="105">
          <cell r="C105">
            <v>8.9499999999999993</v>
          </cell>
        </row>
        <row r="106">
          <cell r="C106">
            <v>9.23</v>
          </cell>
        </row>
        <row r="107">
          <cell r="C107">
            <v>9</v>
          </cell>
        </row>
        <row r="108">
          <cell r="C108">
            <v>9.14</v>
          </cell>
        </row>
        <row r="109">
          <cell r="C109">
            <v>9.32</v>
          </cell>
        </row>
        <row r="110">
          <cell r="C110">
            <v>9.06</v>
          </cell>
        </row>
        <row r="111">
          <cell r="C111">
            <v>8.89</v>
          </cell>
        </row>
        <row r="112">
          <cell r="C112">
            <v>9.02</v>
          </cell>
        </row>
        <row r="113">
          <cell r="C113">
            <v>9.01</v>
          </cell>
        </row>
        <row r="114">
          <cell r="C114">
            <v>8.93</v>
          </cell>
        </row>
        <row r="115">
          <cell r="C115">
            <v>9.01</v>
          </cell>
        </row>
        <row r="116">
          <cell r="C116">
            <v>9.17</v>
          </cell>
        </row>
        <row r="117">
          <cell r="C117">
            <v>9.0299999999999994</v>
          </cell>
        </row>
        <row r="118">
          <cell r="C118">
            <v>8.83</v>
          </cell>
        </row>
        <row r="119">
          <cell r="C119">
            <v>8.27</v>
          </cell>
        </row>
        <row r="120">
          <cell r="C120">
            <v>8.08</v>
          </cell>
        </row>
        <row r="121">
          <cell r="C121">
            <v>8.1199999999999992</v>
          </cell>
        </row>
        <row r="122">
          <cell r="C122">
            <v>8.15</v>
          </cell>
        </row>
        <row r="123">
          <cell r="C123">
            <v>8</v>
          </cell>
        </row>
        <row r="124">
          <cell r="C124">
            <v>7.9</v>
          </cell>
        </row>
        <row r="125">
          <cell r="C125">
            <v>7.9</v>
          </cell>
        </row>
        <row r="126">
          <cell r="C126">
            <v>8.26</v>
          </cell>
        </row>
        <row r="127">
          <cell r="C127">
            <v>8.5</v>
          </cell>
        </row>
        <row r="128">
          <cell r="C128">
            <v>8.56</v>
          </cell>
        </row>
        <row r="129">
          <cell r="C129">
            <v>8.76</v>
          </cell>
        </row>
        <row r="130">
          <cell r="C130">
            <v>8.73</v>
          </cell>
        </row>
        <row r="131">
          <cell r="C131">
            <v>8.4600000000000009</v>
          </cell>
        </row>
        <row r="132">
          <cell r="C132">
            <v>8.5</v>
          </cell>
        </row>
        <row r="133">
          <cell r="C133">
            <v>8.86</v>
          </cell>
        </row>
        <row r="134">
          <cell r="C134">
            <v>9.0299999999999994</v>
          </cell>
        </row>
        <row r="135">
          <cell r="C135">
            <v>8.86</v>
          </cell>
        </row>
        <row r="136">
          <cell r="C136">
            <v>8.5399999999999991</v>
          </cell>
        </row>
        <row r="137">
          <cell r="C137">
            <v>8.24</v>
          </cell>
        </row>
        <row r="138">
          <cell r="C138">
            <v>8.27</v>
          </cell>
        </row>
        <row r="139">
          <cell r="C139">
            <v>8.0299999999999994</v>
          </cell>
        </row>
        <row r="140">
          <cell r="C140">
            <v>8.2899999999999991</v>
          </cell>
        </row>
        <row r="141">
          <cell r="C141">
            <v>8.2100000000000009</v>
          </cell>
        </row>
        <row r="142">
          <cell r="C142">
            <v>8.27</v>
          </cell>
        </row>
        <row r="143">
          <cell r="C143">
            <v>8.4700000000000006</v>
          </cell>
        </row>
        <row r="144">
          <cell r="C144">
            <v>8.4499999999999993</v>
          </cell>
        </row>
        <row r="145">
          <cell r="C145">
            <v>8.14</v>
          </cell>
        </row>
        <row r="146">
          <cell r="C146">
            <v>7.95</v>
          </cell>
        </row>
        <row r="147">
          <cell r="C147">
            <v>7.93</v>
          </cell>
        </row>
        <row r="148">
          <cell r="C148">
            <v>7.92</v>
          </cell>
        </row>
        <row r="149">
          <cell r="C149">
            <v>7.7</v>
          </cell>
        </row>
        <row r="150">
          <cell r="C150">
            <v>7.58</v>
          </cell>
        </row>
        <row r="151">
          <cell r="C151">
            <v>7.85</v>
          </cell>
        </row>
        <row r="152">
          <cell r="C152">
            <v>7.97</v>
          </cell>
        </row>
        <row r="153">
          <cell r="C153">
            <v>7.96</v>
          </cell>
        </row>
        <row r="154">
          <cell r="C154">
            <v>7.89</v>
          </cell>
        </row>
        <row r="155">
          <cell r="C155">
            <v>7.84</v>
          </cell>
        </row>
        <row r="156">
          <cell r="C156">
            <v>7.6</v>
          </cell>
        </row>
        <row r="157">
          <cell r="C157">
            <v>7.39</v>
          </cell>
        </row>
        <row r="158">
          <cell r="C158">
            <v>7.34</v>
          </cell>
        </row>
        <row r="159">
          <cell r="C159">
            <v>7.53</v>
          </cell>
        </row>
        <row r="160">
          <cell r="C160">
            <v>7.61</v>
          </cell>
        </row>
        <row r="161">
          <cell r="C161">
            <v>7.44</v>
          </cell>
        </row>
        <row r="162">
          <cell r="C162">
            <v>7.34</v>
          </cell>
        </row>
        <row r="163">
          <cell r="C163">
            <v>7.09</v>
          </cell>
        </row>
        <row r="164">
          <cell r="C164">
            <v>6.82</v>
          </cell>
        </row>
        <row r="165">
          <cell r="C165">
            <v>6.85</v>
          </cell>
        </row>
        <row r="166">
          <cell r="C166">
            <v>6.92</v>
          </cell>
        </row>
        <row r="167">
          <cell r="C167">
            <v>6.81</v>
          </cell>
        </row>
        <row r="168">
          <cell r="C168">
            <v>6.63</v>
          </cell>
        </row>
        <row r="169">
          <cell r="C169">
            <v>6.32</v>
          </cell>
        </row>
        <row r="170">
          <cell r="C170">
            <v>6</v>
          </cell>
        </row>
        <row r="171">
          <cell r="C171">
            <v>5.94</v>
          </cell>
        </row>
        <row r="172">
          <cell r="C172">
            <v>6.21</v>
          </cell>
        </row>
        <row r="173">
          <cell r="C173">
            <v>6.25</v>
          </cell>
        </row>
        <row r="174">
          <cell r="C174">
            <v>6.29</v>
          </cell>
        </row>
        <row r="175">
          <cell r="C175">
            <v>6.49</v>
          </cell>
        </row>
        <row r="176">
          <cell r="C176">
            <v>6.91</v>
          </cell>
        </row>
        <row r="177">
          <cell r="C177">
            <v>7.27</v>
          </cell>
        </row>
        <row r="178">
          <cell r="C178">
            <v>7.41</v>
          </cell>
        </row>
        <row r="179">
          <cell r="C179">
            <v>7.4</v>
          </cell>
        </row>
        <row r="180">
          <cell r="C180">
            <v>7.58</v>
          </cell>
        </row>
        <row r="181">
          <cell r="C181">
            <v>7.49</v>
          </cell>
        </row>
        <row r="182">
          <cell r="C182">
            <v>7.71</v>
          </cell>
        </row>
        <row r="183">
          <cell r="C183">
            <v>7.94</v>
          </cell>
        </row>
        <row r="184">
          <cell r="C184">
            <v>8.08</v>
          </cell>
        </row>
        <row r="185">
          <cell r="C185">
            <v>7.87</v>
          </cell>
        </row>
        <row r="186">
          <cell r="C186">
            <v>7.85</v>
          </cell>
        </row>
        <row r="187">
          <cell r="C187">
            <v>7.61</v>
          </cell>
        </row>
        <row r="188">
          <cell r="C188">
            <v>7.45</v>
          </cell>
        </row>
        <row r="189">
          <cell r="C189">
            <v>7.36</v>
          </cell>
        </row>
        <row r="190">
          <cell r="C190">
            <v>6.95</v>
          </cell>
        </row>
        <row r="191">
          <cell r="C191">
            <v>6.57</v>
          </cell>
        </row>
        <row r="192">
          <cell r="C192">
            <v>6.72</v>
          </cell>
        </row>
        <row r="193">
          <cell r="C193">
            <v>6.86</v>
          </cell>
        </row>
        <row r="194">
          <cell r="C194">
            <v>6.55</v>
          </cell>
        </row>
        <row r="195">
          <cell r="C195">
            <v>6.37</v>
          </cell>
        </row>
        <row r="196">
          <cell r="C196">
            <v>6.26</v>
          </cell>
        </row>
        <row r="197">
          <cell r="C197">
            <v>6.06</v>
          </cell>
        </row>
        <row r="198">
          <cell r="C198">
            <v>6.05</v>
          </cell>
        </row>
        <row r="199">
          <cell r="C199">
            <v>6.24</v>
          </cell>
        </row>
        <row r="200">
          <cell r="C200">
            <v>6.6</v>
          </cell>
        </row>
        <row r="201">
          <cell r="C201">
            <v>6.79</v>
          </cell>
        </row>
        <row r="202">
          <cell r="C202">
            <v>6.93</v>
          </cell>
        </row>
        <row r="203">
          <cell r="C203">
            <v>7.06</v>
          </cell>
        </row>
        <row r="204">
          <cell r="C204">
            <v>7.03</v>
          </cell>
        </row>
        <row r="205">
          <cell r="C205">
            <v>6.84</v>
          </cell>
        </row>
        <row r="206">
          <cell r="C206">
            <v>7.03</v>
          </cell>
        </row>
        <row r="207">
          <cell r="C207">
            <v>6.81</v>
          </cell>
        </row>
        <row r="208">
          <cell r="C208">
            <v>6.48</v>
          </cell>
        </row>
        <row r="209">
          <cell r="C209">
            <v>6.55</v>
          </cell>
        </row>
        <row r="210">
          <cell r="C210">
            <v>6.83</v>
          </cell>
        </row>
        <row r="211">
          <cell r="C211">
            <v>6.69</v>
          </cell>
        </row>
        <row r="212">
          <cell r="C212">
            <v>6.93</v>
          </cell>
        </row>
        <row r="213">
          <cell r="C213">
            <v>7.09</v>
          </cell>
        </row>
        <row r="214">
          <cell r="C214">
            <v>6.94</v>
          </cell>
        </row>
        <row r="215">
          <cell r="C215">
            <v>6.77</v>
          </cell>
        </row>
        <row r="216">
          <cell r="C216">
            <v>6.51</v>
          </cell>
        </row>
        <row r="217">
          <cell r="C217">
            <v>6.58</v>
          </cell>
        </row>
        <row r="218">
          <cell r="C218">
            <v>6.5</v>
          </cell>
        </row>
        <row r="219">
          <cell r="C219">
            <v>6.33</v>
          </cell>
        </row>
        <row r="220">
          <cell r="C220">
            <v>6.11</v>
          </cell>
        </row>
        <row r="221">
          <cell r="C221">
            <v>5.99</v>
          </cell>
        </row>
        <row r="222">
          <cell r="C222">
            <v>5.81</v>
          </cell>
        </row>
        <row r="223">
          <cell r="C223">
            <v>5.89</v>
          </cell>
        </row>
        <row r="224">
          <cell r="C224">
            <v>5.95</v>
          </cell>
        </row>
        <row r="225">
          <cell r="C225">
            <v>5.92</v>
          </cell>
        </row>
        <row r="226">
          <cell r="C226">
            <v>5.93</v>
          </cell>
        </row>
        <row r="227">
          <cell r="C227">
            <v>5.7</v>
          </cell>
        </row>
        <row r="228">
          <cell r="C228">
            <v>5.68</v>
          </cell>
        </row>
        <row r="229">
          <cell r="C229">
            <v>5.54</v>
          </cell>
        </row>
        <row r="230">
          <cell r="C230">
            <v>5.2</v>
          </cell>
        </row>
        <row r="231">
          <cell r="C231">
            <v>5.01</v>
          </cell>
        </row>
        <row r="232">
          <cell r="C232">
            <v>5.25</v>
          </cell>
        </row>
        <row r="233">
          <cell r="C233">
            <v>5.0599999999999996</v>
          </cell>
        </row>
      </sheetData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"/>
      <sheetName val="BneWorkBookProperties"/>
      <sheetName val="BneLog"/>
      <sheetName val="G"/>
      <sheetName val="Sheet1 (2)"/>
      <sheetName val="with formulas"/>
      <sheetName val="Oct 14 Swaps"/>
      <sheetName val="Jun 17 Swaps"/>
      <sheetName val="T Lock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"/>
      <sheetName val="Capitalization"/>
      <sheetName val="Pfd Stock"/>
      <sheetName val="WCLTD"/>
      <sheetName val="MTN-C"/>
      <sheetName val="MTN-D"/>
      <sheetName val="92 EIRR"/>
      <sheetName val="93 EIRR"/>
      <sheetName val="Mates A"/>
      <sheetName val="Mates B"/>
      <sheetName val="94 EIRR"/>
      <sheetName val="98 EIRR A&amp;B"/>
      <sheetName val="TOPrs"/>
      <sheetName val="Int Rate Hedging-1"/>
      <sheetName val="Int Rate Hedging-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ME"/>
      <sheetName val="SOFR"/>
    </sheetNames>
    <sheetDataSet>
      <sheetData sheetId="0" refreshError="1"/>
      <sheetData sheetId="1">
        <row r="2">
          <cell r="B2">
            <v>1.7420000000000002</v>
          </cell>
        </row>
        <row r="3">
          <cell r="B3">
            <v>1.7304545454545455</v>
          </cell>
        </row>
        <row r="4">
          <cell r="B4">
            <v>1.8366666666666664</v>
          </cell>
        </row>
        <row r="5">
          <cell r="B5">
            <v>1.9138095238095236</v>
          </cell>
        </row>
        <row r="6">
          <cell r="B6">
            <v>1.9173913043478261</v>
          </cell>
        </row>
        <row r="7">
          <cell r="B7">
            <v>1.9684210526315793</v>
          </cell>
        </row>
        <row r="8">
          <cell r="B8">
            <v>2.1840909090909091</v>
          </cell>
        </row>
        <row r="9">
          <cell r="B9">
            <v>2.2205000000000004</v>
          </cell>
        </row>
        <row r="10">
          <cell r="B10">
            <v>2.3505263157894736</v>
          </cell>
        </row>
        <row r="11">
          <cell r="B11">
            <v>2.4723809523809526</v>
          </cell>
        </row>
        <row r="12">
          <cell r="B12">
            <v>2.4042105263157891</v>
          </cell>
        </row>
        <row r="13">
          <cell r="B13">
            <v>2.4171428571428564</v>
          </cell>
        </row>
        <row r="14">
          <cell r="B14">
            <v>2.4761904761904763</v>
          </cell>
        </row>
        <row r="15">
          <cell r="B15">
            <v>2.420454545454545</v>
          </cell>
        </row>
        <row r="16">
          <cell r="B16">
            <v>2.3930000000000002</v>
          </cell>
        </row>
        <row r="17">
          <cell r="B17">
            <v>2.4495454545454542</v>
          </cell>
        </row>
        <row r="18">
          <cell r="B18">
            <v>2.128181818181818</v>
          </cell>
        </row>
        <row r="19">
          <cell r="B19">
            <v>2.2715000000000005</v>
          </cell>
        </row>
        <row r="20">
          <cell r="B20">
            <v>1.8640909090909092</v>
          </cell>
        </row>
        <row r="21">
          <cell r="B21">
            <v>1.5726315789473682</v>
          </cell>
        </row>
        <row r="22">
          <cell r="B22">
            <v>1.5461904761904761</v>
          </cell>
        </row>
        <row r="23">
          <cell r="B23">
            <v>1.5480952380952384</v>
          </cell>
        </row>
        <row r="24">
          <cell r="B24">
            <v>1.5857894736842106</v>
          </cell>
        </row>
        <row r="25">
          <cell r="B25">
            <v>0.60954545454545439</v>
          </cell>
        </row>
        <row r="26">
          <cell r="B26">
            <v>1.9523809523809527E-2</v>
          </cell>
        </row>
        <row r="27">
          <cell r="B27">
            <v>4.550000000000002E-2</v>
          </cell>
        </row>
        <row r="28">
          <cell r="B28">
            <v>7.9090909090909114E-2</v>
          </cell>
        </row>
        <row r="29">
          <cell r="B29">
            <v>0.10545454545454548</v>
          </cell>
        </row>
        <row r="30">
          <cell r="B30">
            <v>8.5714285714285743E-2</v>
          </cell>
        </row>
        <row r="31">
          <cell r="B31">
            <v>8.5714285714285743E-2</v>
          </cell>
        </row>
        <row r="32">
          <cell r="B32">
            <v>8.7142857142857161E-2</v>
          </cell>
        </row>
        <row r="33">
          <cell r="B33">
            <v>8.6315789473684235E-2</v>
          </cell>
        </row>
        <row r="34">
          <cell r="B34">
            <v>8.2272727272727289E-2</v>
          </cell>
        </row>
        <row r="35">
          <cell r="B35">
            <v>7.1052631578947367E-2</v>
          </cell>
        </row>
        <row r="36">
          <cell r="B36">
            <v>4.1578947368421069E-2</v>
          </cell>
        </row>
        <row r="37">
          <cell r="B37">
            <v>1.521739130434783E-2</v>
          </cell>
        </row>
        <row r="38">
          <cell r="B38">
            <v>1.0000000000000002E-2</v>
          </cell>
        </row>
        <row r="39">
          <cell r="B39">
            <v>1.0000000000000002E-2</v>
          </cell>
        </row>
        <row r="40">
          <cell r="B40">
            <v>2.8181818181818183E-2</v>
          </cell>
        </row>
        <row r="41">
          <cell r="B41">
            <v>5.000000000000001E-2</v>
          </cell>
        </row>
        <row r="42">
          <cell r="B42">
            <v>5.0000000000000017E-2</v>
          </cell>
        </row>
        <row r="43">
          <cell r="B43">
            <v>5.000000000000001E-2</v>
          </cell>
        </row>
        <row r="44">
          <cell r="B44">
            <v>4.6500000000000014E-2</v>
          </cell>
        </row>
        <row r="45">
          <cell r="B45">
            <v>5.000000000000001E-2</v>
          </cell>
        </row>
        <row r="46">
          <cell r="B46">
            <v>4.9545454545454559E-2</v>
          </cell>
        </row>
        <row r="47">
          <cell r="B47">
            <v>4.8000000000000015E-2</v>
          </cell>
        </row>
        <row r="48">
          <cell r="B48">
            <v>4.9473684210526329E-2</v>
          </cell>
        </row>
        <row r="49">
          <cell r="B49">
            <v>0.16130434782608696</v>
          </cell>
        </row>
        <row r="50">
          <cell r="B50">
            <v>0.28599999999999998</v>
          </cell>
        </row>
        <row r="51">
          <cell r="B51">
            <v>0.71619047619047593</v>
          </cell>
        </row>
        <row r="52">
          <cell r="B52">
            <v>1.0966666666666665</v>
          </cell>
        </row>
        <row r="53">
          <cell r="B53">
            <v>1.607</v>
          </cell>
        </row>
        <row r="54">
          <cell r="B54">
            <v>2.2834782608695656</v>
          </cell>
        </row>
        <row r="55">
          <cell r="B55">
            <v>2.5114285714285711</v>
          </cell>
        </row>
        <row r="56">
          <cell r="B56">
            <v>3.0364999999999998</v>
          </cell>
        </row>
        <row r="57">
          <cell r="B57">
            <v>3.7219999999999991</v>
          </cell>
        </row>
        <row r="58">
          <cell r="B58">
            <v>4.0657142857142849</v>
          </cell>
        </row>
        <row r="59">
          <cell r="B59">
            <v>4.3044999999999991</v>
          </cell>
        </row>
        <row r="60">
          <cell r="B60">
            <v>4.5378947368421034</v>
          </cell>
        </row>
        <row r="61">
          <cell r="B61">
            <v>4.6356521739130425</v>
          </cell>
        </row>
        <row r="62">
          <cell r="B62">
            <v>4.8063157894736834</v>
          </cell>
        </row>
        <row r="63">
          <cell r="B63">
            <v>5.0227272727272725</v>
          </cell>
        </row>
        <row r="64">
          <cell r="B64">
            <v>5.0561904761904755</v>
          </cell>
        </row>
        <row r="65">
          <cell r="B65">
            <v>5.0945</v>
          </cell>
        </row>
        <row r="66">
          <cell r="B66">
            <v>5.3008695652173898</v>
          </cell>
        </row>
        <row r="67">
          <cell r="B67">
            <v>5.306</v>
          </cell>
        </row>
        <row r="68">
          <cell r="B68">
            <v>5.3114285714285714</v>
          </cell>
        </row>
        <row r="69">
          <cell r="B69">
            <v>5.3190476190476188</v>
          </cell>
        </row>
        <row r="70">
          <cell r="B70">
            <v>5.3354999999999997</v>
          </cell>
        </row>
        <row r="71">
          <cell r="B71">
            <v>5.3209523809523818</v>
          </cell>
        </row>
        <row r="72">
          <cell r="B72">
            <v>5.3090000000000002</v>
          </cell>
        </row>
        <row r="73">
          <cell r="B73">
            <v>5.3130000000000006</v>
          </cell>
        </row>
        <row r="74">
          <cell r="B74">
            <v>5.3168181818181814</v>
          </cell>
        </row>
        <row r="75">
          <cell r="B75">
            <v>5.3145454545454553</v>
          </cell>
        </row>
        <row r="76">
          <cell r="B76">
            <v>5.3252631578947369</v>
          </cell>
        </row>
        <row r="77">
          <cell r="B77">
            <v>5.3431818181818187</v>
          </cell>
        </row>
        <row r="78">
          <cell r="B78">
            <v>5.3327272727272721</v>
          </cell>
        </row>
        <row r="79">
          <cell r="B79">
            <v>5.1455000000000002</v>
          </cell>
        </row>
        <row r="80">
          <cell r="B80">
            <v>4.8490909090909078</v>
          </cell>
        </row>
        <row r="81">
          <cell r="B81">
            <v>4.643684210526315</v>
          </cell>
        </row>
        <row r="82">
          <cell r="B82">
            <v>4.5319047619047614</v>
          </cell>
        </row>
        <row r="83">
          <cell r="B83">
            <v>4.3157142857142849</v>
          </cell>
        </row>
        <row r="84">
          <cell r="B84">
            <v>4.343684210526316</v>
          </cell>
        </row>
        <row r="85">
          <cell r="B85">
            <v>4.3266666666666662</v>
          </cell>
        </row>
        <row r="86">
          <cell r="B86">
            <v>4.3485714285714279</v>
          </cell>
        </row>
        <row r="87">
          <cell r="B87">
            <v>4.3052380952380949</v>
          </cell>
        </row>
        <row r="88">
          <cell r="B88">
            <v>4.3165000000000004</v>
          </cell>
        </row>
        <row r="89">
          <cell r="B89">
            <v>4.336818181818181</v>
          </cell>
        </row>
        <row r="90">
          <cell r="B90">
            <v>4.3442857142857152</v>
          </cell>
        </row>
        <row r="91">
          <cell r="B91">
            <v>4.2995238095238086</v>
          </cell>
        </row>
        <row r="92">
          <cell r="B92">
            <v>4.2009090909090911</v>
          </cell>
        </row>
        <row r="93">
          <cell r="B93">
            <v>3.9777777777777783</v>
          </cell>
        </row>
        <row r="94">
          <cell r="B94">
            <v>3.8</v>
          </cell>
        </row>
        <row r="95">
          <cell r="B95">
            <v>3.6565000000000003</v>
          </cell>
        </row>
        <row r="96">
          <cell r="B96">
            <v>3.6673684210526321</v>
          </cell>
        </row>
        <row r="97">
          <cell r="B97">
            <v>3.650454545454545</v>
          </cell>
        </row>
        <row r="98">
          <cell r="B98">
            <v>3.6419047619047613</v>
          </cell>
        </row>
        <row r="99">
          <cell r="B99">
            <v>3.5855000000000006</v>
          </cell>
        </row>
        <row r="100">
          <cell r="B100">
            <v>3.6280952380952378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L Natural Gas"/>
    </sheetNames>
    <sheetDataSet>
      <sheetData sheetId="0">
        <row r="13">
          <cell r="C13" t="str">
            <v>Atmos Energy</v>
          </cell>
          <cell r="D13" t="str">
            <v>ATO</v>
          </cell>
          <cell r="E13">
            <v>0.75</v>
          </cell>
          <cell r="F13" t="str">
            <v>A</v>
          </cell>
          <cell r="G13">
            <v>100</v>
          </cell>
          <cell r="H13">
            <v>9.5</v>
          </cell>
          <cell r="I13">
            <v>11</v>
          </cell>
          <cell r="J13">
            <v>4.18</v>
          </cell>
          <cell r="K13">
            <v>2.35</v>
          </cell>
          <cell r="L13">
            <v>2.2999999999999998</v>
          </cell>
          <cell r="M13">
            <v>8</v>
          </cell>
          <cell r="N13">
            <v>8</v>
          </cell>
          <cell r="O13">
            <v>14.05</v>
          </cell>
          <cell r="P13">
            <v>53.53</v>
          </cell>
          <cell r="Q13">
            <v>100.01</v>
          </cell>
          <cell r="R13">
            <v>39.83</v>
          </cell>
          <cell r="S13">
            <v>60.2</v>
          </cell>
          <cell r="T13">
            <v>22534.3</v>
          </cell>
          <cell r="U13">
            <v>8.84</v>
          </cell>
        </row>
        <row r="14">
          <cell r="C14" t="str">
            <v>Chesapeake Utilities</v>
          </cell>
          <cell r="D14" t="str">
            <v>CPK</v>
          </cell>
          <cell r="E14">
            <v>0.7</v>
          </cell>
          <cell r="F14" t="str">
            <v>B++</v>
          </cell>
          <cell r="G14">
            <v>100</v>
          </cell>
          <cell r="H14">
            <v>7</v>
          </cell>
          <cell r="I14">
            <v>9.5</v>
          </cell>
          <cell r="J14">
            <v>2.99</v>
          </cell>
          <cell r="K14">
            <v>2.1800000000000002</v>
          </cell>
          <cell r="L14">
            <v>2.1</v>
          </cell>
          <cell r="M14">
            <v>8.5</v>
          </cell>
          <cell r="N14">
            <v>7</v>
          </cell>
          <cell r="O14">
            <v>12.87</v>
          </cell>
          <cell r="P14">
            <v>20.170000000000002</v>
          </cell>
          <cell r="Q14">
            <v>17.97</v>
          </cell>
          <cell r="R14">
            <v>45.36</v>
          </cell>
          <cell r="S14">
            <v>54.6</v>
          </cell>
          <cell r="T14">
            <v>2925.6</v>
          </cell>
          <cell r="U14">
            <v>8.82</v>
          </cell>
        </row>
        <row r="15">
          <cell r="C15" t="str">
            <v>New Jersey Resources</v>
          </cell>
          <cell r="D15" t="str">
            <v>NJR</v>
          </cell>
          <cell r="E15">
            <v>0.75</v>
          </cell>
          <cell r="F15" t="str">
            <v>A</v>
          </cell>
          <cell r="G15">
            <v>70</v>
          </cell>
          <cell r="H15">
            <v>6</v>
          </cell>
          <cell r="I15">
            <v>4.25</v>
          </cell>
          <cell r="J15">
            <v>1.98</v>
          </cell>
          <cell r="K15">
            <v>3.33</v>
          </cell>
          <cell r="L15">
            <v>3.88</v>
          </cell>
          <cell r="M15">
            <v>7</v>
          </cell>
          <cell r="N15">
            <v>6</v>
          </cell>
          <cell r="O15">
            <v>32.71</v>
          </cell>
          <cell r="P15">
            <v>47.19</v>
          </cell>
          <cell r="Q15">
            <v>82.72</v>
          </cell>
          <cell r="R15">
            <v>57.61</v>
          </cell>
          <cell r="S15">
            <v>42.4</v>
          </cell>
          <cell r="T15">
            <v>5642.1</v>
          </cell>
          <cell r="U15">
            <v>14.03</v>
          </cell>
        </row>
        <row r="16">
          <cell r="C16" t="str">
            <v>NiSource Inc.</v>
          </cell>
          <cell r="D16" t="str">
            <v>NI</v>
          </cell>
          <cell r="E16">
            <v>0.85</v>
          </cell>
          <cell r="F16" t="str">
            <v>B++</v>
          </cell>
          <cell r="G16">
            <v>100</v>
          </cell>
          <cell r="H16">
            <v>6</v>
          </cell>
          <cell r="I16">
            <v>3</v>
          </cell>
          <cell r="J16">
            <v>1.24</v>
          </cell>
          <cell r="K16">
            <v>2.76</v>
          </cell>
          <cell r="L16">
            <v>2.76</v>
          </cell>
          <cell r="M16">
            <v>1</v>
          </cell>
          <cell r="N16">
            <v>6</v>
          </cell>
          <cell r="O16">
            <v>8.94</v>
          </cell>
          <cell r="P16">
            <v>77.06</v>
          </cell>
          <cell r="Q16">
            <v>112.42</v>
          </cell>
          <cell r="R16">
            <v>62.06</v>
          </cell>
          <cell r="S16">
            <v>37.9</v>
          </cell>
          <cell r="T16">
            <v>24907.9</v>
          </cell>
          <cell r="U16">
            <v>9.8000000000000007</v>
          </cell>
        </row>
        <row r="17">
          <cell r="C17" t="str">
            <v>Northwest Natural</v>
          </cell>
          <cell r="D17" t="str">
            <v>NWN</v>
          </cell>
          <cell r="E17">
            <v>0.75</v>
          </cell>
          <cell r="F17" t="str">
            <v>A</v>
          </cell>
          <cell r="G17">
            <v>80</v>
          </cell>
          <cell r="H17">
            <v>1.5</v>
          </cell>
          <cell r="I17">
            <v>3.6</v>
          </cell>
          <cell r="J17">
            <v>1.97</v>
          </cell>
          <cell r="K17">
            <v>3.85</v>
          </cell>
          <cell r="L17">
            <v>4.6100000000000003</v>
          </cell>
          <cell r="M17">
            <v>0.5</v>
          </cell>
          <cell r="N17">
            <v>0.5</v>
          </cell>
          <cell r="O17">
            <v>28.61</v>
          </cell>
          <cell r="P17">
            <v>31.64</v>
          </cell>
          <cell r="Q17">
            <v>18.09</v>
          </cell>
          <cell r="R17">
            <v>61.41</v>
          </cell>
          <cell r="S17">
            <v>38.6</v>
          </cell>
          <cell r="T17">
            <v>3822.3</v>
          </cell>
          <cell r="U17">
            <v>7.68</v>
          </cell>
        </row>
        <row r="18">
          <cell r="C18" t="str">
            <v>ONE Gas Inc.</v>
          </cell>
          <cell r="D18" t="str">
            <v>OGS</v>
          </cell>
          <cell r="E18">
            <v>0.75</v>
          </cell>
          <cell r="F18" t="str">
            <v>A</v>
          </cell>
          <cell r="G18">
            <v>100</v>
          </cell>
          <cell r="H18">
            <v>3.5</v>
          </cell>
          <cell r="I18">
            <v>6.3</v>
          </cell>
          <cell r="J18">
            <v>2.74</v>
          </cell>
          <cell r="K18">
            <v>3.43</v>
          </cell>
          <cell r="L18">
            <v>3.54</v>
          </cell>
          <cell r="M18">
            <v>0</v>
          </cell>
          <cell r="N18">
            <v>2</v>
          </cell>
          <cell r="O18">
            <v>10.67</v>
          </cell>
          <cell r="P18">
            <v>9.93</v>
          </cell>
          <cell r="Q18">
            <v>25.86</v>
          </cell>
          <cell r="R18">
            <v>40.65</v>
          </cell>
          <cell r="S18">
            <v>59.4</v>
          </cell>
          <cell r="T18">
            <v>5796.2</v>
          </cell>
          <cell r="U18">
            <v>7.87</v>
          </cell>
        </row>
        <row r="19">
          <cell r="C19" t="str">
            <v>Southwest Gas</v>
          </cell>
          <cell r="D19" t="str">
            <v>SWX</v>
          </cell>
          <cell r="E19">
            <v>0.8</v>
          </cell>
          <cell r="F19" t="str">
            <v>B++</v>
          </cell>
          <cell r="G19">
            <v>5</v>
          </cell>
          <cell r="H19">
            <v>-6.5</v>
          </cell>
          <cell r="I19">
            <v>6.5</v>
          </cell>
          <cell r="J19">
            <v>2.58</v>
          </cell>
          <cell r="K19">
            <v>2.81</v>
          </cell>
          <cell r="L19">
            <v>3.26</v>
          </cell>
          <cell r="M19">
            <v>5.5</v>
          </cell>
          <cell r="N19">
            <v>2.5</v>
          </cell>
          <cell r="O19">
            <v>18.920000000000002</v>
          </cell>
          <cell r="P19">
            <v>51.95</v>
          </cell>
          <cell r="Q19">
            <v>53.53</v>
          </cell>
          <cell r="R19">
            <v>46.43</v>
          </cell>
          <cell r="S19">
            <v>53.6</v>
          </cell>
          <cell r="T19">
            <v>7394.1</v>
          </cell>
          <cell r="U19">
            <v>6.68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4"/>
  <sheetViews>
    <sheetView tabSelected="1" view="pageLayout" zoomScaleNormal="98" workbookViewId="0">
      <selection activeCell="K18" sqref="K18"/>
    </sheetView>
  </sheetViews>
  <sheetFormatPr defaultColWidth="9.140625" defaultRowHeight="12.75" x14ac:dyDescent="0.2"/>
  <cols>
    <col min="1" max="1" width="14" style="10" customWidth="1"/>
    <col min="2" max="2" width="6.5703125" style="10" customWidth="1"/>
    <col min="3" max="3" width="12.42578125" style="10" customWidth="1"/>
    <col min="4" max="4" width="14.140625" style="10" customWidth="1"/>
    <col min="5" max="5" width="7.42578125" style="10" customWidth="1"/>
    <col min="6" max="6" width="6.28515625" style="10" customWidth="1"/>
    <col min="7" max="7" width="11" style="10" customWidth="1"/>
    <col min="8" max="8" width="11.7109375" style="10" customWidth="1"/>
    <col min="9" max="9" width="8.42578125" style="10" customWidth="1"/>
    <col min="10" max="10" width="9.140625" style="10"/>
    <col min="11" max="20" width="9.140625" style="12"/>
    <col min="21" max="16384" width="9.140625" style="10"/>
  </cols>
  <sheetData>
    <row r="1" spans="1:50" s="12" customFormat="1" ht="15" x14ac:dyDescent="0.25">
      <c r="A1" s="67" t="s">
        <v>60</v>
      </c>
      <c r="B1" s="68"/>
      <c r="C1" s="68"/>
      <c r="D1" s="68"/>
      <c r="E1" s="68"/>
      <c r="F1" s="68"/>
      <c r="G1" s="69" t="s">
        <v>6</v>
      </c>
      <c r="H1" s="15"/>
      <c r="I1" s="16"/>
      <c r="J1" s="14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</row>
    <row r="2" spans="1:50" s="12" customFormat="1" ht="7.5" customHeight="1" x14ac:dyDescent="0.25">
      <c r="A2" s="68"/>
      <c r="B2" s="68"/>
      <c r="C2" s="68"/>
      <c r="D2" s="68"/>
      <c r="E2" s="68"/>
      <c r="F2" s="68"/>
      <c r="G2" s="70"/>
      <c r="H2" s="16"/>
      <c r="J2" s="14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</row>
    <row r="3" spans="1:50" s="12" customFormat="1" ht="12.75" customHeight="1" x14ac:dyDescent="0.25">
      <c r="A3" s="67" t="s">
        <v>42</v>
      </c>
      <c r="B3" s="68"/>
      <c r="C3" s="68"/>
      <c r="D3" s="68"/>
      <c r="E3" s="68"/>
      <c r="F3" s="68"/>
      <c r="G3" s="71"/>
      <c r="H3" s="16"/>
      <c r="J3" s="14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</row>
    <row r="4" spans="1:50" s="12" customFormat="1" ht="7.5" customHeight="1" x14ac:dyDescent="0.25">
      <c r="A4" s="67"/>
      <c r="B4" s="68"/>
      <c r="C4" s="68"/>
      <c r="D4" s="68"/>
      <c r="E4" s="68"/>
      <c r="F4" s="68"/>
      <c r="G4" s="71"/>
      <c r="H4" s="16"/>
      <c r="J4" s="14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</row>
    <row r="5" spans="1:50" s="12" customFormat="1" ht="12.75" customHeight="1" x14ac:dyDescent="0.2">
      <c r="A5" s="72" t="s">
        <v>83</v>
      </c>
      <c r="B5" s="68"/>
      <c r="C5" s="68"/>
      <c r="D5" s="68"/>
      <c r="E5" s="68"/>
      <c r="F5" s="68"/>
      <c r="G5" s="73">
        <f>'DPU 2.03 Constant Growth DCF'!L18</f>
        <v>8.5520657904946201E-2</v>
      </c>
      <c r="H5" s="16"/>
      <c r="J5" s="14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</row>
    <row r="6" spans="1:50" s="12" customFormat="1" ht="12.75" customHeight="1" x14ac:dyDescent="0.2">
      <c r="A6" s="74"/>
      <c r="B6" s="68"/>
      <c r="C6" s="68"/>
      <c r="D6" s="68"/>
      <c r="E6" s="68"/>
      <c r="F6" s="68"/>
      <c r="G6" s="73"/>
      <c r="H6" s="17"/>
      <c r="I6" s="13"/>
      <c r="J6" s="14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</row>
    <row r="7" spans="1:50" s="12" customFormat="1" ht="15" x14ac:dyDescent="0.25">
      <c r="A7" s="75" t="s">
        <v>43</v>
      </c>
      <c r="B7" s="68"/>
      <c r="C7" s="68"/>
      <c r="D7" s="68"/>
      <c r="E7" s="68"/>
      <c r="F7" s="68"/>
      <c r="G7" s="73"/>
      <c r="H7" s="17"/>
      <c r="I7" s="13"/>
      <c r="J7" s="14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</row>
    <row r="8" spans="1:50" s="12" customFormat="1" ht="7.5" customHeight="1" x14ac:dyDescent="0.25">
      <c r="A8" s="75"/>
      <c r="B8" s="68"/>
      <c r="C8" s="68"/>
      <c r="D8" s="68"/>
      <c r="E8" s="68"/>
      <c r="F8" s="68"/>
      <c r="G8" s="73"/>
      <c r="H8" s="17"/>
      <c r="I8" s="13"/>
      <c r="J8" s="14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</row>
    <row r="9" spans="1:50" s="12" customFormat="1" ht="14.25" x14ac:dyDescent="0.2">
      <c r="A9" s="76" t="s">
        <v>58</v>
      </c>
      <c r="B9" s="68"/>
      <c r="C9" s="68"/>
      <c r="D9" s="68"/>
      <c r="E9" s="68"/>
      <c r="F9" s="68"/>
      <c r="G9" s="73">
        <f>'DPU 2.05 CAPM'!F8</f>
        <v>8.990833333333334E-2</v>
      </c>
      <c r="H9" s="17"/>
      <c r="I9" s="13"/>
      <c r="J9" s="14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</row>
    <row r="10" spans="1:50" s="12" customFormat="1" ht="14.25" x14ac:dyDescent="0.2">
      <c r="A10" s="76" t="s">
        <v>92</v>
      </c>
      <c r="B10" s="68"/>
      <c r="C10" s="68"/>
      <c r="D10" s="68"/>
      <c r="E10" s="68"/>
      <c r="F10" s="68"/>
      <c r="G10" s="73">
        <f>'DPU 2.05 CAPM'!F12</f>
        <v>8.2908333333333334E-2</v>
      </c>
      <c r="H10" s="17"/>
      <c r="I10" s="13"/>
      <c r="J10" s="14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50" s="12" customFormat="1" ht="14.25" x14ac:dyDescent="0.2">
      <c r="A11" s="76" t="s">
        <v>59</v>
      </c>
      <c r="B11" s="68"/>
      <c r="C11" s="68"/>
      <c r="D11" s="68"/>
      <c r="E11" s="68"/>
      <c r="F11" s="68"/>
      <c r="G11" s="73">
        <f>'DPU 2.05 CAPM'!F25</f>
        <v>7.1486333333333332E-2</v>
      </c>
      <c r="H11" s="17"/>
      <c r="I11" s="13"/>
      <c r="J11" s="38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</row>
    <row r="12" spans="1:50" s="12" customFormat="1" ht="14.25" x14ac:dyDescent="0.2">
      <c r="A12" s="76" t="s">
        <v>84</v>
      </c>
      <c r="B12" s="68"/>
      <c r="C12" s="68"/>
      <c r="D12" s="68"/>
      <c r="E12" s="68"/>
      <c r="F12" s="68"/>
      <c r="G12" s="73">
        <f>'DPU 2.06 RP on Bond Yields'!G24</f>
        <v>8.9200000000000015E-2</v>
      </c>
      <c r="H12" s="17"/>
      <c r="I12" s="13"/>
      <c r="J12" s="14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</row>
    <row r="13" spans="1:50" s="12" customFormat="1" ht="14.25" x14ac:dyDescent="0.2">
      <c r="A13" s="76" t="s">
        <v>181</v>
      </c>
      <c r="B13" s="68"/>
      <c r="C13" s="68"/>
      <c r="D13" s="68"/>
      <c r="E13" s="68"/>
      <c r="F13" s="68"/>
      <c r="G13" s="73">
        <f>'DPU 2.06 RP on Bond Yields'!G13</f>
        <v>9.6300000000000024E-2</v>
      </c>
      <c r="H13" s="17"/>
      <c r="I13" s="13"/>
      <c r="J13" s="14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</row>
    <row r="14" spans="1:50" s="12" customFormat="1" ht="12.75" customHeight="1" x14ac:dyDescent="0.2">
      <c r="A14" s="68"/>
      <c r="B14" s="68"/>
      <c r="C14" s="68"/>
      <c r="D14" s="68"/>
      <c r="E14" s="68"/>
      <c r="F14" s="68"/>
      <c r="G14" s="73"/>
      <c r="H14" s="17"/>
      <c r="J14" s="14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</row>
    <row r="15" spans="1:50" s="12" customFormat="1" ht="15" x14ac:dyDescent="0.25">
      <c r="A15" s="77" t="s">
        <v>44</v>
      </c>
      <c r="B15" s="68"/>
      <c r="C15" s="68"/>
      <c r="D15" s="68"/>
      <c r="E15" s="68"/>
      <c r="F15" s="68"/>
      <c r="G15" s="71">
        <f>AVERAGE(G5:G14)</f>
        <v>8.5887276317491032E-2</v>
      </c>
      <c r="H15" s="17"/>
      <c r="L15" s="16"/>
      <c r="O15" s="13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</row>
    <row r="16" spans="1:50" s="12" customFormat="1" ht="15" x14ac:dyDescent="0.25">
      <c r="A16" s="77" t="s">
        <v>45</v>
      </c>
      <c r="B16" s="68"/>
      <c r="C16" s="68"/>
      <c r="D16" s="68"/>
      <c r="E16" s="68"/>
      <c r="F16" s="68"/>
      <c r="G16" s="71">
        <f>MEDIAN(G5:G14)</f>
        <v>8.7360328952473115E-2</v>
      </c>
      <c r="H16" s="17"/>
      <c r="J16" s="14"/>
      <c r="L16" s="16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</row>
    <row r="17" spans="1:50" s="12" customFormat="1" ht="15" x14ac:dyDescent="0.25">
      <c r="A17" s="78"/>
      <c r="B17" s="68"/>
      <c r="C17" s="68"/>
      <c r="D17" s="68"/>
      <c r="E17" s="68"/>
      <c r="F17" s="68"/>
      <c r="G17" s="71"/>
      <c r="H17" s="17"/>
      <c r="J17" s="14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</row>
    <row r="18" spans="1:50" s="12" customFormat="1" ht="15" x14ac:dyDescent="0.25">
      <c r="A18" s="79" t="s">
        <v>179</v>
      </c>
      <c r="B18" s="80"/>
      <c r="C18" s="80"/>
      <c r="D18" s="80"/>
      <c r="E18" s="80"/>
      <c r="F18" s="80"/>
      <c r="G18" s="81">
        <v>0.09</v>
      </c>
      <c r="H18" s="16"/>
      <c r="J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50" s="12" customFormat="1" ht="14.25" x14ac:dyDescent="0.2">
      <c r="A19" s="82"/>
      <c r="B19" s="82"/>
      <c r="C19" s="82"/>
      <c r="D19" s="82"/>
      <c r="E19" s="82"/>
      <c r="F19" s="82"/>
      <c r="G19" s="83"/>
      <c r="H19" s="16"/>
      <c r="J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</row>
    <row r="20" spans="1:50" s="12" customFormat="1" ht="15" x14ac:dyDescent="0.25">
      <c r="A20" s="137" t="s">
        <v>180</v>
      </c>
      <c r="B20" s="137"/>
      <c r="C20" s="137"/>
      <c r="D20" s="137"/>
      <c r="E20" s="137"/>
      <c r="F20" s="137"/>
      <c r="G20" s="137"/>
      <c r="J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</row>
    <row r="21" spans="1:50" ht="14.25" x14ac:dyDescent="0.2">
      <c r="A21" s="82"/>
      <c r="B21" s="82"/>
      <c r="C21" s="82"/>
      <c r="D21" s="82"/>
      <c r="E21" s="82"/>
      <c r="F21" s="82"/>
      <c r="G21" s="82"/>
    </row>
    <row r="22" spans="1:50" ht="14.25" x14ac:dyDescent="0.2">
      <c r="A22" s="82"/>
      <c r="B22" s="82"/>
      <c r="C22" s="82"/>
      <c r="D22" s="82"/>
      <c r="E22" s="82"/>
      <c r="F22" s="82"/>
      <c r="G22" s="82"/>
    </row>
    <row r="23" spans="1:50" ht="14.25" x14ac:dyDescent="0.2">
      <c r="A23" s="82"/>
      <c r="B23" s="82"/>
      <c r="C23" s="82"/>
      <c r="D23" s="82"/>
      <c r="E23" s="82"/>
      <c r="F23" s="82"/>
      <c r="G23" s="82"/>
    </row>
    <row r="24" spans="1:50" ht="14.25" x14ac:dyDescent="0.2">
      <c r="A24" s="82"/>
      <c r="B24" s="82"/>
      <c r="C24" s="82"/>
      <c r="D24" s="82"/>
      <c r="E24" s="82"/>
      <c r="F24" s="82"/>
      <c r="G24" s="82"/>
    </row>
  </sheetData>
  <mergeCells count="1">
    <mergeCell ref="A20:G20"/>
  </mergeCells>
  <printOptions horizontalCentered="1"/>
  <pageMargins left="0.7" right="0.7" top="1.25" bottom="0.75" header="0.3" footer="0.3"/>
  <pageSetup orientation="landscape" r:id="rId1"/>
  <headerFooter>
    <oddHeader>&amp;R&amp;"Arial,Regular"&amp;11Division of Public Utilities
Docket No. 26-2666-01
DPU Exhibit 2.01
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view="pageLayout" zoomScaleNormal="202" zoomScaleSheetLayoutView="100" workbookViewId="0">
      <selection activeCell="J9" sqref="J9"/>
    </sheetView>
  </sheetViews>
  <sheetFormatPr defaultColWidth="9.140625" defaultRowHeight="12.75" x14ac:dyDescent="0.2"/>
  <cols>
    <col min="1" max="1" width="4.7109375" style="8" customWidth="1"/>
    <col min="2" max="2" width="16" style="8" customWidth="1"/>
    <col min="3" max="3" width="12.7109375" style="8" customWidth="1"/>
    <col min="4" max="5" width="10" style="7" customWidth="1"/>
    <col min="6" max="16384" width="9.140625" style="7"/>
  </cols>
  <sheetData>
    <row r="1" spans="1:6" ht="14.25" x14ac:dyDescent="0.2">
      <c r="A1" s="84"/>
      <c r="B1" s="84"/>
      <c r="C1" s="84"/>
      <c r="D1" s="85"/>
      <c r="E1" s="85"/>
      <c r="F1" s="85"/>
    </row>
    <row r="2" spans="1:6" ht="14.25" x14ac:dyDescent="0.2">
      <c r="A2" s="84"/>
      <c r="B2" s="85"/>
      <c r="C2" s="84"/>
      <c r="D2" s="84"/>
      <c r="E2" s="85"/>
      <c r="F2" s="86"/>
    </row>
    <row r="3" spans="1:6" ht="15" customHeight="1" x14ac:dyDescent="0.2">
      <c r="A3" s="138" t="s">
        <v>190</v>
      </c>
      <c r="B3" s="138"/>
      <c r="C3" s="138"/>
      <c r="D3" s="138"/>
      <c r="E3" s="138"/>
      <c r="F3" s="138"/>
    </row>
    <row r="4" spans="1:6" ht="15" customHeight="1" x14ac:dyDescent="0.2">
      <c r="A4" s="138" t="s">
        <v>71</v>
      </c>
      <c r="B4" s="138"/>
      <c r="C4" s="138"/>
      <c r="D4" s="138"/>
      <c r="E4" s="138"/>
      <c r="F4" s="138"/>
    </row>
    <row r="5" spans="1:6" ht="15" customHeight="1" x14ac:dyDescent="0.2">
      <c r="A5" s="138" t="s">
        <v>189</v>
      </c>
      <c r="B5" s="138"/>
      <c r="C5" s="138"/>
      <c r="D5" s="138"/>
      <c r="E5" s="138"/>
      <c r="F5" s="138"/>
    </row>
    <row r="6" spans="1:6" ht="15" customHeight="1" x14ac:dyDescent="0.2">
      <c r="A6" s="138"/>
      <c r="B6" s="138"/>
      <c r="C6" s="138"/>
      <c r="D6" s="138"/>
      <c r="E6" s="138"/>
      <c r="F6" s="138"/>
    </row>
    <row r="7" spans="1:6" ht="15" x14ac:dyDescent="0.25">
      <c r="A7" s="84"/>
      <c r="B7" s="87"/>
      <c r="C7" s="84"/>
      <c r="D7" s="84"/>
      <c r="E7" s="84"/>
      <c r="F7" s="85"/>
    </row>
    <row r="8" spans="1:6" ht="14.25" x14ac:dyDescent="0.2">
      <c r="A8" s="84"/>
      <c r="B8" s="85"/>
      <c r="C8" s="88"/>
      <c r="D8" s="88" t="s">
        <v>21</v>
      </c>
      <c r="E8" s="88" t="s">
        <v>20</v>
      </c>
      <c r="F8" s="85"/>
    </row>
    <row r="9" spans="1:6" ht="14.25" x14ac:dyDescent="0.2">
      <c r="A9" s="84"/>
      <c r="B9" s="85"/>
      <c r="C9" s="88" t="s">
        <v>18</v>
      </c>
      <c r="D9" s="88" t="s">
        <v>19</v>
      </c>
      <c r="E9" s="88" t="s">
        <v>18</v>
      </c>
      <c r="F9" s="85"/>
    </row>
    <row r="10" spans="1:6" ht="7.5" customHeight="1" x14ac:dyDescent="0.2">
      <c r="A10" s="84"/>
      <c r="B10" s="85"/>
      <c r="C10" s="89"/>
      <c r="D10" s="89"/>
      <c r="E10" s="89"/>
      <c r="F10" s="85"/>
    </row>
    <row r="11" spans="1:6" ht="14.25" x14ac:dyDescent="0.2">
      <c r="A11" s="84"/>
      <c r="B11" s="85" t="s">
        <v>17</v>
      </c>
      <c r="C11" s="84">
        <v>0.1</v>
      </c>
      <c r="D11" s="84">
        <v>0.5</v>
      </c>
      <c r="E11" s="84">
        <f>C11*D11</f>
        <v>0.05</v>
      </c>
      <c r="F11" s="85"/>
    </row>
    <row r="12" spans="1:6" ht="14.25" hidden="1" x14ac:dyDescent="0.2">
      <c r="A12" s="84"/>
      <c r="B12" s="85" t="s">
        <v>16</v>
      </c>
      <c r="C12" s="84">
        <v>0</v>
      </c>
      <c r="D12" s="84">
        <v>0</v>
      </c>
      <c r="E12" s="84">
        <f>C12*D12</f>
        <v>0</v>
      </c>
      <c r="F12" s="85"/>
    </row>
    <row r="13" spans="1:6" ht="14.25" x14ac:dyDescent="0.2">
      <c r="A13" s="84"/>
      <c r="B13" s="85" t="s">
        <v>15</v>
      </c>
      <c r="C13" s="84">
        <v>5.6000000000000001E-2</v>
      </c>
      <c r="D13" s="84">
        <f>1-D11</f>
        <v>0.5</v>
      </c>
      <c r="E13" s="84">
        <f>C13*D13</f>
        <v>2.8000000000000001E-2</v>
      </c>
      <c r="F13" s="85"/>
    </row>
    <row r="14" spans="1:6" ht="7.5" customHeight="1" x14ac:dyDescent="0.2">
      <c r="A14" s="84"/>
      <c r="B14" s="85"/>
      <c r="C14" s="89"/>
      <c r="D14" s="89"/>
      <c r="E14" s="89"/>
      <c r="F14" s="85"/>
    </row>
    <row r="15" spans="1:6" ht="14.25" x14ac:dyDescent="0.2">
      <c r="A15" s="84"/>
      <c r="B15" s="85" t="s">
        <v>14</v>
      </c>
      <c r="C15" s="84"/>
      <c r="D15" s="84">
        <f>SUM(D11:D14)</f>
        <v>1</v>
      </c>
      <c r="E15" s="84">
        <f>SUM(E11:E14)</f>
        <v>7.8E-2</v>
      </c>
      <c r="F15" s="85"/>
    </row>
    <row r="16" spans="1:6" ht="14.25" x14ac:dyDescent="0.2">
      <c r="A16" s="84"/>
      <c r="B16" s="84"/>
      <c r="C16" s="84"/>
      <c r="D16" s="85"/>
      <c r="E16" s="85"/>
      <c r="F16" s="85"/>
    </row>
    <row r="17" spans="1:7" ht="14.25" x14ac:dyDescent="0.2">
      <c r="A17" s="84"/>
      <c r="B17" s="84"/>
      <c r="C17" s="84"/>
      <c r="D17" s="85"/>
      <c r="E17" s="85"/>
      <c r="F17" s="85"/>
      <c r="G17" s="65"/>
    </row>
    <row r="18" spans="1:7" ht="14.25" x14ac:dyDescent="0.2">
      <c r="A18" s="84"/>
      <c r="B18" s="84"/>
      <c r="C18" s="84"/>
      <c r="D18" s="85"/>
      <c r="E18" s="85"/>
      <c r="F18" s="85"/>
    </row>
  </sheetData>
  <mergeCells count="4">
    <mergeCell ref="A3:F3"/>
    <mergeCell ref="A4:F4"/>
    <mergeCell ref="A5:F5"/>
    <mergeCell ref="A6:F6"/>
  </mergeCells>
  <printOptions horizontalCentered="1"/>
  <pageMargins left="0.7" right="0.7" top="1.25" bottom="0.75" header="0.3" footer="0.3"/>
  <pageSetup orientation="landscape" r:id="rId1"/>
  <headerFooter>
    <oddHeader>&amp;R&amp;"Arial,Regular"Division of Public Utilities
Docket No. 26-2666-01
DPU Exhibit 2.02
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view="pageLayout" zoomScaleNormal="100" zoomScaleSheetLayoutView="85" workbookViewId="0">
      <selection sqref="A1:L21"/>
    </sheetView>
  </sheetViews>
  <sheetFormatPr defaultColWidth="9.5703125" defaultRowHeight="12.75" x14ac:dyDescent="0.2"/>
  <cols>
    <col min="1" max="1" width="2.5703125" style="2" customWidth="1"/>
    <col min="2" max="2" width="31.42578125" style="2" customWidth="1"/>
    <col min="3" max="3" width="1.28515625" style="2" customWidth="1"/>
    <col min="4" max="4" width="9.5703125" style="2" customWidth="1"/>
    <col min="5" max="5" width="11.28515625" style="2" customWidth="1"/>
    <col min="6" max="6" width="9.5703125" style="2" customWidth="1"/>
    <col min="7" max="8" width="10.7109375" style="2" customWidth="1"/>
    <col min="9" max="10" width="10.85546875" style="2" customWidth="1"/>
    <col min="11" max="11" width="10.7109375" style="2" customWidth="1"/>
    <col min="12" max="12" width="11" style="2" customWidth="1"/>
    <col min="13" max="16384" width="9.5703125" style="2"/>
  </cols>
  <sheetData>
    <row r="1" spans="1:12" ht="14.25" x14ac:dyDescent="0.2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15" x14ac:dyDescent="0.25">
      <c r="A2" s="92"/>
      <c r="B2" s="93" t="s">
        <v>70</v>
      </c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14.25" x14ac:dyDescent="0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ht="71.25" x14ac:dyDescent="0.2">
      <c r="A4" s="92"/>
      <c r="B4" s="94" t="s">
        <v>4</v>
      </c>
      <c r="C4" s="95"/>
      <c r="D4" s="96" t="s">
        <v>35</v>
      </c>
      <c r="E4" s="96" t="s">
        <v>34</v>
      </c>
      <c r="F4" s="96" t="s">
        <v>36</v>
      </c>
      <c r="G4" s="96" t="s">
        <v>81</v>
      </c>
      <c r="H4" s="96" t="s">
        <v>82</v>
      </c>
      <c r="I4" s="96" t="s">
        <v>66</v>
      </c>
      <c r="J4" s="96" t="s">
        <v>67</v>
      </c>
      <c r="K4" s="96" t="s">
        <v>68</v>
      </c>
      <c r="L4" s="96" t="s">
        <v>69</v>
      </c>
    </row>
    <row r="5" spans="1:12" ht="14.25" x14ac:dyDescent="0.2">
      <c r="A5" s="92"/>
      <c r="B5" s="97" t="str">
        <f>'2.01WP DPU VL Data Proxy Group'!B4</f>
        <v>Atmos Energy</v>
      </c>
      <c r="C5" s="98"/>
      <c r="D5" s="99">
        <f>'2.02WP DPU Stock Prices'!B34</f>
        <v>175.80199999999999</v>
      </c>
      <c r="E5" s="99">
        <f>'2.01WP DPU VL Data Proxy Group'!I4</f>
        <v>4.18</v>
      </c>
      <c r="F5" s="98">
        <f t="shared" ref="F5:F16" si="0">E5/D5</f>
        <v>2.3776748842447754E-2</v>
      </c>
      <c r="G5" s="100">
        <f>'2.01WP DPU VL Data Proxy Group'!G4*0.01</f>
        <v>9.5000000000000001E-2</v>
      </c>
      <c r="H5" s="100">
        <f>('2.01WP DPU VL Data Proxy Group'!L4)*0.01</f>
        <v>0.08</v>
      </c>
      <c r="I5" s="100">
        <f t="shared" ref="I5:I16" si="1">F5*(1+G5)+G5</f>
        <v>0.12103553998248029</v>
      </c>
      <c r="J5" s="100">
        <f t="shared" ref="J5:J16" si="2">F5*(1+H5)+H5</f>
        <v>0.10567888874984357</v>
      </c>
      <c r="K5" s="101">
        <f>G5*0.75+H5*0.25</f>
        <v>9.1250000000000012E-2</v>
      </c>
      <c r="L5" s="101">
        <f>F5*(1+H5)+K5</f>
        <v>0.11692888874984358</v>
      </c>
    </row>
    <row r="6" spans="1:12" ht="14.25" x14ac:dyDescent="0.2">
      <c r="A6" s="92"/>
      <c r="B6" s="97" t="str">
        <f>'2.01WP DPU VL Data Proxy Group'!B5</f>
        <v>Chesapeake Utilities</v>
      </c>
      <c r="C6" s="98"/>
      <c r="D6" s="99">
        <f>'2.02WP DPU Stock Prices'!C34</f>
        <v>130.49733333333333</v>
      </c>
      <c r="E6" s="99">
        <f>'2.01WP DPU VL Data Proxy Group'!I5</f>
        <v>2.99</v>
      </c>
      <c r="F6" s="98">
        <f t="shared" si="0"/>
        <v>2.2912345590714499E-2</v>
      </c>
      <c r="G6" s="100">
        <f>'2.01WP DPU VL Data Proxy Group'!G5*0.01</f>
        <v>7.0000000000000007E-2</v>
      </c>
      <c r="H6" s="100">
        <f>('2.01WP DPU VL Data Proxy Group'!L5)*0.01</f>
        <v>8.5000000000000006E-2</v>
      </c>
      <c r="I6" s="100">
        <f t="shared" si="1"/>
        <v>9.4516209782064514E-2</v>
      </c>
      <c r="J6" s="100">
        <f t="shared" si="2"/>
        <v>0.10985989496592524</v>
      </c>
      <c r="K6" s="101">
        <f t="shared" ref="K6:K16" si="3">G6*0.75+H6*0.25</f>
        <v>7.375000000000001E-2</v>
      </c>
      <c r="L6" s="101">
        <f t="shared" ref="L6:L16" si="4">F6*(1+H6)+K6</f>
        <v>9.8609894965925232E-2</v>
      </c>
    </row>
    <row r="7" spans="1:12" ht="14.25" x14ac:dyDescent="0.2">
      <c r="A7" s="92"/>
      <c r="B7" s="97" t="str">
        <f>'2.01WP DPU VL Data Proxy Group'!B6</f>
        <v>New Jersey Resources</v>
      </c>
      <c r="C7" s="98"/>
      <c r="D7" s="99">
        <f>'2.02WP DPU Stock Prices'!D34</f>
        <v>57.941999999999993</v>
      </c>
      <c r="E7" s="99">
        <f>'2.01WP DPU VL Data Proxy Group'!I6</f>
        <v>1.98</v>
      </c>
      <c r="F7" s="98">
        <f t="shared" si="0"/>
        <v>3.4172103137620383E-2</v>
      </c>
      <c r="G7" s="100">
        <f>'2.01WP DPU VL Data Proxy Group'!G6*0.01</f>
        <v>0.06</v>
      </c>
      <c r="H7" s="100">
        <f>('2.01WP DPU VL Data Proxy Group'!L6)*0.01</f>
        <v>7.0000000000000007E-2</v>
      </c>
      <c r="I7" s="100">
        <f t="shared" si="1"/>
        <v>9.6222429325877601E-2</v>
      </c>
      <c r="J7" s="100">
        <f t="shared" si="2"/>
        <v>0.10656415035725382</v>
      </c>
      <c r="K7" s="101">
        <f t="shared" si="3"/>
        <v>6.25E-2</v>
      </c>
      <c r="L7" s="101">
        <f t="shared" si="4"/>
        <v>9.9064150357253813E-2</v>
      </c>
    </row>
    <row r="8" spans="1:12" ht="14.25" x14ac:dyDescent="0.2">
      <c r="A8" s="92"/>
      <c r="B8" s="97" t="str">
        <f>'2.01WP DPU VL Data Proxy Group'!B7</f>
        <v>NiSource Inc.</v>
      </c>
      <c r="C8" s="98"/>
      <c r="D8" s="99">
        <f>'2.02WP DPU Stock Prices'!E34</f>
        <v>46.193999999999988</v>
      </c>
      <c r="E8" s="99">
        <f>'2.01WP DPU VL Data Proxy Group'!I7</f>
        <v>1.24</v>
      </c>
      <c r="F8" s="98">
        <f t="shared" si="0"/>
        <v>2.684331298437027E-2</v>
      </c>
      <c r="G8" s="100">
        <f>'2.01WP DPU VL Data Proxy Group'!G7*0.01</f>
        <v>0.06</v>
      </c>
      <c r="H8" s="100">
        <f>('2.01WP DPU VL Data Proxy Group'!L7)*0.01</f>
        <v>0.01</v>
      </c>
      <c r="I8" s="100">
        <f t="shared" si="1"/>
        <v>8.845391176343248E-2</v>
      </c>
      <c r="J8" s="100">
        <f t="shared" si="2"/>
        <v>3.7111746114213973E-2</v>
      </c>
      <c r="K8" s="101">
        <f t="shared" si="3"/>
        <v>4.7500000000000001E-2</v>
      </c>
      <c r="L8" s="101">
        <f t="shared" si="4"/>
        <v>7.4611746114213978E-2</v>
      </c>
    </row>
    <row r="9" spans="1:12" ht="14.25" x14ac:dyDescent="0.2">
      <c r="A9" s="92"/>
      <c r="B9" s="97" t="str">
        <f>'2.01WP DPU VL Data Proxy Group'!B8</f>
        <v>Northwest Natural</v>
      </c>
      <c r="C9" s="98"/>
      <c r="D9" s="99">
        <f>'2.02WP DPU Stock Prices'!F34</f>
        <v>50.304333333333339</v>
      </c>
      <c r="E9" s="99">
        <f>'2.01WP DPU VL Data Proxy Group'!I8</f>
        <v>1.97</v>
      </c>
      <c r="F9" s="98">
        <f t="shared" si="0"/>
        <v>3.9161636174484635E-2</v>
      </c>
      <c r="G9" s="100">
        <f>'2.01WP DPU VL Data Proxy Group'!G8*0.01</f>
        <v>1.4999999999999999E-2</v>
      </c>
      <c r="H9" s="100">
        <f>('2.01WP DPU VL Data Proxy Group'!L8)*0.01</f>
        <v>5.0000000000000001E-3</v>
      </c>
      <c r="I9" s="100">
        <f t="shared" si="1"/>
        <v>5.4749060717101901E-2</v>
      </c>
      <c r="J9" s="100">
        <f t="shared" si="2"/>
        <v>4.4357444355357052E-2</v>
      </c>
      <c r="K9" s="101">
        <f t="shared" si="3"/>
        <v>1.2499999999999999E-2</v>
      </c>
      <c r="L9" s="101">
        <f t="shared" si="4"/>
        <v>5.1857444355357052E-2</v>
      </c>
    </row>
    <row r="10" spans="1:12" ht="14.25" x14ac:dyDescent="0.2">
      <c r="A10" s="92"/>
      <c r="B10" s="97" t="str">
        <f>'2.01WP DPU VL Data Proxy Group'!B9</f>
        <v>ONE Gas Inc.</v>
      </c>
      <c r="C10" s="98"/>
      <c r="D10" s="99">
        <f>'2.02WP DPU Stock Prices'!G34</f>
        <v>78.804333333333332</v>
      </c>
      <c r="E10" s="99">
        <f>'2.01WP DPU VL Data Proxy Group'!I9</f>
        <v>2.74</v>
      </c>
      <c r="F10" s="98">
        <f t="shared" si="0"/>
        <v>3.4769661566834316E-2</v>
      </c>
      <c r="G10" s="100">
        <f>'2.01WP DPU VL Data Proxy Group'!G9*0.01</f>
        <v>3.5000000000000003E-2</v>
      </c>
      <c r="H10" s="100">
        <f>('2.01WP DPU VL Data Proxy Group'!L9)*0.01</f>
        <v>0</v>
      </c>
      <c r="I10" s="100">
        <f t="shared" si="1"/>
        <v>7.098659972167351E-2</v>
      </c>
      <c r="J10" s="100">
        <f t="shared" si="2"/>
        <v>3.4769661566834316E-2</v>
      </c>
      <c r="K10" s="101">
        <f t="shared" si="3"/>
        <v>2.6250000000000002E-2</v>
      </c>
      <c r="L10" s="101">
        <f t="shared" si="4"/>
        <v>6.1019661566834318E-2</v>
      </c>
    </row>
    <row r="11" spans="1:12" ht="14.25" x14ac:dyDescent="0.2">
      <c r="A11" s="92"/>
      <c r="B11" s="97" t="str">
        <f>'2.01WP DPU VL Data Proxy Group'!B10</f>
        <v>Southwest Gas</v>
      </c>
      <c r="C11" s="98"/>
      <c r="D11" s="99">
        <f>'2.02WP DPU Stock Prices'!H34</f>
        <v>91.039333333333332</v>
      </c>
      <c r="E11" s="99">
        <f>'2.01WP DPU VL Data Proxy Group'!I10</f>
        <v>2.58</v>
      </c>
      <c r="F11" s="98">
        <f t="shared" si="0"/>
        <v>2.833939908757387E-2</v>
      </c>
      <c r="G11" s="100">
        <f>'2.01WP DPU VL Data Proxy Group'!G10*0.01</f>
        <v>-6.5000000000000002E-2</v>
      </c>
      <c r="H11" s="100">
        <f>('2.01WP DPU VL Data Proxy Group'!L10)*0.01</f>
        <v>5.5E-2</v>
      </c>
      <c r="I11" s="100">
        <f t="shared" si="1"/>
        <v>-3.8502661853118431E-2</v>
      </c>
      <c r="J11" s="100">
        <f t="shared" si="2"/>
        <v>8.4898066037390432E-2</v>
      </c>
      <c r="K11" s="101">
        <f t="shared" si="3"/>
        <v>-3.5000000000000003E-2</v>
      </c>
      <c r="L11" s="101">
        <f t="shared" si="4"/>
        <v>-5.1019339626095714E-3</v>
      </c>
    </row>
    <row r="12" spans="1:12" ht="14.25" x14ac:dyDescent="0.2">
      <c r="A12" s="92"/>
      <c r="B12" s="97" t="str">
        <f>'2.01WP DPU VL Data Proxy Group'!B11</f>
        <v>Amer. States Water</v>
      </c>
      <c r="C12" s="98"/>
      <c r="D12" s="99">
        <f>'2.02WP DPU Stock Prices'!I34</f>
        <v>85.230666666666679</v>
      </c>
      <c r="E12" s="99">
        <f>'2.01WP DPU VL Data Proxy Group'!I11</f>
        <v>2.21</v>
      </c>
      <c r="F12" s="98">
        <f t="shared" si="0"/>
        <v>2.5929634091015751E-2</v>
      </c>
      <c r="G12" s="100">
        <f>'2.01WP DPU VL Data Proxy Group'!G11*0.01</f>
        <v>9.5000000000000001E-2</v>
      </c>
      <c r="H12" s="100">
        <f>('2.01WP DPU VL Data Proxy Group'!L11)*0.01</f>
        <v>0.09</v>
      </c>
      <c r="I12" s="100">
        <f t="shared" si="1"/>
        <v>0.12339294932966224</v>
      </c>
      <c r="J12" s="100">
        <f t="shared" si="2"/>
        <v>0.11826330115920716</v>
      </c>
      <c r="K12" s="101">
        <f t="shared" si="3"/>
        <v>9.375E-2</v>
      </c>
      <c r="L12" s="101">
        <f t="shared" si="4"/>
        <v>0.12201330115920717</v>
      </c>
    </row>
    <row r="13" spans="1:12" ht="14.25" x14ac:dyDescent="0.2">
      <c r="A13" s="92"/>
      <c r="B13" s="97" t="str">
        <f>'2.01WP DPU VL Data Proxy Group'!B12</f>
        <v>Artesian Res Corp</v>
      </c>
      <c r="C13" s="98"/>
      <c r="D13" s="99">
        <f>'2.02WP DPU Stock Prices'!J34</f>
        <v>34.103333333333332</v>
      </c>
      <c r="E13" s="99">
        <f>'2.01WP DPU VL Data Proxy Group'!I12</f>
        <v>1.28</v>
      </c>
      <c r="F13" s="98">
        <f t="shared" si="0"/>
        <v>3.7532987977714788E-2</v>
      </c>
      <c r="G13" s="100">
        <f>'2.01WP DPU VL Data Proxy Group'!G12*0.01</f>
        <v>3.5000000000000003E-2</v>
      </c>
      <c r="H13" s="100">
        <f>('2.01WP DPU VL Data Proxy Group'!L12)*0.01</f>
        <v>0.04</v>
      </c>
      <c r="I13" s="100">
        <f t="shared" si="1"/>
        <v>7.3846642556934808E-2</v>
      </c>
      <c r="J13" s="100">
        <f t="shared" si="2"/>
        <v>7.9034307496823386E-2</v>
      </c>
      <c r="K13" s="101">
        <f t="shared" si="3"/>
        <v>3.6250000000000004E-2</v>
      </c>
      <c r="L13" s="101">
        <f t="shared" si="4"/>
        <v>7.5284307496823383E-2</v>
      </c>
    </row>
    <row r="14" spans="1:12" ht="14.25" x14ac:dyDescent="0.2">
      <c r="A14" s="92"/>
      <c r="B14" s="97" t="str">
        <f>'2.01WP DPU VL Data Proxy Group'!B13</f>
        <v>California Water</v>
      </c>
      <c r="C14" s="98"/>
      <c r="D14" s="99">
        <f>'2.02WP DPU Stock Prices'!K34</f>
        <v>50.096000000000004</v>
      </c>
      <c r="E14" s="99">
        <f>'2.01WP DPU VL Data Proxy Group'!I13</f>
        <v>1.34</v>
      </c>
      <c r="F14" s="98">
        <f t="shared" si="0"/>
        <v>2.6748642606196103E-2</v>
      </c>
      <c r="G14" s="100">
        <f>'2.01WP DPU VL Data Proxy Group'!G13*0.01</f>
        <v>0.08</v>
      </c>
      <c r="H14" s="100">
        <f>('2.01WP DPU VL Data Proxy Group'!L13)*0.01</f>
        <v>7.0000000000000007E-2</v>
      </c>
      <c r="I14" s="100">
        <f t="shared" si="1"/>
        <v>0.1088885340146918</v>
      </c>
      <c r="J14" s="100">
        <f t="shared" si="2"/>
        <v>9.8621047588629843E-2</v>
      </c>
      <c r="K14" s="101">
        <f t="shared" si="3"/>
        <v>7.7499999999999999E-2</v>
      </c>
      <c r="L14" s="101">
        <f t="shared" si="4"/>
        <v>0.10612104758862984</v>
      </c>
    </row>
    <row r="15" spans="1:12" ht="14.25" x14ac:dyDescent="0.2">
      <c r="A15" s="92"/>
      <c r="B15" s="97" t="str">
        <f>'2.01WP DPU VL Data Proxy Group'!B14</f>
        <v>Middlesex Water</v>
      </c>
      <c r="C15" s="98"/>
      <c r="D15" s="99">
        <f>'2.02WP DPU Stock Prices'!L34</f>
        <v>56.28799999999999</v>
      </c>
      <c r="E15" s="99">
        <f>'2.01WP DPU VL Data Proxy Group'!I14</f>
        <v>1.44</v>
      </c>
      <c r="F15" s="98">
        <f t="shared" si="0"/>
        <v>2.5582717453098355E-2</v>
      </c>
      <c r="G15" s="100">
        <f>'2.01WP DPU VL Data Proxy Group'!G14*0.01</f>
        <v>1.4999999999999999E-2</v>
      </c>
      <c r="H15" s="100">
        <f>('2.01WP DPU VL Data Proxy Group'!L14)*0.01</f>
        <v>0.06</v>
      </c>
      <c r="I15" s="100">
        <f t="shared" si="1"/>
        <v>4.0966458214894828E-2</v>
      </c>
      <c r="J15" s="100">
        <f t="shared" si="2"/>
        <v>8.7117680500284261E-2</v>
      </c>
      <c r="K15" s="101">
        <f t="shared" si="3"/>
        <v>2.6249999999999999E-2</v>
      </c>
      <c r="L15" s="101">
        <f t="shared" si="4"/>
        <v>5.3367680500284259E-2</v>
      </c>
    </row>
    <row r="16" spans="1:12" ht="14.25" x14ac:dyDescent="0.2">
      <c r="A16" s="92"/>
      <c r="B16" s="97" t="str">
        <f>'2.01WP DPU VL Data Proxy Group'!B15</f>
        <v>York Water Co. (The)</v>
      </c>
      <c r="C16" s="98"/>
      <c r="D16" s="99">
        <f>'2.02WP DPU Stock Prices'!M34</f>
        <v>30.928999999999995</v>
      </c>
      <c r="E16" s="99">
        <f>'2.01WP DPU VL Data Proxy Group'!I15</f>
        <v>0.91</v>
      </c>
      <c r="F16" s="98">
        <f t="shared" si="0"/>
        <v>2.942222509618805E-2</v>
      </c>
      <c r="G16" s="100">
        <f>'2.01WP DPU VL Data Proxy Group'!G15*0.01</f>
        <v>5.5E-2</v>
      </c>
      <c r="H16" s="100">
        <f>('2.01WP DPU VL Data Proxy Group'!L15)*0.01</f>
        <v>0.04</v>
      </c>
      <c r="I16" s="100">
        <f t="shared" si="1"/>
        <v>8.6040447476478391E-2</v>
      </c>
      <c r="J16" s="100">
        <f t="shared" si="2"/>
        <v>7.0599114100035582E-2</v>
      </c>
      <c r="K16" s="101">
        <f t="shared" si="3"/>
        <v>5.1250000000000004E-2</v>
      </c>
      <c r="L16" s="101">
        <f t="shared" si="4"/>
        <v>8.1849114100035578E-2</v>
      </c>
    </row>
    <row r="17" spans="1:12" ht="14.25" x14ac:dyDescent="0.2">
      <c r="A17" s="92"/>
      <c r="B17" s="97"/>
      <c r="C17" s="92"/>
      <c r="D17" s="99"/>
      <c r="E17" s="99"/>
      <c r="F17" s="98"/>
      <c r="G17" s="102"/>
      <c r="H17" s="102"/>
      <c r="I17" s="102"/>
      <c r="J17" s="102"/>
      <c r="K17" s="101"/>
      <c r="L17" s="101"/>
    </row>
    <row r="18" spans="1:12" ht="15" x14ac:dyDescent="0.25">
      <c r="A18" s="92"/>
      <c r="B18" s="93" t="s">
        <v>3</v>
      </c>
      <c r="C18" s="103"/>
      <c r="D18" s="103"/>
      <c r="E18" s="103"/>
      <c r="F18" s="104">
        <f>AVERAGE(F5:F16)</f>
        <v>2.9599284550688231E-2</v>
      </c>
      <c r="G18" s="104">
        <f>AVERAGE(G5:G10,G12:G16)</f>
        <v>5.5909090909090915E-2</v>
      </c>
      <c r="H18" s="104">
        <f>AVERAGE(H5:H16)</f>
        <v>5.0416666666666665E-2</v>
      </c>
      <c r="I18" s="104">
        <f>AVERAGE(I5:I10,I12:I16)</f>
        <v>8.7190798444117493E-2</v>
      </c>
      <c r="J18" s="104">
        <f>AVERAGE(J5:J16)</f>
        <v>8.1406275249316554E-2</v>
      </c>
      <c r="K18" s="104">
        <f>AVERAGE(K5:K10,K12:K16)</f>
        <v>5.4431818181818185E-2</v>
      </c>
      <c r="L18" s="104">
        <f>AVERAGE(L5:L10,L12:L16)</f>
        <v>8.5520657904946201E-2</v>
      </c>
    </row>
    <row r="19" spans="1:12" ht="15" x14ac:dyDescent="0.25">
      <c r="A19" s="92"/>
      <c r="B19" s="93" t="s">
        <v>8</v>
      </c>
      <c r="C19" s="103"/>
      <c r="D19" s="103"/>
      <c r="E19" s="103"/>
      <c r="F19" s="104">
        <f t="shared" ref="F19:L19" si="5">MEDIAN(F5:F16)</f>
        <v>2.759135603597207E-2</v>
      </c>
      <c r="G19" s="90">
        <f t="shared" si="5"/>
        <v>5.7499999999999996E-2</v>
      </c>
      <c r="H19" s="104">
        <f t="shared" si="5"/>
        <v>5.7499999999999996E-2</v>
      </c>
      <c r="I19" s="104">
        <f t="shared" si="5"/>
        <v>8.7247179619955428E-2</v>
      </c>
      <c r="J19" s="104">
        <f t="shared" si="5"/>
        <v>8.6007873268837354E-2</v>
      </c>
      <c r="K19" s="104">
        <f t="shared" si="5"/>
        <v>4.9375000000000002E-2</v>
      </c>
      <c r="L19" s="104">
        <f t="shared" si="5"/>
        <v>7.8566710798429473E-2</v>
      </c>
    </row>
    <row r="20" spans="1:12" ht="14.25" x14ac:dyDescent="0.2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spans="1:12" ht="14.25" x14ac:dyDescent="0.2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</row>
  </sheetData>
  <printOptions horizontalCentered="1"/>
  <pageMargins left="0.7" right="0.7" top="1.25" bottom="0.75" header="0.3" footer="0.3"/>
  <pageSetup scale="93" fitToHeight="0" orientation="landscape" r:id="rId1"/>
  <headerFooter>
    <oddHeader>&amp;R&amp;"Arial,Regular"&amp;11Division of Public Utilities
Docket No. 26-2666-01
DPU Exhibit 2.03
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view="pageLayout" zoomScaleNormal="160" zoomScaleSheetLayoutView="100" workbookViewId="0">
      <selection activeCell="A26" sqref="A26"/>
    </sheetView>
  </sheetViews>
  <sheetFormatPr defaultColWidth="9.140625" defaultRowHeight="12.75" x14ac:dyDescent="0.2"/>
  <cols>
    <col min="1" max="1" width="37.85546875" style="7" bestFit="1" customWidth="1"/>
    <col min="2" max="2" width="9.140625" style="7"/>
    <col min="3" max="4" width="9.140625" style="7" bestFit="1" customWidth="1"/>
    <col min="5" max="5" width="4.5703125" style="7" customWidth="1"/>
    <col min="6" max="16384" width="9.140625" style="7"/>
  </cols>
  <sheetData>
    <row r="1" spans="1:8" ht="28.5" x14ac:dyDescent="0.2">
      <c r="A1" s="131" t="s">
        <v>9</v>
      </c>
      <c r="B1" s="132" t="s">
        <v>5</v>
      </c>
      <c r="C1" s="132" t="s">
        <v>10</v>
      </c>
      <c r="D1" s="132" t="s">
        <v>38</v>
      </c>
      <c r="E1" s="132"/>
      <c r="F1" s="132" t="s">
        <v>7</v>
      </c>
      <c r="G1" s="132" t="s">
        <v>8</v>
      </c>
      <c r="H1" s="9"/>
    </row>
    <row r="2" spans="1:8" ht="14.25" x14ac:dyDescent="0.2">
      <c r="A2" s="133"/>
      <c r="B2" s="89"/>
      <c r="C2" s="89"/>
      <c r="D2" s="89"/>
      <c r="E2" s="89"/>
      <c r="F2" s="89"/>
      <c r="G2" s="89"/>
    </row>
    <row r="3" spans="1:8" ht="14.25" x14ac:dyDescent="0.2">
      <c r="A3" s="91" t="str">
        <f>'DPU 2.03 Constant Growth DCF'!B5</f>
        <v>Atmos Energy</v>
      </c>
      <c r="B3" s="85">
        <f>'2.01WP DPU VL Data Proxy Group'!D4</f>
        <v>0.75</v>
      </c>
      <c r="C3" s="134">
        <v>0.6</v>
      </c>
      <c r="D3" s="134">
        <v>0.62</v>
      </c>
      <c r="E3" s="85"/>
      <c r="F3" s="85">
        <f t="shared" ref="F3" si="0">+AVERAGE(B3:D3)</f>
        <v>0.65666666666666673</v>
      </c>
      <c r="G3" s="85">
        <f>+MEDIAN(C3:D3)</f>
        <v>0.61</v>
      </c>
    </row>
    <row r="4" spans="1:8" ht="14.25" x14ac:dyDescent="0.2">
      <c r="A4" s="91" t="str">
        <f>'DPU 2.03 Constant Growth DCF'!B6</f>
        <v>Chesapeake Utilities</v>
      </c>
      <c r="B4" s="85">
        <f>'2.01WP DPU VL Data Proxy Group'!D5</f>
        <v>0.7</v>
      </c>
      <c r="C4" s="134">
        <v>0.55000000000000004</v>
      </c>
      <c r="D4" s="134">
        <v>0.57999999999999996</v>
      </c>
      <c r="E4" s="85"/>
      <c r="F4" s="85">
        <f t="shared" ref="F4:F14" si="1">+AVERAGE(B4:D4)</f>
        <v>0.61</v>
      </c>
      <c r="G4" s="85">
        <f t="shared" ref="G4:G14" si="2">+MEDIAN(C4:D4)</f>
        <v>0.56499999999999995</v>
      </c>
    </row>
    <row r="5" spans="1:8" ht="14.25" x14ac:dyDescent="0.2">
      <c r="A5" s="91" t="str">
        <f>'DPU 2.03 Constant Growth DCF'!B7</f>
        <v>New Jersey Resources</v>
      </c>
      <c r="B5" s="85">
        <f>'2.01WP DPU VL Data Proxy Group'!D6</f>
        <v>0.75</v>
      </c>
      <c r="C5" s="134">
        <v>0.62</v>
      </c>
      <c r="D5" s="134">
        <v>0.65</v>
      </c>
      <c r="E5" s="85"/>
      <c r="F5" s="85">
        <f t="shared" si="1"/>
        <v>0.67333333333333334</v>
      </c>
      <c r="G5" s="85">
        <f t="shared" si="2"/>
        <v>0.63500000000000001</v>
      </c>
    </row>
    <row r="6" spans="1:8" ht="14.25" x14ac:dyDescent="0.2">
      <c r="A6" s="91" t="str">
        <f>'DPU 2.03 Constant Growth DCF'!B8</f>
        <v>NiSource Inc.</v>
      </c>
      <c r="B6" s="85">
        <f>'2.01WP DPU VL Data Proxy Group'!D7</f>
        <v>0.85</v>
      </c>
      <c r="C6" s="134">
        <v>0.48</v>
      </c>
      <c r="D6" s="134">
        <v>0.51</v>
      </c>
      <c r="E6" s="85"/>
      <c r="F6" s="85">
        <f t="shared" si="1"/>
        <v>0.6133333333333334</v>
      </c>
      <c r="G6" s="85">
        <f t="shared" si="2"/>
        <v>0.495</v>
      </c>
    </row>
    <row r="7" spans="1:8" ht="14.25" x14ac:dyDescent="0.2">
      <c r="A7" s="91" t="str">
        <f>'DPU 2.03 Constant Growth DCF'!B9</f>
        <v>Northwest Natural</v>
      </c>
      <c r="B7" s="85">
        <f>'2.01WP DPU VL Data Proxy Group'!D8</f>
        <v>0.75</v>
      </c>
      <c r="C7" s="134">
        <v>0.57999999999999996</v>
      </c>
      <c r="D7" s="134">
        <v>0.6</v>
      </c>
      <c r="E7" s="85"/>
      <c r="F7" s="85">
        <f t="shared" si="1"/>
        <v>0.64333333333333342</v>
      </c>
      <c r="G7" s="85">
        <f t="shared" si="2"/>
        <v>0.59</v>
      </c>
    </row>
    <row r="8" spans="1:8" ht="14.25" x14ac:dyDescent="0.2">
      <c r="A8" s="91" t="str">
        <f>'DPU 2.03 Constant Growth DCF'!B10</f>
        <v>ONE Gas Inc.</v>
      </c>
      <c r="B8" s="85">
        <f>'2.01WP DPU VL Data Proxy Group'!D9</f>
        <v>0.75</v>
      </c>
      <c r="C8" s="134">
        <v>0.61</v>
      </c>
      <c r="D8" s="134">
        <v>0.64</v>
      </c>
      <c r="E8" s="85"/>
      <c r="F8" s="85">
        <f t="shared" si="1"/>
        <v>0.66666666666666663</v>
      </c>
      <c r="G8" s="85">
        <f t="shared" si="2"/>
        <v>0.625</v>
      </c>
    </row>
    <row r="9" spans="1:8" ht="14.25" x14ac:dyDescent="0.2">
      <c r="A9" s="91" t="str">
        <f>'DPU 2.03 Constant Growth DCF'!B11</f>
        <v>Southwest Gas</v>
      </c>
      <c r="B9" s="85">
        <f>'2.01WP DPU VL Data Proxy Group'!D10</f>
        <v>0.8</v>
      </c>
      <c r="C9" s="134">
        <v>0.35</v>
      </c>
      <c r="D9" s="134">
        <v>0.38</v>
      </c>
      <c r="E9" s="85"/>
      <c r="F9" s="85">
        <f t="shared" si="1"/>
        <v>0.5099999999999999</v>
      </c>
      <c r="G9" s="85">
        <f t="shared" si="2"/>
        <v>0.36499999999999999</v>
      </c>
    </row>
    <row r="10" spans="1:8" ht="14.25" x14ac:dyDescent="0.2">
      <c r="A10" s="91" t="str">
        <f>'DPU 2.03 Constant Growth DCF'!B12</f>
        <v>Amer. States Water</v>
      </c>
      <c r="B10" s="85">
        <f>'2.01WP DPU VL Data Proxy Group'!D11</f>
        <v>0.75</v>
      </c>
      <c r="C10" s="134">
        <v>0.42</v>
      </c>
      <c r="D10" s="134">
        <v>0.45</v>
      </c>
      <c r="E10" s="85"/>
      <c r="F10" s="85">
        <f t="shared" si="1"/>
        <v>0.53999999999999992</v>
      </c>
      <c r="G10" s="85">
        <f t="shared" si="2"/>
        <v>0.435</v>
      </c>
    </row>
    <row r="11" spans="1:8" ht="14.25" x14ac:dyDescent="0.2">
      <c r="A11" s="91" t="str">
        <f>'DPU 2.03 Constant Growth DCF'!B13</f>
        <v>Artesian Res Corp</v>
      </c>
      <c r="B11" s="85">
        <f>'2.01WP DPU VL Data Proxy Group'!D12</f>
        <v>0.7</v>
      </c>
      <c r="C11" s="134">
        <v>0.5</v>
      </c>
      <c r="D11" s="134">
        <v>0.52</v>
      </c>
      <c r="E11" s="85"/>
      <c r="F11" s="85">
        <f t="shared" si="1"/>
        <v>0.57333333333333336</v>
      </c>
      <c r="G11" s="85">
        <f t="shared" si="2"/>
        <v>0.51</v>
      </c>
    </row>
    <row r="12" spans="1:8" ht="14.25" x14ac:dyDescent="0.2">
      <c r="A12" s="91" t="str">
        <f>'DPU 2.03 Constant Growth DCF'!B14</f>
        <v>California Water</v>
      </c>
      <c r="B12" s="85">
        <f>'2.01WP DPU VL Data Proxy Group'!D13</f>
        <v>0.75</v>
      </c>
      <c r="C12" s="134">
        <v>0.45</v>
      </c>
      <c r="D12" s="134">
        <v>0.48</v>
      </c>
      <c r="E12" s="85"/>
      <c r="F12" s="85">
        <f t="shared" si="1"/>
        <v>0.55999999999999994</v>
      </c>
      <c r="G12" s="85">
        <f t="shared" si="2"/>
        <v>0.46499999999999997</v>
      </c>
    </row>
    <row r="13" spans="1:8" ht="14.25" x14ac:dyDescent="0.2">
      <c r="A13" s="91" t="str">
        <f>'DPU 2.03 Constant Growth DCF'!B15</f>
        <v>Middlesex Water</v>
      </c>
      <c r="B13" s="85">
        <f>'2.01WP DPU VL Data Proxy Group'!D14</f>
        <v>0.8</v>
      </c>
      <c r="C13" s="134">
        <v>0.68</v>
      </c>
      <c r="D13" s="134">
        <v>0.71</v>
      </c>
      <c r="E13" s="85"/>
      <c r="F13" s="85">
        <f t="shared" si="1"/>
        <v>0.73</v>
      </c>
      <c r="G13" s="85">
        <f t="shared" si="2"/>
        <v>0.69500000000000006</v>
      </c>
    </row>
    <row r="14" spans="1:8" ht="14.25" x14ac:dyDescent="0.2">
      <c r="A14" s="91" t="str">
        <f>'DPU 2.03 Constant Growth DCF'!B16</f>
        <v>York Water Co. (The)</v>
      </c>
      <c r="B14" s="85">
        <f>'2.01WP DPU VL Data Proxy Group'!D15</f>
        <v>0.7</v>
      </c>
      <c r="C14" s="134">
        <v>0.52</v>
      </c>
      <c r="D14" s="134">
        <v>0.56000000000000005</v>
      </c>
      <c r="E14" s="85"/>
      <c r="F14" s="85">
        <f t="shared" si="1"/>
        <v>0.59333333333333338</v>
      </c>
      <c r="G14" s="85">
        <f t="shared" si="2"/>
        <v>0.54</v>
      </c>
    </row>
    <row r="15" spans="1:8" ht="14.25" x14ac:dyDescent="0.2">
      <c r="A15" s="91"/>
      <c r="B15" s="85"/>
      <c r="C15" s="85"/>
      <c r="D15" s="85"/>
      <c r="E15" s="85"/>
      <c r="F15" s="85"/>
      <c r="G15" s="85"/>
    </row>
    <row r="16" spans="1:8" ht="15" x14ac:dyDescent="0.25">
      <c r="A16" s="135" t="s">
        <v>3</v>
      </c>
      <c r="B16" s="136">
        <f>AVERAGE(B3:B14)</f>
        <v>0.75416666666666676</v>
      </c>
      <c r="C16" s="136">
        <f>AVERAGE(C3:C14)</f>
        <v>0.52999999999999992</v>
      </c>
      <c r="D16" s="136">
        <f>AVERAGE(D3:D14)</f>
        <v>0.55833333333333346</v>
      </c>
      <c r="E16" s="136"/>
      <c r="F16" s="136">
        <f>AVERAGE(F3:F14)</f>
        <v>0.61416666666666664</v>
      </c>
      <c r="G16" s="136">
        <f t="shared" ref="G16" si="3">+MEDIAN(C16:D16)</f>
        <v>0.54416666666666669</v>
      </c>
    </row>
    <row r="17" spans="1:7" ht="15" x14ac:dyDescent="0.25">
      <c r="A17" s="135" t="s">
        <v>8</v>
      </c>
      <c r="B17" s="136">
        <f>MEDIAN(B3:B14)</f>
        <v>0.75</v>
      </c>
      <c r="C17" s="136">
        <f>MEDIAN(C3:C14)</f>
        <v>0.53500000000000003</v>
      </c>
      <c r="D17" s="136">
        <f>MEDIAN(D3:D14)</f>
        <v>0.57000000000000006</v>
      </c>
      <c r="E17" s="136"/>
      <c r="F17" s="136">
        <f>MEDIAN(F3:F14)</f>
        <v>0.61166666666666669</v>
      </c>
      <c r="G17" s="136">
        <f>MEDIAN(G3:G14)</f>
        <v>0.55249999999999999</v>
      </c>
    </row>
    <row r="18" spans="1:7" ht="14.25" x14ac:dyDescent="0.2">
      <c r="A18" s="85"/>
      <c r="B18" s="84"/>
      <c r="C18" s="84"/>
      <c r="D18" s="84"/>
      <c r="E18" s="84"/>
      <c r="F18" s="84"/>
      <c r="G18" s="84"/>
    </row>
    <row r="19" spans="1:7" ht="14.25" x14ac:dyDescent="0.2">
      <c r="A19" s="85"/>
      <c r="B19" s="85"/>
      <c r="C19" s="85"/>
      <c r="D19" s="85"/>
      <c r="E19" s="85"/>
      <c r="F19" s="85"/>
      <c r="G19" s="85"/>
    </row>
    <row r="20" spans="1:7" ht="14.25" x14ac:dyDescent="0.2">
      <c r="A20" s="85"/>
      <c r="B20" s="85"/>
      <c r="C20" s="85"/>
      <c r="D20" s="85"/>
      <c r="E20" s="85"/>
      <c r="F20" s="85"/>
      <c r="G20" s="85"/>
    </row>
    <row r="21" spans="1:7" ht="14.25" x14ac:dyDescent="0.2">
      <c r="A21" s="85"/>
      <c r="B21" s="85"/>
      <c r="C21" s="85"/>
      <c r="D21" s="85"/>
      <c r="E21" s="85"/>
      <c r="F21" s="85"/>
      <c r="G21" s="85"/>
    </row>
    <row r="22" spans="1:7" ht="14.25" x14ac:dyDescent="0.2">
      <c r="A22" s="85"/>
      <c r="B22" s="85"/>
      <c r="C22" s="85"/>
      <c r="D22" s="85"/>
      <c r="E22" s="85"/>
      <c r="F22" s="85"/>
      <c r="G22" s="85"/>
    </row>
    <row r="23" spans="1:7" ht="14.25" x14ac:dyDescent="0.2">
      <c r="A23" s="85"/>
      <c r="B23" s="85"/>
      <c r="C23" s="85"/>
      <c r="D23" s="85"/>
      <c r="E23" s="85"/>
      <c r="F23" s="85"/>
      <c r="G23" s="85"/>
    </row>
    <row r="24" spans="1:7" ht="14.25" x14ac:dyDescent="0.2">
      <c r="A24" s="85" t="s">
        <v>192</v>
      </c>
      <c r="B24" s="85"/>
      <c r="C24" s="85"/>
      <c r="D24" s="85"/>
      <c r="E24" s="85"/>
      <c r="F24" s="85"/>
      <c r="G24" s="85"/>
    </row>
    <row r="25" spans="1:7" ht="14.25" x14ac:dyDescent="0.2">
      <c r="A25" s="85" t="s">
        <v>193</v>
      </c>
      <c r="B25" s="85"/>
      <c r="C25" s="85"/>
      <c r="D25" s="85"/>
      <c r="E25" s="85"/>
      <c r="F25" s="85"/>
      <c r="G25" s="85"/>
    </row>
  </sheetData>
  <printOptions horizontalCentered="1"/>
  <pageMargins left="0.7" right="0.7" top="1.25" bottom="0.75" header="0.3" footer="0.3"/>
  <pageSetup orientation="landscape" r:id="rId1"/>
  <headerFooter>
    <oddHeader>&amp;RDivision of Public Utilities
Docket No. 26-2666-01
DPU Exhibit 2.04
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35"/>
  <sheetViews>
    <sheetView view="pageLayout" zoomScale="82" zoomScaleNormal="85" zoomScaleSheetLayoutView="85" zoomScalePageLayoutView="82" workbookViewId="0">
      <selection activeCell="J9" sqref="J9"/>
    </sheetView>
  </sheetViews>
  <sheetFormatPr defaultColWidth="9.5703125" defaultRowHeight="12.75" x14ac:dyDescent="0.2"/>
  <cols>
    <col min="1" max="1" width="2.5703125" style="2" customWidth="1"/>
    <col min="2" max="2" width="32.5703125" style="2" customWidth="1"/>
    <col min="3" max="6" width="13.28515625" style="2" customWidth="1"/>
    <col min="7" max="7" width="2.5703125" style="2" customWidth="1"/>
    <col min="8" max="16384" width="9.5703125" style="2"/>
  </cols>
  <sheetData>
    <row r="1" spans="2:6" x14ac:dyDescent="0.2">
      <c r="B1" s="3" t="s">
        <v>1</v>
      </c>
      <c r="C1" s="3"/>
      <c r="D1" s="3"/>
      <c r="E1" s="3"/>
      <c r="F1" s="3"/>
    </row>
    <row r="2" spans="2:6" x14ac:dyDescent="0.2">
      <c r="B2" s="3" t="s">
        <v>191</v>
      </c>
      <c r="C2" s="3"/>
      <c r="D2" s="3"/>
      <c r="E2" s="3"/>
      <c r="F2" s="3"/>
    </row>
    <row r="3" spans="2:6" ht="13.5" thickBot="1" x14ac:dyDescent="0.25">
      <c r="B3" s="1"/>
      <c r="C3" s="1"/>
      <c r="D3" s="1"/>
      <c r="E3" s="1"/>
      <c r="F3" s="1"/>
    </row>
    <row r="4" spans="2:6" x14ac:dyDescent="0.2">
      <c r="B4" s="24"/>
      <c r="C4" s="25">
        <v>1</v>
      </c>
      <c r="D4" s="26">
        <f>C4+1</f>
        <v>2</v>
      </c>
      <c r="E4" s="26">
        <f>D4+1</f>
        <v>3</v>
      </c>
      <c r="F4" s="27" t="s">
        <v>33</v>
      </c>
    </row>
    <row r="5" spans="2:6" ht="25.5" x14ac:dyDescent="0.2">
      <c r="B5" s="28"/>
      <c r="C5" s="34" t="s">
        <v>2</v>
      </c>
      <c r="D5" s="35" t="s">
        <v>47</v>
      </c>
      <c r="E5" s="35" t="s">
        <v>46</v>
      </c>
      <c r="F5" s="36" t="s">
        <v>22</v>
      </c>
    </row>
    <row r="6" spans="2:6" x14ac:dyDescent="0.2">
      <c r="B6" s="29" t="s">
        <v>91</v>
      </c>
      <c r="C6" s="21"/>
      <c r="D6" s="20"/>
      <c r="E6" s="1"/>
      <c r="F6" s="30"/>
    </row>
    <row r="7" spans="2:6" x14ac:dyDescent="0.2">
      <c r="B7" s="28" t="s">
        <v>48</v>
      </c>
      <c r="C7" s="22">
        <v>5.2200000000000003E-2</v>
      </c>
      <c r="D7" s="18">
        <f>'DPU 2.04 Beta Report'!$F$16</f>
        <v>0.61416666666666664</v>
      </c>
      <c r="E7" s="19">
        <v>0.05</v>
      </c>
      <c r="F7" s="31">
        <f t="shared" ref="F7:F10" si="0">$C7+$D7*E7</f>
        <v>8.2908333333333334E-2</v>
      </c>
    </row>
    <row r="8" spans="2:6" x14ac:dyDescent="0.2">
      <c r="B8" s="28" t="s">
        <v>49</v>
      </c>
      <c r="C8" s="23">
        <f>C7</f>
        <v>5.2200000000000003E-2</v>
      </c>
      <c r="D8" s="18">
        <f>'DPU 2.04 Beta Report'!$B$16</f>
        <v>0.75416666666666676</v>
      </c>
      <c r="E8" s="19">
        <f t="shared" ref="E8:E10" si="1">E7</f>
        <v>0.05</v>
      </c>
      <c r="F8" s="31">
        <f t="shared" si="0"/>
        <v>8.990833333333334E-2</v>
      </c>
    </row>
    <row r="9" spans="2:6" x14ac:dyDescent="0.2">
      <c r="B9" s="28" t="s">
        <v>50</v>
      </c>
      <c r="C9" s="23">
        <f>C8</f>
        <v>5.2200000000000003E-2</v>
      </c>
      <c r="D9" s="18">
        <f>'DPU 2.04 Beta Report'!$C$16</f>
        <v>0.52999999999999992</v>
      </c>
      <c r="E9" s="19">
        <f t="shared" si="1"/>
        <v>0.05</v>
      </c>
      <c r="F9" s="31">
        <f t="shared" si="0"/>
        <v>7.8699999999999992E-2</v>
      </c>
    </row>
    <row r="10" spans="2:6" x14ac:dyDescent="0.2">
      <c r="B10" s="28" t="s">
        <v>51</v>
      </c>
      <c r="C10" s="23">
        <f>C9</f>
        <v>5.2200000000000003E-2</v>
      </c>
      <c r="D10" s="18">
        <f>'DPU 2.04 Beta Report'!$D$16</f>
        <v>0.55833333333333346</v>
      </c>
      <c r="E10" s="19">
        <f t="shared" si="1"/>
        <v>0.05</v>
      </c>
      <c r="F10" s="39">
        <f t="shared" si="0"/>
        <v>8.0116666666666669E-2</v>
      </c>
    </row>
    <row r="11" spans="2:6" x14ac:dyDescent="0.2">
      <c r="B11" s="28"/>
      <c r="C11" s="23"/>
      <c r="D11" s="18"/>
      <c r="E11" s="19"/>
      <c r="F11" s="31"/>
    </row>
    <row r="12" spans="2:6" ht="13.5" thickBot="1" x14ac:dyDescent="0.25">
      <c r="B12" s="41" t="s">
        <v>3</v>
      </c>
      <c r="C12" s="32"/>
      <c r="D12" s="33"/>
      <c r="E12" s="33"/>
      <c r="F12" s="40">
        <f>AVERAGE(F7:F10)</f>
        <v>8.2908333333333334E-2</v>
      </c>
    </row>
    <row r="13" spans="2:6" x14ac:dyDescent="0.2">
      <c r="B13" s="1"/>
      <c r="C13" s="1"/>
      <c r="D13" s="1"/>
      <c r="E13" s="1"/>
      <c r="F13" s="4"/>
    </row>
    <row r="14" spans="2:6" x14ac:dyDescent="0.2">
      <c r="B14" s="3" t="s">
        <v>1</v>
      </c>
      <c r="C14" s="3"/>
      <c r="D14" s="3"/>
      <c r="E14" s="3"/>
      <c r="F14" s="3"/>
    </row>
    <row r="15" spans="2:6" x14ac:dyDescent="0.2">
      <c r="B15" s="3" t="s">
        <v>52</v>
      </c>
      <c r="C15" s="3"/>
      <c r="D15" s="3"/>
      <c r="E15" s="3"/>
      <c r="F15" s="3"/>
    </row>
    <row r="16" spans="2:6" ht="13.5" thickBot="1" x14ac:dyDescent="0.25">
      <c r="B16" s="1"/>
      <c r="C16" s="1"/>
      <c r="D16" s="1"/>
      <c r="E16" s="1"/>
      <c r="F16" s="1"/>
    </row>
    <row r="17" spans="2:7" x14ac:dyDescent="0.2">
      <c r="B17" s="24"/>
      <c r="C17" s="25">
        <v>1</v>
      </c>
      <c r="D17" s="26">
        <f>C17+1</f>
        <v>2</v>
      </c>
      <c r="E17" s="26">
        <f>D17+1</f>
        <v>3</v>
      </c>
      <c r="F17" s="27" t="s">
        <v>33</v>
      </c>
    </row>
    <row r="18" spans="2:7" ht="25.5" x14ac:dyDescent="0.2">
      <c r="B18" s="28"/>
      <c r="C18" s="34" t="s">
        <v>2</v>
      </c>
      <c r="D18" s="35" t="s">
        <v>47</v>
      </c>
      <c r="E18" s="35" t="s">
        <v>46</v>
      </c>
      <c r="F18" s="36" t="s">
        <v>22</v>
      </c>
    </row>
    <row r="19" spans="2:7" x14ac:dyDescent="0.2">
      <c r="B19" s="29" t="s">
        <v>56</v>
      </c>
      <c r="C19" s="21"/>
      <c r="D19" s="20"/>
      <c r="E19" s="1"/>
      <c r="F19" s="30"/>
      <c r="G19" s="1"/>
    </row>
    <row r="20" spans="2:7" x14ac:dyDescent="0.2">
      <c r="B20" s="28" t="s">
        <v>48</v>
      </c>
      <c r="C20" s="22">
        <v>4.5199999999999997E-2</v>
      </c>
      <c r="D20" s="18">
        <f>'DPU 2.04 Beta Report'!$F$16</f>
        <v>0.61416666666666664</v>
      </c>
      <c r="E20" s="19">
        <v>4.2799999999999998E-2</v>
      </c>
      <c r="F20" s="31">
        <f t="shared" ref="F20:F23" si="2">$C20+$D20*E20</f>
        <v>7.1486333333333332E-2</v>
      </c>
    </row>
    <row r="21" spans="2:7" x14ac:dyDescent="0.2">
      <c r="B21" s="28" t="s">
        <v>49</v>
      </c>
      <c r="C21" s="22">
        <v>4.5199999999999997E-2</v>
      </c>
      <c r="D21" s="18">
        <f>'DPU 2.04 Beta Report'!$B$16</f>
        <v>0.75416666666666676</v>
      </c>
      <c r="E21" s="19">
        <f t="shared" ref="E21:E23" si="3">E20</f>
        <v>4.2799999999999998E-2</v>
      </c>
      <c r="F21" s="31">
        <f t="shared" si="2"/>
        <v>7.747833333333333E-2</v>
      </c>
    </row>
    <row r="22" spans="2:7" x14ac:dyDescent="0.2">
      <c r="B22" s="28" t="s">
        <v>50</v>
      </c>
      <c r="C22" s="22">
        <v>4.5199999999999997E-2</v>
      </c>
      <c r="D22" s="18">
        <f>'DPU 2.04 Beta Report'!$C$16</f>
        <v>0.52999999999999992</v>
      </c>
      <c r="E22" s="19">
        <f t="shared" si="3"/>
        <v>4.2799999999999998E-2</v>
      </c>
      <c r="F22" s="31">
        <f t="shared" si="2"/>
        <v>6.7884E-2</v>
      </c>
    </row>
    <row r="23" spans="2:7" x14ac:dyDescent="0.2">
      <c r="B23" s="28" t="s">
        <v>51</v>
      </c>
      <c r="C23" s="22">
        <v>4.5199999999999997E-2</v>
      </c>
      <c r="D23" s="18">
        <f>'DPU 2.04 Beta Report'!$D$16</f>
        <v>0.55833333333333346</v>
      </c>
      <c r="E23" s="19">
        <f t="shared" si="3"/>
        <v>4.2799999999999998E-2</v>
      </c>
      <c r="F23" s="39">
        <f t="shared" si="2"/>
        <v>6.9096666666666667E-2</v>
      </c>
    </row>
    <row r="24" spans="2:7" x14ac:dyDescent="0.2">
      <c r="B24" s="28"/>
      <c r="C24" s="22"/>
      <c r="D24" s="18"/>
      <c r="E24" s="19"/>
      <c r="F24" s="31"/>
    </row>
    <row r="25" spans="2:7" ht="13.5" thickBot="1" x14ac:dyDescent="0.25">
      <c r="B25" s="41" t="s">
        <v>3</v>
      </c>
      <c r="C25" s="32"/>
      <c r="D25" s="33"/>
      <c r="E25" s="33"/>
      <c r="F25" s="40">
        <f>AVERAGE(F20:F23)</f>
        <v>7.1486333333333332E-2</v>
      </c>
    </row>
    <row r="26" spans="2:7" x14ac:dyDescent="0.2">
      <c r="B26" s="1"/>
      <c r="C26" s="1"/>
      <c r="D26" s="1"/>
      <c r="E26" s="1"/>
    </row>
    <row r="27" spans="2:7" x14ac:dyDescent="0.2">
      <c r="B27" s="5"/>
      <c r="C27" s="5"/>
      <c r="D27" s="5"/>
      <c r="E27" s="5"/>
      <c r="F27" s="5"/>
    </row>
    <row r="28" spans="2:7" x14ac:dyDescent="0.2">
      <c r="B28" s="6" t="s">
        <v>0</v>
      </c>
      <c r="C28" s="5"/>
      <c r="D28" s="5"/>
      <c r="E28" s="5"/>
      <c r="F28" s="5"/>
    </row>
    <row r="29" spans="2:7" x14ac:dyDescent="0.2">
      <c r="B29" s="5" t="s">
        <v>57</v>
      </c>
      <c r="C29" s="5"/>
      <c r="D29" s="5"/>
      <c r="E29" s="5"/>
      <c r="F29" s="5"/>
    </row>
    <row r="30" spans="2:7" x14ac:dyDescent="0.2">
      <c r="B30" s="5" t="s">
        <v>85</v>
      </c>
      <c r="C30" s="5"/>
      <c r="D30" s="5"/>
      <c r="E30" s="5"/>
      <c r="F30" s="5"/>
    </row>
    <row r="31" spans="2:7" x14ac:dyDescent="0.2">
      <c r="B31" s="5" t="s">
        <v>54</v>
      </c>
      <c r="C31" s="5"/>
      <c r="D31" s="5"/>
      <c r="E31" s="5"/>
      <c r="F31" s="5"/>
    </row>
    <row r="32" spans="2:7" x14ac:dyDescent="0.2">
      <c r="B32" s="5" t="s">
        <v>53</v>
      </c>
      <c r="C32" s="5"/>
      <c r="D32" s="5"/>
      <c r="E32" s="5"/>
      <c r="F32" s="5"/>
    </row>
    <row r="33" spans="2:5" x14ac:dyDescent="0.2">
      <c r="B33" s="5" t="s">
        <v>172</v>
      </c>
      <c r="C33" s="5"/>
      <c r="D33" s="5"/>
      <c r="E33" s="5"/>
    </row>
    <row r="34" spans="2:5" x14ac:dyDescent="0.2">
      <c r="B34" s="5" t="s">
        <v>55</v>
      </c>
      <c r="C34" s="5"/>
      <c r="D34" s="5"/>
      <c r="E34" s="5"/>
    </row>
    <row r="35" spans="2:5" x14ac:dyDescent="0.2">
      <c r="B35" s="5" t="s">
        <v>178</v>
      </c>
    </row>
  </sheetData>
  <printOptions horizontalCentered="1"/>
  <pageMargins left="0.7" right="0.7" top="1" bottom="0.75" header="0.3" footer="0.3"/>
  <pageSetup firstPageNumber="7" orientation="landscape" useFirstPageNumber="1" r:id="rId1"/>
  <headerFooter>
    <oddHeader>&amp;R&amp;"Arial,Regular"Division of Public Utilities
Docket No. 26-2666-01
DPU Exhibit 2.05
1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28"/>
  <sheetViews>
    <sheetView view="pageLayout" zoomScale="98" zoomScaleNormal="208" zoomScalePageLayoutView="98" workbookViewId="0">
      <selection activeCell="B7" sqref="B7"/>
    </sheetView>
  </sheetViews>
  <sheetFormatPr defaultColWidth="9.140625" defaultRowHeight="12.75" x14ac:dyDescent="0.2"/>
  <cols>
    <col min="1" max="1" width="7.28515625" style="10" customWidth="1"/>
    <col min="2" max="3" width="9.140625" style="10"/>
    <col min="4" max="5" width="9.28515625" style="10" customWidth="1"/>
    <col min="6" max="6" width="14.42578125" style="10" customWidth="1"/>
    <col min="7" max="7" width="9.28515625" style="12" customWidth="1"/>
    <col min="8" max="11" width="9.28515625" style="10" customWidth="1"/>
    <col min="12" max="18" width="9.140625" style="10"/>
    <col min="19" max="19" width="10" style="10" customWidth="1"/>
    <col min="20" max="16384" width="9.140625" style="10"/>
  </cols>
  <sheetData>
    <row r="2" spans="1:11" ht="18.75" x14ac:dyDescent="0.3">
      <c r="A2" s="139" t="s">
        <v>190</v>
      </c>
      <c r="B2" s="139"/>
      <c r="C2" s="139"/>
      <c r="D2" s="139"/>
      <c r="E2" s="139"/>
      <c r="F2" s="139"/>
      <c r="G2" s="139"/>
      <c r="H2" s="11"/>
      <c r="I2" s="11"/>
      <c r="J2" s="11"/>
      <c r="K2" s="11"/>
    </row>
    <row r="3" spans="1:11" ht="15.75" x14ac:dyDescent="0.25">
      <c r="A3" s="122" t="s">
        <v>39</v>
      </c>
      <c r="B3" s="123"/>
      <c r="C3" s="123"/>
      <c r="D3" s="123"/>
      <c r="E3" s="123"/>
      <c r="F3" s="123"/>
      <c r="G3" s="124"/>
    </row>
    <row r="4" spans="1:11" ht="15.75" x14ac:dyDescent="0.25">
      <c r="A4" s="125">
        <v>46204</v>
      </c>
      <c r="B4" s="123"/>
      <c r="C4" s="123"/>
      <c r="D4" s="123"/>
      <c r="E4" s="123"/>
      <c r="F4" s="123"/>
      <c r="G4" s="124"/>
    </row>
    <row r="5" spans="1:11" x14ac:dyDescent="0.2">
      <c r="A5" s="126"/>
      <c r="B5" s="66"/>
      <c r="C5" s="66"/>
      <c r="D5" s="66"/>
      <c r="E5" s="66"/>
      <c r="F5" s="66"/>
      <c r="G5" s="62"/>
    </row>
    <row r="6" spans="1:11" x14ac:dyDescent="0.2">
      <c r="A6" s="66"/>
      <c r="B6" s="66"/>
      <c r="C6" s="66"/>
      <c r="D6" s="66"/>
      <c r="E6" s="66"/>
      <c r="F6" s="66"/>
      <c r="G6" s="62"/>
    </row>
    <row r="7" spans="1:11" ht="15" x14ac:dyDescent="0.25">
      <c r="A7" s="127" t="s">
        <v>65</v>
      </c>
      <c r="B7" s="82"/>
      <c r="C7" s="82"/>
      <c r="D7" s="82"/>
      <c r="E7" s="82"/>
      <c r="F7" s="82"/>
      <c r="G7" s="83">
        <f>'DPU 2.05 CAPM'!C7+'DPU 2.05 CAPM'!E7</f>
        <v>0.10220000000000001</v>
      </c>
    </row>
    <row r="8" spans="1:11" ht="14.25" x14ac:dyDescent="0.2">
      <c r="A8" s="82"/>
      <c r="B8" s="82" t="s">
        <v>173</v>
      </c>
      <c r="C8" s="82"/>
      <c r="D8" s="82"/>
      <c r="E8" s="82"/>
      <c r="F8" s="82"/>
      <c r="G8" s="83">
        <v>6.1899999999999997E-2</v>
      </c>
    </row>
    <row r="9" spans="1:11" ht="7.5" customHeight="1" x14ac:dyDescent="0.2">
      <c r="A9" s="82"/>
      <c r="B9" s="82"/>
      <c r="C9" s="82"/>
      <c r="D9" s="82"/>
      <c r="E9" s="82"/>
      <c r="F9" s="82"/>
      <c r="G9" s="128"/>
    </row>
    <row r="10" spans="1:11" ht="14.25" x14ac:dyDescent="0.2">
      <c r="A10" s="82"/>
      <c r="B10" s="82" t="s">
        <v>40</v>
      </c>
      <c r="C10" s="82"/>
      <c r="D10" s="82"/>
      <c r="E10" s="82"/>
      <c r="F10" s="82"/>
      <c r="G10" s="83">
        <f>G7-G8</f>
        <v>4.0300000000000016E-2</v>
      </c>
    </row>
    <row r="11" spans="1:11" ht="14.25" x14ac:dyDescent="0.2">
      <c r="A11" s="82"/>
      <c r="B11" s="82" t="s">
        <v>174</v>
      </c>
      <c r="C11" s="82"/>
      <c r="D11" s="82"/>
      <c r="E11" s="82"/>
      <c r="F11" s="82"/>
      <c r="G11" s="83">
        <v>5.6000000000000001E-2</v>
      </c>
    </row>
    <row r="12" spans="1:11" ht="7.5" customHeight="1" x14ac:dyDescent="0.2">
      <c r="A12" s="82"/>
      <c r="B12" s="82"/>
      <c r="C12" s="82"/>
      <c r="D12" s="82"/>
      <c r="E12" s="82"/>
      <c r="F12" s="82"/>
      <c r="G12" s="128"/>
    </row>
    <row r="13" spans="1:11" ht="15" x14ac:dyDescent="0.25">
      <c r="A13" s="82"/>
      <c r="B13" s="127" t="s">
        <v>176</v>
      </c>
      <c r="C13" s="82"/>
      <c r="D13" s="82"/>
      <c r="E13" s="82"/>
      <c r="F13" s="82"/>
      <c r="G13" s="129">
        <f>SUM(G10:G12)</f>
        <v>9.6300000000000024E-2</v>
      </c>
    </row>
    <row r="14" spans="1:11" ht="14.25" x14ac:dyDescent="0.2">
      <c r="A14" s="82"/>
      <c r="B14" s="82"/>
      <c r="C14" s="82"/>
      <c r="D14" s="82"/>
      <c r="E14" s="82"/>
      <c r="F14" s="82"/>
      <c r="G14" s="83"/>
    </row>
    <row r="15" spans="1:11" ht="14.25" x14ac:dyDescent="0.2">
      <c r="A15" s="82"/>
      <c r="B15" s="82"/>
      <c r="C15" s="82"/>
      <c r="D15" s="82"/>
      <c r="E15" s="82"/>
      <c r="F15" s="82"/>
      <c r="G15" s="83"/>
    </row>
    <row r="16" spans="1:11" ht="15" x14ac:dyDescent="0.25">
      <c r="A16" s="127" t="s">
        <v>41</v>
      </c>
      <c r="B16" s="82"/>
      <c r="C16" s="82"/>
      <c r="D16" s="82"/>
      <c r="E16" s="82"/>
      <c r="F16" s="82"/>
      <c r="G16" s="83">
        <f>'DPU 2.05 CAPM'!C20+'DPU 2.05 CAPM'!E20</f>
        <v>8.7999999999999995E-2</v>
      </c>
    </row>
    <row r="17" spans="1:7" ht="14.25" x14ac:dyDescent="0.2">
      <c r="A17" s="82"/>
      <c r="B17" s="82" t="str">
        <f>B8</f>
        <v>Less: Baa Bond Yield July 1, 2026</v>
      </c>
      <c r="C17" s="82"/>
      <c r="D17" s="82"/>
      <c r="E17" s="82"/>
      <c r="F17" s="82"/>
      <c r="G17" s="83">
        <f>G8</f>
        <v>6.1899999999999997E-2</v>
      </c>
    </row>
    <row r="18" spans="1:7" ht="7.5" customHeight="1" x14ac:dyDescent="0.2">
      <c r="A18" s="82"/>
      <c r="B18" s="82"/>
      <c r="C18" s="82"/>
      <c r="D18" s="82"/>
      <c r="E18" s="82"/>
      <c r="F18" s="82"/>
      <c r="G18" s="128"/>
    </row>
    <row r="19" spans="1:7" ht="14.25" x14ac:dyDescent="0.2">
      <c r="A19" s="82"/>
      <c r="B19" s="82" t="s">
        <v>40</v>
      </c>
      <c r="C19" s="82"/>
      <c r="D19" s="82"/>
      <c r="E19" s="82"/>
      <c r="F19" s="82"/>
      <c r="G19" s="83">
        <f>G16-G17</f>
        <v>2.6099999999999998E-2</v>
      </c>
    </row>
    <row r="20" spans="1:7" ht="14.25" x14ac:dyDescent="0.2">
      <c r="A20" s="82"/>
      <c r="B20" s="82" t="s">
        <v>90</v>
      </c>
      <c r="C20" s="82"/>
      <c r="D20" s="82"/>
      <c r="E20" s="82"/>
      <c r="F20" s="82"/>
      <c r="G20" s="83">
        <f>G11</f>
        <v>5.6000000000000001E-2</v>
      </c>
    </row>
    <row r="21" spans="1:7" ht="7.5" customHeight="1" x14ac:dyDescent="0.2">
      <c r="A21" s="82"/>
      <c r="B21" s="82"/>
      <c r="C21" s="82"/>
      <c r="D21" s="82"/>
      <c r="E21" s="82"/>
      <c r="F21" s="82"/>
      <c r="G21" s="128"/>
    </row>
    <row r="22" spans="1:7" ht="15" x14ac:dyDescent="0.25">
      <c r="A22" s="82"/>
      <c r="B22" s="127" t="s">
        <v>176</v>
      </c>
      <c r="C22" s="82"/>
      <c r="D22" s="82"/>
      <c r="E22" s="82"/>
      <c r="F22" s="82"/>
      <c r="G22" s="129">
        <f>SUM(G19:G21)</f>
        <v>8.2100000000000006E-2</v>
      </c>
    </row>
    <row r="23" spans="1:7" ht="14.25" x14ac:dyDescent="0.2">
      <c r="A23" s="82"/>
      <c r="B23" s="82"/>
      <c r="C23" s="82"/>
      <c r="D23" s="82"/>
      <c r="E23" s="82"/>
      <c r="F23" s="82"/>
      <c r="G23" s="83"/>
    </row>
    <row r="24" spans="1:7" ht="15" x14ac:dyDescent="0.25">
      <c r="A24" s="82"/>
      <c r="B24" s="127" t="s">
        <v>86</v>
      </c>
      <c r="C24" s="82"/>
      <c r="D24" s="82"/>
      <c r="E24" s="82"/>
      <c r="F24" s="82"/>
      <c r="G24" s="129">
        <f>(G13+G22)/2</f>
        <v>8.9200000000000015E-2</v>
      </c>
    </row>
    <row r="25" spans="1:7" ht="14.25" x14ac:dyDescent="0.2">
      <c r="A25" s="82"/>
      <c r="B25" s="82"/>
      <c r="C25" s="82"/>
      <c r="D25" s="82"/>
      <c r="E25" s="82"/>
      <c r="F25" s="82"/>
      <c r="G25" s="83"/>
    </row>
    <row r="26" spans="1:7" ht="14.25" x14ac:dyDescent="0.2">
      <c r="A26" s="82"/>
      <c r="B26" s="130" t="s">
        <v>72</v>
      </c>
      <c r="C26" s="82" t="s">
        <v>80</v>
      </c>
      <c r="D26" s="82"/>
      <c r="E26" s="82"/>
      <c r="F26" s="82"/>
      <c r="G26" s="83"/>
    </row>
    <row r="27" spans="1:7" ht="14.25" x14ac:dyDescent="0.2">
      <c r="A27" s="82"/>
      <c r="B27" s="82"/>
      <c r="C27" s="82" t="s">
        <v>175</v>
      </c>
      <c r="D27" s="82"/>
      <c r="E27" s="82"/>
      <c r="F27" s="82"/>
      <c r="G27" s="83"/>
    </row>
    <row r="28" spans="1:7" ht="14.25" x14ac:dyDescent="0.2">
      <c r="A28" s="82"/>
      <c r="B28" s="82"/>
      <c r="C28" s="82" t="s">
        <v>177</v>
      </c>
      <c r="D28" s="82"/>
      <c r="E28" s="82"/>
      <c r="F28" s="82"/>
      <c r="G28" s="83"/>
    </row>
  </sheetData>
  <mergeCells count="1">
    <mergeCell ref="A2:G2"/>
  </mergeCells>
  <printOptions horizontalCentered="1"/>
  <pageMargins left="0.7" right="0.7" top="1.25" bottom="0.75" header="0.3" footer="0.3"/>
  <pageSetup orientation="landscape" r:id="rId1"/>
  <headerFooter>
    <oddHeader>&amp;R&amp;"Arial,Regular"&amp;11Division of Public Utilities
Docket No. 26-2666-01
DPU Exhibit 2.06
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ED1BD-9807-45E0-B706-E23981CC8DAB}">
  <dimension ref="A1:I19"/>
  <sheetViews>
    <sheetView view="pageLayout" zoomScaleNormal="100" workbookViewId="0">
      <selection activeCell="I14" sqref="I14"/>
    </sheetView>
  </sheetViews>
  <sheetFormatPr defaultRowHeight="15" x14ac:dyDescent="0.25"/>
  <sheetData>
    <row r="1" spans="1:9" ht="43.5" customHeight="1" x14ac:dyDescent="0.25">
      <c r="A1" s="119"/>
      <c r="B1" s="119"/>
      <c r="C1" s="119">
        <v>2020</v>
      </c>
      <c r="D1" s="119">
        <v>2021</v>
      </c>
      <c r="E1" s="119">
        <v>2022</v>
      </c>
      <c r="F1" s="119">
        <v>2023</v>
      </c>
      <c r="G1" s="119">
        <v>2024</v>
      </c>
      <c r="H1" s="119">
        <v>2025</v>
      </c>
      <c r="I1" s="119">
        <v>2026</v>
      </c>
    </row>
    <row r="2" spans="1:9" x14ac:dyDescent="0.25">
      <c r="A2" s="119"/>
      <c r="B2" s="119" t="s">
        <v>93</v>
      </c>
      <c r="C2" s="120">
        <v>8.8000000000000009E-2</v>
      </c>
      <c r="D2" s="121">
        <v>8.8000000000000009E-2</v>
      </c>
      <c r="E2" s="121">
        <v>0.09</v>
      </c>
      <c r="F2" s="121">
        <v>9.1999999999999998E-2</v>
      </c>
      <c r="G2" s="121">
        <v>9.1499999999999998E-2</v>
      </c>
      <c r="H2" s="121">
        <v>9.5000000000000001E-2</v>
      </c>
      <c r="I2" s="121">
        <v>9.2799999999999994E-2</v>
      </c>
    </row>
    <row r="3" spans="1:9" x14ac:dyDescent="0.25">
      <c r="A3" s="119"/>
      <c r="B3" s="119" t="s">
        <v>94</v>
      </c>
      <c r="C3" s="120">
        <v>0.1</v>
      </c>
      <c r="D3" s="121">
        <v>0.1024</v>
      </c>
      <c r="E3" s="121">
        <v>0.10199999999999999</v>
      </c>
      <c r="F3" s="121">
        <v>0.105</v>
      </c>
      <c r="G3" s="121">
        <v>0.10440000000000001</v>
      </c>
      <c r="H3" s="121">
        <v>9.9000000000000005E-2</v>
      </c>
      <c r="I3" s="121">
        <v>0.10249999999999999</v>
      </c>
    </row>
    <row r="4" spans="1:9" x14ac:dyDescent="0.25">
      <c r="A4" s="119"/>
      <c r="B4" s="119" t="s">
        <v>7</v>
      </c>
      <c r="C4" s="120">
        <v>9.4E-2</v>
      </c>
      <c r="D4" s="120">
        <v>9.5200000000000007E-2</v>
      </c>
      <c r="E4" s="120">
        <v>9.6000000000000002E-2</v>
      </c>
      <c r="F4" s="120">
        <v>9.8500000000000004E-2</v>
      </c>
      <c r="G4" s="120">
        <v>9.7950000000000009E-2</v>
      </c>
      <c r="H4" s="120">
        <v>9.7000000000000003E-2</v>
      </c>
      <c r="I4" s="121">
        <v>9.7299999999999998E-2</v>
      </c>
    </row>
    <row r="5" spans="1:9" x14ac:dyDescent="0.25">
      <c r="C5" s="46"/>
      <c r="D5" s="48"/>
      <c r="E5" s="48"/>
      <c r="F5" s="48"/>
      <c r="G5" s="48"/>
      <c r="H5" s="48"/>
    </row>
    <row r="19" spans="7:7" x14ac:dyDescent="0.25">
      <c r="G19" s="63"/>
    </row>
  </sheetData>
  <pageMargins left="0.7" right="0.7" top="0.75" bottom="0.75" header="0.3" footer="0.3"/>
  <pageSetup orientation="portrait" r:id="rId1"/>
  <headerFooter>
    <oddHeader>&amp;R&amp;"Arial,Regular"&amp;11Division of Public Utilities
Docket No. 22-2666-01
DPU Exhibit 2.07
&amp;P of &amp;N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54500-6155-4428-88B5-459525DA8866}">
  <dimension ref="A1:P101"/>
  <sheetViews>
    <sheetView view="pageLayout" zoomScaleNormal="100" workbookViewId="0">
      <selection activeCell="A2" sqref="A2:G2"/>
    </sheetView>
  </sheetViews>
  <sheetFormatPr defaultRowHeight="15" x14ac:dyDescent="0.25"/>
  <cols>
    <col min="1" max="1" width="16.7109375" bestFit="1" customWidth="1"/>
    <col min="5" max="5" width="9.85546875" customWidth="1"/>
    <col min="6" max="6" width="10.28515625" customWidth="1"/>
    <col min="9" max="10" width="16.5703125" hidden="1" customWidth="1"/>
    <col min="11" max="11" width="5" style="58" hidden="1" customWidth="1"/>
    <col min="12" max="12" width="4.7109375" hidden="1" customWidth="1"/>
    <col min="13" max="15" width="9.140625" hidden="1" customWidth="1"/>
  </cols>
  <sheetData>
    <row r="1" spans="1:15" ht="60" customHeight="1" thickBot="1" x14ac:dyDescent="0.35">
      <c r="A1" s="140" t="s">
        <v>188</v>
      </c>
      <c r="B1" s="140"/>
      <c r="C1" s="140"/>
      <c r="D1" s="140"/>
      <c r="E1" s="140"/>
      <c r="F1" s="140"/>
      <c r="G1" s="140"/>
    </row>
    <row r="2" spans="1:15" ht="30.75" thickBot="1" x14ac:dyDescent="0.3">
      <c r="A2" s="105" t="s">
        <v>187</v>
      </c>
      <c r="B2" s="106" t="s">
        <v>186</v>
      </c>
      <c r="C2" s="106" t="s">
        <v>185</v>
      </c>
      <c r="D2" s="106" t="s">
        <v>184</v>
      </c>
      <c r="E2" s="117" t="s">
        <v>183</v>
      </c>
      <c r="F2" s="117" t="s">
        <v>182</v>
      </c>
      <c r="G2" s="118" t="s">
        <v>7</v>
      </c>
      <c r="I2" s="61" t="s">
        <v>187</v>
      </c>
      <c r="J2" s="61" t="s">
        <v>186</v>
      </c>
      <c r="K2" s="61" t="s">
        <v>185</v>
      </c>
      <c r="L2" t="s">
        <v>184</v>
      </c>
      <c r="M2" s="60" t="s">
        <v>183</v>
      </c>
      <c r="N2" s="60" t="s">
        <v>182</v>
      </c>
      <c r="O2" t="s">
        <v>7</v>
      </c>
    </row>
    <row r="3" spans="1:15" x14ac:dyDescent="0.25">
      <c r="A3" s="107">
        <f t="shared" ref="A3:A34" si="0">I3</f>
        <v>43191</v>
      </c>
      <c r="B3" s="108">
        <f t="shared" ref="B3:B34" si="1">J3/100</f>
        <v>1.7420000000000001E-2</v>
      </c>
      <c r="C3" s="108">
        <f t="shared" ref="C3:C34" si="2">K3/100</f>
        <v>3.85E-2</v>
      </c>
      <c r="D3" s="108">
        <f t="shared" ref="D3:D34" si="3">L3/100</f>
        <v>4.6699999999999998E-2</v>
      </c>
      <c r="E3" s="108">
        <f t="shared" ref="E3:E34" si="4">M3/100</f>
        <v>2.1079999999999998E-2</v>
      </c>
      <c r="F3" s="108">
        <f t="shared" ref="F3:F34" si="5">N3/100</f>
        <v>2.928E-2</v>
      </c>
      <c r="G3" s="109">
        <f t="shared" ref="G3:G34" si="6">O3/100</f>
        <v>2.5179999999999998E-2</v>
      </c>
      <c r="I3" s="59">
        <v>43191</v>
      </c>
      <c r="J3" s="58">
        <f>[17]SOFR!B2</f>
        <v>1.7420000000000002</v>
      </c>
      <c r="K3" s="58">
        <v>3.85</v>
      </c>
      <c r="L3" s="58">
        <v>4.67</v>
      </c>
      <c r="M3" s="58">
        <f t="shared" ref="M3:M34" si="7">K3-J3</f>
        <v>2.1079999999999997</v>
      </c>
      <c r="N3" s="58">
        <f t="shared" ref="N3:N34" si="8">L3-J3</f>
        <v>2.9279999999999999</v>
      </c>
      <c r="O3">
        <f t="shared" ref="O3:O34" si="9">(M3+N3)/2</f>
        <v>2.5179999999999998</v>
      </c>
    </row>
    <row r="4" spans="1:15" x14ac:dyDescent="0.25">
      <c r="A4" s="110">
        <f t="shared" si="0"/>
        <v>43221</v>
      </c>
      <c r="B4" s="111">
        <f t="shared" si="1"/>
        <v>1.7304545454545454E-2</v>
      </c>
      <c r="C4" s="111">
        <f t="shared" si="2"/>
        <v>0.04</v>
      </c>
      <c r="D4" s="111">
        <f t="shared" si="3"/>
        <v>4.8300000000000003E-2</v>
      </c>
      <c r="E4" s="111">
        <f t="shared" si="4"/>
        <v>2.2695454545454546E-2</v>
      </c>
      <c r="F4" s="111">
        <f t="shared" si="5"/>
        <v>3.0995454545454545E-2</v>
      </c>
      <c r="G4" s="112">
        <f t="shared" si="6"/>
        <v>2.6845454545454547E-2</v>
      </c>
      <c r="I4" s="59">
        <v>43221</v>
      </c>
      <c r="J4" s="58">
        <f>[17]SOFR!B3</f>
        <v>1.7304545454545455</v>
      </c>
      <c r="K4" s="58">
        <v>4</v>
      </c>
      <c r="L4" s="58">
        <v>4.83</v>
      </c>
      <c r="M4" s="58">
        <f t="shared" si="7"/>
        <v>2.2695454545454545</v>
      </c>
      <c r="N4" s="58">
        <f t="shared" si="8"/>
        <v>3.0995454545454546</v>
      </c>
      <c r="O4">
        <f t="shared" si="9"/>
        <v>2.6845454545454546</v>
      </c>
    </row>
    <row r="5" spans="1:15" x14ac:dyDescent="0.25">
      <c r="A5" s="110">
        <f t="shared" si="0"/>
        <v>43252</v>
      </c>
      <c r="B5" s="111">
        <f t="shared" si="1"/>
        <v>1.8366666666666663E-2</v>
      </c>
      <c r="C5" s="111">
        <f t="shared" si="2"/>
        <v>3.9599999999999996E-2</v>
      </c>
      <c r="D5" s="111">
        <f t="shared" si="3"/>
        <v>4.8300000000000003E-2</v>
      </c>
      <c r="E5" s="111">
        <f t="shared" si="4"/>
        <v>2.1233333333333337E-2</v>
      </c>
      <c r="F5" s="111">
        <f t="shared" si="5"/>
        <v>2.9933333333333336E-2</v>
      </c>
      <c r="G5" s="112">
        <f t="shared" si="6"/>
        <v>2.5583333333333336E-2</v>
      </c>
      <c r="I5" s="59">
        <v>43252</v>
      </c>
      <c r="J5" s="58">
        <f>[17]SOFR!B4</f>
        <v>1.8366666666666664</v>
      </c>
      <c r="K5" s="58">
        <v>3.96</v>
      </c>
      <c r="L5" s="58">
        <v>4.83</v>
      </c>
      <c r="M5" s="58">
        <f t="shared" si="7"/>
        <v>2.1233333333333335</v>
      </c>
      <c r="N5" s="58">
        <f t="shared" si="8"/>
        <v>2.9933333333333336</v>
      </c>
      <c r="O5">
        <f t="shared" si="9"/>
        <v>2.5583333333333336</v>
      </c>
    </row>
    <row r="6" spans="1:15" x14ac:dyDescent="0.25">
      <c r="A6" s="110">
        <f t="shared" si="0"/>
        <v>43282</v>
      </c>
      <c r="B6" s="111">
        <f t="shared" si="1"/>
        <v>1.9138095238095235E-2</v>
      </c>
      <c r="C6" s="111">
        <f t="shared" si="2"/>
        <v>3.8699999999999998E-2</v>
      </c>
      <c r="D6" s="111">
        <f t="shared" si="3"/>
        <v>4.7899999999999998E-2</v>
      </c>
      <c r="E6" s="111">
        <f t="shared" si="4"/>
        <v>1.9561904761904766E-2</v>
      </c>
      <c r="F6" s="111">
        <f t="shared" si="5"/>
        <v>2.8761904761904766E-2</v>
      </c>
      <c r="G6" s="112">
        <f t="shared" si="6"/>
        <v>2.4161904761904766E-2</v>
      </c>
      <c r="I6" s="59">
        <v>43282</v>
      </c>
      <c r="J6" s="58">
        <f>[17]SOFR!B5</f>
        <v>1.9138095238095236</v>
      </c>
      <c r="K6" s="58">
        <v>3.87</v>
      </c>
      <c r="L6" s="58">
        <v>4.79</v>
      </c>
      <c r="M6" s="58">
        <f t="shared" si="7"/>
        <v>1.9561904761904765</v>
      </c>
      <c r="N6" s="58">
        <f t="shared" si="8"/>
        <v>2.8761904761904766</v>
      </c>
      <c r="O6">
        <f t="shared" si="9"/>
        <v>2.4161904761904767</v>
      </c>
    </row>
    <row r="7" spans="1:15" x14ac:dyDescent="0.25">
      <c r="A7" s="110">
        <f t="shared" si="0"/>
        <v>43313</v>
      </c>
      <c r="B7" s="111">
        <f t="shared" si="1"/>
        <v>1.917391304347826E-2</v>
      </c>
      <c r="C7" s="111">
        <f t="shared" si="2"/>
        <v>3.8800000000000001E-2</v>
      </c>
      <c r="D7" s="111">
        <f t="shared" si="3"/>
        <v>4.7699999999999992E-2</v>
      </c>
      <c r="E7" s="111">
        <f t="shared" si="4"/>
        <v>1.9626086956521738E-2</v>
      </c>
      <c r="F7" s="111">
        <f t="shared" si="5"/>
        <v>2.8526086956521732E-2</v>
      </c>
      <c r="G7" s="112">
        <f t="shared" si="6"/>
        <v>2.4076086956521733E-2</v>
      </c>
      <c r="I7" s="59">
        <v>43313</v>
      </c>
      <c r="J7" s="58">
        <f>[17]SOFR!B6</f>
        <v>1.9173913043478261</v>
      </c>
      <c r="K7" s="58">
        <v>3.88</v>
      </c>
      <c r="L7" s="58">
        <v>4.7699999999999996</v>
      </c>
      <c r="M7" s="58">
        <f t="shared" si="7"/>
        <v>1.9626086956521738</v>
      </c>
      <c r="N7" s="58">
        <f t="shared" si="8"/>
        <v>2.8526086956521732</v>
      </c>
      <c r="O7">
        <f t="shared" si="9"/>
        <v>2.4076086956521734</v>
      </c>
    </row>
    <row r="8" spans="1:15" x14ac:dyDescent="0.25">
      <c r="A8" s="110">
        <f t="shared" si="0"/>
        <v>43344</v>
      </c>
      <c r="B8" s="111">
        <f t="shared" si="1"/>
        <v>1.9684210526315794E-2</v>
      </c>
      <c r="C8" s="111">
        <f t="shared" si="2"/>
        <v>3.9800000000000002E-2</v>
      </c>
      <c r="D8" s="111">
        <f t="shared" si="3"/>
        <v>4.8799999999999996E-2</v>
      </c>
      <c r="E8" s="111">
        <f t="shared" si="4"/>
        <v>2.0115789473684208E-2</v>
      </c>
      <c r="F8" s="111">
        <f t="shared" si="5"/>
        <v>2.9115789473684206E-2</v>
      </c>
      <c r="G8" s="112">
        <f t="shared" si="6"/>
        <v>2.4615789473684205E-2</v>
      </c>
      <c r="I8" s="59">
        <v>43344</v>
      </c>
      <c r="J8" s="58">
        <f>[17]SOFR!B7</f>
        <v>1.9684210526315793</v>
      </c>
      <c r="K8" s="58">
        <v>3.98</v>
      </c>
      <c r="L8" s="58">
        <v>4.88</v>
      </c>
      <c r="M8" s="58">
        <f t="shared" si="7"/>
        <v>2.0115789473684207</v>
      </c>
      <c r="N8" s="58">
        <f t="shared" si="8"/>
        <v>2.9115789473684206</v>
      </c>
      <c r="O8">
        <f t="shared" si="9"/>
        <v>2.4615789473684204</v>
      </c>
    </row>
    <row r="9" spans="1:15" x14ac:dyDescent="0.25">
      <c r="A9" s="110">
        <f t="shared" si="0"/>
        <v>43374</v>
      </c>
      <c r="B9" s="111">
        <f t="shared" si="1"/>
        <v>2.1840909090909091E-2</v>
      </c>
      <c r="C9" s="111">
        <f t="shared" si="2"/>
        <v>4.1399999999999999E-2</v>
      </c>
      <c r="D9" s="111">
        <f t="shared" si="3"/>
        <v>5.0700000000000002E-2</v>
      </c>
      <c r="E9" s="111">
        <f t="shared" si="4"/>
        <v>1.9559090909090904E-2</v>
      </c>
      <c r="F9" s="111">
        <f t="shared" si="5"/>
        <v>2.8859090909090911E-2</v>
      </c>
      <c r="G9" s="112">
        <f t="shared" si="6"/>
        <v>2.4209090909090909E-2</v>
      </c>
      <c r="I9" s="59">
        <v>43374</v>
      </c>
      <c r="J9" s="58">
        <f>[17]SOFR!B8</f>
        <v>2.1840909090909091</v>
      </c>
      <c r="K9" s="58">
        <v>4.1399999999999997</v>
      </c>
      <c r="L9" s="58">
        <v>5.07</v>
      </c>
      <c r="M9" s="58">
        <f t="shared" si="7"/>
        <v>1.9559090909090906</v>
      </c>
      <c r="N9" s="58">
        <f t="shared" si="8"/>
        <v>2.8859090909090912</v>
      </c>
      <c r="O9">
        <f t="shared" si="9"/>
        <v>2.4209090909090909</v>
      </c>
    </row>
    <row r="10" spans="1:15" x14ac:dyDescent="0.25">
      <c r="A10" s="110">
        <f t="shared" si="0"/>
        <v>43405</v>
      </c>
      <c r="B10" s="111">
        <f t="shared" si="1"/>
        <v>2.2205000000000003E-2</v>
      </c>
      <c r="C10" s="111">
        <f t="shared" si="2"/>
        <v>4.2199999999999994E-2</v>
      </c>
      <c r="D10" s="111">
        <f t="shared" si="3"/>
        <v>5.2199999999999996E-2</v>
      </c>
      <c r="E10" s="111">
        <f t="shared" si="4"/>
        <v>1.9994999999999995E-2</v>
      </c>
      <c r="F10" s="111">
        <f t="shared" si="5"/>
        <v>2.9994999999999994E-2</v>
      </c>
      <c r="G10" s="112">
        <f t="shared" si="6"/>
        <v>2.4994999999999993E-2</v>
      </c>
      <c r="I10" s="59">
        <v>43405</v>
      </c>
      <c r="J10" s="58">
        <f>[17]SOFR!B9</f>
        <v>2.2205000000000004</v>
      </c>
      <c r="K10" s="58">
        <v>4.22</v>
      </c>
      <c r="L10" s="58">
        <v>5.22</v>
      </c>
      <c r="M10" s="58">
        <f t="shared" si="7"/>
        <v>1.9994999999999994</v>
      </c>
      <c r="N10" s="58">
        <f t="shared" si="8"/>
        <v>2.9994999999999994</v>
      </c>
      <c r="O10">
        <f t="shared" si="9"/>
        <v>2.4994999999999994</v>
      </c>
    </row>
    <row r="11" spans="1:15" x14ac:dyDescent="0.25">
      <c r="A11" s="110">
        <f t="shared" si="0"/>
        <v>43435</v>
      </c>
      <c r="B11" s="111">
        <f t="shared" si="1"/>
        <v>2.3505263157894737E-2</v>
      </c>
      <c r="C11" s="111">
        <f t="shared" si="2"/>
        <v>4.0199999999999993E-2</v>
      </c>
      <c r="D11" s="111">
        <f t="shared" si="3"/>
        <v>5.1299999999999998E-2</v>
      </c>
      <c r="E11" s="111">
        <f t="shared" si="4"/>
        <v>1.6694736842105259E-2</v>
      </c>
      <c r="F11" s="111">
        <f t="shared" si="5"/>
        <v>2.7794736842105264E-2</v>
      </c>
      <c r="G11" s="112">
        <f t="shared" si="6"/>
        <v>2.2244736842105262E-2</v>
      </c>
      <c r="I11" s="59">
        <v>43435</v>
      </c>
      <c r="J11" s="58">
        <f>[17]SOFR!B10</f>
        <v>2.3505263157894736</v>
      </c>
      <c r="K11" s="58">
        <v>4.0199999999999996</v>
      </c>
      <c r="L11" s="58">
        <v>5.13</v>
      </c>
      <c r="M11" s="58">
        <f t="shared" si="7"/>
        <v>1.669473684210526</v>
      </c>
      <c r="N11" s="58">
        <f t="shared" si="8"/>
        <v>2.7794736842105263</v>
      </c>
      <c r="O11">
        <f t="shared" si="9"/>
        <v>2.2244736842105262</v>
      </c>
    </row>
    <row r="12" spans="1:15" x14ac:dyDescent="0.25">
      <c r="A12" s="110">
        <f t="shared" si="0"/>
        <v>43466</v>
      </c>
      <c r="B12" s="111">
        <f t="shared" si="1"/>
        <v>2.4723809523809526E-2</v>
      </c>
      <c r="C12" s="111">
        <f t="shared" si="2"/>
        <v>3.9300000000000002E-2</v>
      </c>
      <c r="D12" s="111">
        <f t="shared" si="3"/>
        <v>5.1200000000000002E-2</v>
      </c>
      <c r="E12" s="111">
        <f t="shared" si="4"/>
        <v>1.4576190476190475E-2</v>
      </c>
      <c r="F12" s="111">
        <f t="shared" si="5"/>
        <v>2.6476190476190476E-2</v>
      </c>
      <c r="G12" s="112">
        <f t="shared" si="6"/>
        <v>2.0526190476190472E-2</v>
      </c>
      <c r="I12" s="59">
        <v>43466</v>
      </c>
      <c r="J12" s="58">
        <f>[17]SOFR!B11</f>
        <v>2.4723809523809526</v>
      </c>
      <c r="K12" s="58">
        <v>3.93</v>
      </c>
      <c r="L12" s="58">
        <v>5.12</v>
      </c>
      <c r="M12" s="58">
        <f t="shared" si="7"/>
        <v>1.4576190476190476</v>
      </c>
      <c r="N12" s="58">
        <f t="shared" si="8"/>
        <v>2.6476190476190475</v>
      </c>
      <c r="O12">
        <f t="shared" si="9"/>
        <v>2.0526190476190473</v>
      </c>
    </row>
    <row r="13" spans="1:15" x14ac:dyDescent="0.25">
      <c r="A13" s="110">
        <f t="shared" si="0"/>
        <v>43497</v>
      </c>
      <c r="B13" s="111">
        <f t="shared" si="1"/>
        <v>2.4042105263157892E-2</v>
      </c>
      <c r="C13" s="111">
        <f t="shared" si="2"/>
        <v>3.7900000000000003E-2</v>
      </c>
      <c r="D13" s="111">
        <f t="shared" si="3"/>
        <v>4.9500000000000002E-2</v>
      </c>
      <c r="E13" s="111">
        <f t="shared" si="4"/>
        <v>1.3857894736842109E-2</v>
      </c>
      <c r="F13" s="111">
        <f t="shared" si="5"/>
        <v>2.545789473684211E-2</v>
      </c>
      <c r="G13" s="112">
        <f t="shared" si="6"/>
        <v>1.965789473684211E-2</v>
      </c>
      <c r="I13" s="59">
        <v>43497</v>
      </c>
      <c r="J13" s="58">
        <f>[17]SOFR!B12</f>
        <v>2.4042105263157891</v>
      </c>
      <c r="K13" s="58">
        <v>3.79</v>
      </c>
      <c r="L13" s="58">
        <v>4.95</v>
      </c>
      <c r="M13" s="58">
        <f t="shared" si="7"/>
        <v>1.3857894736842109</v>
      </c>
      <c r="N13" s="58">
        <f t="shared" si="8"/>
        <v>2.545789473684211</v>
      </c>
      <c r="O13">
        <f t="shared" si="9"/>
        <v>1.965789473684211</v>
      </c>
    </row>
    <row r="14" spans="1:15" x14ac:dyDescent="0.25">
      <c r="A14" s="110">
        <f t="shared" si="0"/>
        <v>43525</v>
      </c>
      <c r="B14" s="111">
        <f t="shared" si="1"/>
        <v>2.4171428571428562E-2</v>
      </c>
      <c r="C14" s="111">
        <f t="shared" si="2"/>
        <v>3.7699999999999997E-2</v>
      </c>
      <c r="D14" s="111">
        <f t="shared" si="3"/>
        <v>4.8399999999999999E-2</v>
      </c>
      <c r="E14" s="111">
        <f t="shared" si="4"/>
        <v>1.3528571428571437E-2</v>
      </c>
      <c r="F14" s="111">
        <f t="shared" si="5"/>
        <v>2.4228571428571436E-2</v>
      </c>
      <c r="G14" s="112">
        <f t="shared" si="6"/>
        <v>1.8878571428571436E-2</v>
      </c>
      <c r="I14" s="59">
        <v>43525</v>
      </c>
      <c r="J14" s="58">
        <f>[17]SOFR!B13</f>
        <v>2.4171428571428564</v>
      </c>
      <c r="K14" s="58">
        <v>3.77</v>
      </c>
      <c r="L14" s="58">
        <v>4.84</v>
      </c>
      <c r="M14" s="58">
        <f t="shared" si="7"/>
        <v>1.3528571428571436</v>
      </c>
      <c r="N14" s="58">
        <f t="shared" si="8"/>
        <v>2.4228571428571435</v>
      </c>
      <c r="O14">
        <f t="shared" si="9"/>
        <v>1.8878571428571436</v>
      </c>
    </row>
    <row r="15" spans="1:15" x14ac:dyDescent="0.25">
      <c r="A15" s="110">
        <f t="shared" si="0"/>
        <v>43556</v>
      </c>
      <c r="B15" s="111">
        <f t="shared" si="1"/>
        <v>2.4761904761904763E-2</v>
      </c>
      <c r="C15" s="111">
        <f t="shared" si="2"/>
        <v>3.6900000000000002E-2</v>
      </c>
      <c r="D15" s="111">
        <f t="shared" si="3"/>
        <v>4.7E-2</v>
      </c>
      <c r="E15" s="111">
        <f t="shared" si="4"/>
        <v>1.2138095238095236E-2</v>
      </c>
      <c r="F15" s="111">
        <f t="shared" si="5"/>
        <v>2.2238095238095237E-2</v>
      </c>
      <c r="G15" s="112">
        <f t="shared" si="6"/>
        <v>1.7188095238095238E-2</v>
      </c>
      <c r="I15" s="59">
        <v>43556</v>
      </c>
      <c r="J15" s="58">
        <f>[17]SOFR!B14</f>
        <v>2.4761904761904763</v>
      </c>
      <c r="K15" s="58">
        <v>3.69</v>
      </c>
      <c r="L15" s="58">
        <v>4.7</v>
      </c>
      <c r="M15" s="58">
        <f t="shared" si="7"/>
        <v>1.2138095238095237</v>
      </c>
      <c r="N15" s="58">
        <f t="shared" si="8"/>
        <v>2.2238095238095239</v>
      </c>
      <c r="O15">
        <f t="shared" si="9"/>
        <v>1.7188095238095238</v>
      </c>
    </row>
    <row r="16" spans="1:15" x14ac:dyDescent="0.25">
      <c r="A16" s="110">
        <f t="shared" si="0"/>
        <v>43586</v>
      </c>
      <c r="B16" s="111">
        <f t="shared" si="1"/>
        <v>2.4204545454545451E-2</v>
      </c>
      <c r="C16" s="111">
        <f t="shared" si="2"/>
        <v>3.6699999999999997E-2</v>
      </c>
      <c r="D16" s="111">
        <f t="shared" si="3"/>
        <v>4.6300000000000001E-2</v>
      </c>
      <c r="E16" s="111">
        <f t="shared" si="4"/>
        <v>1.2495454545454549E-2</v>
      </c>
      <c r="F16" s="111">
        <f t="shared" si="5"/>
        <v>2.209545454545455E-2</v>
      </c>
      <c r="G16" s="112">
        <f t="shared" si="6"/>
        <v>1.7295454545454548E-2</v>
      </c>
      <c r="I16" s="59">
        <v>43586</v>
      </c>
      <c r="J16" s="58">
        <f>[17]SOFR!B15</f>
        <v>2.420454545454545</v>
      </c>
      <c r="K16" s="58">
        <v>3.67</v>
      </c>
      <c r="L16" s="58">
        <v>4.63</v>
      </c>
      <c r="M16" s="58">
        <f t="shared" si="7"/>
        <v>1.249545454545455</v>
      </c>
      <c r="N16" s="58">
        <f t="shared" si="8"/>
        <v>2.2095454545454549</v>
      </c>
      <c r="O16">
        <f t="shared" si="9"/>
        <v>1.7295454545454549</v>
      </c>
    </row>
    <row r="17" spans="1:15" x14ac:dyDescent="0.25">
      <c r="A17" s="110">
        <f t="shared" si="0"/>
        <v>43617</v>
      </c>
      <c r="B17" s="111">
        <f t="shared" si="1"/>
        <v>2.3930000000000003E-2</v>
      </c>
      <c r="C17" s="111">
        <f t="shared" si="2"/>
        <v>3.4200000000000001E-2</v>
      </c>
      <c r="D17" s="111">
        <f t="shared" si="3"/>
        <v>4.4600000000000001E-2</v>
      </c>
      <c r="E17" s="111">
        <f t="shared" si="4"/>
        <v>1.0269999999999996E-2</v>
      </c>
      <c r="F17" s="111">
        <f t="shared" si="5"/>
        <v>2.0669999999999997E-2</v>
      </c>
      <c r="G17" s="112">
        <f t="shared" si="6"/>
        <v>1.5469999999999998E-2</v>
      </c>
      <c r="I17" s="59">
        <v>43617</v>
      </c>
      <c r="J17" s="58">
        <f>[17]SOFR!B16</f>
        <v>2.3930000000000002</v>
      </c>
      <c r="K17" s="58">
        <v>3.42</v>
      </c>
      <c r="L17" s="58">
        <v>4.46</v>
      </c>
      <c r="M17" s="58">
        <f t="shared" si="7"/>
        <v>1.0269999999999997</v>
      </c>
      <c r="N17" s="58">
        <f t="shared" si="8"/>
        <v>2.0669999999999997</v>
      </c>
      <c r="O17">
        <f t="shared" si="9"/>
        <v>1.5469999999999997</v>
      </c>
    </row>
    <row r="18" spans="1:15" x14ac:dyDescent="0.25">
      <c r="A18" s="110">
        <f t="shared" si="0"/>
        <v>43647</v>
      </c>
      <c r="B18" s="111">
        <f t="shared" si="1"/>
        <v>2.4495454545454542E-2</v>
      </c>
      <c r="C18" s="111">
        <f t="shared" si="2"/>
        <v>3.2899999999999999E-2</v>
      </c>
      <c r="D18" s="111">
        <f t="shared" si="3"/>
        <v>4.2800000000000005E-2</v>
      </c>
      <c r="E18" s="111">
        <f t="shared" si="4"/>
        <v>8.4045454545454579E-3</v>
      </c>
      <c r="F18" s="111">
        <f t="shared" si="5"/>
        <v>1.8304545454545459E-2</v>
      </c>
      <c r="G18" s="112">
        <f t="shared" si="6"/>
        <v>1.3354545454545459E-2</v>
      </c>
      <c r="I18" s="59">
        <v>43647</v>
      </c>
      <c r="J18" s="58">
        <f>[17]SOFR!B17</f>
        <v>2.4495454545454542</v>
      </c>
      <c r="K18" s="58">
        <v>3.29</v>
      </c>
      <c r="L18" s="58">
        <v>4.28</v>
      </c>
      <c r="M18" s="58">
        <f t="shared" si="7"/>
        <v>0.84045454545454579</v>
      </c>
      <c r="N18" s="58">
        <f t="shared" si="8"/>
        <v>1.830454545454546</v>
      </c>
      <c r="O18">
        <f t="shared" si="9"/>
        <v>1.3354545454545459</v>
      </c>
    </row>
    <row r="19" spans="1:15" x14ac:dyDescent="0.25">
      <c r="A19" s="110">
        <f t="shared" si="0"/>
        <v>43678</v>
      </c>
      <c r="B19" s="111">
        <f t="shared" si="1"/>
        <v>2.128181818181818E-2</v>
      </c>
      <c r="C19" s="111">
        <f t="shared" si="2"/>
        <v>2.98E-2</v>
      </c>
      <c r="D19" s="111">
        <f t="shared" si="3"/>
        <v>3.8699999999999998E-2</v>
      </c>
      <c r="E19" s="111">
        <f t="shared" si="4"/>
        <v>8.5181818181818206E-3</v>
      </c>
      <c r="F19" s="111">
        <f t="shared" si="5"/>
        <v>1.7418181818181822E-2</v>
      </c>
      <c r="G19" s="113">
        <f t="shared" si="6"/>
        <v>1.2968181818181821E-2</v>
      </c>
      <c r="I19" s="59">
        <v>43678</v>
      </c>
      <c r="J19" s="58">
        <f>[17]SOFR!B18</f>
        <v>2.128181818181818</v>
      </c>
      <c r="K19" s="58">
        <v>2.98</v>
      </c>
      <c r="L19" s="58">
        <v>3.87</v>
      </c>
      <c r="M19" s="58">
        <f t="shared" si="7"/>
        <v>0.85181818181818203</v>
      </c>
      <c r="N19" s="58">
        <f t="shared" si="8"/>
        <v>1.7418181818181822</v>
      </c>
      <c r="O19">
        <f t="shared" si="9"/>
        <v>1.2968181818181821</v>
      </c>
    </row>
    <row r="20" spans="1:15" x14ac:dyDescent="0.25">
      <c r="A20" s="110">
        <f t="shared" si="0"/>
        <v>43709</v>
      </c>
      <c r="B20" s="111">
        <f t="shared" si="1"/>
        <v>2.2715000000000006E-2</v>
      </c>
      <c r="C20" s="111">
        <f t="shared" si="2"/>
        <v>3.0299999999999997E-2</v>
      </c>
      <c r="D20" s="111">
        <f t="shared" si="3"/>
        <v>3.9100000000000003E-2</v>
      </c>
      <c r="E20" s="111">
        <f t="shared" si="4"/>
        <v>7.5849999999999928E-3</v>
      </c>
      <c r="F20" s="111">
        <f t="shared" si="5"/>
        <v>1.6384999999999997E-2</v>
      </c>
      <c r="G20" s="112">
        <f t="shared" si="6"/>
        <v>1.1984999999999994E-2</v>
      </c>
      <c r="I20" s="59">
        <v>43709</v>
      </c>
      <c r="J20" s="58">
        <f>[17]SOFR!B19</f>
        <v>2.2715000000000005</v>
      </c>
      <c r="K20" s="58">
        <v>3.03</v>
      </c>
      <c r="L20" s="58">
        <v>3.91</v>
      </c>
      <c r="M20" s="58">
        <f t="shared" si="7"/>
        <v>0.75849999999999929</v>
      </c>
      <c r="N20" s="58">
        <f t="shared" si="8"/>
        <v>1.6384999999999996</v>
      </c>
      <c r="O20">
        <f t="shared" si="9"/>
        <v>1.1984999999999995</v>
      </c>
    </row>
    <row r="21" spans="1:15" x14ac:dyDescent="0.25">
      <c r="A21" s="110">
        <f t="shared" si="0"/>
        <v>43739</v>
      </c>
      <c r="B21" s="111">
        <f t="shared" si="1"/>
        <v>1.8640909090909093E-2</v>
      </c>
      <c r="C21" s="111">
        <f t="shared" si="2"/>
        <v>3.0099999999999998E-2</v>
      </c>
      <c r="D21" s="111">
        <f t="shared" si="3"/>
        <v>3.9199999999999999E-2</v>
      </c>
      <c r="E21" s="111">
        <f t="shared" si="4"/>
        <v>1.1459090909090905E-2</v>
      </c>
      <c r="F21" s="111">
        <f t="shared" si="5"/>
        <v>2.0559090909090905E-2</v>
      </c>
      <c r="G21" s="112">
        <f t="shared" si="6"/>
        <v>1.6009090909090907E-2</v>
      </c>
      <c r="I21" s="59">
        <v>43739</v>
      </c>
      <c r="J21" s="58">
        <f>[17]SOFR!B20</f>
        <v>1.8640909090909092</v>
      </c>
      <c r="K21" s="58">
        <v>3.01</v>
      </c>
      <c r="L21" s="58">
        <v>3.92</v>
      </c>
      <c r="M21" s="58">
        <f t="shared" si="7"/>
        <v>1.1459090909090905</v>
      </c>
      <c r="N21" s="58">
        <f t="shared" si="8"/>
        <v>2.0559090909090907</v>
      </c>
      <c r="O21">
        <f t="shared" si="9"/>
        <v>1.6009090909090906</v>
      </c>
    </row>
    <row r="22" spans="1:15" x14ac:dyDescent="0.25">
      <c r="A22" s="110">
        <f t="shared" si="0"/>
        <v>43770</v>
      </c>
      <c r="B22" s="111">
        <f t="shared" si="1"/>
        <v>1.5726315789473682E-2</v>
      </c>
      <c r="C22" s="111">
        <f t="shared" si="2"/>
        <v>3.0600000000000002E-2</v>
      </c>
      <c r="D22" s="111">
        <f t="shared" si="3"/>
        <v>3.9399999999999998E-2</v>
      </c>
      <c r="E22" s="111">
        <f t="shared" si="4"/>
        <v>1.4873684210526318E-2</v>
      </c>
      <c r="F22" s="111">
        <f t="shared" si="5"/>
        <v>2.3673684210526319E-2</v>
      </c>
      <c r="G22" s="112">
        <f t="shared" si="6"/>
        <v>1.9273684210526318E-2</v>
      </c>
      <c r="I22" s="59">
        <v>43770</v>
      </c>
      <c r="J22" s="58">
        <f>[17]SOFR!B21</f>
        <v>1.5726315789473682</v>
      </c>
      <c r="K22" s="58">
        <v>3.06</v>
      </c>
      <c r="L22" s="58">
        <v>3.94</v>
      </c>
      <c r="M22" s="58">
        <f t="shared" si="7"/>
        <v>1.4873684210526319</v>
      </c>
      <c r="N22" s="58">
        <f t="shared" si="8"/>
        <v>2.3673684210526318</v>
      </c>
      <c r="O22">
        <f t="shared" si="9"/>
        <v>1.9273684210526318</v>
      </c>
    </row>
    <row r="23" spans="1:15" x14ac:dyDescent="0.25">
      <c r="A23" s="110">
        <f t="shared" si="0"/>
        <v>43800</v>
      </c>
      <c r="B23" s="111">
        <f t="shared" si="1"/>
        <v>1.5461904761904762E-2</v>
      </c>
      <c r="C23" s="111">
        <f t="shared" si="2"/>
        <v>3.0099999999999998E-2</v>
      </c>
      <c r="D23" s="111">
        <f t="shared" si="3"/>
        <v>3.8800000000000001E-2</v>
      </c>
      <c r="E23" s="111">
        <f t="shared" si="4"/>
        <v>1.4638095238095237E-2</v>
      </c>
      <c r="F23" s="111">
        <f t="shared" si="5"/>
        <v>2.3338095238095238E-2</v>
      </c>
      <c r="G23" s="112">
        <f t="shared" si="6"/>
        <v>1.8988095238095238E-2</v>
      </c>
      <c r="I23" s="59">
        <v>43800</v>
      </c>
      <c r="J23" s="58">
        <f>[17]SOFR!B22</f>
        <v>1.5461904761904761</v>
      </c>
      <c r="K23" s="58">
        <v>3.01</v>
      </c>
      <c r="L23" s="58">
        <v>3.88</v>
      </c>
      <c r="M23" s="58">
        <f t="shared" si="7"/>
        <v>1.4638095238095237</v>
      </c>
      <c r="N23" s="58">
        <f t="shared" si="8"/>
        <v>2.3338095238095238</v>
      </c>
      <c r="O23">
        <f t="shared" si="9"/>
        <v>1.8988095238095237</v>
      </c>
    </row>
    <row r="24" spans="1:15" x14ac:dyDescent="0.25">
      <c r="A24" s="110">
        <f t="shared" si="0"/>
        <v>43831</v>
      </c>
      <c r="B24" s="111">
        <f t="shared" si="1"/>
        <v>1.5480952380952383E-2</v>
      </c>
      <c r="C24" s="111">
        <f t="shared" si="2"/>
        <v>2.9399999999999999E-2</v>
      </c>
      <c r="D24" s="111">
        <f t="shared" si="3"/>
        <v>3.7699999999999997E-2</v>
      </c>
      <c r="E24" s="111">
        <f t="shared" si="4"/>
        <v>1.3919047619047616E-2</v>
      </c>
      <c r="F24" s="111">
        <f t="shared" si="5"/>
        <v>2.2219047619047617E-2</v>
      </c>
      <c r="G24" s="112">
        <f t="shared" si="6"/>
        <v>1.8069047619047617E-2</v>
      </c>
      <c r="I24" s="59">
        <v>43831</v>
      </c>
      <c r="J24" s="58">
        <f>[17]SOFR!B23</f>
        <v>1.5480952380952384</v>
      </c>
      <c r="K24" s="58">
        <v>2.94</v>
      </c>
      <c r="L24" s="58">
        <v>3.77</v>
      </c>
      <c r="M24" s="58">
        <f t="shared" si="7"/>
        <v>1.3919047619047615</v>
      </c>
      <c r="N24" s="58">
        <f t="shared" si="8"/>
        <v>2.2219047619047618</v>
      </c>
      <c r="O24">
        <f t="shared" si="9"/>
        <v>1.8069047619047618</v>
      </c>
    </row>
    <row r="25" spans="1:15" x14ac:dyDescent="0.25">
      <c r="A25" s="110">
        <f t="shared" si="0"/>
        <v>43862</v>
      </c>
      <c r="B25" s="111">
        <f t="shared" si="1"/>
        <v>1.5857894736842106E-2</v>
      </c>
      <c r="C25" s="111">
        <f t="shared" si="2"/>
        <v>2.7799999999999998E-2</v>
      </c>
      <c r="D25" s="111">
        <f t="shared" si="3"/>
        <v>3.61E-2</v>
      </c>
      <c r="E25" s="111">
        <f t="shared" si="4"/>
        <v>1.1942105263157891E-2</v>
      </c>
      <c r="F25" s="111">
        <f t="shared" si="5"/>
        <v>2.0242105263157891E-2</v>
      </c>
      <c r="G25" s="112">
        <f t="shared" si="6"/>
        <v>1.6092105263157894E-2</v>
      </c>
      <c r="I25" s="59">
        <v>43862</v>
      </c>
      <c r="J25" s="58">
        <f>[17]SOFR!B24</f>
        <v>1.5857894736842106</v>
      </c>
      <c r="K25" s="58">
        <v>2.78</v>
      </c>
      <c r="L25" s="58">
        <v>3.61</v>
      </c>
      <c r="M25" s="58">
        <f t="shared" si="7"/>
        <v>1.1942105263157892</v>
      </c>
      <c r="N25" s="58">
        <f t="shared" si="8"/>
        <v>2.0242105263157892</v>
      </c>
      <c r="O25">
        <f t="shared" si="9"/>
        <v>1.6092105263157892</v>
      </c>
    </row>
    <row r="26" spans="1:15" x14ac:dyDescent="0.25">
      <c r="A26" s="110">
        <f t="shared" si="0"/>
        <v>43891</v>
      </c>
      <c r="B26" s="111">
        <f t="shared" si="1"/>
        <v>6.0954545454545437E-3</v>
      </c>
      <c r="C26" s="111">
        <f t="shared" si="2"/>
        <v>3.0200000000000001E-2</v>
      </c>
      <c r="D26" s="111">
        <f t="shared" si="3"/>
        <v>4.2900000000000001E-2</v>
      </c>
      <c r="E26" s="111">
        <f t="shared" si="4"/>
        <v>2.4104545454545455E-2</v>
      </c>
      <c r="F26" s="111">
        <f t="shared" si="5"/>
        <v>3.6804545454545458E-2</v>
      </c>
      <c r="G26" s="112">
        <f t="shared" si="6"/>
        <v>3.045454545454546E-2</v>
      </c>
      <c r="I26" s="59">
        <v>43891</v>
      </c>
      <c r="J26" s="58">
        <f>[17]SOFR!B25</f>
        <v>0.60954545454545439</v>
      </c>
      <c r="K26" s="58">
        <v>3.02</v>
      </c>
      <c r="L26" s="58">
        <v>4.29</v>
      </c>
      <c r="M26" s="58">
        <f t="shared" si="7"/>
        <v>2.4104545454545456</v>
      </c>
      <c r="N26" s="58">
        <f t="shared" si="8"/>
        <v>3.6804545454545456</v>
      </c>
      <c r="O26">
        <f t="shared" si="9"/>
        <v>3.0454545454545459</v>
      </c>
    </row>
    <row r="27" spans="1:15" x14ac:dyDescent="0.25">
      <c r="A27" s="110">
        <f t="shared" si="0"/>
        <v>43922</v>
      </c>
      <c r="B27" s="111">
        <f t="shared" si="1"/>
        <v>1.9523809523809527E-4</v>
      </c>
      <c r="C27" s="111">
        <f t="shared" si="2"/>
        <v>2.4300000000000002E-2</v>
      </c>
      <c r="D27" s="111">
        <f t="shared" si="3"/>
        <v>4.1299999999999996E-2</v>
      </c>
      <c r="E27" s="111">
        <f t="shared" si="4"/>
        <v>2.4104761904761903E-2</v>
      </c>
      <c r="F27" s="111">
        <f t="shared" si="5"/>
        <v>4.1104761904761908E-2</v>
      </c>
      <c r="G27" s="112">
        <f t="shared" si="6"/>
        <v>3.2604761904761907E-2</v>
      </c>
      <c r="I27" s="59">
        <v>43922</v>
      </c>
      <c r="J27" s="58">
        <f>[17]SOFR!B26</f>
        <v>1.9523809523809527E-2</v>
      </c>
      <c r="K27" s="58">
        <v>2.4300000000000002</v>
      </c>
      <c r="L27" s="58">
        <v>4.13</v>
      </c>
      <c r="M27" s="58">
        <f t="shared" si="7"/>
        <v>2.4104761904761904</v>
      </c>
      <c r="N27" s="58">
        <f t="shared" si="8"/>
        <v>4.1104761904761906</v>
      </c>
      <c r="O27">
        <f t="shared" si="9"/>
        <v>3.2604761904761905</v>
      </c>
    </row>
    <row r="28" spans="1:15" x14ac:dyDescent="0.25">
      <c r="A28" s="110">
        <f t="shared" si="0"/>
        <v>43952</v>
      </c>
      <c r="B28" s="111">
        <f t="shared" si="1"/>
        <v>4.5500000000000022E-4</v>
      </c>
      <c r="C28" s="111">
        <f t="shared" si="2"/>
        <v>2.5000000000000001E-2</v>
      </c>
      <c r="D28" s="111">
        <f t="shared" si="3"/>
        <v>3.95E-2</v>
      </c>
      <c r="E28" s="111">
        <f t="shared" si="4"/>
        <v>2.4544999999999997E-2</v>
      </c>
      <c r="F28" s="111">
        <f t="shared" si="5"/>
        <v>3.9045000000000003E-2</v>
      </c>
      <c r="G28" s="112">
        <f t="shared" si="6"/>
        <v>3.1794999999999997E-2</v>
      </c>
      <c r="I28" s="59">
        <v>43952</v>
      </c>
      <c r="J28" s="58">
        <f>[17]SOFR!B27</f>
        <v>4.550000000000002E-2</v>
      </c>
      <c r="K28" s="58">
        <v>2.5</v>
      </c>
      <c r="L28" s="58">
        <v>3.95</v>
      </c>
      <c r="M28" s="58">
        <f t="shared" si="7"/>
        <v>2.4544999999999999</v>
      </c>
      <c r="N28" s="58">
        <f t="shared" si="8"/>
        <v>3.9045000000000001</v>
      </c>
      <c r="O28">
        <f t="shared" si="9"/>
        <v>3.1795</v>
      </c>
    </row>
    <row r="29" spans="1:15" x14ac:dyDescent="0.25">
      <c r="A29" s="110">
        <f t="shared" si="0"/>
        <v>43983</v>
      </c>
      <c r="B29" s="111">
        <f t="shared" si="1"/>
        <v>7.9090909090909114E-4</v>
      </c>
      <c r="C29" s="111">
        <f t="shared" si="2"/>
        <v>2.4399999999999998E-2</v>
      </c>
      <c r="D29" s="111">
        <f t="shared" si="3"/>
        <v>3.6400000000000002E-2</v>
      </c>
      <c r="E29" s="111">
        <f t="shared" si="4"/>
        <v>2.3609090909090909E-2</v>
      </c>
      <c r="F29" s="111">
        <f t="shared" si="5"/>
        <v>3.560909090909091E-2</v>
      </c>
      <c r="G29" s="112">
        <f t="shared" si="6"/>
        <v>2.9609090909090908E-2</v>
      </c>
      <c r="I29" s="59">
        <v>43983</v>
      </c>
      <c r="J29" s="58">
        <f>[17]SOFR!B28</f>
        <v>7.9090909090909114E-2</v>
      </c>
      <c r="K29" s="58">
        <v>2.44</v>
      </c>
      <c r="L29" s="58">
        <v>3.64</v>
      </c>
      <c r="M29" s="58">
        <f t="shared" si="7"/>
        <v>2.3609090909090908</v>
      </c>
      <c r="N29" s="58">
        <f t="shared" si="8"/>
        <v>3.560909090909091</v>
      </c>
      <c r="O29">
        <f t="shared" si="9"/>
        <v>2.9609090909090909</v>
      </c>
    </row>
    <row r="30" spans="1:15" x14ac:dyDescent="0.25">
      <c r="A30" s="110">
        <f t="shared" si="0"/>
        <v>44013</v>
      </c>
      <c r="B30" s="111">
        <f t="shared" si="1"/>
        <v>1.0545454545454547E-3</v>
      </c>
      <c r="C30" s="111">
        <f t="shared" si="2"/>
        <v>2.1400000000000002E-2</v>
      </c>
      <c r="D30" s="111">
        <f t="shared" si="3"/>
        <v>3.3099999999999997E-2</v>
      </c>
      <c r="E30" s="111">
        <f t="shared" si="4"/>
        <v>2.0345454545454545E-2</v>
      </c>
      <c r="F30" s="111">
        <f t="shared" si="5"/>
        <v>3.2045454545454544E-2</v>
      </c>
      <c r="G30" s="112">
        <f t="shared" si="6"/>
        <v>2.6195454545454546E-2</v>
      </c>
      <c r="I30" s="59">
        <v>44013</v>
      </c>
      <c r="J30" s="58">
        <f>[17]SOFR!B29</f>
        <v>0.10545454545454548</v>
      </c>
      <c r="K30" s="58">
        <v>2.14</v>
      </c>
      <c r="L30" s="58">
        <v>3.31</v>
      </c>
      <c r="M30" s="58">
        <f t="shared" si="7"/>
        <v>2.0345454545454547</v>
      </c>
      <c r="N30" s="58">
        <f t="shared" si="8"/>
        <v>3.2045454545454546</v>
      </c>
      <c r="O30">
        <f t="shared" si="9"/>
        <v>2.6195454545454546</v>
      </c>
    </row>
    <row r="31" spans="1:15" x14ac:dyDescent="0.25">
      <c r="A31" s="110">
        <f t="shared" si="0"/>
        <v>44044</v>
      </c>
      <c r="B31" s="111">
        <f t="shared" si="1"/>
        <v>8.5714285714285742E-4</v>
      </c>
      <c r="C31" s="111">
        <f t="shared" si="2"/>
        <v>2.2499999999999999E-2</v>
      </c>
      <c r="D31" s="111">
        <f t="shared" si="3"/>
        <v>3.27E-2</v>
      </c>
      <c r="E31" s="111">
        <f t="shared" si="4"/>
        <v>2.1642857142857141E-2</v>
      </c>
      <c r="F31" s="111">
        <f t="shared" si="5"/>
        <v>3.1842857142857145E-2</v>
      </c>
      <c r="G31" s="112">
        <f t="shared" si="6"/>
        <v>2.6742857142857145E-2</v>
      </c>
      <c r="I31" s="59">
        <v>44044</v>
      </c>
      <c r="J31" s="58">
        <f>[17]SOFR!B30</f>
        <v>8.5714285714285743E-2</v>
      </c>
      <c r="K31" s="58">
        <v>2.25</v>
      </c>
      <c r="L31" s="58">
        <v>3.27</v>
      </c>
      <c r="M31" s="58">
        <f t="shared" si="7"/>
        <v>2.1642857142857141</v>
      </c>
      <c r="N31" s="58">
        <f t="shared" si="8"/>
        <v>3.1842857142857142</v>
      </c>
      <c r="O31">
        <f t="shared" si="9"/>
        <v>2.6742857142857144</v>
      </c>
    </row>
    <row r="32" spans="1:15" x14ac:dyDescent="0.25">
      <c r="A32" s="110">
        <f t="shared" si="0"/>
        <v>44075</v>
      </c>
      <c r="B32" s="111">
        <f t="shared" si="1"/>
        <v>8.5714285714285742E-4</v>
      </c>
      <c r="C32" s="111">
        <f t="shared" si="2"/>
        <v>2.3099999999999999E-2</v>
      </c>
      <c r="D32" s="111">
        <f t="shared" si="3"/>
        <v>3.3599999999999998E-2</v>
      </c>
      <c r="E32" s="111">
        <f t="shared" si="4"/>
        <v>2.2242857142857141E-2</v>
      </c>
      <c r="F32" s="111">
        <f t="shared" si="5"/>
        <v>3.2742857142857143E-2</v>
      </c>
      <c r="G32" s="112">
        <f t="shared" si="6"/>
        <v>2.7492857142857142E-2</v>
      </c>
      <c r="I32" s="59">
        <v>44075</v>
      </c>
      <c r="J32" s="58">
        <f>[17]SOFR!B31</f>
        <v>8.5714285714285743E-2</v>
      </c>
      <c r="K32" s="58">
        <v>2.31</v>
      </c>
      <c r="L32" s="58">
        <v>3.36</v>
      </c>
      <c r="M32" s="58">
        <f t="shared" si="7"/>
        <v>2.2242857142857142</v>
      </c>
      <c r="N32" s="58">
        <f t="shared" si="8"/>
        <v>3.274285714285714</v>
      </c>
      <c r="O32">
        <f t="shared" si="9"/>
        <v>2.7492857142857141</v>
      </c>
    </row>
    <row r="33" spans="1:15" x14ac:dyDescent="0.25">
      <c r="A33" s="110">
        <f t="shared" si="0"/>
        <v>44105</v>
      </c>
      <c r="B33" s="111">
        <f t="shared" si="1"/>
        <v>8.7142857142857161E-4</v>
      </c>
      <c r="C33" s="111">
        <f t="shared" si="2"/>
        <v>2.35E-2</v>
      </c>
      <c r="D33" s="111">
        <f t="shared" si="3"/>
        <v>3.44E-2</v>
      </c>
      <c r="E33" s="111">
        <f t="shared" si="4"/>
        <v>2.2628571428571428E-2</v>
      </c>
      <c r="F33" s="111">
        <f t="shared" si="5"/>
        <v>3.3528571428571428E-2</v>
      </c>
      <c r="G33" s="112">
        <f t="shared" si="6"/>
        <v>2.8078571428571428E-2</v>
      </c>
      <c r="I33" s="59">
        <v>44105</v>
      </c>
      <c r="J33" s="58">
        <f>[17]SOFR!B32</f>
        <v>8.7142857142857161E-2</v>
      </c>
      <c r="K33" s="58">
        <v>2.35</v>
      </c>
      <c r="L33" s="58">
        <v>3.44</v>
      </c>
      <c r="M33" s="58">
        <f t="shared" si="7"/>
        <v>2.2628571428571429</v>
      </c>
      <c r="N33" s="58">
        <f t="shared" si="8"/>
        <v>3.3528571428571428</v>
      </c>
      <c r="O33">
        <f t="shared" si="9"/>
        <v>2.8078571428571428</v>
      </c>
    </row>
    <row r="34" spans="1:15" x14ac:dyDescent="0.25">
      <c r="A34" s="110">
        <f t="shared" si="0"/>
        <v>44136</v>
      </c>
      <c r="B34" s="111">
        <f t="shared" si="1"/>
        <v>8.6315789473684237E-4</v>
      </c>
      <c r="C34" s="111">
        <f t="shared" si="2"/>
        <v>2.3E-2</v>
      </c>
      <c r="D34" s="111">
        <f t="shared" si="3"/>
        <v>3.3000000000000002E-2</v>
      </c>
      <c r="E34" s="111">
        <f t="shared" si="4"/>
        <v>2.2136842105263156E-2</v>
      </c>
      <c r="F34" s="111">
        <f t="shared" si="5"/>
        <v>3.2136842105263158E-2</v>
      </c>
      <c r="G34" s="112">
        <f t="shared" si="6"/>
        <v>2.7136842105263157E-2</v>
      </c>
      <c r="I34" s="59">
        <v>44136</v>
      </c>
      <c r="J34" s="58">
        <f>[17]SOFR!B33</f>
        <v>8.6315789473684235E-2</v>
      </c>
      <c r="K34" s="58">
        <v>2.2999999999999998</v>
      </c>
      <c r="L34" s="58">
        <v>3.3</v>
      </c>
      <c r="M34" s="58">
        <f t="shared" si="7"/>
        <v>2.2136842105263157</v>
      </c>
      <c r="N34" s="58">
        <f t="shared" si="8"/>
        <v>3.2136842105263157</v>
      </c>
      <c r="O34">
        <f t="shared" si="9"/>
        <v>2.7136842105263157</v>
      </c>
    </row>
    <row r="35" spans="1:15" x14ac:dyDescent="0.25">
      <c r="A35" s="110">
        <f t="shared" ref="A35:A66" si="10">I35</f>
        <v>44166</v>
      </c>
      <c r="B35" s="111">
        <f t="shared" ref="B35:B66" si="11">J35/100</f>
        <v>8.2272727272727293E-4</v>
      </c>
      <c r="C35" s="111">
        <f t="shared" ref="C35:C66" si="12">K35/100</f>
        <v>2.2599999999999999E-2</v>
      </c>
      <c r="D35" s="111">
        <f t="shared" ref="D35:D66" si="13">L35/100</f>
        <v>3.1600000000000003E-2</v>
      </c>
      <c r="E35" s="111">
        <f t="shared" ref="E35:E66" si="14">M35/100</f>
        <v>2.1777272727272722E-2</v>
      </c>
      <c r="F35" s="111">
        <f t="shared" ref="F35:F66" si="15">N35/100</f>
        <v>3.0777272727272726E-2</v>
      </c>
      <c r="G35" s="112">
        <f t="shared" ref="G35:G66" si="16">O35/100</f>
        <v>2.6277272727272726E-2</v>
      </c>
      <c r="I35" s="59">
        <v>44166</v>
      </c>
      <c r="J35" s="58">
        <f>[17]SOFR!B34</f>
        <v>8.2272727272727289E-2</v>
      </c>
      <c r="K35" s="58">
        <v>2.2599999999999998</v>
      </c>
      <c r="L35" s="58">
        <v>3.16</v>
      </c>
      <c r="M35" s="58">
        <f t="shared" ref="M35:M66" si="17">K35-J35</f>
        <v>2.1777272727272723</v>
      </c>
      <c r="N35" s="58">
        <f t="shared" ref="N35:N66" si="18">L35-J35</f>
        <v>3.0777272727272726</v>
      </c>
      <c r="O35">
        <f t="shared" ref="O35:O66" si="19">(M35+N35)/2</f>
        <v>2.6277272727272725</v>
      </c>
    </row>
    <row r="36" spans="1:15" x14ac:dyDescent="0.25">
      <c r="A36" s="110">
        <f t="shared" si="10"/>
        <v>44197</v>
      </c>
      <c r="B36" s="111">
        <f t="shared" si="11"/>
        <v>7.1052631578947362E-4</v>
      </c>
      <c r="C36" s="111">
        <f t="shared" si="12"/>
        <v>2.4500000000000001E-2</v>
      </c>
      <c r="D36" s="111">
        <f t="shared" si="13"/>
        <v>3.2400000000000005E-2</v>
      </c>
      <c r="E36" s="111">
        <f t="shared" si="14"/>
        <v>2.378947368421053E-2</v>
      </c>
      <c r="F36" s="111">
        <f t="shared" si="15"/>
        <v>3.1689473684210531E-2</v>
      </c>
      <c r="G36" s="112">
        <f t="shared" si="16"/>
        <v>2.7739473684210529E-2</v>
      </c>
      <c r="I36" s="59">
        <v>44197</v>
      </c>
      <c r="J36" s="58">
        <f>[17]SOFR!B35</f>
        <v>7.1052631578947367E-2</v>
      </c>
      <c r="K36" s="58">
        <v>2.4500000000000002</v>
      </c>
      <c r="L36" s="58">
        <v>3.24</v>
      </c>
      <c r="M36" s="58">
        <f t="shared" si="17"/>
        <v>2.3789473684210529</v>
      </c>
      <c r="N36" s="58">
        <f t="shared" si="18"/>
        <v>3.168947368421053</v>
      </c>
      <c r="O36">
        <f t="shared" si="19"/>
        <v>2.7739473684210529</v>
      </c>
    </row>
    <row r="37" spans="1:15" x14ac:dyDescent="0.25">
      <c r="A37" s="110">
        <f t="shared" si="10"/>
        <v>44228</v>
      </c>
      <c r="B37" s="111">
        <f t="shared" si="11"/>
        <v>4.1578947368421068E-4</v>
      </c>
      <c r="C37" s="111">
        <f t="shared" si="12"/>
        <v>2.7000000000000003E-2</v>
      </c>
      <c r="D37" s="111">
        <f t="shared" si="13"/>
        <v>3.4200000000000001E-2</v>
      </c>
      <c r="E37" s="111">
        <f t="shared" si="14"/>
        <v>2.6584210526315794E-2</v>
      </c>
      <c r="F37" s="111">
        <f t="shared" si="15"/>
        <v>3.3784210526315792E-2</v>
      </c>
      <c r="G37" s="112">
        <f t="shared" si="16"/>
        <v>3.0184210526315793E-2</v>
      </c>
      <c r="I37" s="59">
        <v>44228</v>
      </c>
      <c r="J37" s="58">
        <f>[17]SOFR!B36</f>
        <v>4.1578947368421069E-2</v>
      </c>
      <c r="K37" s="58">
        <v>2.7</v>
      </c>
      <c r="L37" s="58">
        <v>3.42</v>
      </c>
      <c r="M37" s="58">
        <f t="shared" si="17"/>
        <v>2.6584210526315792</v>
      </c>
      <c r="N37" s="58">
        <f t="shared" si="18"/>
        <v>3.378421052631579</v>
      </c>
      <c r="O37">
        <f t="shared" si="19"/>
        <v>3.0184210526315791</v>
      </c>
    </row>
    <row r="38" spans="1:15" x14ac:dyDescent="0.25">
      <c r="A38" s="110">
        <f t="shared" si="10"/>
        <v>44256</v>
      </c>
      <c r="B38" s="111">
        <f t="shared" si="11"/>
        <v>1.521739130434783E-4</v>
      </c>
      <c r="C38" s="111">
        <f t="shared" si="12"/>
        <v>3.04E-2</v>
      </c>
      <c r="D38" s="111">
        <f t="shared" si="13"/>
        <v>3.7400000000000003E-2</v>
      </c>
      <c r="E38" s="111">
        <f t="shared" si="14"/>
        <v>3.024782608695652E-2</v>
      </c>
      <c r="F38" s="111">
        <f t="shared" si="15"/>
        <v>3.7247826086956523E-2</v>
      </c>
      <c r="G38" s="112">
        <f t="shared" si="16"/>
        <v>3.374782608695652E-2</v>
      </c>
      <c r="I38" s="59">
        <v>44256</v>
      </c>
      <c r="J38" s="58">
        <f>[17]SOFR!B37</f>
        <v>1.521739130434783E-2</v>
      </c>
      <c r="K38" s="58">
        <v>3.04</v>
      </c>
      <c r="L38" s="58">
        <v>3.74</v>
      </c>
      <c r="M38" s="58">
        <f t="shared" si="17"/>
        <v>3.0247826086956522</v>
      </c>
      <c r="N38" s="58">
        <f t="shared" si="18"/>
        <v>3.7247826086956524</v>
      </c>
      <c r="O38">
        <f t="shared" si="19"/>
        <v>3.3747826086956523</v>
      </c>
    </row>
    <row r="39" spans="1:15" x14ac:dyDescent="0.25">
      <c r="A39" s="110">
        <f t="shared" si="10"/>
        <v>44287</v>
      </c>
      <c r="B39" s="111">
        <f t="shared" si="11"/>
        <v>1.0000000000000002E-4</v>
      </c>
      <c r="C39" s="111">
        <f t="shared" si="12"/>
        <v>2.8999999999999998E-2</v>
      </c>
      <c r="D39" s="111">
        <f t="shared" si="13"/>
        <v>3.6000000000000004E-2</v>
      </c>
      <c r="E39" s="111">
        <f t="shared" si="14"/>
        <v>2.8900000000000002E-2</v>
      </c>
      <c r="F39" s="111">
        <f t="shared" si="15"/>
        <v>3.5900000000000001E-2</v>
      </c>
      <c r="G39" s="112">
        <f t="shared" si="16"/>
        <v>3.2400000000000005E-2</v>
      </c>
      <c r="I39" s="59">
        <v>44287</v>
      </c>
      <c r="J39" s="58">
        <f>[17]SOFR!B38</f>
        <v>1.0000000000000002E-2</v>
      </c>
      <c r="K39" s="58">
        <v>2.9</v>
      </c>
      <c r="L39" s="58">
        <v>3.6</v>
      </c>
      <c r="M39" s="58">
        <f t="shared" si="17"/>
        <v>2.89</v>
      </c>
      <c r="N39" s="58">
        <f t="shared" si="18"/>
        <v>3.5900000000000003</v>
      </c>
      <c r="O39">
        <f t="shared" si="19"/>
        <v>3.24</v>
      </c>
    </row>
    <row r="40" spans="1:15" x14ac:dyDescent="0.25">
      <c r="A40" s="110">
        <f t="shared" si="10"/>
        <v>44317</v>
      </c>
      <c r="B40" s="111">
        <f t="shared" si="11"/>
        <v>1.0000000000000002E-4</v>
      </c>
      <c r="C40" s="111">
        <f t="shared" si="12"/>
        <v>2.9600000000000001E-2</v>
      </c>
      <c r="D40" s="111">
        <f t="shared" si="13"/>
        <v>3.6200000000000003E-2</v>
      </c>
      <c r="E40" s="111">
        <f t="shared" si="14"/>
        <v>2.9500000000000002E-2</v>
      </c>
      <c r="F40" s="111">
        <f t="shared" si="15"/>
        <v>3.61E-2</v>
      </c>
      <c r="G40" s="112">
        <f t="shared" si="16"/>
        <v>3.2800000000000003E-2</v>
      </c>
      <c r="I40" s="59">
        <v>44317</v>
      </c>
      <c r="J40" s="58">
        <f>[17]SOFR!B39</f>
        <v>1.0000000000000002E-2</v>
      </c>
      <c r="K40" s="58">
        <v>2.96</v>
      </c>
      <c r="L40" s="58">
        <v>3.62</v>
      </c>
      <c r="M40" s="58">
        <f t="shared" si="17"/>
        <v>2.95</v>
      </c>
      <c r="N40" s="58">
        <f t="shared" si="18"/>
        <v>3.6100000000000003</v>
      </c>
      <c r="O40">
        <f t="shared" si="19"/>
        <v>3.2800000000000002</v>
      </c>
    </row>
    <row r="41" spans="1:15" x14ac:dyDescent="0.25">
      <c r="A41" s="110">
        <f t="shared" si="10"/>
        <v>44348</v>
      </c>
      <c r="B41" s="111">
        <f t="shared" si="11"/>
        <v>2.8181818181818185E-4</v>
      </c>
      <c r="C41" s="111">
        <f t="shared" si="12"/>
        <v>2.7900000000000001E-2</v>
      </c>
      <c r="D41" s="111">
        <f t="shared" si="13"/>
        <v>3.44E-2</v>
      </c>
      <c r="E41" s="111">
        <f t="shared" si="14"/>
        <v>2.7618181818181816E-2</v>
      </c>
      <c r="F41" s="111">
        <f t="shared" si="15"/>
        <v>3.4118181818181818E-2</v>
      </c>
      <c r="G41" s="112">
        <f t="shared" si="16"/>
        <v>3.0868181818181819E-2</v>
      </c>
      <c r="I41" s="59">
        <v>44348</v>
      </c>
      <c r="J41" s="58">
        <f>[17]SOFR!B40</f>
        <v>2.8181818181818183E-2</v>
      </c>
      <c r="K41" s="58">
        <v>2.79</v>
      </c>
      <c r="L41" s="58">
        <v>3.44</v>
      </c>
      <c r="M41" s="58">
        <f t="shared" si="17"/>
        <v>2.7618181818181817</v>
      </c>
      <c r="N41" s="58">
        <f t="shared" si="18"/>
        <v>3.4118181818181816</v>
      </c>
      <c r="O41">
        <f t="shared" si="19"/>
        <v>3.0868181818181819</v>
      </c>
    </row>
    <row r="42" spans="1:15" x14ac:dyDescent="0.25">
      <c r="A42" s="110">
        <f t="shared" si="10"/>
        <v>44378</v>
      </c>
      <c r="B42" s="111">
        <f t="shared" si="11"/>
        <v>5.0000000000000012E-4</v>
      </c>
      <c r="C42" s="111">
        <f t="shared" si="12"/>
        <v>2.5699999999999997E-2</v>
      </c>
      <c r="D42" s="111">
        <f t="shared" si="13"/>
        <v>3.2400000000000005E-2</v>
      </c>
      <c r="E42" s="111">
        <f t="shared" si="14"/>
        <v>2.52E-2</v>
      </c>
      <c r="F42" s="111">
        <f t="shared" si="15"/>
        <v>3.1900000000000005E-2</v>
      </c>
      <c r="G42" s="112">
        <f t="shared" si="16"/>
        <v>2.8550000000000006E-2</v>
      </c>
      <c r="I42" s="59">
        <v>44378</v>
      </c>
      <c r="J42" s="58">
        <f>[17]SOFR!B41</f>
        <v>5.000000000000001E-2</v>
      </c>
      <c r="K42" s="58">
        <v>2.57</v>
      </c>
      <c r="L42" s="58">
        <v>3.24</v>
      </c>
      <c r="M42" s="58">
        <f t="shared" si="17"/>
        <v>2.52</v>
      </c>
      <c r="N42" s="58">
        <f t="shared" si="18"/>
        <v>3.1900000000000004</v>
      </c>
      <c r="O42">
        <f t="shared" si="19"/>
        <v>2.8550000000000004</v>
      </c>
    </row>
    <row r="43" spans="1:15" x14ac:dyDescent="0.25">
      <c r="A43" s="110">
        <f t="shared" si="10"/>
        <v>44409</v>
      </c>
      <c r="B43" s="111">
        <f t="shared" si="11"/>
        <v>5.0000000000000012E-4</v>
      </c>
      <c r="C43" s="111">
        <f t="shared" si="12"/>
        <v>2.5499999999999998E-2</v>
      </c>
      <c r="D43" s="111">
        <f t="shared" si="13"/>
        <v>3.2400000000000005E-2</v>
      </c>
      <c r="E43" s="111">
        <f t="shared" si="14"/>
        <v>2.5000000000000001E-2</v>
      </c>
      <c r="F43" s="111">
        <f t="shared" si="15"/>
        <v>3.1900000000000005E-2</v>
      </c>
      <c r="G43" s="112">
        <f t="shared" si="16"/>
        <v>2.8450000000000003E-2</v>
      </c>
      <c r="I43" s="59">
        <v>44409</v>
      </c>
      <c r="J43" s="58">
        <f>[17]SOFR!B42</f>
        <v>5.0000000000000017E-2</v>
      </c>
      <c r="K43" s="58">
        <v>2.5499999999999998</v>
      </c>
      <c r="L43" s="58">
        <v>3.24</v>
      </c>
      <c r="M43" s="58">
        <f t="shared" si="17"/>
        <v>2.5</v>
      </c>
      <c r="N43" s="58">
        <f t="shared" si="18"/>
        <v>3.1900000000000004</v>
      </c>
      <c r="O43">
        <f t="shared" si="19"/>
        <v>2.8450000000000002</v>
      </c>
    </row>
    <row r="44" spans="1:15" x14ac:dyDescent="0.25">
      <c r="A44" s="110">
        <f t="shared" si="10"/>
        <v>44440</v>
      </c>
      <c r="B44" s="111">
        <f t="shared" si="11"/>
        <v>5.0000000000000012E-4</v>
      </c>
      <c r="C44" s="111">
        <f t="shared" si="12"/>
        <v>2.53E-2</v>
      </c>
      <c r="D44" s="111">
        <f t="shared" si="13"/>
        <v>3.2300000000000002E-2</v>
      </c>
      <c r="E44" s="111">
        <f t="shared" si="14"/>
        <v>2.4799999999999999E-2</v>
      </c>
      <c r="F44" s="111">
        <f t="shared" si="15"/>
        <v>3.1800000000000002E-2</v>
      </c>
      <c r="G44" s="112">
        <f t="shared" si="16"/>
        <v>2.8300000000000002E-2</v>
      </c>
      <c r="I44" s="59">
        <v>44440</v>
      </c>
      <c r="J44" s="58">
        <f>[17]SOFR!B43</f>
        <v>5.000000000000001E-2</v>
      </c>
      <c r="K44" s="58">
        <v>2.5299999999999998</v>
      </c>
      <c r="L44" s="58">
        <v>3.23</v>
      </c>
      <c r="M44" s="58">
        <f t="shared" si="17"/>
        <v>2.48</v>
      </c>
      <c r="N44" s="58">
        <f t="shared" si="18"/>
        <v>3.18</v>
      </c>
      <c r="O44">
        <f t="shared" si="19"/>
        <v>2.83</v>
      </c>
    </row>
    <row r="45" spans="1:15" x14ac:dyDescent="0.25">
      <c r="A45" s="110">
        <f t="shared" si="10"/>
        <v>44470</v>
      </c>
      <c r="B45" s="111">
        <f t="shared" si="11"/>
        <v>4.6500000000000014E-4</v>
      </c>
      <c r="C45" s="111">
        <f t="shared" si="12"/>
        <v>2.6800000000000001E-2</v>
      </c>
      <c r="D45" s="111">
        <f t="shared" si="13"/>
        <v>3.3500000000000002E-2</v>
      </c>
      <c r="E45" s="111">
        <f t="shared" si="14"/>
        <v>2.6335000000000001E-2</v>
      </c>
      <c r="F45" s="111">
        <f t="shared" si="15"/>
        <v>3.3035000000000002E-2</v>
      </c>
      <c r="G45" s="112">
        <f t="shared" si="16"/>
        <v>2.9685000000000003E-2</v>
      </c>
      <c r="I45" s="59">
        <v>44470</v>
      </c>
      <c r="J45" s="58">
        <f>[17]SOFR!B44</f>
        <v>4.6500000000000014E-2</v>
      </c>
      <c r="K45" s="58">
        <v>2.68</v>
      </c>
      <c r="L45" s="58">
        <v>3.35</v>
      </c>
      <c r="M45" s="58">
        <f t="shared" si="17"/>
        <v>2.6335000000000002</v>
      </c>
      <c r="N45" s="58">
        <f t="shared" si="18"/>
        <v>3.3035000000000001</v>
      </c>
      <c r="O45">
        <f t="shared" si="19"/>
        <v>2.9685000000000001</v>
      </c>
    </row>
    <row r="46" spans="1:15" x14ac:dyDescent="0.25">
      <c r="A46" s="110">
        <f t="shared" si="10"/>
        <v>44501</v>
      </c>
      <c r="B46" s="111">
        <f t="shared" si="11"/>
        <v>5.0000000000000012E-4</v>
      </c>
      <c r="C46" s="111">
        <f t="shared" si="12"/>
        <v>2.6200000000000001E-2</v>
      </c>
      <c r="D46" s="111">
        <f t="shared" si="13"/>
        <v>3.2799999999999996E-2</v>
      </c>
      <c r="E46" s="111">
        <f t="shared" si="14"/>
        <v>2.5700000000000004E-2</v>
      </c>
      <c r="F46" s="111">
        <f t="shared" si="15"/>
        <v>3.2300000000000002E-2</v>
      </c>
      <c r="G46" s="112">
        <f t="shared" si="16"/>
        <v>2.9000000000000005E-2</v>
      </c>
      <c r="I46" s="59">
        <v>44501</v>
      </c>
      <c r="J46" s="58">
        <f>[17]SOFR!B45</f>
        <v>5.000000000000001E-2</v>
      </c>
      <c r="K46" s="58">
        <v>2.62</v>
      </c>
      <c r="L46" s="58">
        <v>3.28</v>
      </c>
      <c r="M46" s="58">
        <f t="shared" si="17"/>
        <v>2.5700000000000003</v>
      </c>
      <c r="N46" s="58">
        <f t="shared" si="18"/>
        <v>3.23</v>
      </c>
      <c r="O46">
        <f t="shared" si="19"/>
        <v>2.9000000000000004</v>
      </c>
    </row>
    <row r="47" spans="1:15" x14ac:dyDescent="0.25">
      <c r="A47" s="110">
        <f t="shared" si="10"/>
        <v>44531</v>
      </c>
      <c r="B47" s="111">
        <f t="shared" si="11"/>
        <v>4.9545454545454556E-4</v>
      </c>
      <c r="C47" s="111">
        <f t="shared" si="12"/>
        <v>2.6499999999999999E-2</v>
      </c>
      <c r="D47" s="111">
        <f t="shared" si="13"/>
        <v>3.3000000000000002E-2</v>
      </c>
      <c r="E47" s="111">
        <f t="shared" si="14"/>
        <v>2.6004545454545457E-2</v>
      </c>
      <c r="F47" s="111">
        <f t="shared" si="15"/>
        <v>3.2504545454545453E-2</v>
      </c>
      <c r="G47" s="112">
        <f t="shared" si="16"/>
        <v>2.9254545454545453E-2</v>
      </c>
      <c r="I47" s="59">
        <v>44531</v>
      </c>
      <c r="J47" s="58">
        <f>[17]SOFR!B46</f>
        <v>4.9545454545454559E-2</v>
      </c>
      <c r="K47" s="58">
        <v>2.65</v>
      </c>
      <c r="L47" s="58">
        <v>3.3</v>
      </c>
      <c r="M47" s="58">
        <f t="shared" si="17"/>
        <v>2.6004545454545456</v>
      </c>
      <c r="N47" s="58">
        <f t="shared" si="18"/>
        <v>3.250454545454545</v>
      </c>
      <c r="O47">
        <f t="shared" si="19"/>
        <v>2.9254545454545453</v>
      </c>
    </row>
    <row r="48" spans="1:15" x14ac:dyDescent="0.25">
      <c r="A48" s="110">
        <f t="shared" si="10"/>
        <v>44562</v>
      </c>
      <c r="B48" s="111">
        <f t="shared" si="11"/>
        <v>4.8000000000000017E-4</v>
      </c>
      <c r="C48" s="111">
        <f t="shared" si="12"/>
        <v>2.9300000000000003E-2</v>
      </c>
      <c r="D48" s="111">
        <f t="shared" si="13"/>
        <v>3.5799999999999998E-2</v>
      </c>
      <c r="E48" s="111">
        <f t="shared" si="14"/>
        <v>2.8820000000000002E-2</v>
      </c>
      <c r="F48" s="111">
        <f t="shared" si="15"/>
        <v>3.5319999999999997E-2</v>
      </c>
      <c r="G48" s="112">
        <f t="shared" si="16"/>
        <v>3.2070000000000001E-2</v>
      </c>
      <c r="I48" s="59">
        <v>44562</v>
      </c>
      <c r="J48" s="58">
        <f>[17]SOFR!B47</f>
        <v>4.8000000000000015E-2</v>
      </c>
      <c r="K48" s="58">
        <v>2.93</v>
      </c>
      <c r="L48" s="58">
        <v>3.58</v>
      </c>
      <c r="M48" s="58">
        <f t="shared" si="17"/>
        <v>2.8820000000000001</v>
      </c>
      <c r="N48" s="58">
        <f t="shared" si="18"/>
        <v>3.532</v>
      </c>
      <c r="O48">
        <f t="shared" si="19"/>
        <v>3.2069999999999999</v>
      </c>
    </row>
    <row r="49" spans="1:15" x14ac:dyDescent="0.25">
      <c r="A49" s="110">
        <f t="shared" si="10"/>
        <v>44593</v>
      </c>
      <c r="B49" s="111">
        <f t="shared" si="11"/>
        <v>4.947368421052633E-4</v>
      </c>
      <c r="C49" s="111">
        <f t="shared" si="12"/>
        <v>3.2500000000000001E-2</v>
      </c>
      <c r="D49" s="111">
        <f t="shared" si="13"/>
        <v>3.9699999999999999E-2</v>
      </c>
      <c r="E49" s="111">
        <f t="shared" si="14"/>
        <v>3.2005263157894738E-2</v>
      </c>
      <c r="F49" s="111">
        <f t="shared" si="15"/>
        <v>3.9205263157894736E-2</v>
      </c>
      <c r="G49" s="112">
        <f t="shared" si="16"/>
        <v>3.5605263157894737E-2</v>
      </c>
      <c r="I49" s="59">
        <v>44593</v>
      </c>
      <c r="J49" s="58">
        <f>[17]SOFR!B48</f>
        <v>4.9473684210526329E-2</v>
      </c>
      <c r="K49" s="58">
        <v>3.25</v>
      </c>
      <c r="L49" s="58">
        <v>3.97</v>
      </c>
      <c r="M49" s="58">
        <f t="shared" si="17"/>
        <v>3.2005263157894737</v>
      </c>
      <c r="N49" s="58">
        <f t="shared" si="18"/>
        <v>3.9205263157894739</v>
      </c>
      <c r="O49">
        <f t="shared" si="19"/>
        <v>3.560526315789474</v>
      </c>
    </row>
    <row r="50" spans="1:15" x14ac:dyDescent="0.25">
      <c r="A50" s="110">
        <f t="shared" si="10"/>
        <v>44621</v>
      </c>
      <c r="B50" s="111">
        <f t="shared" si="11"/>
        <v>1.6130434782608697E-3</v>
      </c>
      <c r="C50" s="111">
        <f t="shared" si="12"/>
        <v>3.4300000000000004E-2</v>
      </c>
      <c r="D50" s="111">
        <f t="shared" si="13"/>
        <v>4.2900000000000001E-2</v>
      </c>
      <c r="E50" s="111">
        <f t="shared" si="14"/>
        <v>3.2686956521739134E-2</v>
      </c>
      <c r="F50" s="111">
        <f t="shared" si="15"/>
        <v>4.1286956521739124E-2</v>
      </c>
      <c r="G50" s="112">
        <f t="shared" si="16"/>
        <v>3.6986956521739132E-2</v>
      </c>
      <c r="I50" s="59">
        <v>44621</v>
      </c>
      <c r="J50" s="58">
        <f>[17]SOFR!B49</f>
        <v>0.16130434782608696</v>
      </c>
      <c r="K50" s="58">
        <v>3.43</v>
      </c>
      <c r="L50" s="58">
        <v>4.29</v>
      </c>
      <c r="M50" s="58">
        <f t="shared" si="17"/>
        <v>3.2686956521739132</v>
      </c>
      <c r="N50" s="58">
        <f t="shared" si="18"/>
        <v>4.1286956521739127</v>
      </c>
      <c r="O50">
        <f t="shared" si="19"/>
        <v>3.6986956521739129</v>
      </c>
    </row>
    <row r="51" spans="1:15" x14ac:dyDescent="0.25">
      <c r="A51" s="110">
        <f t="shared" si="10"/>
        <v>44652</v>
      </c>
      <c r="B51" s="111">
        <f t="shared" si="11"/>
        <v>2.8599999999999997E-3</v>
      </c>
      <c r="C51" s="111">
        <f t="shared" si="12"/>
        <v>3.7599999999999995E-2</v>
      </c>
      <c r="D51" s="111">
        <f t="shared" si="13"/>
        <v>4.6600000000000003E-2</v>
      </c>
      <c r="E51" s="111">
        <f t="shared" si="14"/>
        <v>3.474E-2</v>
      </c>
      <c r="F51" s="111">
        <f t="shared" si="15"/>
        <v>4.3740000000000008E-2</v>
      </c>
      <c r="G51" s="112">
        <f t="shared" si="16"/>
        <v>3.9240000000000004E-2</v>
      </c>
      <c r="I51" s="59">
        <v>44652</v>
      </c>
      <c r="J51" s="58">
        <f>[17]SOFR!B50</f>
        <v>0.28599999999999998</v>
      </c>
      <c r="K51" s="58">
        <v>3.76</v>
      </c>
      <c r="L51" s="58">
        <v>4.66</v>
      </c>
      <c r="M51" s="58">
        <f t="shared" si="17"/>
        <v>3.4739999999999998</v>
      </c>
      <c r="N51" s="58">
        <f t="shared" si="18"/>
        <v>4.3740000000000006</v>
      </c>
      <c r="O51">
        <f t="shared" si="19"/>
        <v>3.9240000000000004</v>
      </c>
    </row>
    <row r="52" spans="1:15" x14ac:dyDescent="0.25">
      <c r="A52" s="110">
        <f t="shared" si="10"/>
        <v>44682</v>
      </c>
      <c r="B52" s="111">
        <f t="shared" si="11"/>
        <v>7.1619047619047591E-3</v>
      </c>
      <c r="C52" s="111">
        <f t="shared" si="12"/>
        <v>4.1299999999999996E-2</v>
      </c>
      <c r="D52" s="111">
        <f t="shared" si="13"/>
        <v>5.1200000000000002E-2</v>
      </c>
      <c r="E52" s="111">
        <f t="shared" si="14"/>
        <v>3.4138095238095238E-2</v>
      </c>
      <c r="F52" s="111">
        <f t="shared" si="15"/>
        <v>4.4038095238095244E-2</v>
      </c>
      <c r="G52" s="112">
        <f t="shared" si="16"/>
        <v>3.9088095238095241E-2</v>
      </c>
      <c r="I52" s="59">
        <v>44682</v>
      </c>
      <c r="J52" s="58">
        <f>[17]SOFR!B51</f>
        <v>0.71619047619047593</v>
      </c>
      <c r="K52" s="58">
        <v>4.13</v>
      </c>
      <c r="L52" s="58">
        <v>5.12</v>
      </c>
      <c r="M52" s="58">
        <f t="shared" si="17"/>
        <v>3.4138095238095238</v>
      </c>
      <c r="N52" s="58">
        <f t="shared" si="18"/>
        <v>4.4038095238095245</v>
      </c>
      <c r="O52">
        <f t="shared" si="19"/>
        <v>3.9088095238095244</v>
      </c>
    </row>
    <row r="53" spans="1:15" x14ac:dyDescent="0.25">
      <c r="A53" s="110">
        <f t="shared" si="10"/>
        <v>44713</v>
      </c>
      <c r="B53" s="111">
        <f t="shared" si="11"/>
        <v>1.0966666666666664E-2</v>
      </c>
      <c r="C53" s="111">
        <f t="shared" si="12"/>
        <v>4.24E-2</v>
      </c>
      <c r="D53" s="111">
        <f t="shared" si="13"/>
        <v>5.2699999999999997E-2</v>
      </c>
      <c r="E53" s="111">
        <f t="shared" si="14"/>
        <v>3.1433333333333334E-2</v>
      </c>
      <c r="F53" s="111">
        <f t="shared" si="15"/>
        <v>4.1733333333333331E-2</v>
      </c>
      <c r="G53" s="112">
        <f t="shared" si="16"/>
        <v>3.6583333333333329E-2</v>
      </c>
      <c r="I53" s="59">
        <v>44713</v>
      </c>
      <c r="J53" s="58">
        <f>[17]SOFR!B52</f>
        <v>1.0966666666666665</v>
      </c>
      <c r="K53" s="58">
        <v>4.24</v>
      </c>
      <c r="L53" s="58">
        <v>5.27</v>
      </c>
      <c r="M53" s="58">
        <f t="shared" si="17"/>
        <v>3.1433333333333335</v>
      </c>
      <c r="N53" s="58">
        <f t="shared" si="18"/>
        <v>4.1733333333333329</v>
      </c>
      <c r="O53">
        <f t="shared" si="19"/>
        <v>3.6583333333333332</v>
      </c>
    </row>
    <row r="54" spans="1:15" x14ac:dyDescent="0.25">
      <c r="A54" s="110">
        <f t="shared" si="10"/>
        <v>44743</v>
      </c>
      <c r="B54" s="111">
        <f t="shared" si="11"/>
        <v>1.6070000000000001E-2</v>
      </c>
      <c r="C54" s="111">
        <f t="shared" si="12"/>
        <v>4.0599999999999997E-2</v>
      </c>
      <c r="D54" s="111">
        <f t="shared" si="13"/>
        <v>5.21E-2</v>
      </c>
      <c r="E54" s="111">
        <f t="shared" si="14"/>
        <v>2.4529999999999993E-2</v>
      </c>
      <c r="F54" s="111">
        <f t="shared" si="15"/>
        <v>3.603E-2</v>
      </c>
      <c r="G54" s="112">
        <f t="shared" si="16"/>
        <v>3.0279999999999994E-2</v>
      </c>
      <c r="I54" s="59">
        <v>44743</v>
      </c>
      <c r="J54" s="58">
        <f>[17]SOFR!B53</f>
        <v>1.607</v>
      </c>
      <c r="K54" s="58">
        <v>4.0599999999999996</v>
      </c>
      <c r="L54" s="58">
        <v>5.21</v>
      </c>
      <c r="M54" s="58">
        <f t="shared" si="17"/>
        <v>2.4529999999999994</v>
      </c>
      <c r="N54" s="58">
        <f t="shared" si="18"/>
        <v>3.6029999999999998</v>
      </c>
      <c r="O54">
        <f t="shared" si="19"/>
        <v>3.0279999999999996</v>
      </c>
    </row>
    <row r="55" spans="1:15" x14ac:dyDescent="0.25">
      <c r="A55" s="110">
        <f t="shared" si="10"/>
        <v>44774</v>
      </c>
      <c r="B55" s="111">
        <f t="shared" si="11"/>
        <v>2.2834782608695658E-2</v>
      </c>
      <c r="C55" s="111">
        <f t="shared" si="12"/>
        <v>4.07E-2</v>
      </c>
      <c r="D55" s="111">
        <f t="shared" si="13"/>
        <v>5.1500000000000004E-2</v>
      </c>
      <c r="E55" s="111">
        <f t="shared" si="14"/>
        <v>1.7865217391304346E-2</v>
      </c>
      <c r="F55" s="111">
        <f t="shared" si="15"/>
        <v>2.8665217391304346E-2</v>
      </c>
      <c r="G55" s="112">
        <f t="shared" si="16"/>
        <v>2.3265217391304348E-2</v>
      </c>
      <c r="I55" s="59">
        <v>44774</v>
      </c>
      <c r="J55" s="58">
        <f>[17]SOFR!B54</f>
        <v>2.2834782608695656</v>
      </c>
      <c r="K55" s="58">
        <v>4.07</v>
      </c>
      <c r="L55" s="58">
        <v>5.15</v>
      </c>
      <c r="M55" s="58">
        <f t="shared" si="17"/>
        <v>1.7865217391304347</v>
      </c>
      <c r="N55" s="58">
        <f t="shared" si="18"/>
        <v>2.8665217391304347</v>
      </c>
      <c r="O55">
        <f t="shared" si="19"/>
        <v>2.3265217391304347</v>
      </c>
    </row>
    <row r="56" spans="1:15" x14ac:dyDescent="0.25">
      <c r="A56" s="110">
        <f t="shared" si="10"/>
        <v>44805</v>
      </c>
      <c r="B56" s="111">
        <f t="shared" si="11"/>
        <v>2.5114285714285711E-2</v>
      </c>
      <c r="C56" s="111">
        <f t="shared" si="12"/>
        <v>4.5899999999999996E-2</v>
      </c>
      <c r="D56" s="111">
        <f t="shared" si="13"/>
        <v>5.6900000000000006E-2</v>
      </c>
      <c r="E56" s="111">
        <f t="shared" si="14"/>
        <v>2.0785714285714286E-2</v>
      </c>
      <c r="F56" s="111">
        <f t="shared" si="15"/>
        <v>3.1785714285714292E-2</v>
      </c>
      <c r="G56" s="112">
        <f t="shared" si="16"/>
        <v>2.6285714285714291E-2</v>
      </c>
      <c r="I56" s="59">
        <v>44805</v>
      </c>
      <c r="J56" s="58">
        <f>[17]SOFR!B55</f>
        <v>2.5114285714285711</v>
      </c>
      <c r="K56" s="58">
        <v>4.59</v>
      </c>
      <c r="L56" s="58">
        <v>5.69</v>
      </c>
      <c r="M56" s="58">
        <f t="shared" si="17"/>
        <v>2.0785714285714287</v>
      </c>
      <c r="N56" s="58">
        <f t="shared" si="18"/>
        <v>3.1785714285714293</v>
      </c>
      <c r="O56">
        <f t="shared" si="19"/>
        <v>2.628571428571429</v>
      </c>
    </row>
    <row r="57" spans="1:15" x14ac:dyDescent="0.25">
      <c r="A57" s="110">
        <f t="shared" si="10"/>
        <v>44835</v>
      </c>
      <c r="B57" s="111">
        <f t="shared" si="11"/>
        <v>3.0364999999999996E-2</v>
      </c>
      <c r="C57" s="111">
        <f t="shared" si="12"/>
        <v>5.0999999999999997E-2</v>
      </c>
      <c r="D57" s="111">
        <f t="shared" si="13"/>
        <v>6.2600000000000003E-2</v>
      </c>
      <c r="E57" s="111">
        <f t="shared" si="14"/>
        <v>2.0635000000000001E-2</v>
      </c>
      <c r="F57" s="111">
        <f t="shared" si="15"/>
        <v>3.2235E-2</v>
      </c>
      <c r="G57" s="112">
        <f t="shared" si="16"/>
        <v>2.6435E-2</v>
      </c>
      <c r="I57" s="59">
        <v>44835</v>
      </c>
      <c r="J57" s="58">
        <f>[17]SOFR!B56</f>
        <v>3.0364999999999998</v>
      </c>
      <c r="K57" s="58">
        <v>5.0999999999999996</v>
      </c>
      <c r="L57" s="58">
        <v>6.26</v>
      </c>
      <c r="M57" s="58">
        <f t="shared" si="17"/>
        <v>2.0634999999999999</v>
      </c>
      <c r="N57" s="58">
        <f t="shared" si="18"/>
        <v>3.2235</v>
      </c>
      <c r="O57">
        <f t="shared" si="19"/>
        <v>2.6435</v>
      </c>
    </row>
    <row r="58" spans="1:15" x14ac:dyDescent="0.25">
      <c r="A58" s="110">
        <f t="shared" si="10"/>
        <v>44866</v>
      </c>
      <c r="B58" s="111">
        <f t="shared" si="11"/>
        <v>3.7219999999999989E-2</v>
      </c>
      <c r="C58" s="111">
        <f t="shared" si="12"/>
        <v>4.9000000000000002E-2</v>
      </c>
      <c r="D58" s="111">
        <f t="shared" si="13"/>
        <v>6.0700000000000004E-2</v>
      </c>
      <c r="E58" s="111">
        <f t="shared" si="14"/>
        <v>1.1780000000000013E-2</v>
      </c>
      <c r="F58" s="111">
        <f t="shared" si="15"/>
        <v>2.3480000000000011E-2</v>
      </c>
      <c r="G58" s="112">
        <f t="shared" si="16"/>
        <v>1.7630000000000014E-2</v>
      </c>
      <c r="I58" s="59">
        <v>44866</v>
      </c>
      <c r="J58" s="58">
        <f>[17]SOFR!B57</f>
        <v>3.7219999999999991</v>
      </c>
      <c r="K58" s="58">
        <v>4.9000000000000004</v>
      </c>
      <c r="L58" s="58">
        <v>6.07</v>
      </c>
      <c r="M58" s="58">
        <f t="shared" si="17"/>
        <v>1.1780000000000013</v>
      </c>
      <c r="N58" s="58">
        <f t="shared" si="18"/>
        <v>2.3480000000000012</v>
      </c>
      <c r="O58">
        <f t="shared" si="19"/>
        <v>1.7630000000000012</v>
      </c>
    </row>
    <row r="59" spans="1:15" x14ac:dyDescent="0.25">
      <c r="A59" s="110">
        <f t="shared" si="10"/>
        <v>44896</v>
      </c>
      <c r="B59" s="111">
        <f t="shared" si="11"/>
        <v>4.065714285714285E-2</v>
      </c>
      <c r="C59" s="111">
        <f t="shared" si="12"/>
        <v>4.4299999999999999E-2</v>
      </c>
      <c r="D59" s="111">
        <f t="shared" si="13"/>
        <v>5.5899999999999998E-2</v>
      </c>
      <c r="E59" s="111">
        <f t="shared" si="14"/>
        <v>3.6428571428571478E-3</v>
      </c>
      <c r="F59" s="111">
        <f t="shared" si="15"/>
        <v>1.5242857142857148E-2</v>
      </c>
      <c r="G59" s="112">
        <f t="shared" si="16"/>
        <v>9.4428571428571487E-3</v>
      </c>
      <c r="I59" s="59">
        <v>44896</v>
      </c>
      <c r="J59" s="58">
        <f>[17]SOFR!B58</f>
        <v>4.0657142857142849</v>
      </c>
      <c r="K59" s="58">
        <v>4.43</v>
      </c>
      <c r="L59" s="58">
        <v>5.59</v>
      </c>
      <c r="M59" s="58">
        <f t="shared" si="17"/>
        <v>0.36428571428571477</v>
      </c>
      <c r="N59" s="58">
        <f t="shared" si="18"/>
        <v>1.5242857142857149</v>
      </c>
      <c r="O59">
        <f t="shared" si="19"/>
        <v>0.94428571428571484</v>
      </c>
    </row>
    <row r="60" spans="1:15" x14ac:dyDescent="0.25">
      <c r="A60" s="110">
        <f t="shared" si="10"/>
        <v>44927</v>
      </c>
      <c r="B60" s="111">
        <f t="shared" si="11"/>
        <v>4.3044999999999993E-2</v>
      </c>
      <c r="C60" s="111">
        <f t="shared" si="12"/>
        <v>4.4000000000000004E-2</v>
      </c>
      <c r="D60" s="111">
        <f t="shared" si="13"/>
        <v>5.5E-2</v>
      </c>
      <c r="E60" s="111">
        <f t="shared" si="14"/>
        <v>9.5500000000001248E-4</v>
      </c>
      <c r="F60" s="111">
        <f t="shared" si="15"/>
        <v>1.1955000000000009E-2</v>
      </c>
      <c r="G60" s="112">
        <f t="shared" si="16"/>
        <v>6.4550000000000111E-3</v>
      </c>
      <c r="I60" s="59">
        <v>44927</v>
      </c>
      <c r="J60" s="58">
        <f>[17]SOFR!B59</f>
        <v>4.3044999999999991</v>
      </c>
      <c r="K60" s="58">
        <v>4.4000000000000004</v>
      </c>
      <c r="L60" s="58">
        <v>5.5</v>
      </c>
      <c r="M60" s="58">
        <f t="shared" si="17"/>
        <v>9.5500000000001251E-2</v>
      </c>
      <c r="N60" s="58">
        <f t="shared" si="18"/>
        <v>1.1955000000000009</v>
      </c>
      <c r="O60">
        <f t="shared" si="19"/>
        <v>0.64550000000000107</v>
      </c>
    </row>
    <row r="61" spans="1:15" x14ac:dyDescent="0.25">
      <c r="A61" s="110">
        <f t="shared" si="10"/>
        <v>44958</v>
      </c>
      <c r="B61" s="111">
        <f t="shared" si="11"/>
        <v>4.5378947368421033E-2</v>
      </c>
      <c r="C61" s="111">
        <f t="shared" si="12"/>
        <v>4.5599999999999995E-2</v>
      </c>
      <c r="D61" s="111">
        <f t="shared" si="13"/>
        <v>5.5899999999999998E-2</v>
      </c>
      <c r="E61" s="111">
        <f t="shared" si="14"/>
        <v>2.2105263157896183E-4</v>
      </c>
      <c r="F61" s="111">
        <f t="shared" si="15"/>
        <v>1.0521052631578964E-2</v>
      </c>
      <c r="G61" s="112">
        <f t="shared" si="16"/>
        <v>5.371052631578963E-3</v>
      </c>
      <c r="I61" s="59">
        <v>44958</v>
      </c>
      <c r="J61" s="58">
        <f>[17]SOFR!B60</f>
        <v>4.5378947368421034</v>
      </c>
      <c r="K61" s="58">
        <v>4.5599999999999996</v>
      </c>
      <c r="L61" s="58">
        <v>5.59</v>
      </c>
      <c r="M61" s="58">
        <f t="shared" si="17"/>
        <v>2.2105263157896182E-2</v>
      </c>
      <c r="N61" s="58">
        <f t="shared" si="18"/>
        <v>1.0521052631578964</v>
      </c>
      <c r="O61">
        <f t="shared" si="19"/>
        <v>0.53710526315789631</v>
      </c>
    </row>
    <row r="62" spans="1:15" x14ac:dyDescent="0.25">
      <c r="A62" s="110">
        <f t="shared" si="10"/>
        <v>44986</v>
      </c>
      <c r="B62" s="111">
        <f t="shared" si="11"/>
        <v>4.6356521739130428E-2</v>
      </c>
      <c r="C62" s="111">
        <f t="shared" si="12"/>
        <v>4.5999999999999999E-2</v>
      </c>
      <c r="D62" s="111">
        <f t="shared" si="13"/>
        <v>5.7099999999999998E-2</v>
      </c>
      <c r="E62" s="111">
        <f t="shared" si="14"/>
        <v>-3.5652173913042873E-4</v>
      </c>
      <c r="F62" s="111">
        <f t="shared" si="15"/>
        <v>1.0743478260869575E-2</v>
      </c>
      <c r="G62" s="112">
        <f t="shared" si="16"/>
        <v>5.193478260869573E-3</v>
      </c>
      <c r="I62" s="59">
        <v>44986</v>
      </c>
      <c r="J62" s="58">
        <f>[17]SOFR!B61</f>
        <v>4.6356521739130425</v>
      </c>
      <c r="K62" s="58">
        <v>4.5999999999999996</v>
      </c>
      <c r="L62" s="58">
        <v>5.71</v>
      </c>
      <c r="M62" s="58">
        <f t="shared" si="17"/>
        <v>-3.5652173913042873E-2</v>
      </c>
      <c r="N62" s="58">
        <f t="shared" si="18"/>
        <v>1.0743478260869574</v>
      </c>
      <c r="O62">
        <f t="shared" si="19"/>
        <v>0.51934782608695729</v>
      </c>
    </row>
    <row r="63" spans="1:15" x14ac:dyDescent="0.25">
      <c r="A63" s="110">
        <f t="shared" si="10"/>
        <v>45017</v>
      </c>
      <c r="B63" s="111">
        <f t="shared" si="11"/>
        <v>4.8063157894736835E-2</v>
      </c>
      <c r="C63" s="111">
        <f t="shared" si="12"/>
        <v>4.4699999999999997E-2</v>
      </c>
      <c r="D63" s="111">
        <f t="shared" si="13"/>
        <v>5.5300000000000002E-2</v>
      </c>
      <c r="E63" s="111">
        <f t="shared" si="14"/>
        <v>-3.363157894736837E-3</v>
      </c>
      <c r="F63" s="111">
        <f t="shared" si="15"/>
        <v>7.2368421052631682E-3</v>
      </c>
      <c r="G63" s="112">
        <f t="shared" si="16"/>
        <v>1.9368421052631656E-3</v>
      </c>
      <c r="I63" s="59">
        <v>45017</v>
      </c>
      <c r="J63" s="58">
        <f>[17]SOFR!B62</f>
        <v>4.8063157894736834</v>
      </c>
      <c r="K63" s="58">
        <v>4.47</v>
      </c>
      <c r="L63" s="58">
        <v>5.53</v>
      </c>
      <c r="M63" s="58">
        <f t="shared" si="17"/>
        <v>-0.33631578947368368</v>
      </c>
      <c r="N63" s="58">
        <f t="shared" si="18"/>
        <v>0.72368421052631682</v>
      </c>
      <c r="O63">
        <f t="shared" si="19"/>
        <v>0.19368421052631657</v>
      </c>
    </row>
    <row r="64" spans="1:15" x14ac:dyDescent="0.25">
      <c r="A64" s="110">
        <f t="shared" si="10"/>
        <v>45047</v>
      </c>
      <c r="B64" s="111">
        <f t="shared" si="11"/>
        <v>5.0227272727272725E-2</v>
      </c>
      <c r="C64" s="111">
        <f t="shared" si="12"/>
        <v>4.6699999999999998E-2</v>
      </c>
      <c r="D64" s="111">
        <f t="shared" si="13"/>
        <v>5.7699999999999994E-2</v>
      </c>
      <c r="E64" s="111">
        <f t="shared" si="14"/>
        <v>-3.5272727272727257E-3</v>
      </c>
      <c r="F64" s="111">
        <f t="shared" si="15"/>
        <v>7.4727272727272706E-3</v>
      </c>
      <c r="G64" s="112">
        <f t="shared" si="16"/>
        <v>1.9727272727272727E-3</v>
      </c>
      <c r="I64" s="59">
        <v>45047</v>
      </c>
      <c r="J64" s="58">
        <f>[17]SOFR!B63</f>
        <v>5.0227272727272725</v>
      </c>
      <c r="K64" s="58">
        <v>4.67</v>
      </c>
      <c r="L64" s="58">
        <v>5.77</v>
      </c>
      <c r="M64" s="58">
        <f t="shared" si="17"/>
        <v>-0.35272727272727256</v>
      </c>
      <c r="N64" s="58">
        <f t="shared" si="18"/>
        <v>0.74727272727272709</v>
      </c>
      <c r="O64">
        <f t="shared" si="19"/>
        <v>0.19727272727272727</v>
      </c>
    </row>
    <row r="65" spans="1:16" x14ac:dyDescent="0.25">
      <c r="A65" s="110">
        <f t="shared" si="10"/>
        <v>45078</v>
      </c>
      <c r="B65" s="111">
        <f t="shared" si="11"/>
        <v>5.0561904761904752E-2</v>
      </c>
      <c r="C65" s="111">
        <f t="shared" si="12"/>
        <v>4.6500000000000007E-2</v>
      </c>
      <c r="D65" s="111">
        <f t="shared" si="13"/>
        <v>5.7500000000000002E-2</v>
      </c>
      <c r="E65" s="111">
        <f t="shared" si="14"/>
        <v>-4.061904761904751E-3</v>
      </c>
      <c r="F65" s="111">
        <f t="shared" si="15"/>
        <v>6.9380952380952458E-3</v>
      </c>
      <c r="G65" s="112">
        <f t="shared" si="16"/>
        <v>1.4380952380952472E-3</v>
      </c>
      <c r="I65" s="59">
        <v>45078</v>
      </c>
      <c r="J65" s="58">
        <f>[17]SOFR!B64</f>
        <v>5.0561904761904755</v>
      </c>
      <c r="K65" s="58">
        <v>4.6500000000000004</v>
      </c>
      <c r="L65" s="58">
        <v>5.75</v>
      </c>
      <c r="M65" s="58">
        <f t="shared" si="17"/>
        <v>-0.4061904761904751</v>
      </c>
      <c r="N65" s="58">
        <f t="shared" si="18"/>
        <v>0.69380952380952454</v>
      </c>
      <c r="O65">
        <f t="shared" si="19"/>
        <v>0.14380952380952472</v>
      </c>
    </row>
    <row r="66" spans="1:16" x14ac:dyDescent="0.25">
      <c r="A66" s="110">
        <f t="shared" si="10"/>
        <v>45108</v>
      </c>
      <c r="B66" s="111">
        <f t="shared" si="11"/>
        <v>5.0944999999999997E-2</v>
      </c>
      <c r="C66" s="111">
        <f t="shared" si="12"/>
        <v>4.6600000000000003E-2</v>
      </c>
      <c r="D66" s="111">
        <f t="shared" si="13"/>
        <v>5.74E-2</v>
      </c>
      <c r="E66" s="111">
        <f t="shared" si="14"/>
        <v>-4.344999999999999E-3</v>
      </c>
      <c r="F66" s="111">
        <f t="shared" si="15"/>
        <v>6.4550000000000015E-3</v>
      </c>
      <c r="G66" s="112">
        <f t="shared" si="16"/>
        <v>1.0550000000000015E-3</v>
      </c>
      <c r="I66" s="59">
        <v>45108</v>
      </c>
      <c r="J66" s="58">
        <f>[17]SOFR!B65</f>
        <v>5.0945</v>
      </c>
      <c r="K66" s="58">
        <v>4.66</v>
      </c>
      <c r="L66" s="58">
        <v>5.74</v>
      </c>
      <c r="M66" s="58">
        <f t="shared" si="17"/>
        <v>-0.43449999999999989</v>
      </c>
      <c r="N66" s="58">
        <f t="shared" si="18"/>
        <v>0.64550000000000018</v>
      </c>
      <c r="O66">
        <f t="shared" si="19"/>
        <v>0.10550000000000015</v>
      </c>
    </row>
    <row r="67" spans="1:16" x14ac:dyDescent="0.25">
      <c r="A67" s="110">
        <f t="shared" ref="A67:A101" si="20">I67</f>
        <v>45139</v>
      </c>
      <c r="B67" s="111">
        <f t="shared" ref="B67:B101" si="21">J67/100</f>
        <v>5.30086956521739E-2</v>
      </c>
      <c r="C67" s="111">
        <f t="shared" ref="C67:C101" si="22">K67/100</f>
        <v>4.9500000000000002E-2</v>
      </c>
      <c r="D67" s="111">
        <f t="shared" ref="D67:D101" si="23">L67/100</f>
        <v>6.0199999999999997E-2</v>
      </c>
      <c r="E67" s="111">
        <f t="shared" ref="E67:E101" si="24">M67/100</f>
        <v>-3.5086956521738965E-3</v>
      </c>
      <c r="F67" s="111">
        <f t="shared" ref="F67:F101" si="25">N67/100</f>
        <v>7.1913043478260977E-3</v>
      </c>
      <c r="G67" s="112">
        <f t="shared" ref="G67:G101" si="26">O67/100</f>
        <v>1.8413043478261004E-3</v>
      </c>
      <c r="I67" s="59">
        <v>45139</v>
      </c>
      <c r="J67" s="58">
        <f>[17]SOFR!B66</f>
        <v>5.3008695652173898</v>
      </c>
      <c r="K67" s="58">
        <v>4.95</v>
      </c>
      <c r="L67" s="58">
        <v>6.02</v>
      </c>
      <c r="M67" s="58">
        <f t="shared" ref="M67:M101" si="27">K67-J67</f>
        <v>-0.35086956521738966</v>
      </c>
      <c r="N67" s="58">
        <f t="shared" ref="N67:N101" si="28">L67-J67</f>
        <v>0.71913043478260974</v>
      </c>
      <c r="O67">
        <f t="shared" ref="O67:O98" si="29">(M67+N67)/2</f>
        <v>0.18413043478261004</v>
      </c>
    </row>
    <row r="68" spans="1:16" x14ac:dyDescent="0.25">
      <c r="A68" s="110">
        <f t="shared" si="20"/>
        <v>45170</v>
      </c>
      <c r="B68" s="111">
        <f t="shared" si="21"/>
        <v>5.3060000000000003E-2</v>
      </c>
      <c r="C68" s="111">
        <f t="shared" si="22"/>
        <v>5.1299999999999998E-2</v>
      </c>
      <c r="D68" s="111">
        <f t="shared" si="23"/>
        <v>6.1600000000000002E-2</v>
      </c>
      <c r="E68" s="111">
        <f t="shared" si="24"/>
        <v>-1.7600000000000016E-3</v>
      </c>
      <c r="F68" s="111">
        <f t="shared" si="25"/>
        <v>8.5400000000000007E-3</v>
      </c>
      <c r="G68" s="112">
        <f t="shared" si="26"/>
        <v>3.3899999999999998E-3</v>
      </c>
      <c r="I68" s="59">
        <v>45170</v>
      </c>
      <c r="J68" s="58">
        <f>[17]SOFR!B67</f>
        <v>5.306</v>
      </c>
      <c r="K68" s="58">
        <v>5.13</v>
      </c>
      <c r="L68" s="58">
        <v>6.16</v>
      </c>
      <c r="M68" s="58">
        <f t="shared" si="27"/>
        <v>-0.17600000000000016</v>
      </c>
      <c r="N68" s="58">
        <f t="shared" si="28"/>
        <v>0.85400000000000009</v>
      </c>
      <c r="O68">
        <f t="shared" si="29"/>
        <v>0.33899999999999997</v>
      </c>
    </row>
    <row r="69" spans="1:16" x14ac:dyDescent="0.25">
      <c r="A69" s="110">
        <f t="shared" si="20"/>
        <v>45200</v>
      </c>
      <c r="B69" s="111">
        <f t="shared" si="21"/>
        <v>5.3114285714285711E-2</v>
      </c>
      <c r="C69" s="111">
        <f t="shared" si="22"/>
        <v>5.6100000000000004E-2</v>
      </c>
      <c r="D69" s="111">
        <f t="shared" si="23"/>
        <v>6.6299999999999998E-2</v>
      </c>
      <c r="E69" s="111">
        <f t="shared" si="24"/>
        <v>2.9857142857142895E-3</v>
      </c>
      <c r="F69" s="111">
        <f t="shared" si="25"/>
        <v>1.3185714285714285E-2</v>
      </c>
      <c r="G69" s="112">
        <f t="shared" si="26"/>
        <v>8.0857142857142864E-3</v>
      </c>
      <c r="I69" s="59">
        <v>45200</v>
      </c>
      <c r="J69" s="58">
        <f>[17]SOFR!B68</f>
        <v>5.3114285714285714</v>
      </c>
      <c r="K69" s="58">
        <v>5.61</v>
      </c>
      <c r="L69" s="58">
        <v>6.63</v>
      </c>
      <c r="M69" s="58">
        <f t="shared" si="27"/>
        <v>0.29857142857142893</v>
      </c>
      <c r="N69" s="58">
        <f t="shared" si="28"/>
        <v>1.3185714285714285</v>
      </c>
      <c r="O69">
        <f t="shared" si="29"/>
        <v>0.80857142857142872</v>
      </c>
    </row>
    <row r="70" spans="1:16" x14ac:dyDescent="0.25">
      <c r="A70" s="110">
        <f t="shared" si="20"/>
        <v>45231</v>
      </c>
      <c r="B70" s="111">
        <f t="shared" si="21"/>
        <v>5.3190476190476191E-2</v>
      </c>
      <c r="C70" s="111">
        <f t="shared" si="22"/>
        <v>5.28E-2</v>
      </c>
      <c r="D70" s="111">
        <f t="shared" si="23"/>
        <v>6.2899999999999998E-2</v>
      </c>
      <c r="E70" s="111">
        <f t="shared" si="24"/>
        <v>-3.9047619047618556E-4</v>
      </c>
      <c r="F70" s="111">
        <f t="shared" si="25"/>
        <v>9.709523809523812E-3</v>
      </c>
      <c r="G70" s="112">
        <f t="shared" si="26"/>
        <v>4.6595238095238131E-3</v>
      </c>
      <c r="I70" s="59">
        <v>45231</v>
      </c>
      <c r="J70" s="58">
        <f>[17]SOFR!B69</f>
        <v>5.3190476190476188</v>
      </c>
      <c r="K70" s="58">
        <v>5.28</v>
      </c>
      <c r="L70" s="58">
        <v>6.29</v>
      </c>
      <c r="M70" s="58">
        <f t="shared" si="27"/>
        <v>-3.9047619047618554E-2</v>
      </c>
      <c r="N70" s="58">
        <f t="shared" si="28"/>
        <v>0.97095238095238123</v>
      </c>
      <c r="O70">
        <f t="shared" si="29"/>
        <v>0.46595238095238134</v>
      </c>
    </row>
    <row r="71" spans="1:16" x14ac:dyDescent="0.25">
      <c r="A71" s="110">
        <f t="shared" si="20"/>
        <v>45261</v>
      </c>
      <c r="B71" s="111">
        <f t="shared" si="21"/>
        <v>5.3355E-2</v>
      </c>
      <c r="C71" s="111">
        <f t="shared" si="22"/>
        <v>4.7400000000000005E-2</v>
      </c>
      <c r="D71" s="111">
        <f t="shared" si="23"/>
        <v>5.6399999999999999E-2</v>
      </c>
      <c r="E71" s="111">
        <f t="shared" si="24"/>
        <v>-5.954999999999995E-3</v>
      </c>
      <c r="F71" s="111">
        <f t="shared" si="25"/>
        <v>3.045E-3</v>
      </c>
      <c r="G71" s="112">
        <f t="shared" si="26"/>
        <v>-1.4549999999999973E-3</v>
      </c>
      <c r="I71" s="59">
        <v>45261</v>
      </c>
      <c r="J71" s="58">
        <f>[17]SOFR!B70</f>
        <v>5.3354999999999997</v>
      </c>
      <c r="K71" s="58">
        <v>4.74</v>
      </c>
      <c r="L71" s="58">
        <v>5.64</v>
      </c>
      <c r="M71" s="58">
        <f t="shared" si="27"/>
        <v>-0.59549999999999947</v>
      </c>
      <c r="N71" s="58">
        <f t="shared" si="28"/>
        <v>0.30449999999999999</v>
      </c>
      <c r="O71">
        <f t="shared" si="29"/>
        <v>-0.14549999999999974</v>
      </c>
    </row>
    <row r="72" spans="1:16" x14ac:dyDescent="0.25">
      <c r="A72" s="110">
        <f t="shared" si="20"/>
        <v>45292</v>
      </c>
      <c r="B72" s="111">
        <f t="shared" si="21"/>
        <v>5.3209523809523818E-2</v>
      </c>
      <c r="C72" s="111">
        <f t="shared" si="22"/>
        <v>4.87E-2</v>
      </c>
      <c r="D72" s="111">
        <f t="shared" si="23"/>
        <v>5.6799999999999996E-2</v>
      </c>
      <c r="E72" s="111">
        <f t="shared" si="24"/>
        <v>-4.5095238095238166E-3</v>
      </c>
      <c r="F72" s="111">
        <f t="shared" si="25"/>
        <v>3.5904761904761795E-3</v>
      </c>
      <c r="G72" s="112">
        <f t="shared" si="26"/>
        <v>-4.5952380952381857E-4</v>
      </c>
      <c r="I72" s="59">
        <v>45292</v>
      </c>
      <c r="J72" s="58">
        <f>[17]SOFR!B71</f>
        <v>5.3209523809523818</v>
      </c>
      <c r="K72" s="58">
        <v>4.87</v>
      </c>
      <c r="L72" s="58">
        <v>5.68</v>
      </c>
      <c r="M72" s="58">
        <f t="shared" si="27"/>
        <v>-0.45095238095238166</v>
      </c>
      <c r="N72" s="58">
        <f t="shared" si="28"/>
        <v>0.35904761904761795</v>
      </c>
      <c r="O72">
        <f t="shared" si="29"/>
        <v>-4.5952380952381855E-2</v>
      </c>
    </row>
    <row r="73" spans="1:16" x14ac:dyDescent="0.25">
      <c r="A73" s="110">
        <f t="shared" si="20"/>
        <v>45323</v>
      </c>
      <c r="B73" s="111">
        <f t="shared" si="21"/>
        <v>5.3089999999999998E-2</v>
      </c>
      <c r="C73" s="111">
        <f t="shared" si="22"/>
        <v>5.0300000000000004E-2</v>
      </c>
      <c r="D73" s="111">
        <f t="shared" si="23"/>
        <v>5.7699999999999994E-2</v>
      </c>
      <c r="E73" s="111">
        <f t="shared" si="24"/>
        <v>-2.7899999999999991E-3</v>
      </c>
      <c r="F73" s="111">
        <f t="shared" si="25"/>
        <v>4.6099999999999943E-3</v>
      </c>
      <c r="G73" s="112">
        <f t="shared" si="26"/>
        <v>9.0999999999999751E-4</v>
      </c>
      <c r="I73" s="59">
        <v>45323</v>
      </c>
      <c r="J73" s="58">
        <f>[17]SOFR!B72</f>
        <v>5.3090000000000002</v>
      </c>
      <c r="K73" s="58">
        <v>5.03</v>
      </c>
      <c r="L73" s="58">
        <v>5.77</v>
      </c>
      <c r="M73" s="58">
        <f t="shared" si="27"/>
        <v>-0.27899999999999991</v>
      </c>
      <c r="N73" s="58">
        <f t="shared" si="28"/>
        <v>0.46099999999999941</v>
      </c>
      <c r="O73">
        <f t="shared" si="29"/>
        <v>9.0999999999999748E-2</v>
      </c>
    </row>
    <row r="74" spans="1:16" x14ac:dyDescent="0.25">
      <c r="A74" s="110">
        <f t="shared" si="20"/>
        <v>45352</v>
      </c>
      <c r="B74" s="111">
        <f t="shared" si="21"/>
        <v>5.3130000000000004E-2</v>
      </c>
      <c r="C74" s="111">
        <f t="shared" si="22"/>
        <v>5.0099999999999999E-2</v>
      </c>
      <c r="D74" s="111">
        <f t="shared" si="23"/>
        <v>5.7500000000000002E-2</v>
      </c>
      <c r="E74" s="111">
        <f t="shared" si="24"/>
        <v>-3.0300000000000084E-3</v>
      </c>
      <c r="F74" s="111">
        <f t="shared" si="25"/>
        <v>4.3699999999999937E-3</v>
      </c>
      <c r="G74" s="112">
        <f t="shared" si="26"/>
        <v>6.6999999999999287E-4</v>
      </c>
      <c r="I74" s="59">
        <v>45352</v>
      </c>
      <c r="J74" s="58">
        <f>[17]SOFR!B73</f>
        <v>5.3130000000000006</v>
      </c>
      <c r="K74" s="58">
        <v>5.01</v>
      </c>
      <c r="L74" s="58">
        <v>5.75</v>
      </c>
      <c r="M74" s="58">
        <f t="shared" si="27"/>
        <v>-0.30300000000000082</v>
      </c>
      <c r="N74" s="58">
        <f t="shared" si="28"/>
        <v>0.43699999999999939</v>
      </c>
      <c r="O74">
        <f t="shared" si="29"/>
        <v>6.6999999999999282E-2</v>
      </c>
    </row>
    <row r="75" spans="1:16" x14ac:dyDescent="0.25">
      <c r="A75" s="110">
        <f t="shared" si="20"/>
        <v>45383</v>
      </c>
      <c r="B75" s="111">
        <f t="shared" si="21"/>
        <v>5.3168181818181816E-2</v>
      </c>
      <c r="C75" s="111">
        <f t="shared" si="22"/>
        <v>5.28E-2</v>
      </c>
      <c r="D75" s="111">
        <f t="shared" si="23"/>
        <v>0.06</v>
      </c>
      <c r="E75" s="111">
        <f t="shared" si="24"/>
        <v>-3.6818181818181194E-4</v>
      </c>
      <c r="F75" s="111">
        <f t="shared" si="25"/>
        <v>6.8318181818181854E-3</v>
      </c>
      <c r="G75" s="112">
        <f t="shared" si="26"/>
        <v>3.2318181818181868E-3</v>
      </c>
      <c r="I75" s="59">
        <v>45383</v>
      </c>
      <c r="J75" s="58">
        <f>[17]SOFR!B74</f>
        <v>5.3168181818181814</v>
      </c>
      <c r="K75" s="58">
        <v>5.28</v>
      </c>
      <c r="L75" s="58">
        <v>6</v>
      </c>
      <c r="M75" s="58">
        <f t="shared" si="27"/>
        <v>-3.6818181818181195E-2</v>
      </c>
      <c r="N75" s="58">
        <f t="shared" si="28"/>
        <v>0.68318181818181856</v>
      </c>
      <c r="O75">
        <f t="shared" si="29"/>
        <v>0.32318181818181868</v>
      </c>
    </row>
    <row r="76" spans="1:16" x14ac:dyDescent="0.25">
      <c r="A76" s="110">
        <f t="shared" si="20"/>
        <v>45413</v>
      </c>
      <c r="B76" s="111">
        <f t="shared" si="21"/>
        <v>5.3145454545454551E-2</v>
      </c>
      <c r="C76" s="111">
        <f t="shared" si="22"/>
        <v>5.2499999999999998E-2</v>
      </c>
      <c r="D76" s="111">
        <f t="shared" si="23"/>
        <v>5.9500000000000004E-2</v>
      </c>
      <c r="E76" s="111">
        <f t="shared" si="24"/>
        <v>-6.4545454545455354E-4</v>
      </c>
      <c r="F76" s="111">
        <f t="shared" si="25"/>
        <v>6.3545454545454487E-3</v>
      </c>
      <c r="G76" s="112">
        <f t="shared" si="26"/>
        <v>2.8545454545454473E-3</v>
      </c>
      <c r="I76" s="59">
        <v>45413</v>
      </c>
      <c r="J76" s="58">
        <f>[17]SOFR!B75</f>
        <v>5.3145454545454553</v>
      </c>
      <c r="K76" s="58">
        <v>5.25</v>
      </c>
      <c r="L76" s="58">
        <v>5.95</v>
      </c>
      <c r="M76" s="58">
        <f t="shared" si="27"/>
        <v>-6.454545454545535E-2</v>
      </c>
      <c r="N76" s="58">
        <f t="shared" si="28"/>
        <v>0.63545454545454483</v>
      </c>
      <c r="O76">
        <f t="shared" si="29"/>
        <v>0.28545454545454474</v>
      </c>
    </row>
    <row r="77" spans="1:16" x14ac:dyDescent="0.25">
      <c r="A77" s="110">
        <f t="shared" si="20"/>
        <v>45444</v>
      </c>
      <c r="B77" s="111">
        <f t="shared" si="21"/>
        <v>5.3252631578947371E-2</v>
      </c>
      <c r="C77" s="111">
        <f t="shared" si="22"/>
        <v>5.1299999999999998E-2</v>
      </c>
      <c r="D77" s="111">
        <f t="shared" si="23"/>
        <v>5.8200000000000002E-2</v>
      </c>
      <c r="E77" s="111">
        <f t="shared" si="24"/>
        <v>-1.9526315789473703E-3</v>
      </c>
      <c r="F77" s="111">
        <f t="shared" si="25"/>
        <v>4.9473684210526335E-3</v>
      </c>
      <c r="G77" s="112">
        <f t="shared" si="26"/>
        <v>1.4973684210526318E-3</v>
      </c>
      <c r="I77" s="59">
        <v>45444</v>
      </c>
      <c r="J77" s="58">
        <f>[17]SOFR!B76</f>
        <v>5.3252631578947369</v>
      </c>
      <c r="K77" s="58">
        <v>5.13</v>
      </c>
      <c r="L77" s="58">
        <v>5.82</v>
      </c>
      <c r="M77" s="58">
        <f t="shared" si="27"/>
        <v>-0.19526315789473703</v>
      </c>
      <c r="N77" s="58">
        <f t="shared" si="28"/>
        <v>0.49473684210526336</v>
      </c>
      <c r="O77">
        <f t="shared" si="29"/>
        <v>0.14973684210526317</v>
      </c>
    </row>
    <row r="78" spans="1:16" x14ac:dyDescent="0.25">
      <c r="A78" s="110">
        <f t="shared" si="20"/>
        <v>45474</v>
      </c>
      <c r="B78" s="111">
        <f t="shared" si="21"/>
        <v>5.3431818181818184E-2</v>
      </c>
      <c r="C78" s="111">
        <f t="shared" si="22"/>
        <v>5.1200000000000002E-2</v>
      </c>
      <c r="D78" s="111">
        <f t="shared" si="23"/>
        <v>5.8400000000000001E-2</v>
      </c>
      <c r="E78" s="111">
        <f t="shared" si="24"/>
        <v>-2.2318181818181859E-3</v>
      </c>
      <c r="F78" s="111">
        <f t="shared" si="25"/>
        <v>4.9681818181818117E-3</v>
      </c>
      <c r="G78" s="112">
        <f t="shared" si="26"/>
        <v>1.3681818181818129E-3</v>
      </c>
      <c r="I78" s="59">
        <v>45474</v>
      </c>
      <c r="J78" s="58">
        <f>[17]SOFR!B77</f>
        <v>5.3431818181818187</v>
      </c>
      <c r="K78" s="58">
        <v>5.12</v>
      </c>
      <c r="L78" s="58">
        <v>5.84</v>
      </c>
      <c r="M78" s="58">
        <f t="shared" si="27"/>
        <v>-0.22318181818181859</v>
      </c>
      <c r="N78" s="58">
        <f t="shared" si="28"/>
        <v>0.49681818181818116</v>
      </c>
      <c r="O78">
        <f t="shared" si="29"/>
        <v>0.13681818181818128</v>
      </c>
      <c r="P78" s="47"/>
    </row>
    <row r="79" spans="1:16" x14ac:dyDescent="0.25">
      <c r="A79" s="110">
        <f t="shared" si="20"/>
        <v>45505</v>
      </c>
      <c r="B79" s="111">
        <f t="shared" si="21"/>
        <v>5.3327272727272723E-2</v>
      </c>
      <c r="C79" s="111">
        <f t="shared" si="22"/>
        <v>4.87E-2</v>
      </c>
      <c r="D79" s="111">
        <f t="shared" si="23"/>
        <v>5.5999999999999994E-2</v>
      </c>
      <c r="E79" s="111">
        <f t="shared" si="24"/>
        <v>-4.6272727272727195E-3</v>
      </c>
      <c r="F79" s="111">
        <f t="shared" si="25"/>
        <v>2.6727272727272754E-3</v>
      </c>
      <c r="G79" s="112">
        <f t="shared" si="26"/>
        <v>-9.7727272727272225E-4</v>
      </c>
      <c r="I79" s="59">
        <v>45505</v>
      </c>
      <c r="J79" s="58">
        <f>[17]SOFR!B78</f>
        <v>5.3327272727272721</v>
      </c>
      <c r="K79" s="58">
        <v>4.87</v>
      </c>
      <c r="L79" s="58">
        <v>5.6</v>
      </c>
      <c r="M79" s="58">
        <f t="shared" si="27"/>
        <v>-0.46272727272727199</v>
      </c>
      <c r="N79" s="58">
        <f t="shared" si="28"/>
        <v>0.26727272727272755</v>
      </c>
      <c r="O79">
        <f t="shared" si="29"/>
        <v>-9.7727272727272219E-2</v>
      </c>
      <c r="P79" s="47"/>
    </row>
    <row r="80" spans="1:16" x14ac:dyDescent="0.25">
      <c r="A80" s="110">
        <f t="shared" si="20"/>
        <v>45536</v>
      </c>
      <c r="B80" s="111">
        <f t="shared" si="21"/>
        <v>5.1455000000000001E-2</v>
      </c>
      <c r="C80" s="111">
        <f t="shared" si="22"/>
        <v>4.6799999999999994E-2</v>
      </c>
      <c r="D80" s="111">
        <f t="shared" si="23"/>
        <v>5.4199999999999998E-2</v>
      </c>
      <c r="E80" s="111">
        <f t="shared" si="24"/>
        <v>-4.6550000000000046E-3</v>
      </c>
      <c r="F80" s="111">
        <f t="shared" si="25"/>
        <v>2.7449999999999974E-3</v>
      </c>
      <c r="G80" s="112">
        <f t="shared" si="26"/>
        <v>-9.5500000000000359E-4</v>
      </c>
      <c r="I80" s="59">
        <v>45536</v>
      </c>
      <c r="J80" s="58">
        <f>[17]SOFR!B79</f>
        <v>5.1455000000000002</v>
      </c>
      <c r="K80" s="58">
        <v>4.68</v>
      </c>
      <c r="L80" s="58">
        <v>5.42</v>
      </c>
      <c r="M80" s="58">
        <f t="shared" si="27"/>
        <v>-0.46550000000000047</v>
      </c>
      <c r="N80" s="58">
        <f t="shared" si="28"/>
        <v>0.27449999999999974</v>
      </c>
      <c r="O80">
        <f t="shared" si="29"/>
        <v>-9.5500000000000362E-2</v>
      </c>
      <c r="P80" s="47"/>
    </row>
    <row r="81" spans="1:16" x14ac:dyDescent="0.25">
      <c r="A81" s="110">
        <f t="shared" si="20"/>
        <v>45566</v>
      </c>
      <c r="B81" s="111">
        <f t="shared" si="21"/>
        <v>4.8490909090909078E-2</v>
      </c>
      <c r="C81" s="111">
        <f t="shared" si="22"/>
        <v>4.9500000000000002E-2</v>
      </c>
      <c r="D81" s="111">
        <f t="shared" si="23"/>
        <v>5.6299999999999996E-2</v>
      </c>
      <c r="E81" s="111">
        <f t="shared" si="24"/>
        <v>1.0090909090909239E-3</v>
      </c>
      <c r="F81" s="111">
        <f t="shared" si="25"/>
        <v>7.8090909090909209E-3</v>
      </c>
      <c r="G81" s="112">
        <f t="shared" si="26"/>
        <v>4.4090909090909224E-3</v>
      </c>
      <c r="I81" s="59">
        <v>45566</v>
      </c>
      <c r="J81" s="58">
        <f>[17]SOFR!B80</f>
        <v>4.8490909090909078</v>
      </c>
      <c r="K81" s="58">
        <v>4.95</v>
      </c>
      <c r="L81" s="58">
        <v>5.63</v>
      </c>
      <c r="M81" s="58">
        <f t="shared" si="27"/>
        <v>0.10090909090909239</v>
      </c>
      <c r="N81" s="58">
        <f t="shared" si="28"/>
        <v>0.78090909090909211</v>
      </c>
      <c r="O81">
        <f t="shared" si="29"/>
        <v>0.44090909090909225</v>
      </c>
      <c r="P81" s="47"/>
    </row>
    <row r="82" spans="1:16" x14ac:dyDescent="0.25">
      <c r="A82" s="110">
        <f t="shared" si="20"/>
        <v>45597</v>
      </c>
      <c r="B82" s="111">
        <f t="shared" si="21"/>
        <v>4.6436842105263151E-2</v>
      </c>
      <c r="C82" s="111">
        <f t="shared" si="22"/>
        <v>5.1399999999999994E-2</v>
      </c>
      <c r="D82" s="111">
        <f t="shared" si="23"/>
        <v>5.7800000000000004E-2</v>
      </c>
      <c r="E82" s="111">
        <f t="shared" si="24"/>
        <v>4.9631578947368473E-3</v>
      </c>
      <c r="F82" s="111">
        <f t="shared" si="25"/>
        <v>1.1363157894736853E-2</v>
      </c>
      <c r="G82" s="112">
        <f t="shared" si="26"/>
        <v>8.1631578947368496E-3</v>
      </c>
      <c r="I82" s="59">
        <v>45597</v>
      </c>
      <c r="J82" s="58">
        <f>[17]SOFR!B81</f>
        <v>4.643684210526315</v>
      </c>
      <c r="K82" s="58">
        <v>5.14</v>
      </c>
      <c r="L82" s="58">
        <v>5.78</v>
      </c>
      <c r="M82" s="58">
        <f t="shared" si="27"/>
        <v>0.49631578947368471</v>
      </c>
      <c r="N82" s="58">
        <f t="shared" si="28"/>
        <v>1.1363157894736853</v>
      </c>
      <c r="O82">
        <f t="shared" si="29"/>
        <v>0.81631578947368499</v>
      </c>
      <c r="P82" s="47"/>
    </row>
    <row r="83" spans="1:16" x14ac:dyDescent="0.25">
      <c r="A83" s="110">
        <f t="shared" si="20"/>
        <v>45627</v>
      </c>
      <c r="B83" s="111">
        <f t="shared" si="21"/>
        <v>4.5319047619047613E-2</v>
      </c>
      <c r="C83" s="111">
        <f t="shared" si="22"/>
        <v>5.2000000000000005E-2</v>
      </c>
      <c r="D83" s="111">
        <f t="shared" si="23"/>
        <v>5.7999999999999996E-2</v>
      </c>
      <c r="E83" s="111">
        <f t="shared" si="24"/>
        <v>6.6809523809523872E-3</v>
      </c>
      <c r="F83" s="111">
        <f t="shared" si="25"/>
        <v>1.2680952380952383E-2</v>
      </c>
      <c r="G83" s="112">
        <f t="shared" si="26"/>
        <v>9.6809523809523856E-3</v>
      </c>
      <c r="I83" s="59">
        <v>45627</v>
      </c>
      <c r="J83" s="58">
        <f>[17]SOFR!B82</f>
        <v>4.5319047619047614</v>
      </c>
      <c r="K83" s="58">
        <v>5.2</v>
      </c>
      <c r="L83" s="58">
        <v>5.8</v>
      </c>
      <c r="M83" s="58">
        <f t="shared" si="27"/>
        <v>0.66809523809523874</v>
      </c>
      <c r="N83" s="58">
        <f t="shared" si="28"/>
        <v>1.2680952380952384</v>
      </c>
      <c r="O83">
        <f t="shared" si="29"/>
        <v>0.96809523809523856</v>
      </c>
      <c r="P83" s="47"/>
    </row>
    <row r="84" spans="1:16" x14ac:dyDescent="0.25">
      <c r="A84" s="110">
        <f t="shared" si="20"/>
        <v>45658</v>
      </c>
      <c r="B84" s="111">
        <f t="shared" si="21"/>
        <v>4.3157142857142852E-2</v>
      </c>
      <c r="C84" s="111">
        <f t="shared" si="22"/>
        <v>5.4600000000000003E-2</v>
      </c>
      <c r="D84" s="111">
        <f t="shared" si="23"/>
        <v>6.08E-2</v>
      </c>
      <c r="E84" s="111">
        <f t="shared" si="24"/>
        <v>1.144285714285715E-2</v>
      </c>
      <c r="F84" s="111">
        <f t="shared" si="25"/>
        <v>1.7642857142857151E-2</v>
      </c>
      <c r="G84" s="112">
        <f t="shared" si="26"/>
        <v>1.4542857142857151E-2</v>
      </c>
      <c r="I84" s="59">
        <v>45658</v>
      </c>
      <c r="J84" s="58">
        <f>[17]SOFR!B83</f>
        <v>4.3157142857142849</v>
      </c>
      <c r="K84" s="58">
        <v>5.46</v>
      </c>
      <c r="L84" s="58">
        <v>6.08</v>
      </c>
      <c r="M84" s="58">
        <f t="shared" si="27"/>
        <v>1.144285714285715</v>
      </c>
      <c r="N84" s="58">
        <f t="shared" si="28"/>
        <v>1.7642857142857151</v>
      </c>
      <c r="O84">
        <f t="shared" si="29"/>
        <v>1.4542857142857151</v>
      </c>
      <c r="P84" s="47"/>
    </row>
    <row r="85" spans="1:16" x14ac:dyDescent="0.25">
      <c r="A85" s="110">
        <f t="shared" si="20"/>
        <v>45689</v>
      </c>
      <c r="B85" s="111">
        <f t="shared" si="21"/>
        <v>4.3436842105263163E-2</v>
      </c>
      <c r="C85" s="111">
        <f t="shared" si="22"/>
        <v>5.3200000000000004E-2</v>
      </c>
      <c r="D85" s="111">
        <f t="shared" si="23"/>
        <v>5.9200000000000003E-2</v>
      </c>
      <c r="E85" s="111">
        <f t="shared" si="24"/>
        <v>9.7631578947368416E-3</v>
      </c>
      <c r="F85" s="111">
        <f t="shared" si="25"/>
        <v>1.576315789473684E-2</v>
      </c>
      <c r="G85" s="112">
        <f t="shared" si="26"/>
        <v>1.2763157894736841E-2</v>
      </c>
      <c r="I85" s="59">
        <v>45689</v>
      </c>
      <c r="J85" s="58">
        <f>[17]SOFR!B84</f>
        <v>4.343684210526316</v>
      </c>
      <c r="K85" s="58">
        <v>5.32</v>
      </c>
      <c r="L85" s="58">
        <v>5.92</v>
      </c>
      <c r="M85" s="58">
        <f t="shared" si="27"/>
        <v>0.97631578947368425</v>
      </c>
      <c r="N85" s="58">
        <f t="shared" si="28"/>
        <v>1.5763157894736839</v>
      </c>
      <c r="O85">
        <f t="shared" si="29"/>
        <v>1.2763157894736841</v>
      </c>
      <c r="P85" s="47"/>
    </row>
    <row r="86" spans="1:16" x14ac:dyDescent="0.25">
      <c r="A86" s="110">
        <f t="shared" si="20"/>
        <v>45717</v>
      </c>
      <c r="B86" s="111">
        <f t="shared" si="21"/>
        <v>4.3266666666666662E-2</v>
      </c>
      <c r="C86" s="111">
        <f t="shared" si="22"/>
        <v>5.2900000000000003E-2</v>
      </c>
      <c r="D86" s="111">
        <f t="shared" si="23"/>
        <v>5.9299999999999999E-2</v>
      </c>
      <c r="E86" s="111">
        <f t="shared" si="24"/>
        <v>9.6333333333333375E-3</v>
      </c>
      <c r="F86" s="111">
        <f t="shared" si="25"/>
        <v>1.6033333333333333E-2</v>
      </c>
      <c r="G86" s="112">
        <f t="shared" si="26"/>
        <v>1.2833333333333337E-2</v>
      </c>
      <c r="I86" s="59">
        <v>45717</v>
      </c>
      <c r="J86" s="58">
        <f>[17]SOFR!B85</f>
        <v>4.3266666666666662</v>
      </c>
      <c r="K86" s="58">
        <v>5.29</v>
      </c>
      <c r="L86" s="58">
        <v>5.93</v>
      </c>
      <c r="M86" s="58">
        <f t="shared" si="27"/>
        <v>0.96333333333333382</v>
      </c>
      <c r="N86" s="58">
        <f t="shared" si="28"/>
        <v>1.6033333333333335</v>
      </c>
      <c r="O86">
        <f t="shared" si="29"/>
        <v>1.2833333333333337</v>
      </c>
      <c r="P86" s="47"/>
    </row>
    <row r="87" spans="1:16" x14ac:dyDescent="0.25">
      <c r="A87" s="110">
        <f t="shared" si="20"/>
        <v>45748</v>
      </c>
      <c r="B87" s="111">
        <f t="shared" si="21"/>
        <v>4.348571428571428E-2</v>
      </c>
      <c r="C87" s="111">
        <f t="shared" si="22"/>
        <v>5.45E-2</v>
      </c>
      <c r="D87" s="111">
        <f t="shared" si="23"/>
        <v>6.1799999999999994E-2</v>
      </c>
      <c r="E87" s="111">
        <f t="shared" si="24"/>
        <v>1.1014285714285723E-2</v>
      </c>
      <c r="F87" s="111">
        <f t="shared" si="25"/>
        <v>1.8314285714285717E-2</v>
      </c>
      <c r="G87" s="112">
        <f t="shared" si="26"/>
        <v>1.466428571428572E-2</v>
      </c>
      <c r="I87" s="59">
        <v>45748</v>
      </c>
      <c r="J87" s="58">
        <f>[17]SOFR!B86</f>
        <v>4.3485714285714279</v>
      </c>
      <c r="K87" s="58">
        <v>5.45</v>
      </c>
      <c r="L87" s="58">
        <v>6.18</v>
      </c>
      <c r="M87" s="58">
        <f t="shared" si="27"/>
        <v>1.1014285714285723</v>
      </c>
      <c r="N87" s="58">
        <f t="shared" si="28"/>
        <v>1.8314285714285718</v>
      </c>
      <c r="O87">
        <f t="shared" si="29"/>
        <v>1.4664285714285721</v>
      </c>
      <c r="P87" s="47"/>
    </row>
    <row r="88" spans="1:16" x14ac:dyDescent="0.25">
      <c r="A88" s="110">
        <f t="shared" si="20"/>
        <v>45778</v>
      </c>
      <c r="B88" s="111">
        <f t="shared" si="21"/>
        <v>4.3052380952380946E-2</v>
      </c>
      <c r="C88" s="111">
        <f t="shared" si="22"/>
        <v>5.5399999999999998E-2</v>
      </c>
      <c r="D88" s="111">
        <f t="shared" si="23"/>
        <v>6.2899999999999998E-2</v>
      </c>
      <c r="E88" s="111">
        <f t="shared" si="24"/>
        <v>1.2347619047619052E-2</v>
      </c>
      <c r="F88" s="111">
        <f t="shared" si="25"/>
        <v>1.9847619047619051E-2</v>
      </c>
      <c r="G88" s="112">
        <f t="shared" si="26"/>
        <v>1.6097619047619052E-2</v>
      </c>
      <c r="I88" s="59">
        <v>45778</v>
      </c>
      <c r="J88" s="58">
        <f>[17]SOFR!B87</f>
        <v>4.3052380952380949</v>
      </c>
      <c r="K88" s="58">
        <v>5.54</v>
      </c>
      <c r="L88" s="58">
        <v>6.29</v>
      </c>
      <c r="M88" s="58">
        <f t="shared" si="27"/>
        <v>1.2347619047619052</v>
      </c>
      <c r="N88" s="58">
        <f t="shared" si="28"/>
        <v>1.9847619047619052</v>
      </c>
      <c r="O88">
        <f t="shared" si="29"/>
        <v>1.6097619047619052</v>
      </c>
      <c r="P88" s="47"/>
    </row>
    <row r="89" spans="1:16" x14ac:dyDescent="0.25">
      <c r="A89" s="110">
        <f t="shared" si="20"/>
        <v>45809</v>
      </c>
      <c r="B89" s="111">
        <f t="shared" si="21"/>
        <v>4.3165000000000002E-2</v>
      </c>
      <c r="C89" s="111">
        <f t="shared" si="22"/>
        <v>5.4600000000000003E-2</v>
      </c>
      <c r="D89" s="111">
        <f t="shared" si="23"/>
        <v>6.1500000000000006E-2</v>
      </c>
      <c r="E89" s="111">
        <f t="shared" si="24"/>
        <v>1.1434999999999996E-2</v>
      </c>
      <c r="F89" s="111">
        <f t="shared" si="25"/>
        <v>1.8335000000000001E-2</v>
      </c>
      <c r="G89" s="112">
        <f t="shared" si="26"/>
        <v>1.4884999999999997E-2</v>
      </c>
      <c r="I89" s="59">
        <v>45809</v>
      </c>
      <c r="J89" s="58">
        <f>[17]SOFR!B88</f>
        <v>4.3165000000000004</v>
      </c>
      <c r="K89" s="58">
        <v>5.46</v>
      </c>
      <c r="L89" s="58">
        <v>6.15</v>
      </c>
      <c r="M89" s="58">
        <f t="shared" si="27"/>
        <v>1.1434999999999995</v>
      </c>
      <c r="N89" s="58">
        <f t="shared" si="28"/>
        <v>1.8334999999999999</v>
      </c>
      <c r="O89">
        <f t="shared" si="29"/>
        <v>1.4884999999999997</v>
      </c>
      <c r="P89" s="47"/>
    </row>
    <row r="90" spans="1:16" x14ac:dyDescent="0.25">
      <c r="A90" s="110">
        <f t="shared" si="20"/>
        <v>45839</v>
      </c>
      <c r="B90" s="111">
        <f t="shared" si="21"/>
        <v>4.3368181818181813E-2</v>
      </c>
      <c r="C90" s="111">
        <f t="shared" si="22"/>
        <v>5.45E-2</v>
      </c>
      <c r="D90" s="111">
        <f t="shared" si="23"/>
        <v>6.0999999999999999E-2</v>
      </c>
      <c r="E90" s="111">
        <f t="shared" si="24"/>
        <v>1.1131818181818192E-2</v>
      </c>
      <c r="F90" s="111">
        <f t="shared" si="25"/>
        <v>1.7631818181818186E-2</v>
      </c>
      <c r="G90" s="112">
        <f t="shared" si="26"/>
        <v>1.4381818181818188E-2</v>
      </c>
      <c r="I90" s="59">
        <v>45839</v>
      </c>
      <c r="J90" s="58">
        <f>[17]SOFR!B89</f>
        <v>4.336818181818181</v>
      </c>
      <c r="K90" s="58">
        <v>5.45</v>
      </c>
      <c r="L90" s="58">
        <v>6.1</v>
      </c>
      <c r="M90" s="58">
        <f t="shared" si="27"/>
        <v>1.1131818181818192</v>
      </c>
      <c r="N90" s="58">
        <f t="shared" si="28"/>
        <v>1.7631818181818186</v>
      </c>
      <c r="O90">
        <f t="shared" si="29"/>
        <v>1.4381818181818189</v>
      </c>
      <c r="P90" s="47"/>
    </row>
    <row r="91" spans="1:16" x14ac:dyDescent="0.25">
      <c r="A91" s="110">
        <f t="shared" si="20"/>
        <v>45870</v>
      </c>
      <c r="B91" s="111">
        <f t="shared" si="21"/>
        <v>4.3442857142857151E-2</v>
      </c>
      <c r="C91" s="111">
        <f t="shared" si="22"/>
        <v>5.3499999999999999E-2</v>
      </c>
      <c r="D91" s="111">
        <f t="shared" si="23"/>
        <v>0.06</v>
      </c>
      <c r="E91" s="111">
        <f t="shared" si="24"/>
        <v>1.0057142857142844E-2</v>
      </c>
      <c r="F91" s="111">
        <f t="shared" si="25"/>
        <v>1.6557142857142847E-2</v>
      </c>
      <c r="G91" s="112">
        <f t="shared" si="26"/>
        <v>1.3307142857142846E-2</v>
      </c>
      <c r="I91" s="59">
        <v>45870</v>
      </c>
      <c r="J91" s="58">
        <f>[17]SOFR!B90</f>
        <v>4.3442857142857152</v>
      </c>
      <c r="K91" s="58">
        <v>5.35</v>
      </c>
      <c r="L91" s="58">
        <v>6</v>
      </c>
      <c r="M91" s="58">
        <f t="shared" si="27"/>
        <v>1.0057142857142845</v>
      </c>
      <c r="N91" s="58">
        <f t="shared" si="28"/>
        <v>1.6557142857142848</v>
      </c>
      <c r="O91">
        <f t="shared" si="29"/>
        <v>1.3307142857142846</v>
      </c>
      <c r="P91" s="47"/>
    </row>
    <row r="92" spans="1:16" x14ac:dyDescent="0.25">
      <c r="A92" s="110">
        <f t="shared" si="20"/>
        <v>45901</v>
      </c>
      <c r="B92" s="111">
        <f t="shared" si="21"/>
        <v>4.2995238095238086E-2</v>
      </c>
      <c r="C92" s="111">
        <f t="shared" si="22"/>
        <v>5.21E-2</v>
      </c>
      <c r="D92" s="111">
        <f t="shared" si="23"/>
        <v>5.8299999999999998E-2</v>
      </c>
      <c r="E92" s="111">
        <f t="shared" si="24"/>
        <v>9.1047619047619141E-3</v>
      </c>
      <c r="F92" s="111">
        <f t="shared" si="25"/>
        <v>1.5304761904761915E-2</v>
      </c>
      <c r="G92" s="112">
        <f t="shared" si="26"/>
        <v>1.2204761904761914E-2</v>
      </c>
      <c r="I92" s="59">
        <v>45901</v>
      </c>
      <c r="J92" s="58">
        <f>[17]SOFR!B91</f>
        <v>4.2995238095238086</v>
      </c>
      <c r="K92" s="58">
        <v>5.21</v>
      </c>
      <c r="L92" s="58">
        <v>5.83</v>
      </c>
      <c r="M92" s="58">
        <f t="shared" si="27"/>
        <v>0.91047619047619133</v>
      </c>
      <c r="N92" s="58">
        <f t="shared" si="28"/>
        <v>1.5304761904761914</v>
      </c>
      <c r="O92">
        <f t="shared" si="29"/>
        <v>1.2204761904761914</v>
      </c>
      <c r="P92" s="47"/>
    </row>
    <row r="93" spans="1:16" x14ac:dyDescent="0.25">
      <c r="A93" s="110">
        <f t="shared" si="20"/>
        <v>45931</v>
      </c>
      <c r="B93" s="111">
        <f t="shared" si="21"/>
        <v>4.2009090909090913E-2</v>
      </c>
      <c r="C93" s="111">
        <f t="shared" si="22"/>
        <v>5.1299999999999998E-2</v>
      </c>
      <c r="D93" s="111">
        <f t="shared" si="23"/>
        <v>5.74E-2</v>
      </c>
      <c r="E93" s="111">
        <f t="shared" si="24"/>
        <v>9.2909090909090875E-3</v>
      </c>
      <c r="F93" s="111">
        <f t="shared" si="25"/>
        <v>1.5390909090909091E-2</v>
      </c>
      <c r="G93" s="112">
        <f t="shared" si="26"/>
        <v>1.234090909090909E-2</v>
      </c>
      <c r="I93" s="59">
        <v>45931</v>
      </c>
      <c r="J93" s="58">
        <f>[17]SOFR!B92</f>
        <v>4.2009090909090911</v>
      </c>
      <c r="K93" s="58">
        <v>5.13</v>
      </c>
      <c r="L93" s="58">
        <v>5.74</v>
      </c>
      <c r="M93" s="58">
        <f t="shared" si="27"/>
        <v>0.92909090909090875</v>
      </c>
      <c r="N93" s="58">
        <f t="shared" si="28"/>
        <v>1.5390909090909091</v>
      </c>
      <c r="O93">
        <f t="shared" si="29"/>
        <v>1.2340909090909089</v>
      </c>
      <c r="P93" s="47"/>
    </row>
    <row r="94" spans="1:16" x14ac:dyDescent="0.25">
      <c r="A94" s="110">
        <f t="shared" si="20"/>
        <v>45962</v>
      </c>
      <c r="B94" s="111">
        <f t="shared" si="21"/>
        <v>3.977777777777778E-2</v>
      </c>
      <c r="C94" s="111">
        <f t="shared" si="22"/>
        <v>5.2600000000000001E-2</v>
      </c>
      <c r="D94" s="111">
        <f t="shared" si="23"/>
        <v>5.8600000000000006E-2</v>
      </c>
      <c r="E94" s="111">
        <f t="shared" si="24"/>
        <v>1.2822222222222214E-2</v>
      </c>
      <c r="F94" s="111">
        <f t="shared" si="25"/>
        <v>1.8822222222222219E-2</v>
      </c>
      <c r="G94" s="112">
        <f t="shared" si="26"/>
        <v>1.5822222222222217E-2</v>
      </c>
      <c r="I94" s="59">
        <v>45962</v>
      </c>
      <c r="J94" s="58">
        <f>[17]SOFR!B93</f>
        <v>3.9777777777777783</v>
      </c>
      <c r="K94" s="58">
        <v>5.26</v>
      </c>
      <c r="L94" s="58">
        <v>5.86</v>
      </c>
      <c r="M94" s="58">
        <f t="shared" si="27"/>
        <v>1.2822222222222215</v>
      </c>
      <c r="N94" s="58">
        <f t="shared" si="28"/>
        <v>1.882222222222222</v>
      </c>
      <c r="O94">
        <f t="shared" si="29"/>
        <v>1.5822222222222218</v>
      </c>
      <c r="P94" s="47"/>
    </row>
    <row r="95" spans="1:16" x14ac:dyDescent="0.25">
      <c r="A95" s="110">
        <f t="shared" si="20"/>
        <v>45992</v>
      </c>
      <c r="B95" s="111">
        <f t="shared" si="21"/>
        <v>3.7999999999999999E-2</v>
      </c>
      <c r="C95" s="111">
        <f t="shared" si="22"/>
        <v>5.3099999999999994E-2</v>
      </c>
      <c r="D95" s="111">
        <f t="shared" si="23"/>
        <v>5.9000000000000004E-2</v>
      </c>
      <c r="E95" s="111">
        <f t="shared" si="24"/>
        <v>1.5099999999999997E-2</v>
      </c>
      <c r="F95" s="111">
        <f t="shared" si="25"/>
        <v>2.1000000000000005E-2</v>
      </c>
      <c r="G95" s="112">
        <f t="shared" si="26"/>
        <v>1.805E-2</v>
      </c>
      <c r="I95" s="59">
        <v>45992</v>
      </c>
      <c r="J95" s="58">
        <f>[17]SOFR!B94</f>
        <v>3.8</v>
      </c>
      <c r="K95" s="58">
        <v>5.31</v>
      </c>
      <c r="L95" s="58">
        <v>5.9</v>
      </c>
      <c r="M95" s="58">
        <f t="shared" si="27"/>
        <v>1.5099999999999998</v>
      </c>
      <c r="N95" s="58">
        <f t="shared" si="28"/>
        <v>2.1000000000000005</v>
      </c>
      <c r="O95">
        <f t="shared" si="29"/>
        <v>1.8050000000000002</v>
      </c>
      <c r="P95" s="47"/>
    </row>
    <row r="96" spans="1:16" x14ac:dyDescent="0.25">
      <c r="A96" s="110">
        <f t="shared" si="20"/>
        <v>46023</v>
      </c>
      <c r="B96" s="111">
        <f t="shared" si="21"/>
        <v>3.6565E-2</v>
      </c>
      <c r="C96" s="111">
        <f t="shared" si="22"/>
        <v>5.3399999999999996E-2</v>
      </c>
      <c r="D96" s="111">
        <f t="shared" si="23"/>
        <v>5.8799999999999998E-2</v>
      </c>
      <c r="E96" s="111">
        <f t="shared" si="24"/>
        <v>1.6834999999999996E-2</v>
      </c>
      <c r="F96" s="111">
        <f t="shared" si="25"/>
        <v>2.2234999999999994E-2</v>
      </c>
      <c r="G96" s="112">
        <f t="shared" si="26"/>
        <v>1.9534999999999997E-2</v>
      </c>
      <c r="I96" s="59">
        <v>46023</v>
      </c>
      <c r="J96" s="58">
        <f>[17]SOFR!B95</f>
        <v>3.6565000000000003</v>
      </c>
      <c r="K96" s="58">
        <v>5.34</v>
      </c>
      <c r="L96" s="58">
        <v>5.88</v>
      </c>
      <c r="M96" s="58">
        <f t="shared" si="27"/>
        <v>1.6834999999999996</v>
      </c>
      <c r="N96" s="58">
        <f t="shared" si="28"/>
        <v>2.2234999999999996</v>
      </c>
      <c r="O96">
        <f t="shared" si="29"/>
        <v>1.9534999999999996</v>
      </c>
      <c r="P96" s="47"/>
    </row>
    <row r="97" spans="1:16" x14ac:dyDescent="0.25">
      <c r="A97" s="110">
        <f t="shared" si="20"/>
        <v>46054</v>
      </c>
      <c r="B97" s="111">
        <f t="shared" si="21"/>
        <v>3.6673684210526324E-2</v>
      </c>
      <c r="C97" s="111">
        <f t="shared" si="22"/>
        <v>5.2999999999999999E-2</v>
      </c>
      <c r="D97" s="111">
        <f t="shared" si="23"/>
        <v>5.8099999999999999E-2</v>
      </c>
      <c r="E97" s="111">
        <f t="shared" si="24"/>
        <v>1.6326315789473678E-2</v>
      </c>
      <c r="F97" s="111">
        <f t="shared" si="25"/>
        <v>2.1426315789473675E-2</v>
      </c>
      <c r="G97" s="112">
        <f t="shared" si="26"/>
        <v>1.8876315789473675E-2</v>
      </c>
      <c r="I97" s="59">
        <v>46054</v>
      </c>
      <c r="J97" s="58">
        <f>[17]SOFR!B96</f>
        <v>3.6673684210526321</v>
      </c>
      <c r="K97" s="58">
        <v>5.3</v>
      </c>
      <c r="L97" s="58">
        <v>5.81</v>
      </c>
      <c r="M97" s="58">
        <f t="shared" si="27"/>
        <v>1.6326315789473678</v>
      </c>
      <c r="N97" s="58">
        <f t="shared" si="28"/>
        <v>2.1426315789473676</v>
      </c>
      <c r="O97">
        <f t="shared" si="29"/>
        <v>1.8876315789473677</v>
      </c>
      <c r="P97" s="47"/>
    </row>
    <row r="98" spans="1:16" x14ac:dyDescent="0.25">
      <c r="A98" s="110">
        <f t="shared" si="20"/>
        <v>46082</v>
      </c>
      <c r="B98" s="111">
        <f t="shared" si="21"/>
        <v>3.6504545454545449E-2</v>
      </c>
      <c r="C98" s="111">
        <f t="shared" si="22"/>
        <v>5.4800000000000001E-2</v>
      </c>
      <c r="D98" s="111">
        <f t="shared" si="23"/>
        <v>6.0400000000000002E-2</v>
      </c>
      <c r="E98" s="111">
        <f t="shared" si="24"/>
        <v>1.8295454545454556E-2</v>
      </c>
      <c r="F98" s="111">
        <f t="shared" si="25"/>
        <v>2.389545454545455E-2</v>
      </c>
      <c r="G98" s="112">
        <f t="shared" si="26"/>
        <v>2.1095454545454553E-2</v>
      </c>
      <c r="I98" s="59">
        <v>46082</v>
      </c>
      <c r="J98" s="58">
        <f>[17]SOFR!B97</f>
        <v>3.650454545454545</v>
      </c>
      <c r="K98" s="58">
        <v>5.48</v>
      </c>
      <c r="L98" s="58">
        <v>6.04</v>
      </c>
      <c r="M98" s="58">
        <f t="shared" si="27"/>
        <v>1.8295454545454555</v>
      </c>
      <c r="N98" s="58">
        <f t="shared" si="28"/>
        <v>2.3895454545454551</v>
      </c>
      <c r="O98">
        <f t="shared" si="29"/>
        <v>2.1095454545454553</v>
      </c>
      <c r="P98" s="47"/>
    </row>
    <row r="99" spans="1:16" x14ac:dyDescent="0.25">
      <c r="A99" s="110">
        <f t="shared" si="20"/>
        <v>46113</v>
      </c>
      <c r="B99" s="111">
        <f t="shared" si="21"/>
        <v>3.6419047619047615E-2</v>
      </c>
      <c r="C99" s="111">
        <f t="shared" si="22"/>
        <v>5.4199999999999998E-2</v>
      </c>
      <c r="D99" s="111">
        <f t="shared" si="23"/>
        <v>6.0299999999999999E-2</v>
      </c>
      <c r="E99" s="111">
        <f t="shared" si="24"/>
        <v>1.7780952380952387E-2</v>
      </c>
      <c r="F99" s="111">
        <f t="shared" si="25"/>
        <v>2.3880952380952388E-2</v>
      </c>
      <c r="G99" s="112">
        <f t="shared" si="26"/>
        <v>2.0830952380952387E-2</v>
      </c>
      <c r="I99" s="59">
        <v>46113</v>
      </c>
      <c r="J99" s="58">
        <f>[17]SOFR!B98</f>
        <v>3.6419047619047613</v>
      </c>
      <c r="K99" s="58">
        <v>5.42</v>
      </c>
      <c r="L99" s="58">
        <v>6.03</v>
      </c>
      <c r="M99" s="58">
        <f t="shared" si="27"/>
        <v>1.7780952380952386</v>
      </c>
      <c r="N99" s="58">
        <f t="shared" si="28"/>
        <v>2.3880952380952389</v>
      </c>
      <c r="O99">
        <f t="shared" ref="O99:O130" si="30">(M99+N99)/2</f>
        <v>2.0830952380952388</v>
      </c>
      <c r="P99" s="47"/>
    </row>
    <row r="100" spans="1:16" x14ac:dyDescent="0.25">
      <c r="A100" s="110">
        <f t="shared" si="20"/>
        <v>46143</v>
      </c>
      <c r="B100" s="111">
        <f t="shared" si="21"/>
        <v>3.5855000000000005E-2</v>
      </c>
      <c r="C100" s="111">
        <f t="shared" si="22"/>
        <v>5.5599999999999997E-2</v>
      </c>
      <c r="D100" s="111">
        <f t="shared" si="23"/>
        <v>6.0999999999999999E-2</v>
      </c>
      <c r="E100" s="111">
        <f t="shared" si="24"/>
        <v>1.9744999999999992E-2</v>
      </c>
      <c r="F100" s="111">
        <f t="shared" si="25"/>
        <v>2.514499999999999E-2</v>
      </c>
      <c r="G100" s="112">
        <f t="shared" si="26"/>
        <v>2.2444999999999989E-2</v>
      </c>
      <c r="I100" s="59">
        <v>46143</v>
      </c>
      <c r="J100" s="58">
        <f>[17]SOFR!B99</f>
        <v>3.5855000000000006</v>
      </c>
      <c r="K100" s="58">
        <v>5.56</v>
      </c>
      <c r="L100" s="58">
        <v>6.1</v>
      </c>
      <c r="M100" s="58">
        <f t="shared" si="27"/>
        <v>1.974499999999999</v>
      </c>
      <c r="N100" s="58">
        <f t="shared" si="28"/>
        <v>2.5144999999999991</v>
      </c>
      <c r="O100">
        <f t="shared" si="30"/>
        <v>2.2444999999999991</v>
      </c>
      <c r="P100" s="47"/>
    </row>
    <row r="101" spans="1:16" ht="15.75" thickBot="1" x14ac:dyDescent="0.3">
      <c r="A101" s="114">
        <f t="shared" si="20"/>
        <v>46174</v>
      </c>
      <c r="B101" s="115">
        <f t="shared" si="21"/>
        <v>3.6280952380952379E-2</v>
      </c>
      <c r="C101" s="115">
        <f t="shared" si="22"/>
        <v>5.5199999999999999E-2</v>
      </c>
      <c r="D101" s="115">
        <f t="shared" si="23"/>
        <v>0.06</v>
      </c>
      <c r="E101" s="115">
        <f t="shared" si="24"/>
        <v>1.8919047619047617E-2</v>
      </c>
      <c r="F101" s="115">
        <f t="shared" si="25"/>
        <v>2.3719047619047622E-2</v>
      </c>
      <c r="G101" s="116">
        <f t="shared" si="26"/>
        <v>2.1319047619047619E-2</v>
      </c>
      <c r="I101" s="59">
        <v>46174</v>
      </c>
      <c r="J101" s="58">
        <f>[17]SOFR!B100</f>
        <v>3.6280952380952378</v>
      </c>
      <c r="K101" s="58">
        <v>5.52</v>
      </c>
      <c r="L101" s="58">
        <v>6</v>
      </c>
      <c r="M101" s="58">
        <f t="shared" si="27"/>
        <v>1.8919047619047618</v>
      </c>
      <c r="N101" s="58">
        <f t="shared" si="28"/>
        <v>2.3719047619047622</v>
      </c>
      <c r="O101">
        <f t="shared" si="30"/>
        <v>2.131904761904762</v>
      </c>
      <c r="P101" s="47"/>
    </row>
  </sheetData>
  <mergeCells count="1">
    <mergeCell ref="A1:G1"/>
  </mergeCells>
  <pageMargins left="0.7" right="0.7" top="0.75" bottom="0.75" header="0.3" footer="0.3"/>
  <pageSetup orientation="portrait" r:id="rId1"/>
  <headerFooter>
    <oddHeader>&amp;RDivision of Public Utilities
Docket No. 26-2666-01
DPU Exhibit 2.08
&amp;P of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T22"/>
  <sheetViews>
    <sheetView workbookViewId="0">
      <selection activeCell="E30" sqref="E30"/>
    </sheetView>
  </sheetViews>
  <sheetFormatPr defaultRowHeight="15" x14ac:dyDescent="0.25"/>
  <cols>
    <col min="2" max="2" width="20.42578125" bestFit="1" customWidth="1"/>
    <col min="3" max="3" width="7.5703125" bestFit="1" customWidth="1"/>
    <col min="6" max="6" width="13.28515625" customWidth="1"/>
    <col min="7" max="7" width="10.5703125" customWidth="1"/>
    <col min="8" max="8" width="10.42578125" customWidth="1"/>
    <col min="9" max="9" width="10.140625" customWidth="1"/>
    <col min="18" max="18" width="9.85546875" bestFit="1" customWidth="1"/>
  </cols>
  <sheetData>
    <row r="3" spans="1:20" ht="60" x14ac:dyDescent="0.25">
      <c r="B3" s="37" t="s">
        <v>9</v>
      </c>
      <c r="C3" s="37" t="s">
        <v>63</v>
      </c>
      <c r="D3" s="37" t="s">
        <v>23</v>
      </c>
      <c r="E3" s="37" t="s">
        <v>24</v>
      </c>
      <c r="F3" s="37" t="s">
        <v>25</v>
      </c>
      <c r="G3" s="37" t="s">
        <v>73</v>
      </c>
      <c r="H3" s="37" t="s">
        <v>87</v>
      </c>
      <c r="I3" s="37" t="s">
        <v>88</v>
      </c>
      <c r="J3" s="37" t="s">
        <v>74</v>
      </c>
      <c r="K3" s="37" t="s">
        <v>75</v>
      </c>
      <c r="L3" s="37" t="s">
        <v>76</v>
      </c>
      <c r="M3" s="37" t="s">
        <v>64</v>
      </c>
      <c r="N3" s="37" t="s">
        <v>77</v>
      </c>
      <c r="O3" s="37" t="s">
        <v>78</v>
      </c>
      <c r="P3" s="37" t="s">
        <v>79</v>
      </c>
      <c r="Q3" s="37" t="s">
        <v>26</v>
      </c>
      <c r="R3" s="37" t="s">
        <v>27</v>
      </c>
      <c r="S3" s="37" t="s">
        <v>28</v>
      </c>
      <c r="T3" s="37" t="s">
        <v>89</v>
      </c>
    </row>
    <row r="4" spans="1:20" x14ac:dyDescent="0.25">
      <c r="A4">
        <v>1</v>
      </c>
      <c r="B4" s="57" t="str">
        <f>'[18]VL Natural Gas'!C13</f>
        <v>Atmos Energy</v>
      </c>
      <c r="C4" s="57" t="str">
        <f>'[18]VL Natural Gas'!D13</f>
        <v>ATO</v>
      </c>
      <c r="D4" s="57">
        <f>'[18]VL Natural Gas'!E13</f>
        <v>0.75</v>
      </c>
      <c r="E4" s="57" t="str">
        <f>'[18]VL Natural Gas'!F13</f>
        <v>A</v>
      </c>
      <c r="F4" s="57">
        <f>'[18]VL Natural Gas'!G13</f>
        <v>100</v>
      </c>
      <c r="G4" s="57">
        <f>'[18]VL Natural Gas'!H13</f>
        <v>9.5</v>
      </c>
      <c r="H4" s="57">
        <f>'[18]VL Natural Gas'!I13</f>
        <v>11</v>
      </c>
      <c r="I4" s="57">
        <f>'[18]VL Natural Gas'!J13</f>
        <v>4.18</v>
      </c>
      <c r="J4" s="57">
        <f>'[18]VL Natural Gas'!K13</f>
        <v>2.35</v>
      </c>
      <c r="K4" s="57">
        <f>'[18]VL Natural Gas'!L13</f>
        <v>2.2999999999999998</v>
      </c>
      <c r="L4" s="57">
        <f>'[18]VL Natural Gas'!M13</f>
        <v>8</v>
      </c>
      <c r="M4" s="57">
        <f>'[18]VL Natural Gas'!N13</f>
        <v>8</v>
      </c>
      <c r="N4" s="57">
        <f>'[18]VL Natural Gas'!O13</f>
        <v>14.05</v>
      </c>
      <c r="O4" s="57">
        <f>'[18]VL Natural Gas'!P13</f>
        <v>53.53</v>
      </c>
      <c r="P4" s="57">
        <f>'[18]VL Natural Gas'!Q13</f>
        <v>100.01</v>
      </c>
      <c r="Q4" s="57">
        <f>'[18]VL Natural Gas'!R13</f>
        <v>39.83</v>
      </c>
      <c r="R4" s="57">
        <f>'[18]VL Natural Gas'!S13</f>
        <v>60.2</v>
      </c>
      <c r="S4" s="57">
        <f>'[18]VL Natural Gas'!T13</f>
        <v>22534.3</v>
      </c>
      <c r="T4" s="57">
        <f>'[18]VL Natural Gas'!U13</f>
        <v>8.84</v>
      </c>
    </row>
    <row r="5" spans="1:20" x14ac:dyDescent="0.25">
      <c r="A5">
        <f>A4+1</f>
        <v>2</v>
      </c>
      <c r="B5" s="57" t="str">
        <f>'[18]VL Natural Gas'!C14</f>
        <v>Chesapeake Utilities</v>
      </c>
      <c r="C5" s="57" t="str">
        <f>'[18]VL Natural Gas'!D14</f>
        <v>CPK</v>
      </c>
      <c r="D5" s="57">
        <f>'[18]VL Natural Gas'!E14</f>
        <v>0.7</v>
      </c>
      <c r="E5" s="57" t="str">
        <f>'[18]VL Natural Gas'!F14</f>
        <v>B++</v>
      </c>
      <c r="F5" s="57">
        <f>'[18]VL Natural Gas'!G14</f>
        <v>100</v>
      </c>
      <c r="G5" s="57">
        <f>'[18]VL Natural Gas'!H14</f>
        <v>7</v>
      </c>
      <c r="H5" s="57">
        <f>'[18]VL Natural Gas'!I14</f>
        <v>9.5</v>
      </c>
      <c r="I5" s="57">
        <f>'[18]VL Natural Gas'!J14</f>
        <v>2.99</v>
      </c>
      <c r="J5" s="57">
        <f>'[18]VL Natural Gas'!K14</f>
        <v>2.1800000000000002</v>
      </c>
      <c r="K5" s="57">
        <f>'[18]VL Natural Gas'!L14</f>
        <v>2.1</v>
      </c>
      <c r="L5" s="57">
        <f>'[18]VL Natural Gas'!M14</f>
        <v>8.5</v>
      </c>
      <c r="M5" s="57">
        <f>'[18]VL Natural Gas'!N14</f>
        <v>7</v>
      </c>
      <c r="N5" s="57">
        <f>'[18]VL Natural Gas'!O14</f>
        <v>12.87</v>
      </c>
      <c r="O5" s="57">
        <f>'[18]VL Natural Gas'!P14</f>
        <v>20.170000000000002</v>
      </c>
      <c r="P5" s="57">
        <f>'[18]VL Natural Gas'!Q14</f>
        <v>17.97</v>
      </c>
      <c r="Q5" s="57">
        <f>'[18]VL Natural Gas'!R14</f>
        <v>45.36</v>
      </c>
      <c r="R5" s="57">
        <f>'[18]VL Natural Gas'!S14</f>
        <v>54.6</v>
      </c>
      <c r="S5" s="57">
        <f>'[18]VL Natural Gas'!T14</f>
        <v>2925.6</v>
      </c>
      <c r="T5" s="57">
        <f>'[18]VL Natural Gas'!U14</f>
        <v>8.82</v>
      </c>
    </row>
    <row r="6" spans="1:20" x14ac:dyDescent="0.25">
      <c r="A6">
        <f t="shared" ref="A6:A10" si="0">A5+1</f>
        <v>3</v>
      </c>
      <c r="B6" s="57" t="str">
        <f>'[18]VL Natural Gas'!C15</f>
        <v>New Jersey Resources</v>
      </c>
      <c r="C6" s="57" t="str">
        <f>'[18]VL Natural Gas'!D15</f>
        <v>NJR</v>
      </c>
      <c r="D6" s="57">
        <f>'[18]VL Natural Gas'!E15</f>
        <v>0.75</v>
      </c>
      <c r="E6" s="57" t="str">
        <f>'[18]VL Natural Gas'!F15</f>
        <v>A</v>
      </c>
      <c r="F6" s="57">
        <f>'[18]VL Natural Gas'!G15</f>
        <v>70</v>
      </c>
      <c r="G6" s="57">
        <f>'[18]VL Natural Gas'!H15</f>
        <v>6</v>
      </c>
      <c r="H6" s="57">
        <f>'[18]VL Natural Gas'!I15</f>
        <v>4.25</v>
      </c>
      <c r="I6" s="57">
        <f>'[18]VL Natural Gas'!J15</f>
        <v>1.98</v>
      </c>
      <c r="J6" s="57">
        <f>'[18]VL Natural Gas'!K15</f>
        <v>3.33</v>
      </c>
      <c r="K6" s="57">
        <f>'[18]VL Natural Gas'!L15</f>
        <v>3.88</v>
      </c>
      <c r="L6" s="57">
        <f>'[18]VL Natural Gas'!M15</f>
        <v>7</v>
      </c>
      <c r="M6" s="57">
        <f>'[18]VL Natural Gas'!N15</f>
        <v>6</v>
      </c>
      <c r="N6" s="57">
        <f>'[18]VL Natural Gas'!O15</f>
        <v>32.71</v>
      </c>
      <c r="O6" s="57">
        <f>'[18]VL Natural Gas'!P15</f>
        <v>47.19</v>
      </c>
      <c r="P6" s="57">
        <f>'[18]VL Natural Gas'!Q15</f>
        <v>82.72</v>
      </c>
      <c r="Q6" s="57">
        <f>'[18]VL Natural Gas'!R15</f>
        <v>57.61</v>
      </c>
      <c r="R6" s="57">
        <f>'[18]VL Natural Gas'!S15</f>
        <v>42.4</v>
      </c>
      <c r="S6" s="57">
        <f>'[18]VL Natural Gas'!T15</f>
        <v>5642.1</v>
      </c>
      <c r="T6" s="57">
        <f>'[18]VL Natural Gas'!U15</f>
        <v>14.03</v>
      </c>
    </row>
    <row r="7" spans="1:20" x14ac:dyDescent="0.25">
      <c r="A7">
        <f t="shared" si="0"/>
        <v>4</v>
      </c>
      <c r="B7" s="57" t="str">
        <f>'[18]VL Natural Gas'!C16</f>
        <v>NiSource Inc.</v>
      </c>
      <c r="C7" s="57" t="str">
        <f>'[18]VL Natural Gas'!D16</f>
        <v>NI</v>
      </c>
      <c r="D7" s="57">
        <f>'[18]VL Natural Gas'!E16</f>
        <v>0.85</v>
      </c>
      <c r="E7" s="57" t="str">
        <f>'[18]VL Natural Gas'!F16</f>
        <v>B++</v>
      </c>
      <c r="F7" s="57">
        <f>'[18]VL Natural Gas'!G16</f>
        <v>100</v>
      </c>
      <c r="G7" s="57">
        <f>'[18]VL Natural Gas'!H16</f>
        <v>6</v>
      </c>
      <c r="H7" s="57">
        <f>'[18]VL Natural Gas'!I16</f>
        <v>3</v>
      </c>
      <c r="I7" s="57">
        <f>'[18]VL Natural Gas'!J16</f>
        <v>1.24</v>
      </c>
      <c r="J7" s="57">
        <f>'[18]VL Natural Gas'!K16</f>
        <v>2.76</v>
      </c>
      <c r="K7" s="57">
        <f>'[18]VL Natural Gas'!L16</f>
        <v>2.76</v>
      </c>
      <c r="L7" s="57">
        <f>'[18]VL Natural Gas'!M16</f>
        <v>1</v>
      </c>
      <c r="M7" s="57">
        <f>'[18]VL Natural Gas'!N16</f>
        <v>6</v>
      </c>
      <c r="N7" s="57">
        <f>'[18]VL Natural Gas'!O16</f>
        <v>8.94</v>
      </c>
      <c r="O7" s="57">
        <f>'[18]VL Natural Gas'!P16</f>
        <v>77.06</v>
      </c>
      <c r="P7" s="57">
        <f>'[18]VL Natural Gas'!Q16</f>
        <v>112.42</v>
      </c>
      <c r="Q7" s="57">
        <f>'[18]VL Natural Gas'!R16</f>
        <v>62.06</v>
      </c>
      <c r="R7" s="57">
        <f>'[18]VL Natural Gas'!S16</f>
        <v>37.9</v>
      </c>
      <c r="S7" s="57">
        <f>'[18]VL Natural Gas'!T16</f>
        <v>24907.9</v>
      </c>
      <c r="T7" s="57">
        <f>'[18]VL Natural Gas'!U16</f>
        <v>9.8000000000000007</v>
      </c>
    </row>
    <row r="8" spans="1:20" x14ac:dyDescent="0.25">
      <c r="A8">
        <f t="shared" si="0"/>
        <v>5</v>
      </c>
      <c r="B8" s="57" t="str">
        <f>'[18]VL Natural Gas'!C17</f>
        <v>Northwest Natural</v>
      </c>
      <c r="C8" s="57" t="str">
        <f>'[18]VL Natural Gas'!D17</f>
        <v>NWN</v>
      </c>
      <c r="D8" s="57">
        <f>'[18]VL Natural Gas'!E17</f>
        <v>0.75</v>
      </c>
      <c r="E8" s="57" t="str">
        <f>'[18]VL Natural Gas'!F17</f>
        <v>A</v>
      </c>
      <c r="F8" s="57">
        <f>'[18]VL Natural Gas'!G17</f>
        <v>80</v>
      </c>
      <c r="G8" s="57">
        <f>'[18]VL Natural Gas'!H17</f>
        <v>1.5</v>
      </c>
      <c r="H8" s="57">
        <f>'[18]VL Natural Gas'!I17</f>
        <v>3.6</v>
      </c>
      <c r="I8" s="57">
        <f>'[18]VL Natural Gas'!J17</f>
        <v>1.97</v>
      </c>
      <c r="J8" s="57">
        <f>'[18]VL Natural Gas'!K17</f>
        <v>3.85</v>
      </c>
      <c r="K8" s="57">
        <f>'[18]VL Natural Gas'!L17</f>
        <v>4.6100000000000003</v>
      </c>
      <c r="L8" s="57">
        <f>'[18]VL Natural Gas'!M17</f>
        <v>0.5</v>
      </c>
      <c r="M8" s="57">
        <f>'[18]VL Natural Gas'!N17</f>
        <v>0.5</v>
      </c>
      <c r="N8" s="57">
        <f>'[18]VL Natural Gas'!O17</f>
        <v>28.61</v>
      </c>
      <c r="O8" s="57">
        <f>'[18]VL Natural Gas'!P17</f>
        <v>31.64</v>
      </c>
      <c r="P8" s="57">
        <f>'[18]VL Natural Gas'!Q17</f>
        <v>18.09</v>
      </c>
      <c r="Q8" s="57">
        <f>'[18]VL Natural Gas'!R17</f>
        <v>61.41</v>
      </c>
      <c r="R8" s="57">
        <f>'[18]VL Natural Gas'!S17</f>
        <v>38.6</v>
      </c>
      <c r="S8" s="57">
        <f>'[18]VL Natural Gas'!T17</f>
        <v>3822.3</v>
      </c>
      <c r="T8" s="57">
        <f>'[18]VL Natural Gas'!U17</f>
        <v>7.68</v>
      </c>
    </row>
    <row r="9" spans="1:20" x14ac:dyDescent="0.25">
      <c r="A9">
        <f t="shared" si="0"/>
        <v>6</v>
      </c>
      <c r="B9" s="57" t="str">
        <f>'[18]VL Natural Gas'!C18</f>
        <v>ONE Gas Inc.</v>
      </c>
      <c r="C9" s="57" t="str">
        <f>'[18]VL Natural Gas'!D18</f>
        <v>OGS</v>
      </c>
      <c r="D9" s="57">
        <f>'[18]VL Natural Gas'!E18</f>
        <v>0.75</v>
      </c>
      <c r="E9" s="57" t="str">
        <f>'[18]VL Natural Gas'!F18</f>
        <v>A</v>
      </c>
      <c r="F9" s="57">
        <f>'[18]VL Natural Gas'!G18</f>
        <v>100</v>
      </c>
      <c r="G9" s="57">
        <f>'[18]VL Natural Gas'!H18</f>
        <v>3.5</v>
      </c>
      <c r="H9" s="57">
        <f>'[18]VL Natural Gas'!I18</f>
        <v>6.3</v>
      </c>
      <c r="I9" s="57">
        <f>'[18]VL Natural Gas'!J18</f>
        <v>2.74</v>
      </c>
      <c r="J9" s="57">
        <f>'[18]VL Natural Gas'!K18</f>
        <v>3.43</v>
      </c>
      <c r="K9" s="57">
        <f>'[18]VL Natural Gas'!L18</f>
        <v>3.54</v>
      </c>
      <c r="L9" s="57">
        <f>'[18]VL Natural Gas'!M18</f>
        <v>0</v>
      </c>
      <c r="M9" s="57">
        <f>'[18]VL Natural Gas'!N18</f>
        <v>2</v>
      </c>
      <c r="N9" s="57">
        <f>'[18]VL Natural Gas'!O18</f>
        <v>10.67</v>
      </c>
      <c r="O9" s="57">
        <f>'[18]VL Natural Gas'!P18</f>
        <v>9.93</v>
      </c>
      <c r="P9" s="57">
        <f>'[18]VL Natural Gas'!Q18</f>
        <v>25.86</v>
      </c>
      <c r="Q9" s="57">
        <f>'[18]VL Natural Gas'!R18</f>
        <v>40.65</v>
      </c>
      <c r="R9" s="57">
        <f>'[18]VL Natural Gas'!S18</f>
        <v>59.4</v>
      </c>
      <c r="S9" s="57">
        <f>'[18]VL Natural Gas'!T18</f>
        <v>5796.2</v>
      </c>
      <c r="T9" s="57">
        <f>'[18]VL Natural Gas'!U18</f>
        <v>7.87</v>
      </c>
    </row>
    <row r="10" spans="1:20" x14ac:dyDescent="0.25">
      <c r="A10">
        <f t="shared" si="0"/>
        <v>7</v>
      </c>
      <c r="B10" s="57" t="str">
        <f>'[18]VL Natural Gas'!C19</f>
        <v>Southwest Gas</v>
      </c>
      <c r="C10" s="57" t="str">
        <f>'[18]VL Natural Gas'!D19</f>
        <v>SWX</v>
      </c>
      <c r="D10" s="57">
        <f>'[18]VL Natural Gas'!E19</f>
        <v>0.8</v>
      </c>
      <c r="E10" s="57" t="str">
        <f>'[18]VL Natural Gas'!F19</f>
        <v>B++</v>
      </c>
      <c r="F10" s="57">
        <f>'[18]VL Natural Gas'!G19</f>
        <v>5</v>
      </c>
      <c r="G10" s="57">
        <f>'[18]VL Natural Gas'!H19</f>
        <v>-6.5</v>
      </c>
      <c r="H10" s="57">
        <f>'[18]VL Natural Gas'!I19</f>
        <v>6.5</v>
      </c>
      <c r="I10" s="57">
        <f>'[18]VL Natural Gas'!J19</f>
        <v>2.58</v>
      </c>
      <c r="J10" s="57">
        <f>'[18]VL Natural Gas'!K19</f>
        <v>2.81</v>
      </c>
      <c r="K10" s="57">
        <f>'[18]VL Natural Gas'!L19</f>
        <v>3.26</v>
      </c>
      <c r="L10" s="57">
        <f>'[18]VL Natural Gas'!M19</f>
        <v>5.5</v>
      </c>
      <c r="M10" s="57">
        <f>'[18]VL Natural Gas'!N19</f>
        <v>2.5</v>
      </c>
      <c r="N10" s="57">
        <f>'[18]VL Natural Gas'!O19</f>
        <v>18.920000000000002</v>
      </c>
      <c r="O10" s="57">
        <f>'[18]VL Natural Gas'!P19</f>
        <v>51.95</v>
      </c>
      <c r="P10" s="57">
        <f>'[18]VL Natural Gas'!Q19</f>
        <v>53.53</v>
      </c>
      <c r="Q10" s="57">
        <f>'[18]VL Natural Gas'!R19</f>
        <v>46.43</v>
      </c>
      <c r="R10" s="57">
        <f>'[18]VL Natural Gas'!S19</f>
        <v>53.6</v>
      </c>
      <c r="S10" s="57">
        <f>'[18]VL Natural Gas'!T19</f>
        <v>7394.1</v>
      </c>
      <c r="T10" s="57">
        <f>'[18]VL Natural Gas'!U19</f>
        <v>6.68</v>
      </c>
    </row>
    <row r="11" spans="1:20" x14ac:dyDescent="0.25">
      <c r="A11">
        <f>A10+1</f>
        <v>8</v>
      </c>
      <c r="B11" s="49" t="s">
        <v>95</v>
      </c>
      <c r="C11" s="49" t="s">
        <v>100</v>
      </c>
      <c r="D11" s="50">
        <v>0.75</v>
      </c>
      <c r="E11" s="50" t="s">
        <v>32</v>
      </c>
      <c r="F11" s="50">
        <v>85</v>
      </c>
      <c r="G11" s="50">
        <v>9.5</v>
      </c>
      <c r="H11" s="50">
        <v>4.55</v>
      </c>
      <c r="I11" s="50">
        <v>2.21</v>
      </c>
      <c r="J11" s="50">
        <v>2.5099999999999998</v>
      </c>
      <c r="K11" s="50">
        <v>2.57</v>
      </c>
      <c r="L11" s="50">
        <v>9</v>
      </c>
      <c r="M11" s="50">
        <v>8</v>
      </c>
      <c r="N11" s="50">
        <v>20.12</v>
      </c>
      <c r="O11" s="50">
        <v>4.8099999999999996</v>
      </c>
      <c r="P11" s="50">
        <v>8.15</v>
      </c>
      <c r="Q11" s="50">
        <v>46.51</v>
      </c>
      <c r="R11" s="50">
        <v>53</v>
      </c>
      <c r="S11" s="50">
        <v>1973.7</v>
      </c>
      <c r="T11" s="50">
        <v>12.43</v>
      </c>
    </row>
    <row r="12" spans="1:20" x14ac:dyDescent="0.25">
      <c r="A12">
        <f>A11+1</f>
        <v>9</v>
      </c>
      <c r="B12" s="49" t="s">
        <v>96</v>
      </c>
      <c r="C12" s="49" t="s">
        <v>104</v>
      </c>
      <c r="D12" s="50">
        <v>0.7</v>
      </c>
      <c r="E12" s="50" t="s">
        <v>30</v>
      </c>
      <c r="F12" s="50">
        <v>90</v>
      </c>
      <c r="G12" s="50">
        <v>3.5</v>
      </c>
      <c r="H12" s="50"/>
      <c r="I12" s="50">
        <v>1.28</v>
      </c>
      <c r="J12" s="50">
        <v>0</v>
      </c>
      <c r="K12" s="50">
        <v>3.77</v>
      </c>
      <c r="L12" s="50">
        <v>4</v>
      </c>
      <c r="M12" s="50"/>
      <c r="N12" s="50">
        <v>8</v>
      </c>
      <c r="O12" s="50">
        <v>-16.739999999999998</v>
      </c>
      <c r="P12" s="50">
        <v>2.0299999999999998</v>
      </c>
      <c r="Q12" s="50">
        <v>42.39</v>
      </c>
      <c r="R12" s="50">
        <v>58.9</v>
      </c>
      <c r="S12" s="50">
        <v>424.2</v>
      </c>
      <c r="T12" s="50">
        <v>9.1300000000000008</v>
      </c>
    </row>
    <row r="13" spans="1:20" x14ac:dyDescent="0.25">
      <c r="A13">
        <f>A12+1</f>
        <v>10</v>
      </c>
      <c r="B13" s="49" t="s">
        <v>97</v>
      </c>
      <c r="C13" s="49" t="s">
        <v>101</v>
      </c>
      <c r="D13" s="50">
        <v>0.75</v>
      </c>
      <c r="E13" s="50" t="s">
        <v>29</v>
      </c>
      <c r="F13" s="50">
        <v>40</v>
      </c>
      <c r="G13" s="50">
        <v>8</v>
      </c>
      <c r="H13" s="50">
        <v>3.1</v>
      </c>
      <c r="I13" s="50">
        <v>1.34</v>
      </c>
      <c r="J13" s="50">
        <v>2.59</v>
      </c>
      <c r="K13" s="50">
        <v>2.25</v>
      </c>
      <c r="L13" s="50">
        <v>7</v>
      </c>
      <c r="M13" s="50">
        <v>5.5</v>
      </c>
      <c r="N13" s="50">
        <v>15.73</v>
      </c>
      <c r="O13" s="50">
        <v>4.55</v>
      </c>
      <c r="P13" s="50">
        <v>-10.25</v>
      </c>
      <c r="Q13" s="50">
        <v>48.14</v>
      </c>
      <c r="R13" s="50">
        <v>59.7</v>
      </c>
      <c r="S13" s="50">
        <v>2739.8</v>
      </c>
      <c r="T13" s="50">
        <v>11.66</v>
      </c>
    </row>
    <row r="14" spans="1:20" x14ac:dyDescent="0.25">
      <c r="A14">
        <f>A13+1</f>
        <v>11</v>
      </c>
      <c r="B14" s="49" t="s">
        <v>98</v>
      </c>
      <c r="C14" s="49" t="s">
        <v>102</v>
      </c>
      <c r="D14" s="50">
        <v>0.8</v>
      </c>
      <c r="E14" s="50" t="s">
        <v>29</v>
      </c>
      <c r="F14" s="50">
        <v>85</v>
      </c>
      <c r="G14" s="50">
        <v>1.5</v>
      </c>
      <c r="H14" s="50">
        <v>3.25</v>
      </c>
      <c r="I14" s="50">
        <v>1.44</v>
      </c>
      <c r="J14" s="50">
        <v>2.5099999999999998</v>
      </c>
      <c r="K14" s="50">
        <v>2.5</v>
      </c>
      <c r="L14" s="50">
        <v>6</v>
      </c>
      <c r="M14" s="50">
        <v>4</v>
      </c>
      <c r="N14" s="50">
        <v>10.35</v>
      </c>
      <c r="O14" s="50">
        <v>-26.1</v>
      </c>
      <c r="P14" s="50">
        <v>-39.6</v>
      </c>
      <c r="Q14" s="50">
        <v>45.91</v>
      </c>
      <c r="R14" s="50">
        <v>56.4</v>
      </c>
      <c r="S14" s="50">
        <v>876.1</v>
      </c>
      <c r="T14" s="50">
        <v>8.65</v>
      </c>
    </row>
    <row r="15" spans="1:20" x14ac:dyDescent="0.25">
      <c r="A15">
        <f>A14+1</f>
        <v>12</v>
      </c>
      <c r="B15" s="49" t="s">
        <v>99</v>
      </c>
      <c r="C15" s="49" t="s">
        <v>103</v>
      </c>
      <c r="D15" s="50">
        <v>0.7</v>
      </c>
      <c r="E15" s="50" t="s">
        <v>30</v>
      </c>
      <c r="F15" s="50">
        <v>90</v>
      </c>
      <c r="G15" s="50">
        <v>5.5</v>
      </c>
      <c r="H15" s="50"/>
      <c r="I15" s="50">
        <v>0.91</v>
      </c>
      <c r="J15" s="50">
        <v>0</v>
      </c>
      <c r="K15" s="50">
        <v>2.75</v>
      </c>
      <c r="L15" s="50">
        <v>4</v>
      </c>
      <c r="M15" s="50"/>
      <c r="N15" s="50">
        <v>3.64</v>
      </c>
      <c r="O15" s="50">
        <v>-18.88</v>
      </c>
      <c r="P15" s="50">
        <v>-28.25</v>
      </c>
      <c r="Q15" s="50">
        <v>49.49</v>
      </c>
      <c r="R15" s="50">
        <v>52</v>
      </c>
      <c r="S15" s="50">
        <v>462.2</v>
      </c>
      <c r="T15" s="50">
        <v>8.34</v>
      </c>
    </row>
    <row r="18" spans="2:20" x14ac:dyDescent="0.25">
      <c r="B18" s="42" t="s">
        <v>3</v>
      </c>
      <c r="C18" s="42"/>
      <c r="D18" s="43">
        <f>AVERAGE(D4:D10, D11:D15)</f>
        <v>0.75416666666666676</v>
      </c>
      <c r="E18" s="42"/>
      <c r="F18" s="42"/>
      <c r="G18" s="51">
        <f>AVERAGE(G4:G10, G11:G15)*0.01</f>
        <v>4.583333333333333E-2</v>
      </c>
      <c r="H18" s="51">
        <f>AVERAGE(H4:H10, H11:H15)*0.01</f>
        <v>5.5050000000000002E-2</v>
      </c>
      <c r="I18" s="42"/>
      <c r="J18" s="51">
        <f t="shared" ref="J18:R18" si="1">AVERAGE(J4:J10, J11:J15)*0.01</f>
        <v>2.3599999999999999E-2</v>
      </c>
      <c r="K18" s="51">
        <f t="shared" si="1"/>
        <v>3.0241666666666674E-2</v>
      </c>
      <c r="L18" s="51">
        <f t="shared" si="1"/>
        <v>5.0416666666666672E-2</v>
      </c>
      <c r="M18" s="51">
        <f t="shared" si="1"/>
        <v>4.9500000000000002E-2</v>
      </c>
      <c r="N18" s="51">
        <f t="shared" si="1"/>
        <v>0.15384166666666665</v>
      </c>
      <c r="O18" s="51">
        <f t="shared" si="1"/>
        <v>0.19925833333333332</v>
      </c>
      <c r="P18" s="51">
        <f t="shared" si="1"/>
        <v>0.28556666666666664</v>
      </c>
      <c r="Q18" s="51">
        <f t="shared" si="1"/>
        <v>0.48815833333333331</v>
      </c>
      <c r="R18" s="51">
        <f t="shared" si="1"/>
        <v>0.52224999999999999</v>
      </c>
      <c r="S18" s="42"/>
      <c r="T18" s="51">
        <f>AVERAGE(T4:T10, T11:T15)*0.01</f>
        <v>9.4941666666666674E-2</v>
      </c>
    </row>
    <row r="19" spans="2:20" x14ac:dyDescent="0.25">
      <c r="B19" s="42" t="s">
        <v>8</v>
      </c>
      <c r="C19" s="42"/>
      <c r="D19" s="43">
        <f>MEDIAN(D4:D10, D11:D15)</f>
        <v>0.75</v>
      </c>
      <c r="E19" s="42"/>
      <c r="F19" s="42"/>
      <c r="G19" s="64">
        <f>MEDIAN(G4:G10, G11:G15)*0.01</f>
        <v>5.7500000000000002E-2</v>
      </c>
      <c r="H19" s="51">
        <f>MEDIAN(H4:H10, H11:H15)*0.01</f>
        <v>4.4000000000000004E-2</v>
      </c>
      <c r="I19" s="42"/>
      <c r="J19" s="51">
        <f t="shared" ref="J19:R19" si="2">MEDIAN(J4:J10, J11:J15)*0.01</f>
        <v>2.5499999999999998E-2</v>
      </c>
      <c r="K19" s="51">
        <f t="shared" si="2"/>
        <v>2.7549999999999998E-2</v>
      </c>
      <c r="L19" s="51">
        <f t="shared" si="2"/>
        <v>5.7500000000000002E-2</v>
      </c>
      <c r="M19" s="51">
        <f t="shared" si="2"/>
        <v>5.7500000000000002E-2</v>
      </c>
      <c r="N19" s="51">
        <f t="shared" si="2"/>
        <v>0.13460000000000003</v>
      </c>
      <c r="O19" s="51">
        <f t="shared" si="2"/>
        <v>0.15050000000000002</v>
      </c>
      <c r="P19" s="51">
        <f t="shared" si="2"/>
        <v>0.18030000000000002</v>
      </c>
      <c r="Q19" s="51">
        <f t="shared" si="2"/>
        <v>0.4647</v>
      </c>
      <c r="R19" s="51">
        <f t="shared" si="2"/>
        <v>0.54100000000000004</v>
      </c>
      <c r="S19" s="42"/>
      <c r="T19" s="51">
        <f>MEDIAN(T4:T10, T11:T15)*0.01</f>
        <v>8.8300000000000003E-2</v>
      </c>
    </row>
    <row r="22" spans="2:20" x14ac:dyDescent="0.25">
      <c r="B22" t="s">
        <v>105</v>
      </c>
    </row>
  </sheetData>
  <pageMargins left="0.7" right="0.7" top="0.75" bottom="0.75" header="0.3" footer="0.3"/>
  <pageSetup orientation="landscape" horizontalDpi="4294967295" verticalDpi="4294967295" r:id="rId1"/>
  <headerFooter>
    <oddHeader>&amp;RDivision of Public Utilities
Docket No. 22-057-03
DPU Workpaper 2.01
&amp;P of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06"/>
  <sheetViews>
    <sheetView zoomScaleNormal="100" workbookViewId="0">
      <selection activeCell="E30" sqref="E30"/>
    </sheetView>
  </sheetViews>
  <sheetFormatPr defaultRowHeight="15" x14ac:dyDescent="0.25"/>
  <cols>
    <col min="1" max="1" width="12.42578125" customWidth="1"/>
    <col min="2" max="8" width="14.140625" customWidth="1"/>
    <col min="11" max="11" width="10.85546875" customWidth="1"/>
    <col min="12" max="12" width="10.7109375" customWidth="1"/>
    <col min="17" max="17" width="10.42578125" bestFit="1" customWidth="1"/>
  </cols>
  <sheetData>
    <row r="1" spans="1:13" ht="45" x14ac:dyDescent="0.25">
      <c r="A1" s="45" t="s">
        <v>61</v>
      </c>
      <c r="B1" s="53" t="str">
        <f>'2.01WP DPU VL Data Proxy Group'!B4</f>
        <v>Atmos Energy</v>
      </c>
      <c r="C1" s="45" t="str">
        <f>'2.01WP DPU VL Data Proxy Group'!B5</f>
        <v>Chesapeake Utilities</v>
      </c>
      <c r="D1" s="45" t="str">
        <f>'2.01WP DPU VL Data Proxy Group'!B6</f>
        <v>New Jersey Resources</v>
      </c>
      <c r="E1" s="45" t="str">
        <f>'2.01WP DPU VL Data Proxy Group'!B7</f>
        <v>NiSource Inc.</v>
      </c>
      <c r="F1" s="45" t="str">
        <f>'2.01WP DPU VL Data Proxy Group'!B8</f>
        <v>Northwest Natural</v>
      </c>
      <c r="G1" s="45" t="str">
        <f>'2.01WP DPU VL Data Proxy Group'!B9</f>
        <v>ONE Gas Inc.</v>
      </c>
      <c r="H1" s="45" t="str">
        <f>'2.01WP DPU VL Data Proxy Group'!B10</f>
        <v>Southwest Gas</v>
      </c>
      <c r="I1" s="45" t="str">
        <f>'2.01WP DPU VL Data Proxy Group'!B11</f>
        <v>Amer. States Water</v>
      </c>
      <c r="J1" s="45" t="str">
        <f>'2.01WP DPU VL Data Proxy Group'!B12</f>
        <v>Artesian Res Corp</v>
      </c>
      <c r="K1" s="45" t="str">
        <f>'2.01WP DPU VL Data Proxy Group'!B13</f>
        <v>California Water</v>
      </c>
      <c r="L1" s="45" t="str">
        <f>'2.01WP DPU VL Data Proxy Group'!B14</f>
        <v>Middlesex Water</v>
      </c>
      <c r="M1" s="45" t="str">
        <f>'2.01WP DPU VL Data Proxy Group'!B15</f>
        <v>York Water Co. (The)</v>
      </c>
    </row>
    <row r="2" spans="1:13" x14ac:dyDescent="0.25">
      <c r="A2" s="52" t="s">
        <v>106</v>
      </c>
      <c r="B2" s="52" t="str">
        <f>'2.01WP DPU VL Data Proxy Group'!C4</f>
        <v>ATO</v>
      </c>
      <c r="C2" s="52" t="str">
        <f>'2.01WP DPU VL Data Proxy Group'!C5</f>
        <v>CPK</v>
      </c>
      <c r="D2" s="52" t="str">
        <f>'2.01WP DPU VL Data Proxy Group'!C6</f>
        <v>NJR</v>
      </c>
      <c r="E2" s="52" t="str">
        <f>'2.01WP DPU VL Data Proxy Group'!C7</f>
        <v>NI</v>
      </c>
      <c r="F2" s="52" t="str">
        <f>'2.01WP DPU VL Data Proxy Group'!C8</f>
        <v>NWN</v>
      </c>
      <c r="G2" s="52" t="str">
        <f>'2.01WP DPU VL Data Proxy Group'!C9</f>
        <v>OGS</v>
      </c>
      <c r="H2" s="52" t="str">
        <f>'2.01WP DPU VL Data Proxy Group'!C10</f>
        <v>SWX</v>
      </c>
      <c r="I2" s="52" t="str">
        <f>'2.01WP DPU VL Data Proxy Group'!C11</f>
        <v>AWR</v>
      </c>
      <c r="J2" s="54" t="str">
        <f>'2.01WP DPU VL Data Proxy Group'!C12</f>
        <v>ARTNA</v>
      </c>
      <c r="K2" s="54" t="str">
        <f>'2.01WP DPU VL Data Proxy Group'!C13</f>
        <v>CWT</v>
      </c>
      <c r="L2" s="54" t="str">
        <f>'2.01WP DPU VL Data Proxy Group'!C14</f>
        <v>MSEX</v>
      </c>
      <c r="M2" s="54" t="str">
        <f>'2.01WP DPU VL Data Proxy Group'!C15</f>
        <v>YORW</v>
      </c>
    </row>
    <row r="3" spans="1:13" x14ac:dyDescent="0.25">
      <c r="A3" s="55" t="str">
        <f>R51</f>
        <v>2026-08-06</v>
      </c>
      <c r="B3">
        <f>B51</f>
        <v>171.98</v>
      </c>
      <c r="C3">
        <f t="shared" ref="C3:H3" si="0">C51</f>
        <v>133.5</v>
      </c>
      <c r="D3">
        <f t="shared" si="0"/>
        <v>54.47</v>
      </c>
      <c r="E3">
        <f t="shared" si="0"/>
        <v>43.38</v>
      </c>
      <c r="F3">
        <f t="shared" si="0"/>
        <v>50.77</v>
      </c>
      <c r="G3">
        <f t="shared" si="0"/>
        <v>79.62</v>
      </c>
      <c r="H3">
        <f t="shared" si="0"/>
        <v>92.4</v>
      </c>
      <c r="I3">
        <f>I51</f>
        <v>85.67</v>
      </c>
      <c r="J3">
        <f>J51</f>
        <v>34.4</v>
      </c>
      <c r="K3">
        <f>K51</f>
        <v>49.43</v>
      </c>
      <c r="L3">
        <f>L51</f>
        <v>57.37</v>
      </c>
      <c r="M3">
        <f>M51</f>
        <v>31.61</v>
      </c>
    </row>
    <row r="4" spans="1:13" x14ac:dyDescent="0.25">
      <c r="A4" s="55" t="str">
        <f t="shared" ref="A4:A32" si="1">R52</f>
        <v>2026-08-05</v>
      </c>
      <c r="B4">
        <f t="shared" ref="B4:I4" si="2">B52</f>
        <v>172.2</v>
      </c>
      <c r="C4">
        <f t="shared" si="2"/>
        <v>133.84</v>
      </c>
      <c r="D4">
        <f t="shared" si="2"/>
        <v>55.4</v>
      </c>
      <c r="E4">
        <f t="shared" si="2"/>
        <v>42.91</v>
      </c>
      <c r="F4">
        <f t="shared" si="2"/>
        <v>49.34</v>
      </c>
      <c r="G4">
        <f t="shared" si="2"/>
        <v>79.25</v>
      </c>
      <c r="H4">
        <f t="shared" si="2"/>
        <v>90.67</v>
      </c>
      <c r="I4">
        <f t="shared" si="2"/>
        <v>84.94</v>
      </c>
      <c r="J4">
        <f t="shared" ref="J4:M4" si="3">J52</f>
        <v>34.07</v>
      </c>
      <c r="K4">
        <f t="shared" si="3"/>
        <v>49.74</v>
      </c>
      <c r="L4">
        <f t="shared" si="3"/>
        <v>57.35</v>
      </c>
      <c r="M4">
        <f t="shared" si="3"/>
        <v>30.82</v>
      </c>
    </row>
    <row r="5" spans="1:13" x14ac:dyDescent="0.25">
      <c r="A5" s="55" t="str">
        <f t="shared" si="1"/>
        <v>2026-08-04</v>
      </c>
      <c r="B5">
        <f t="shared" ref="B5:I5" si="4">B53</f>
        <v>172.65</v>
      </c>
      <c r="C5">
        <f t="shared" si="4"/>
        <v>133.09</v>
      </c>
      <c r="D5">
        <f t="shared" si="4"/>
        <v>57.39</v>
      </c>
      <c r="E5">
        <f t="shared" si="4"/>
        <v>44.53</v>
      </c>
      <c r="F5">
        <f t="shared" si="4"/>
        <v>48.71</v>
      </c>
      <c r="G5">
        <f t="shared" si="4"/>
        <v>77.33</v>
      </c>
      <c r="H5">
        <f t="shared" si="4"/>
        <v>89.05</v>
      </c>
      <c r="I5">
        <f t="shared" si="4"/>
        <v>85.4</v>
      </c>
      <c r="J5">
        <f t="shared" ref="J5:M5" si="5">J53</f>
        <v>33.979999999999997</v>
      </c>
      <c r="K5">
        <f t="shared" si="5"/>
        <v>50.3</v>
      </c>
      <c r="L5">
        <f t="shared" si="5"/>
        <v>57.63</v>
      </c>
      <c r="M5">
        <f t="shared" si="5"/>
        <v>30.99</v>
      </c>
    </row>
    <row r="6" spans="1:13" x14ac:dyDescent="0.25">
      <c r="A6" s="55" t="str">
        <f t="shared" si="1"/>
        <v>2026-08-03</v>
      </c>
      <c r="B6">
        <f t="shared" ref="B6:I6" si="6">B54</f>
        <v>172.89</v>
      </c>
      <c r="C6">
        <f t="shared" si="6"/>
        <v>133.86000000000001</v>
      </c>
      <c r="D6">
        <f t="shared" si="6"/>
        <v>58.08</v>
      </c>
      <c r="E6">
        <f t="shared" si="6"/>
        <v>44.53</v>
      </c>
      <c r="F6">
        <f t="shared" si="6"/>
        <v>48.93</v>
      </c>
      <c r="G6">
        <f t="shared" si="6"/>
        <v>78.400000000000006</v>
      </c>
      <c r="H6">
        <f t="shared" si="6"/>
        <v>89.77</v>
      </c>
      <c r="I6">
        <f t="shared" si="6"/>
        <v>84.75</v>
      </c>
      <c r="J6">
        <f t="shared" ref="J6:M6" si="7">J54</f>
        <v>34.11</v>
      </c>
      <c r="K6">
        <f t="shared" si="7"/>
        <v>49.38</v>
      </c>
      <c r="L6">
        <f t="shared" si="7"/>
        <v>56.85</v>
      </c>
      <c r="M6">
        <f t="shared" si="7"/>
        <v>30.81</v>
      </c>
    </row>
    <row r="7" spans="1:13" x14ac:dyDescent="0.25">
      <c r="A7" s="55" t="str">
        <f t="shared" si="1"/>
        <v>2026-07-31</v>
      </c>
      <c r="B7">
        <f t="shared" ref="B7:I7" si="8">B55</f>
        <v>172.78</v>
      </c>
      <c r="C7">
        <f t="shared" si="8"/>
        <v>132.78</v>
      </c>
      <c r="D7">
        <f t="shared" si="8"/>
        <v>57.89</v>
      </c>
      <c r="E7">
        <f t="shared" si="8"/>
        <v>44.43</v>
      </c>
      <c r="F7">
        <f t="shared" si="8"/>
        <v>48.92</v>
      </c>
      <c r="G7">
        <f t="shared" si="8"/>
        <v>77.650000000000006</v>
      </c>
      <c r="H7">
        <f t="shared" si="8"/>
        <v>89.4</v>
      </c>
      <c r="I7">
        <f t="shared" si="8"/>
        <v>85.64</v>
      </c>
      <c r="J7">
        <f t="shared" ref="J7:M7" si="9">J55</f>
        <v>34.35</v>
      </c>
      <c r="K7">
        <f t="shared" si="9"/>
        <v>50.11</v>
      </c>
      <c r="L7">
        <f t="shared" si="9"/>
        <v>57.3</v>
      </c>
      <c r="M7">
        <f t="shared" si="9"/>
        <v>30.97</v>
      </c>
    </row>
    <row r="8" spans="1:13" x14ac:dyDescent="0.25">
      <c r="A8" s="55" t="str">
        <f t="shared" si="1"/>
        <v>2026-07-30</v>
      </c>
      <c r="B8">
        <f t="shared" ref="B8:I8" si="10">B56</f>
        <v>174.26</v>
      </c>
      <c r="C8">
        <f t="shared" si="10"/>
        <v>133.16999999999999</v>
      </c>
      <c r="D8">
        <f t="shared" si="10"/>
        <v>58.58</v>
      </c>
      <c r="E8">
        <f t="shared" si="10"/>
        <v>45.07</v>
      </c>
      <c r="F8">
        <f t="shared" si="10"/>
        <v>50.03</v>
      </c>
      <c r="G8">
        <f t="shared" si="10"/>
        <v>78.09</v>
      </c>
      <c r="H8">
        <f t="shared" si="10"/>
        <v>90.3</v>
      </c>
      <c r="I8">
        <f t="shared" si="10"/>
        <v>85.96</v>
      </c>
      <c r="J8">
        <f t="shared" ref="J8:M8" si="11">J56</f>
        <v>34.42</v>
      </c>
      <c r="K8">
        <f t="shared" si="11"/>
        <v>50.5</v>
      </c>
      <c r="L8">
        <f t="shared" si="11"/>
        <v>55.81</v>
      </c>
      <c r="M8">
        <f t="shared" si="11"/>
        <v>30.91</v>
      </c>
    </row>
    <row r="9" spans="1:13" x14ac:dyDescent="0.25">
      <c r="A9" s="55" t="str">
        <f t="shared" si="1"/>
        <v>2026-07-29</v>
      </c>
      <c r="B9">
        <f t="shared" ref="B9:I9" si="12">B57</f>
        <v>177.67</v>
      </c>
      <c r="C9">
        <f t="shared" si="12"/>
        <v>136.78</v>
      </c>
      <c r="D9">
        <f t="shared" si="12"/>
        <v>59.45</v>
      </c>
      <c r="E9">
        <f t="shared" si="12"/>
        <v>44.81</v>
      </c>
      <c r="F9">
        <f t="shared" si="12"/>
        <v>51.17</v>
      </c>
      <c r="G9">
        <f t="shared" si="12"/>
        <v>79.81</v>
      </c>
      <c r="H9">
        <f t="shared" si="12"/>
        <v>91.8</v>
      </c>
      <c r="I9">
        <f t="shared" si="12"/>
        <v>87.86</v>
      </c>
      <c r="J9">
        <f t="shared" ref="J9:M9" si="13">J57</f>
        <v>34.869999999999997</v>
      </c>
      <c r="K9">
        <f t="shared" si="13"/>
        <v>51.73</v>
      </c>
      <c r="L9">
        <f t="shared" si="13"/>
        <v>57.25</v>
      </c>
      <c r="M9">
        <f t="shared" si="13"/>
        <v>31.55</v>
      </c>
    </row>
    <row r="10" spans="1:13" x14ac:dyDescent="0.25">
      <c r="A10" s="55" t="str">
        <f t="shared" si="1"/>
        <v>2026-07-28</v>
      </c>
      <c r="B10">
        <f t="shared" ref="B10:I10" si="14">B58</f>
        <v>179.38</v>
      </c>
      <c r="C10">
        <f t="shared" si="14"/>
        <v>137.91999999999999</v>
      </c>
      <c r="D10">
        <f t="shared" si="14"/>
        <v>59.86</v>
      </c>
      <c r="E10">
        <f t="shared" si="14"/>
        <v>45.73</v>
      </c>
      <c r="F10">
        <f t="shared" si="14"/>
        <v>51.92</v>
      </c>
      <c r="G10">
        <f t="shared" si="14"/>
        <v>80.7</v>
      </c>
      <c r="H10">
        <f t="shared" si="14"/>
        <v>92.64</v>
      </c>
      <c r="I10">
        <f t="shared" si="14"/>
        <v>88.06</v>
      </c>
      <c r="J10">
        <f t="shared" ref="J10:M10" si="15">J58</f>
        <v>34.99</v>
      </c>
      <c r="K10">
        <f t="shared" si="15"/>
        <v>52.44</v>
      </c>
      <c r="L10">
        <f t="shared" si="15"/>
        <v>57.86</v>
      </c>
      <c r="M10">
        <f t="shared" si="15"/>
        <v>31.91</v>
      </c>
    </row>
    <row r="11" spans="1:13" x14ac:dyDescent="0.25">
      <c r="A11" s="55" t="str">
        <f t="shared" si="1"/>
        <v>2026-07-27</v>
      </c>
      <c r="B11">
        <f t="shared" ref="B11:I11" si="16">B59</f>
        <v>178.22</v>
      </c>
      <c r="C11">
        <f t="shared" si="16"/>
        <v>135.61000000000001</v>
      </c>
      <c r="D11">
        <f t="shared" si="16"/>
        <v>59.52</v>
      </c>
      <c r="E11">
        <f t="shared" si="16"/>
        <v>45.81</v>
      </c>
      <c r="F11">
        <f t="shared" si="16"/>
        <v>51.38</v>
      </c>
      <c r="G11">
        <f t="shared" si="16"/>
        <v>79.97</v>
      </c>
      <c r="H11">
        <f t="shared" si="16"/>
        <v>92.01</v>
      </c>
      <c r="I11">
        <f t="shared" si="16"/>
        <v>86.09</v>
      </c>
      <c r="J11">
        <f t="shared" ref="J11:M11" si="17">J59</f>
        <v>34.42</v>
      </c>
      <c r="K11">
        <f t="shared" si="17"/>
        <v>50.79</v>
      </c>
      <c r="L11">
        <f t="shared" si="17"/>
        <v>56.17</v>
      </c>
      <c r="M11">
        <f t="shared" si="17"/>
        <v>30.94</v>
      </c>
    </row>
    <row r="12" spans="1:13" x14ac:dyDescent="0.25">
      <c r="A12" s="55" t="str">
        <f t="shared" si="1"/>
        <v>2026-07-24</v>
      </c>
      <c r="B12">
        <f t="shared" ref="B12:I12" si="18">B60</f>
        <v>179.22</v>
      </c>
      <c r="C12">
        <f t="shared" si="18"/>
        <v>135.78</v>
      </c>
      <c r="D12">
        <f t="shared" si="18"/>
        <v>60.05</v>
      </c>
      <c r="E12">
        <f t="shared" si="18"/>
        <v>46.68</v>
      </c>
      <c r="F12">
        <f t="shared" si="18"/>
        <v>51.68</v>
      </c>
      <c r="G12">
        <f t="shared" si="18"/>
        <v>80.53</v>
      </c>
      <c r="H12">
        <f t="shared" si="18"/>
        <v>93.07</v>
      </c>
      <c r="I12">
        <f t="shared" si="18"/>
        <v>86.41</v>
      </c>
      <c r="J12">
        <f t="shared" ref="J12:M12" si="19">J60</f>
        <v>34.450000000000003</v>
      </c>
      <c r="K12">
        <f t="shared" si="19"/>
        <v>50.72</v>
      </c>
      <c r="L12">
        <f t="shared" si="19"/>
        <v>56.19</v>
      </c>
      <c r="M12">
        <f t="shared" si="19"/>
        <v>31.13</v>
      </c>
    </row>
    <row r="13" spans="1:13" x14ac:dyDescent="0.25">
      <c r="A13" s="55" t="str">
        <f t="shared" si="1"/>
        <v>2026-07-23</v>
      </c>
      <c r="B13">
        <f t="shared" ref="B13:I13" si="20">B61</f>
        <v>178.04</v>
      </c>
      <c r="C13">
        <f t="shared" si="20"/>
        <v>134.61000000000001</v>
      </c>
      <c r="D13">
        <f t="shared" si="20"/>
        <v>59.41</v>
      </c>
      <c r="E13">
        <f t="shared" si="20"/>
        <v>46.75</v>
      </c>
      <c r="F13">
        <f t="shared" si="20"/>
        <v>51.33</v>
      </c>
      <c r="G13">
        <f t="shared" si="20"/>
        <v>79.98</v>
      </c>
      <c r="H13">
        <f t="shared" si="20"/>
        <v>93.01</v>
      </c>
      <c r="I13">
        <f t="shared" si="20"/>
        <v>87.17</v>
      </c>
      <c r="J13">
        <f t="shared" ref="J13:M13" si="21">J61</f>
        <v>33.92</v>
      </c>
      <c r="K13">
        <f t="shared" si="21"/>
        <v>50.96</v>
      </c>
      <c r="L13">
        <f t="shared" si="21"/>
        <v>56.31</v>
      </c>
      <c r="M13">
        <f t="shared" si="21"/>
        <v>31.06</v>
      </c>
    </row>
    <row r="14" spans="1:13" x14ac:dyDescent="0.25">
      <c r="A14" s="55" t="str">
        <f t="shared" si="1"/>
        <v>2026-07-22</v>
      </c>
      <c r="B14">
        <f t="shared" ref="B14:I14" si="22">B62</f>
        <v>178.47</v>
      </c>
      <c r="C14">
        <f t="shared" si="22"/>
        <v>135.22999999999999</v>
      </c>
      <c r="D14">
        <f t="shared" si="22"/>
        <v>58.88</v>
      </c>
      <c r="E14">
        <f t="shared" si="22"/>
        <v>46.57</v>
      </c>
      <c r="F14">
        <f t="shared" si="22"/>
        <v>51.56</v>
      </c>
      <c r="G14">
        <f t="shared" si="22"/>
        <v>80.27</v>
      </c>
      <c r="H14">
        <f t="shared" si="22"/>
        <v>92.86</v>
      </c>
      <c r="I14">
        <f t="shared" si="22"/>
        <v>87.03</v>
      </c>
      <c r="J14">
        <f t="shared" ref="J14:M14" si="23">J62</f>
        <v>33.909999999999997</v>
      </c>
      <c r="K14">
        <f t="shared" si="23"/>
        <v>51.03</v>
      </c>
      <c r="L14">
        <f t="shared" si="23"/>
        <v>56.58</v>
      </c>
      <c r="M14">
        <f t="shared" si="23"/>
        <v>31.06</v>
      </c>
    </row>
    <row r="15" spans="1:13" x14ac:dyDescent="0.25">
      <c r="A15" s="55" t="str">
        <f t="shared" si="1"/>
        <v>2026-07-21</v>
      </c>
      <c r="B15">
        <f t="shared" ref="B15:I15" si="24">B63</f>
        <v>175.05</v>
      </c>
      <c r="C15">
        <f t="shared" si="24"/>
        <v>131.91999999999999</v>
      </c>
      <c r="D15">
        <f t="shared" si="24"/>
        <v>58.4</v>
      </c>
      <c r="E15">
        <f t="shared" si="24"/>
        <v>45.37</v>
      </c>
      <c r="F15">
        <f t="shared" si="24"/>
        <v>50.59</v>
      </c>
      <c r="G15">
        <f t="shared" si="24"/>
        <v>78.61</v>
      </c>
      <c r="H15">
        <f t="shared" si="24"/>
        <v>92.22</v>
      </c>
      <c r="I15">
        <f t="shared" si="24"/>
        <v>86.6</v>
      </c>
      <c r="J15">
        <f t="shared" ref="J15:M15" si="25">J63</f>
        <v>33.29</v>
      </c>
      <c r="K15">
        <f t="shared" si="25"/>
        <v>50.62</v>
      </c>
      <c r="L15">
        <f t="shared" si="25"/>
        <v>56.01</v>
      </c>
      <c r="M15">
        <f t="shared" si="25"/>
        <v>30.66</v>
      </c>
    </row>
    <row r="16" spans="1:13" x14ac:dyDescent="0.25">
      <c r="A16" s="55" t="str">
        <f t="shared" si="1"/>
        <v>2026-07-20</v>
      </c>
      <c r="B16">
        <f t="shared" ref="B16:I16" si="26">B64</f>
        <v>177.33</v>
      </c>
      <c r="C16">
        <f t="shared" si="26"/>
        <v>133</v>
      </c>
      <c r="D16">
        <f t="shared" si="26"/>
        <v>58.56</v>
      </c>
      <c r="E16">
        <f t="shared" si="26"/>
        <v>45.37</v>
      </c>
      <c r="F16">
        <f t="shared" si="26"/>
        <v>50.96</v>
      </c>
      <c r="G16">
        <f t="shared" si="26"/>
        <v>79.45</v>
      </c>
      <c r="H16">
        <f t="shared" si="26"/>
        <v>91.73</v>
      </c>
      <c r="I16">
        <f t="shared" si="26"/>
        <v>88.4</v>
      </c>
      <c r="J16">
        <f t="shared" ref="J16:M16" si="27">J64</f>
        <v>34.03</v>
      </c>
      <c r="K16">
        <f t="shared" si="27"/>
        <v>51.38</v>
      </c>
      <c r="L16">
        <f t="shared" si="27"/>
        <v>56.79</v>
      </c>
      <c r="M16">
        <f t="shared" si="27"/>
        <v>31.26</v>
      </c>
    </row>
    <row r="17" spans="1:13" x14ac:dyDescent="0.25">
      <c r="A17" s="55" t="str">
        <f t="shared" si="1"/>
        <v>2026-07-17</v>
      </c>
      <c r="B17">
        <f t="shared" ref="B17:I17" si="28">B65</f>
        <v>177.68</v>
      </c>
      <c r="C17">
        <f t="shared" si="28"/>
        <v>133.29</v>
      </c>
      <c r="D17">
        <f t="shared" si="28"/>
        <v>58.6</v>
      </c>
      <c r="E17">
        <f t="shared" si="28"/>
        <v>45.98</v>
      </c>
      <c r="F17">
        <f t="shared" si="28"/>
        <v>51.2</v>
      </c>
      <c r="G17">
        <f t="shared" si="28"/>
        <v>79.739999999999995</v>
      </c>
      <c r="H17">
        <f t="shared" si="28"/>
        <v>92.06</v>
      </c>
      <c r="I17">
        <f t="shared" si="28"/>
        <v>89.28</v>
      </c>
      <c r="J17">
        <f t="shared" ref="J17:M17" si="29">J65</f>
        <v>33.979999999999997</v>
      </c>
      <c r="K17">
        <f t="shared" si="29"/>
        <v>51.88</v>
      </c>
      <c r="L17">
        <f t="shared" si="29"/>
        <v>57.44</v>
      </c>
      <c r="M17">
        <f t="shared" si="29"/>
        <v>31.45</v>
      </c>
    </row>
    <row r="18" spans="1:13" x14ac:dyDescent="0.25">
      <c r="A18" s="55" t="str">
        <f t="shared" si="1"/>
        <v>2026-07-16</v>
      </c>
      <c r="B18">
        <f t="shared" ref="B18:I18" si="30">B66</f>
        <v>178.04</v>
      </c>
      <c r="C18">
        <f t="shared" si="30"/>
        <v>133.81</v>
      </c>
      <c r="D18">
        <f t="shared" si="30"/>
        <v>59.29</v>
      </c>
      <c r="E18">
        <f t="shared" si="30"/>
        <v>46.27</v>
      </c>
      <c r="F18">
        <f t="shared" si="30"/>
        <v>51.51</v>
      </c>
      <c r="G18">
        <f t="shared" si="30"/>
        <v>79.790000000000006</v>
      </c>
      <c r="H18">
        <f t="shared" si="30"/>
        <v>92.95</v>
      </c>
      <c r="I18">
        <f t="shared" si="30"/>
        <v>87.93</v>
      </c>
      <c r="J18">
        <f t="shared" ref="J18:M18" si="31">J66</f>
        <v>33.94</v>
      </c>
      <c r="K18">
        <f t="shared" si="31"/>
        <v>51.34</v>
      </c>
      <c r="L18">
        <f t="shared" si="31"/>
        <v>56.98</v>
      </c>
      <c r="M18">
        <f t="shared" si="31"/>
        <v>31.31</v>
      </c>
    </row>
    <row r="19" spans="1:13" x14ac:dyDescent="0.25">
      <c r="A19" s="55" t="str">
        <f t="shared" si="1"/>
        <v>2026-07-15</v>
      </c>
      <c r="B19">
        <f t="shared" ref="B19:I19" si="32">B67</f>
        <v>174.98</v>
      </c>
      <c r="C19">
        <f t="shared" si="32"/>
        <v>130.44</v>
      </c>
      <c r="D19">
        <f t="shared" si="32"/>
        <v>57.91</v>
      </c>
      <c r="E19">
        <f t="shared" si="32"/>
        <v>45.71</v>
      </c>
      <c r="F19">
        <f t="shared" si="32"/>
        <v>50.35</v>
      </c>
      <c r="G19" s="63">
        <f t="shared" si="32"/>
        <v>78.05</v>
      </c>
      <c r="H19">
        <f t="shared" si="32"/>
        <v>91.25</v>
      </c>
      <c r="I19">
        <f t="shared" si="32"/>
        <v>84.63</v>
      </c>
      <c r="J19">
        <f t="shared" ref="J19:M19" si="33">J67</f>
        <v>33.67</v>
      </c>
      <c r="K19">
        <f t="shared" si="33"/>
        <v>49.73</v>
      </c>
      <c r="L19">
        <f t="shared" si="33"/>
        <v>54.76</v>
      </c>
      <c r="M19">
        <f t="shared" si="33"/>
        <v>30.35</v>
      </c>
    </row>
    <row r="20" spans="1:13" x14ac:dyDescent="0.25">
      <c r="A20" s="55" t="str">
        <f t="shared" si="1"/>
        <v>2026-07-14</v>
      </c>
      <c r="B20">
        <f t="shared" ref="B20:I20" si="34">B68</f>
        <v>178.45</v>
      </c>
      <c r="C20">
        <f t="shared" si="34"/>
        <v>131.13</v>
      </c>
      <c r="D20">
        <f t="shared" si="34"/>
        <v>58.76</v>
      </c>
      <c r="E20">
        <f t="shared" si="34"/>
        <v>46.62</v>
      </c>
      <c r="F20">
        <f t="shared" si="34"/>
        <v>50.56</v>
      </c>
      <c r="G20">
        <f t="shared" si="34"/>
        <v>79.150000000000006</v>
      </c>
      <c r="H20">
        <f t="shared" si="34"/>
        <v>92.38</v>
      </c>
      <c r="I20">
        <f t="shared" si="34"/>
        <v>85.01</v>
      </c>
      <c r="J20">
        <f t="shared" ref="J20:M20" si="35">J68</f>
        <v>34.42</v>
      </c>
      <c r="K20">
        <f t="shared" si="35"/>
        <v>50.01</v>
      </c>
      <c r="L20">
        <f t="shared" si="35"/>
        <v>55.37</v>
      </c>
      <c r="M20">
        <f t="shared" si="35"/>
        <v>31</v>
      </c>
    </row>
    <row r="21" spans="1:13" x14ac:dyDescent="0.25">
      <c r="A21" s="55" t="str">
        <f t="shared" si="1"/>
        <v>2026-07-13</v>
      </c>
      <c r="B21">
        <f t="shared" ref="B21:I21" si="36">B69</f>
        <v>179.5</v>
      </c>
      <c r="C21">
        <f t="shared" si="36"/>
        <v>133.91</v>
      </c>
      <c r="D21">
        <f t="shared" si="36"/>
        <v>59.21</v>
      </c>
      <c r="E21">
        <f t="shared" si="36"/>
        <v>47.07</v>
      </c>
      <c r="F21">
        <f t="shared" si="36"/>
        <v>51.24</v>
      </c>
      <c r="G21">
        <f t="shared" si="36"/>
        <v>80.38</v>
      </c>
      <c r="H21">
        <f t="shared" si="36"/>
        <v>91.82</v>
      </c>
      <c r="I21">
        <f t="shared" si="36"/>
        <v>85.05</v>
      </c>
      <c r="J21">
        <f t="shared" ref="J21:M21" si="37">J69</f>
        <v>34.479999999999997</v>
      </c>
      <c r="K21">
        <f t="shared" si="37"/>
        <v>50</v>
      </c>
      <c r="L21">
        <f t="shared" si="37"/>
        <v>55.42</v>
      </c>
      <c r="M21">
        <f t="shared" si="37"/>
        <v>30.97</v>
      </c>
    </row>
    <row r="22" spans="1:13" x14ac:dyDescent="0.25">
      <c r="A22" s="55" t="str">
        <f t="shared" si="1"/>
        <v>2026-07-10</v>
      </c>
      <c r="B22">
        <f t="shared" ref="B22:I22" si="38">B70</f>
        <v>176.2</v>
      </c>
      <c r="C22">
        <f t="shared" si="38"/>
        <v>128.87</v>
      </c>
      <c r="D22">
        <f t="shared" si="38"/>
        <v>58.37</v>
      </c>
      <c r="E22">
        <f t="shared" si="38"/>
        <v>46.9</v>
      </c>
      <c r="F22">
        <f t="shared" si="38"/>
        <v>50.4</v>
      </c>
      <c r="G22">
        <f t="shared" si="38"/>
        <v>79.17</v>
      </c>
      <c r="H22">
        <f t="shared" si="38"/>
        <v>91.18</v>
      </c>
      <c r="I22">
        <f t="shared" si="38"/>
        <v>84.51</v>
      </c>
      <c r="J22">
        <f t="shared" ref="J22:M22" si="39">J70</f>
        <v>33.979999999999997</v>
      </c>
      <c r="K22">
        <f t="shared" si="39"/>
        <v>49.71</v>
      </c>
      <c r="L22">
        <f t="shared" si="39"/>
        <v>55.01</v>
      </c>
      <c r="M22">
        <f t="shared" si="39"/>
        <v>30.6</v>
      </c>
    </row>
    <row r="23" spans="1:13" x14ac:dyDescent="0.25">
      <c r="A23" s="55" t="str">
        <f t="shared" si="1"/>
        <v>2026-07-09</v>
      </c>
      <c r="B23">
        <f t="shared" ref="B23:I23" si="40">B71</f>
        <v>174.72</v>
      </c>
      <c r="C23">
        <f t="shared" si="40"/>
        <v>127.91</v>
      </c>
      <c r="D23">
        <f t="shared" si="40"/>
        <v>57.88</v>
      </c>
      <c r="E23">
        <f t="shared" si="40"/>
        <v>46.66</v>
      </c>
      <c r="F23">
        <f t="shared" si="40"/>
        <v>49.63</v>
      </c>
      <c r="G23">
        <f t="shared" si="40"/>
        <v>78.83</v>
      </c>
      <c r="H23">
        <f t="shared" si="40"/>
        <v>91.16</v>
      </c>
      <c r="I23">
        <f t="shared" si="40"/>
        <v>83.86</v>
      </c>
      <c r="J23">
        <f t="shared" ref="J23:M23" si="41">J71</f>
        <v>33.92</v>
      </c>
      <c r="K23">
        <f t="shared" si="41"/>
        <v>49.11</v>
      </c>
      <c r="L23">
        <f t="shared" si="41"/>
        <v>54.53</v>
      </c>
      <c r="M23">
        <f t="shared" si="41"/>
        <v>30.29</v>
      </c>
    </row>
    <row r="24" spans="1:13" x14ac:dyDescent="0.25">
      <c r="A24" s="55" t="str">
        <f t="shared" si="1"/>
        <v>2026-07-08</v>
      </c>
      <c r="B24">
        <f t="shared" ref="B24:I24" si="42">B72</f>
        <v>177.09</v>
      </c>
      <c r="C24">
        <f t="shared" si="42"/>
        <v>125.26</v>
      </c>
      <c r="D24">
        <f t="shared" si="42"/>
        <v>57.6</v>
      </c>
      <c r="E24">
        <f t="shared" si="42"/>
        <v>46.85</v>
      </c>
      <c r="F24">
        <f t="shared" si="42"/>
        <v>49.66</v>
      </c>
      <c r="G24">
        <f t="shared" si="42"/>
        <v>78.23</v>
      </c>
      <c r="H24">
        <f t="shared" si="42"/>
        <v>91.09</v>
      </c>
      <c r="I24">
        <f t="shared" si="42"/>
        <v>83.58</v>
      </c>
      <c r="J24">
        <f t="shared" ref="J24:M24" si="43">J72</f>
        <v>34.049999999999997</v>
      </c>
      <c r="K24">
        <f t="shared" si="43"/>
        <v>49.35</v>
      </c>
      <c r="L24">
        <f t="shared" si="43"/>
        <v>54.84</v>
      </c>
      <c r="M24">
        <f t="shared" si="43"/>
        <v>30</v>
      </c>
    </row>
    <row r="25" spans="1:13" x14ac:dyDescent="0.25">
      <c r="A25" s="55" t="str">
        <f t="shared" si="1"/>
        <v>2026-07-07</v>
      </c>
      <c r="B25">
        <f t="shared" ref="B25:I25" si="44">B73</f>
        <v>177.58</v>
      </c>
      <c r="C25">
        <f t="shared" si="44"/>
        <v>124.33</v>
      </c>
      <c r="D25">
        <f t="shared" si="44"/>
        <v>57.47</v>
      </c>
      <c r="E25">
        <f t="shared" si="44"/>
        <v>47.49</v>
      </c>
      <c r="F25">
        <f t="shared" si="44"/>
        <v>49.81</v>
      </c>
      <c r="G25">
        <f t="shared" si="44"/>
        <v>77.84</v>
      </c>
      <c r="H25">
        <f t="shared" si="44"/>
        <v>91.09</v>
      </c>
      <c r="I25">
        <f t="shared" si="44"/>
        <v>83.18</v>
      </c>
      <c r="J25">
        <f t="shared" ref="J25:M25" si="45">J73</f>
        <v>34.130000000000003</v>
      </c>
      <c r="K25">
        <f t="shared" si="45"/>
        <v>49.69</v>
      </c>
      <c r="L25">
        <f t="shared" si="45"/>
        <v>55.82</v>
      </c>
      <c r="M25">
        <f t="shared" si="45"/>
        <v>30.51</v>
      </c>
    </row>
    <row r="26" spans="1:13" x14ac:dyDescent="0.25">
      <c r="A26" s="55" t="str">
        <f t="shared" si="1"/>
        <v>2026-07-06</v>
      </c>
      <c r="B26">
        <f t="shared" ref="B26:I26" si="46">B74</f>
        <v>173.83</v>
      </c>
      <c r="C26">
        <f t="shared" si="46"/>
        <v>122.02</v>
      </c>
      <c r="D26">
        <f t="shared" si="46"/>
        <v>56.26</v>
      </c>
      <c r="E26">
        <f t="shared" si="46"/>
        <v>47.05</v>
      </c>
      <c r="F26">
        <f t="shared" si="46"/>
        <v>48.65</v>
      </c>
      <c r="G26">
        <f t="shared" si="46"/>
        <v>75.650000000000006</v>
      </c>
      <c r="H26">
        <f t="shared" si="46"/>
        <v>88.66</v>
      </c>
      <c r="I26">
        <f t="shared" si="46"/>
        <v>83.14</v>
      </c>
      <c r="J26">
        <f t="shared" ref="J26:M26" si="47">J74</f>
        <v>34.17</v>
      </c>
      <c r="K26">
        <f t="shared" si="47"/>
        <v>49.47</v>
      </c>
      <c r="L26">
        <f t="shared" si="47"/>
        <v>56.63</v>
      </c>
      <c r="M26">
        <f t="shared" si="47"/>
        <v>30.79</v>
      </c>
    </row>
    <row r="27" spans="1:13" x14ac:dyDescent="0.25">
      <c r="A27" s="55" t="str">
        <f t="shared" si="1"/>
        <v>2026-07-02</v>
      </c>
      <c r="B27">
        <f t="shared" ref="B27:I27" si="48">B75</f>
        <v>176.87</v>
      </c>
      <c r="C27">
        <f t="shared" si="48"/>
        <v>125</v>
      </c>
      <c r="D27">
        <f t="shared" si="48"/>
        <v>57.49</v>
      </c>
      <c r="E27">
        <f t="shared" si="48"/>
        <v>47.82</v>
      </c>
      <c r="F27">
        <f t="shared" si="48"/>
        <v>49.73</v>
      </c>
      <c r="G27">
        <f t="shared" si="48"/>
        <v>77.319999999999993</v>
      </c>
      <c r="H27">
        <f t="shared" si="48"/>
        <v>89.81</v>
      </c>
      <c r="I27">
        <f t="shared" si="48"/>
        <v>84.76</v>
      </c>
      <c r="J27">
        <f t="shared" ref="J27:M27" si="49">J75</f>
        <v>34.39</v>
      </c>
      <c r="K27">
        <f t="shared" si="49"/>
        <v>50.23</v>
      </c>
      <c r="L27">
        <f t="shared" si="49"/>
        <v>57.55</v>
      </c>
      <c r="M27">
        <f t="shared" si="49"/>
        <v>31.42</v>
      </c>
    </row>
    <row r="28" spans="1:13" x14ac:dyDescent="0.25">
      <c r="A28" s="55" t="str">
        <f t="shared" si="1"/>
        <v>2026-07-01</v>
      </c>
      <c r="B28">
        <f t="shared" ref="B28:I28" si="50">B76</f>
        <v>173.03</v>
      </c>
      <c r="C28">
        <f t="shared" si="50"/>
        <v>122.76</v>
      </c>
      <c r="D28">
        <f t="shared" si="50"/>
        <v>56.2</v>
      </c>
      <c r="E28">
        <f t="shared" si="50"/>
        <v>46.87</v>
      </c>
      <c r="F28">
        <f t="shared" si="50"/>
        <v>48.73</v>
      </c>
      <c r="G28">
        <f t="shared" si="50"/>
        <v>76.3</v>
      </c>
      <c r="H28">
        <f t="shared" si="50"/>
        <v>88.51</v>
      </c>
      <c r="I28">
        <f t="shared" si="50"/>
        <v>83.34</v>
      </c>
      <c r="J28">
        <f t="shared" ref="J28:M28" si="51">J76</f>
        <v>33.94</v>
      </c>
      <c r="K28">
        <f t="shared" si="51"/>
        <v>49.04</v>
      </c>
      <c r="L28">
        <f t="shared" si="51"/>
        <v>56.57</v>
      </c>
      <c r="M28">
        <f t="shared" si="51"/>
        <v>30.92</v>
      </c>
    </row>
    <row r="29" spans="1:13" x14ac:dyDescent="0.25">
      <c r="A29" s="55" t="str">
        <f t="shared" si="1"/>
        <v>2026-06-30</v>
      </c>
      <c r="B29">
        <f t="shared" ref="B29:I29" si="52">B77</f>
        <v>172.27</v>
      </c>
      <c r="C29">
        <f t="shared" si="52"/>
        <v>122.48</v>
      </c>
      <c r="D29">
        <f t="shared" si="52"/>
        <v>56.04</v>
      </c>
      <c r="E29">
        <f t="shared" si="52"/>
        <v>47.55</v>
      </c>
      <c r="F29">
        <f t="shared" si="52"/>
        <v>49.06</v>
      </c>
      <c r="G29">
        <f t="shared" si="52"/>
        <v>77.069999999999993</v>
      </c>
      <c r="H29">
        <f t="shared" si="52"/>
        <v>88.68</v>
      </c>
      <c r="I29">
        <f t="shared" si="52"/>
        <v>82.63</v>
      </c>
      <c r="J29">
        <f t="shared" ref="J29:M29" si="53">J77</f>
        <v>33.99</v>
      </c>
      <c r="K29">
        <f t="shared" si="53"/>
        <v>48.65</v>
      </c>
      <c r="L29">
        <f t="shared" si="53"/>
        <v>56.16</v>
      </c>
      <c r="M29">
        <f t="shared" si="53"/>
        <v>30.65</v>
      </c>
    </row>
    <row r="30" spans="1:13" x14ac:dyDescent="0.25">
      <c r="A30" s="55" t="str">
        <f t="shared" si="1"/>
        <v>2026-06-29</v>
      </c>
      <c r="B30">
        <f t="shared" ref="B30:I30" si="54">B78</f>
        <v>174.84</v>
      </c>
      <c r="C30">
        <f t="shared" si="54"/>
        <v>123.97</v>
      </c>
      <c r="D30">
        <f t="shared" si="54"/>
        <v>56.93</v>
      </c>
      <c r="E30">
        <f t="shared" si="54"/>
        <v>48.15</v>
      </c>
      <c r="F30">
        <f t="shared" si="54"/>
        <v>49.98</v>
      </c>
      <c r="G30">
        <f t="shared" si="54"/>
        <v>78.680000000000007</v>
      </c>
      <c r="H30">
        <f t="shared" si="54"/>
        <v>89.63</v>
      </c>
      <c r="I30">
        <f t="shared" si="54"/>
        <v>82.79</v>
      </c>
      <c r="J30">
        <f t="shared" ref="J30:M30" si="55">J78</f>
        <v>34.020000000000003</v>
      </c>
      <c r="K30">
        <f t="shared" si="55"/>
        <v>48.91</v>
      </c>
      <c r="L30">
        <f t="shared" si="55"/>
        <v>56.03</v>
      </c>
      <c r="M30">
        <f t="shared" si="55"/>
        <v>30.83</v>
      </c>
    </row>
    <row r="31" spans="1:13" x14ac:dyDescent="0.25">
      <c r="A31" s="55" t="str">
        <f t="shared" si="1"/>
        <v>2026-06-26</v>
      </c>
      <c r="B31">
        <f t="shared" ref="B31:I31" si="56">B79</f>
        <v>175.17</v>
      </c>
      <c r="C31">
        <f t="shared" si="56"/>
        <v>125.9</v>
      </c>
      <c r="D31">
        <f t="shared" si="56"/>
        <v>57.61</v>
      </c>
      <c r="E31">
        <f t="shared" si="56"/>
        <v>49.08</v>
      </c>
      <c r="F31">
        <f t="shared" si="56"/>
        <v>50.83</v>
      </c>
      <c r="G31">
        <f t="shared" si="56"/>
        <v>79.64</v>
      </c>
      <c r="H31">
        <f t="shared" si="56"/>
        <v>90.93</v>
      </c>
      <c r="I31">
        <f t="shared" si="56"/>
        <v>82.57</v>
      </c>
      <c r="J31">
        <f t="shared" ref="J31:M31" si="57">J79</f>
        <v>33.619999999999997</v>
      </c>
      <c r="K31">
        <f t="shared" si="57"/>
        <v>49.08</v>
      </c>
      <c r="L31">
        <f t="shared" si="57"/>
        <v>55.48</v>
      </c>
      <c r="M31">
        <f t="shared" si="57"/>
        <v>30.76</v>
      </c>
    </row>
    <row r="32" spans="1:13" x14ac:dyDescent="0.25">
      <c r="A32" s="55" t="str">
        <f t="shared" si="1"/>
        <v>2026-06-25</v>
      </c>
      <c r="B32">
        <f t="shared" ref="B32:I32" si="58">B80</f>
        <v>173.67</v>
      </c>
      <c r="C32">
        <f t="shared" si="58"/>
        <v>122.75</v>
      </c>
      <c r="D32">
        <f t="shared" si="58"/>
        <v>56.7</v>
      </c>
      <c r="E32">
        <f t="shared" si="58"/>
        <v>47.81</v>
      </c>
      <c r="F32">
        <f t="shared" si="58"/>
        <v>50.5</v>
      </c>
      <c r="G32">
        <f t="shared" si="58"/>
        <v>78.63</v>
      </c>
      <c r="H32">
        <f t="shared" si="58"/>
        <v>89.05</v>
      </c>
      <c r="I32">
        <f t="shared" si="58"/>
        <v>80.680000000000007</v>
      </c>
      <c r="J32">
        <f t="shared" ref="J32:M32" si="59">J80</f>
        <v>33.19</v>
      </c>
      <c r="K32">
        <f t="shared" si="59"/>
        <v>47.55</v>
      </c>
      <c r="L32">
        <f t="shared" si="59"/>
        <v>54.58</v>
      </c>
      <c r="M32">
        <f t="shared" si="59"/>
        <v>30.34</v>
      </c>
    </row>
    <row r="33" spans="1:18" ht="6.75" customHeight="1" x14ac:dyDescent="0.25"/>
    <row r="34" spans="1:18" x14ac:dyDescent="0.25">
      <c r="A34" s="42" t="s">
        <v>3</v>
      </c>
      <c r="B34" s="44">
        <f t="shared" ref="B34:H34" si="60">AVERAGE(B3:B32)</f>
        <v>175.80199999999999</v>
      </c>
      <c r="C34" s="44">
        <f t="shared" si="60"/>
        <v>130.49733333333333</v>
      </c>
      <c r="D34" s="44">
        <f t="shared" si="60"/>
        <v>57.941999999999993</v>
      </c>
      <c r="E34" s="44">
        <f t="shared" si="60"/>
        <v>46.193999999999988</v>
      </c>
      <c r="F34" s="44">
        <f t="shared" si="60"/>
        <v>50.304333333333339</v>
      </c>
      <c r="G34" s="44">
        <f t="shared" si="60"/>
        <v>78.804333333333332</v>
      </c>
      <c r="H34" s="44">
        <f t="shared" si="60"/>
        <v>91.039333333333332</v>
      </c>
      <c r="I34" s="44">
        <f t="shared" ref="I34:M34" si="61">AVERAGE(I3:I32)</f>
        <v>85.230666666666679</v>
      </c>
      <c r="J34" s="44">
        <f t="shared" si="61"/>
        <v>34.103333333333332</v>
      </c>
      <c r="K34" s="44">
        <f t="shared" si="61"/>
        <v>50.096000000000004</v>
      </c>
      <c r="L34" s="44">
        <f t="shared" si="61"/>
        <v>56.28799999999999</v>
      </c>
      <c r="M34" s="44">
        <f t="shared" si="61"/>
        <v>30.928999999999995</v>
      </c>
    </row>
    <row r="35" spans="1:18" x14ac:dyDescent="0.25">
      <c r="A35" s="42" t="s">
        <v>8</v>
      </c>
      <c r="B35" s="44">
        <f>MEDIAN(B3:B32)</f>
        <v>175.685</v>
      </c>
      <c r="C35" s="44">
        <f t="shared" ref="C35:H35" si="62">MEDIAN(C3:C32)</f>
        <v>132.88999999999999</v>
      </c>
      <c r="D35" s="44">
        <f t="shared" si="62"/>
        <v>57.994999999999997</v>
      </c>
      <c r="E35" s="44">
        <f t="shared" si="62"/>
        <v>46.594999999999999</v>
      </c>
      <c r="F35" s="44">
        <f t="shared" si="62"/>
        <v>50.45</v>
      </c>
      <c r="G35" s="44">
        <f t="shared" si="62"/>
        <v>78.990000000000009</v>
      </c>
      <c r="H35" s="44">
        <f t="shared" si="62"/>
        <v>91.17</v>
      </c>
      <c r="I35" s="44">
        <f t="shared" ref="I35:M35" si="63">MEDIAN(I3:I32)</f>
        <v>85.03</v>
      </c>
      <c r="J35" s="44">
        <f t="shared" si="63"/>
        <v>34.04</v>
      </c>
      <c r="K35" s="44">
        <f t="shared" si="63"/>
        <v>50.004999999999995</v>
      </c>
      <c r="L35" s="44">
        <f t="shared" si="63"/>
        <v>56.25</v>
      </c>
      <c r="M35" s="44">
        <f t="shared" si="63"/>
        <v>30.93</v>
      </c>
    </row>
    <row r="42" spans="1:18" x14ac:dyDescent="0.25">
      <c r="A42" t="s">
        <v>61</v>
      </c>
      <c r="B42" t="s">
        <v>13</v>
      </c>
      <c r="C42" t="s">
        <v>107</v>
      </c>
      <c r="D42" t="s">
        <v>31</v>
      </c>
      <c r="E42" t="s">
        <v>62</v>
      </c>
      <c r="F42" t="s">
        <v>12</v>
      </c>
      <c r="G42" t="s">
        <v>37</v>
      </c>
      <c r="H42" t="s">
        <v>11</v>
      </c>
      <c r="I42" t="s">
        <v>100</v>
      </c>
      <c r="J42" t="s">
        <v>104</v>
      </c>
      <c r="K42" t="s">
        <v>101</v>
      </c>
      <c r="L42" t="s">
        <v>102</v>
      </c>
      <c r="M42" t="s">
        <v>103</v>
      </c>
    </row>
    <row r="43" spans="1:18" x14ac:dyDescent="0.25">
      <c r="A43" s="56" t="s">
        <v>108</v>
      </c>
      <c r="B43">
        <v>170.79</v>
      </c>
      <c r="C43">
        <v>136.76</v>
      </c>
      <c r="D43">
        <v>55.78</v>
      </c>
      <c r="E43">
        <v>42.13</v>
      </c>
      <c r="F43">
        <v>51.22</v>
      </c>
      <c r="G43">
        <v>81.040000000000006</v>
      </c>
      <c r="H43">
        <v>91.57</v>
      </c>
      <c r="I43">
        <v>89.2</v>
      </c>
      <c r="J43">
        <v>35.130000000000003</v>
      </c>
      <c r="K43">
        <v>50.01</v>
      </c>
      <c r="L43">
        <v>59.01</v>
      </c>
      <c r="M43">
        <v>33.54</v>
      </c>
    </row>
    <row r="44" spans="1:18" x14ac:dyDescent="0.25">
      <c r="A44" s="56" t="s">
        <v>109</v>
      </c>
      <c r="B44">
        <v>169.9</v>
      </c>
      <c r="C44">
        <v>134.55000000000001</v>
      </c>
      <c r="D44">
        <v>54.97</v>
      </c>
      <c r="E44">
        <v>42.37</v>
      </c>
      <c r="F44">
        <v>50.43</v>
      </c>
      <c r="G44">
        <v>79.98</v>
      </c>
      <c r="H44">
        <v>91.26</v>
      </c>
      <c r="I44">
        <v>87.87</v>
      </c>
      <c r="J44">
        <v>34.950000000000003</v>
      </c>
      <c r="K44">
        <v>49.66</v>
      </c>
      <c r="L44">
        <v>58.02</v>
      </c>
      <c r="M44">
        <v>33.06</v>
      </c>
      <c r="R44" s="55" t="str">
        <f>LEFT(A44,10)</f>
        <v>2026-08-17</v>
      </c>
    </row>
    <row r="45" spans="1:18" x14ac:dyDescent="0.25">
      <c r="A45" s="56" t="s">
        <v>110</v>
      </c>
      <c r="B45">
        <v>169.92</v>
      </c>
      <c r="C45">
        <v>135.1</v>
      </c>
      <c r="D45">
        <v>55.6</v>
      </c>
      <c r="E45">
        <v>42.5</v>
      </c>
      <c r="F45">
        <v>50.86</v>
      </c>
      <c r="G45">
        <v>80.98</v>
      </c>
      <c r="H45">
        <v>92.6</v>
      </c>
      <c r="I45">
        <v>88.97</v>
      </c>
      <c r="J45">
        <v>35.78</v>
      </c>
      <c r="K45">
        <v>50.4</v>
      </c>
      <c r="L45">
        <v>58.73</v>
      </c>
      <c r="M45">
        <v>33.31</v>
      </c>
      <c r="R45" s="55" t="str">
        <f t="shared" ref="R45:R106" si="64">LEFT(A45,10)</f>
        <v>2026-08-14</v>
      </c>
    </row>
    <row r="46" spans="1:18" x14ac:dyDescent="0.25">
      <c r="A46" s="56" t="s">
        <v>111</v>
      </c>
      <c r="B46">
        <v>169.96</v>
      </c>
      <c r="C46">
        <v>135.35</v>
      </c>
      <c r="D46">
        <v>55.54</v>
      </c>
      <c r="E46">
        <v>42.08</v>
      </c>
      <c r="F46">
        <v>50.81</v>
      </c>
      <c r="G46">
        <v>81.010000000000005</v>
      </c>
      <c r="H46">
        <v>92.09</v>
      </c>
      <c r="I46">
        <v>88.73</v>
      </c>
      <c r="J46">
        <v>35.700000000000003</v>
      </c>
      <c r="K46">
        <v>50.19</v>
      </c>
      <c r="L46">
        <v>58.87</v>
      </c>
      <c r="M46">
        <v>33</v>
      </c>
      <c r="R46" s="55" t="str">
        <f t="shared" si="64"/>
        <v>2026-08-13</v>
      </c>
    </row>
    <row r="47" spans="1:18" x14ac:dyDescent="0.25">
      <c r="A47" s="56" t="s">
        <v>112</v>
      </c>
      <c r="B47">
        <v>169.59</v>
      </c>
      <c r="C47">
        <v>134.72999999999999</v>
      </c>
      <c r="D47">
        <v>55.36</v>
      </c>
      <c r="E47">
        <v>41.99</v>
      </c>
      <c r="F47">
        <v>50.34</v>
      </c>
      <c r="G47">
        <v>80.38</v>
      </c>
      <c r="H47">
        <v>92.17</v>
      </c>
      <c r="I47">
        <v>87.95</v>
      </c>
      <c r="J47">
        <v>35.08</v>
      </c>
      <c r="K47">
        <v>49.98</v>
      </c>
      <c r="L47">
        <v>58.27</v>
      </c>
      <c r="M47">
        <v>32.54</v>
      </c>
      <c r="R47" s="55" t="str">
        <f t="shared" si="64"/>
        <v>2026-08-12</v>
      </c>
    </row>
    <row r="48" spans="1:18" x14ac:dyDescent="0.25">
      <c r="A48" s="56" t="s">
        <v>113</v>
      </c>
      <c r="B48">
        <v>169.21</v>
      </c>
      <c r="C48">
        <v>133.56</v>
      </c>
      <c r="D48">
        <v>54.74</v>
      </c>
      <c r="E48">
        <v>42.01</v>
      </c>
      <c r="F48">
        <v>50.25</v>
      </c>
      <c r="G48">
        <v>79.599999999999994</v>
      </c>
      <c r="H48">
        <v>91.51</v>
      </c>
      <c r="I48">
        <v>87.54</v>
      </c>
      <c r="J48">
        <v>35.049999999999997</v>
      </c>
      <c r="K48">
        <v>49.98</v>
      </c>
      <c r="L48">
        <v>58.28</v>
      </c>
      <c r="M48">
        <v>32.5</v>
      </c>
      <c r="R48" s="55" t="str">
        <f t="shared" si="64"/>
        <v>2026-08-11</v>
      </c>
    </row>
    <row r="49" spans="1:18" x14ac:dyDescent="0.25">
      <c r="A49" s="56" t="s">
        <v>114</v>
      </c>
      <c r="B49">
        <v>167.92</v>
      </c>
      <c r="C49">
        <v>132.36000000000001</v>
      </c>
      <c r="D49">
        <v>53.68</v>
      </c>
      <c r="E49">
        <v>41.78</v>
      </c>
      <c r="F49">
        <v>49.57</v>
      </c>
      <c r="G49">
        <v>78.87</v>
      </c>
      <c r="H49">
        <v>90.56</v>
      </c>
      <c r="I49">
        <v>86.57</v>
      </c>
      <c r="J49">
        <v>34.590000000000003</v>
      </c>
      <c r="K49">
        <v>49.48</v>
      </c>
      <c r="L49">
        <v>57.74</v>
      </c>
      <c r="M49">
        <v>31.91</v>
      </c>
      <c r="R49" s="55" t="str">
        <f t="shared" si="64"/>
        <v>2026-08-10</v>
      </c>
    </row>
    <row r="50" spans="1:18" x14ac:dyDescent="0.25">
      <c r="A50" s="56" t="s">
        <v>115</v>
      </c>
      <c r="B50">
        <v>170.19</v>
      </c>
      <c r="C50">
        <v>133.85</v>
      </c>
      <c r="D50">
        <v>55.02</v>
      </c>
      <c r="E50">
        <v>42.61</v>
      </c>
      <c r="F50">
        <v>50.47</v>
      </c>
      <c r="G50">
        <v>80.22</v>
      </c>
      <c r="H50">
        <v>92.09</v>
      </c>
      <c r="I50">
        <v>87.39</v>
      </c>
      <c r="J50">
        <v>34.659999999999997</v>
      </c>
      <c r="K50">
        <v>50.53</v>
      </c>
      <c r="L50">
        <v>58.22</v>
      </c>
      <c r="M50">
        <v>31.7</v>
      </c>
      <c r="R50" s="55" t="str">
        <f t="shared" si="64"/>
        <v>2026-08-07</v>
      </c>
    </row>
    <row r="51" spans="1:18" x14ac:dyDescent="0.25">
      <c r="A51" s="56" t="s">
        <v>116</v>
      </c>
      <c r="B51">
        <v>171.98</v>
      </c>
      <c r="C51">
        <v>133.5</v>
      </c>
      <c r="D51">
        <v>54.47</v>
      </c>
      <c r="E51">
        <v>43.38</v>
      </c>
      <c r="F51">
        <v>50.77</v>
      </c>
      <c r="G51">
        <v>79.62</v>
      </c>
      <c r="H51">
        <v>92.4</v>
      </c>
      <c r="I51">
        <v>85.67</v>
      </c>
      <c r="J51">
        <v>34.4</v>
      </c>
      <c r="K51">
        <v>49.43</v>
      </c>
      <c r="L51">
        <v>57.37</v>
      </c>
      <c r="M51">
        <v>31.61</v>
      </c>
      <c r="R51" s="55" t="str">
        <f t="shared" si="64"/>
        <v>2026-08-06</v>
      </c>
    </row>
    <row r="52" spans="1:18" x14ac:dyDescent="0.25">
      <c r="A52" s="56" t="s">
        <v>117</v>
      </c>
      <c r="B52">
        <v>172.2</v>
      </c>
      <c r="C52">
        <v>133.84</v>
      </c>
      <c r="D52">
        <v>55.4</v>
      </c>
      <c r="E52">
        <v>42.91</v>
      </c>
      <c r="F52">
        <v>49.34</v>
      </c>
      <c r="G52">
        <v>79.25</v>
      </c>
      <c r="H52">
        <v>90.67</v>
      </c>
      <c r="I52">
        <v>84.94</v>
      </c>
      <c r="J52">
        <v>34.07</v>
      </c>
      <c r="K52">
        <v>49.74</v>
      </c>
      <c r="L52">
        <v>57.35</v>
      </c>
      <c r="M52">
        <v>30.82</v>
      </c>
      <c r="R52" s="55" t="str">
        <f t="shared" si="64"/>
        <v>2026-08-05</v>
      </c>
    </row>
    <row r="53" spans="1:18" x14ac:dyDescent="0.25">
      <c r="A53" s="56" t="s">
        <v>118</v>
      </c>
      <c r="B53">
        <v>172.65</v>
      </c>
      <c r="C53">
        <v>133.09</v>
      </c>
      <c r="D53">
        <v>57.39</v>
      </c>
      <c r="E53">
        <v>44.53</v>
      </c>
      <c r="F53">
        <v>48.71</v>
      </c>
      <c r="G53">
        <v>77.33</v>
      </c>
      <c r="H53">
        <v>89.05</v>
      </c>
      <c r="I53">
        <v>85.4</v>
      </c>
      <c r="J53">
        <v>33.979999999999997</v>
      </c>
      <c r="K53">
        <v>50.3</v>
      </c>
      <c r="L53">
        <v>57.63</v>
      </c>
      <c r="M53">
        <v>30.99</v>
      </c>
      <c r="R53" s="55" t="str">
        <f t="shared" si="64"/>
        <v>2026-08-04</v>
      </c>
    </row>
    <row r="54" spans="1:18" x14ac:dyDescent="0.25">
      <c r="A54" s="56" t="s">
        <v>119</v>
      </c>
      <c r="B54">
        <v>172.89</v>
      </c>
      <c r="C54">
        <v>133.86000000000001</v>
      </c>
      <c r="D54">
        <v>58.08</v>
      </c>
      <c r="E54">
        <v>44.53</v>
      </c>
      <c r="F54">
        <v>48.93</v>
      </c>
      <c r="G54">
        <v>78.400000000000006</v>
      </c>
      <c r="H54">
        <v>89.77</v>
      </c>
      <c r="I54">
        <v>84.75</v>
      </c>
      <c r="J54">
        <v>34.11</v>
      </c>
      <c r="K54">
        <v>49.38</v>
      </c>
      <c r="L54">
        <v>56.85</v>
      </c>
      <c r="M54">
        <v>30.81</v>
      </c>
      <c r="R54" s="55" t="str">
        <f t="shared" si="64"/>
        <v>2026-08-03</v>
      </c>
    </row>
    <row r="55" spans="1:18" x14ac:dyDescent="0.25">
      <c r="A55" s="56" t="s">
        <v>120</v>
      </c>
      <c r="B55">
        <v>172.78</v>
      </c>
      <c r="C55">
        <v>132.78</v>
      </c>
      <c r="D55">
        <v>57.89</v>
      </c>
      <c r="E55">
        <v>44.43</v>
      </c>
      <c r="F55">
        <v>48.92</v>
      </c>
      <c r="G55">
        <v>77.650000000000006</v>
      </c>
      <c r="H55">
        <v>89.4</v>
      </c>
      <c r="I55">
        <v>85.64</v>
      </c>
      <c r="J55">
        <v>34.35</v>
      </c>
      <c r="K55">
        <v>50.11</v>
      </c>
      <c r="L55">
        <v>57.3</v>
      </c>
      <c r="M55">
        <v>30.97</v>
      </c>
      <c r="R55" s="55" t="str">
        <f t="shared" si="64"/>
        <v>2026-07-31</v>
      </c>
    </row>
    <row r="56" spans="1:18" x14ac:dyDescent="0.25">
      <c r="A56" s="56" t="s">
        <v>121</v>
      </c>
      <c r="B56">
        <v>174.26</v>
      </c>
      <c r="C56">
        <v>133.16999999999999</v>
      </c>
      <c r="D56">
        <v>58.58</v>
      </c>
      <c r="E56">
        <v>45.07</v>
      </c>
      <c r="F56">
        <v>50.03</v>
      </c>
      <c r="G56">
        <v>78.09</v>
      </c>
      <c r="H56">
        <v>90.3</v>
      </c>
      <c r="I56">
        <v>85.96</v>
      </c>
      <c r="J56">
        <v>34.42</v>
      </c>
      <c r="K56">
        <v>50.5</v>
      </c>
      <c r="L56">
        <v>55.81</v>
      </c>
      <c r="M56">
        <v>30.91</v>
      </c>
      <c r="R56" s="55" t="str">
        <f t="shared" si="64"/>
        <v>2026-07-30</v>
      </c>
    </row>
    <row r="57" spans="1:18" x14ac:dyDescent="0.25">
      <c r="A57" s="56" t="s">
        <v>122</v>
      </c>
      <c r="B57">
        <v>177.67</v>
      </c>
      <c r="C57">
        <v>136.78</v>
      </c>
      <c r="D57">
        <v>59.45</v>
      </c>
      <c r="E57">
        <v>44.81</v>
      </c>
      <c r="F57">
        <v>51.17</v>
      </c>
      <c r="G57">
        <v>79.81</v>
      </c>
      <c r="H57">
        <v>91.8</v>
      </c>
      <c r="I57">
        <v>87.86</v>
      </c>
      <c r="J57">
        <v>34.869999999999997</v>
      </c>
      <c r="K57">
        <v>51.73</v>
      </c>
      <c r="L57">
        <v>57.25</v>
      </c>
      <c r="M57">
        <v>31.55</v>
      </c>
      <c r="R57" s="55" t="str">
        <f t="shared" si="64"/>
        <v>2026-07-29</v>
      </c>
    </row>
    <row r="58" spans="1:18" x14ac:dyDescent="0.25">
      <c r="A58" s="56" t="s">
        <v>123</v>
      </c>
      <c r="B58">
        <v>179.38</v>
      </c>
      <c r="C58">
        <v>137.91999999999999</v>
      </c>
      <c r="D58">
        <v>59.86</v>
      </c>
      <c r="E58">
        <v>45.73</v>
      </c>
      <c r="F58">
        <v>51.92</v>
      </c>
      <c r="G58">
        <v>80.7</v>
      </c>
      <c r="H58">
        <v>92.64</v>
      </c>
      <c r="I58">
        <v>88.06</v>
      </c>
      <c r="J58">
        <v>34.99</v>
      </c>
      <c r="K58">
        <v>52.44</v>
      </c>
      <c r="L58">
        <v>57.86</v>
      </c>
      <c r="M58">
        <v>31.91</v>
      </c>
      <c r="R58" s="55" t="str">
        <f t="shared" si="64"/>
        <v>2026-07-28</v>
      </c>
    </row>
    <row r="59" spans="1:18" x14ac:dyDescent="0.25">
      <c r="A59" s="56" t="s">
        <v>124</v>
      </c>
      <c r="B59">
        <v>178.22</v>
      </c>
      <c r="C59">
        <v>135.61000000000001</v>
      </c>
      <c r="D59">
        <v>59.52</v>
      </c>
      <c r="E59">
        <v>45.81</v>
      </c>
      <c r="F59">
        <v>51.38</v>
      </c>
      <c r="G59">
        <v>79.97</v>
      </c>
      <c r="H59">
        <v>92.01</v>
      </c>
      <c r="I59">
        <v>86.09</v>
      </c>
      <c r="J59">
        <v>34.42</v>
      </c>
      <c r="K59">
        <v>50.79</v>
      </c>
      <c r="L59">
        <v>56.17</v>
      </c>
      <c r="M59">
        <v>30.94</v>
      </c>
      <c r="R59" s="55" t="str">
        <f t="shared" si="64"/>
        <v>2026-07-27</v>
      </c>
    </row>
    <row r="60" spans="1:18" x14ac:dyDescent="0.25">
      <c r="A60" s="56" t="s">
        <v>125</v>
      </c>
      <c r="B60">
        <v>179.22</v>
      </c>
      <c r="C60">
        <v>135.78</v>
      </c>
      <c r="D60">
        <v>60.05</v>
      </c>
      <c r="E60">
        <v>46.68</v>
      </c>
      <c r="F60">
        <v>51.68</v>
      </c>
      <c r="G60">
        <v>80.53</v>
      </c>
      <c r="H60">
        <v>93.07</v>
      </c>
      <c r="I60">
        <v>86.41</v>
      </c>
      <c r="J60">
        <v>34.450000000000003</v>
      </c>
      <c r="K60">
        <v>50.72</v>
      </c>
      <c r="L60">
        <v>56.19</v>
      </c>
      <c r="M60">
        <v>31.13</v>
      </c>
      <c r="R60" s="55" t="str">
        <f t="shared" si="64"/>
        <v>2026-07-24</v>
      </c>
    </row>
    <row r="61" spans="1:18" x14ac:dyDescent="0.25">
      <c r="A61" s="56" t="s">
        <v>126</v>
      </c>
      <c r="B61">
        <v>178.04</v>
      </c>
      <c r="C61">
        <v>134.61000000000001</v>
      </c>
      <c r="D61">
        <v>59.41</v>
      </c>
      <c r="E61">
        <v>46.75</v>
      </c>
      <c r="F61">
        <v>51.33</v>
      </c>
      <c r="G61">
        <v>79.98</v>
      </c>
      <c r="H61">
        <v>93.01</v>
      </c>
      <c r="I61">
        <v>87.17</v>
      </c>
      <c r="J61">
        <v>33.92</v>
      </c>
      <c r="K61">
        <v>50.96</v>
      </c>
      <c r="L61">
        <v>56.31</v>
      </c>
      <c r="M61">
        <v>31.06</v>
      </c>
      <c r="R61" s="55" t="str">
        <f t="shared" si="64"/>
        <v>2026-07-23</v>
      </c>
    </row>
    <row r="62" spans="1:18" x14ac:dyDescent="0.25">
      <c r="A62" s="56" t="s">
        <v>127</v>
      </c>
      <c r="B62">
        <v>178.47</v>
      </c>
      <c r="C62">
        <v>135.22999999999999</v>
      </c>
      <c r="D62">
        <v>58.88</v>
      </c>
      <c r="E62">
        <v>46.57</v>
      </c>
      <c r="F62">
        <v>51.56</v>
      </c>
      <c r="G62">
        <v>80.27</v>
      </c>
      <c r="H62">
        <v>92.86</v>
      </c>
      <c r="I62">
        <v>87.03</v>
      </c>
      <c r="J62">
        <v>33.909999999999997</v>
      </c>
      <c r="K62">
        <v>51.03</v>
      </c>
      <c r="L62">
        <v>56.58</v>
      </c>
      <c r="M62">
        <v>31.06</v>
      </c>
      <c r="R62" s="55" t="str">
        <f t="shared" si="64"/>
        <v>2026-07-22</v>
      </c>
    </row>
    <row r="63" spans="1:18" x14ac:dyDescent="0.25">
      <c r="A63" s="56" t="s">
        <v>128</v>
      </c>
      <c r="B63">
        <v>175.05</v>
      </c>
      <c r="C63">
        <v>131.91999999999999</v>
      </c>
      <c r="D63">
        <v>58.4</v>
      </c>
      <c r="E63">
        <v>45.37</v>
      </c>
      <c r="F63">
        <v>50.59</v>
      </c>
      <c r="G63">
        <v>78.61</v>
      </c>
      <c r="H63">
        <v>92.22</v>
      </c>
      <c r="I63">
        <v>86.6</v>
      </c>
      <c r="J63">
        <v>33.29</v>
      </c>
      <c r="K63">
        <v>50.62</v>
      </c>
      <c r="L63">
        <v>56.01</v>
      </c>
      <c r="M63">
        <v>30.66</v>
      </c>
      <c r="R63" s="55" t="str">
        <f t="shared" si="64"/>
        <v>2026-07-21</v>
      </c>
    </row>
    <row r="64" spans="1:18" x14ac:dyDescent="0.25">
      <c r="A64" s="56" t="s">
        <v>129</v>
      </c>
      <c r="B64">
        <v>177.33</v>
      </c>
      <c r="C64">
        <v>133</v>
      </c>
      <c r="D64">
        <v>58.56</v>
      </c>
      <c r="E64">
        <v>45.37</v>
      </c>
      <c r="F64">
        <v>50.96</v>
      </c>
      <c r="G64">
        <v>79.45</v>
      </c>
      <c r="H64">
        <v>91.73</v>
      </c>
      <c r="I64">
        <v>88.4</v>
      </c>
      <c r="J64">
        <v>34.03</v>
      </c>
      <c r="K64">
        <v>51.38</v>
      </c>
      <c r="L64">
        <v>56.79</v>
      </c>
      <c r="M64">
        <v>31.26</v>
      </c>
      <c r="R64" s="55" t="str">
        <f t="shared" si="64"/>
        <v>2026-07-20</v>
      </c>
    </row>
    <row r="65" spans="1:18" x14ac:dyDescent="0.25">
      <c r="A65" s="56" t="s">
        <v>130</v>
      </c>
      <c r="B65">
        <v>177.68</v>
      </c>
      <c r="C65">
        <v>133.29</v>
      </c>
      <c r="D65">
        <v>58.6</v>
      </c>
      <c r="E65">
        <v>45.98</v>
      </c>
      <c r="F65">
        <v>51.2</v>
      </c>
      <c r="G65">
        <v>79.739999999999995</v>
      </c>
      <c r="H65">
        <v>92.06</v>
      </c>
      <c r="I65">
        <v>89.28</v>
      </c>
      <c r="J65">
        <v>33.979999999999997</v>
      </c>
      <c r="K65">
        <v>51.88</v>
      </c>
      <c r="L65">
        <v>57.44</v>
      </c>
      <c r="M65">
        <v>31.45</v>
      </c>
      <c r="R65" s="55" t="str">
        <f t="shared" si="64"/>
        <v>2026-07-17</v>
      </c>
    </row>
    <row r="66" spans="1:18" x14ac:dyDescent="0.25">
      <c r="A66" s="56" t="s">
        <v>131</v>
      </c>
      <c r="B66">
        <v>178.04</v>
      </c>
      <c r="C66">
        <v>133.81</v>
      </c>
      <c r="D66">
        <v>59.29</v>
      </c>
      <c r="E66">
        <v>46.27</v>
      </c>
      <c r="F66">
        <v>51.51</v>
      </c>
      <c r="G66">
        <v>79.790000000000006</v>
      </c>
      <c r="H66">
        <v>92.95</v>
      </c>
      <c r="I66">
        <v>87.93</v>
      </c>
      <c r="J66">
        <v>33.94</v>
      </c>
      <c r="K66">
        <v>51.34</v>
      </c>
      <c r="L66">
        <v>56.98</v>
      </c>
      <c r="M66">
        <v>31.31</v>
      </c>
      <c r="R66" s="55" t="str">
        <f t="shared" si="64"/>
        <v>2026-07-16</v>
      </c>
    </row>
    <row r="67" spans="1:18" x14ac:dyDescent="0.25">
      <c r="A67" s="56" t="s">
        <v>132</v>
      </c>
      <c r="B67">
        <v>174.98</v>
      </c>
      <c r="C67">
        <v>130.44</v>
      </c>
      <c r="D67">
        <v>57.91</v>
      </c>
      <c r="E67">
        <v>45.71</v>
      </c>
      <c r="F67">
        <v>50.35</v>
      </c>
      <c r="G67">
        <v>78.05</v>
      </c>
      <c r="H67">
        <v>91.25</v>
      </c>
      <c r="I67">
        <v>84.63</v>
      </c>
      <c r="J67">
        <v>33.67</v>
      </c>
      <c r="K67">
        <v>49.73</v>
      </c>
      <c r="L67">
        <v>54.76</v>
      </c>
      <c r="M67">
        <v>30.35</v>
      </c>
      <c r="R67" s="55" t="str">
        <f t="shared" si="64"/>
        <v>2026-07-15</v>
      </c>
    </row>
    <row r="68" spans="1:18" x14ac:dyDescent="0.25">
      <c r="A68" s="56" t="s">
        <v>133</v>
      </c>
      <c r="B68">
        <v>178.45</v>
      </c>
      <c r="C68">
        <v>131.13</v>
      </c>
      <c r="D68">
        <v>58.76</v>
      </c>
      <c r="E68">
        <v>46.62</v>
      </c>
      <c r="F68">
        <v>50.56</v>
      </c>
      <c r="G68">
        <v>79.150000000000006</v>
      </c>
      <c r="H68">
        <v>92.38</v>
      </c>
      <c r="I68">
        <v>85.01</v>
      </c>
      <c r="J68">
        <v>34.42</v>
      </c>
      <c r="K68">
        <v>50.01</v>
      </c>
      <c r="L68">
        <v>55.37</v>
      </c>
      <c r="M68">
        <v>31</v>
      </c>
      <c r="R68" s="55" t="str">
        <f t="shared" si="64"/>
        <v>2026-07-14</v>
      </c>
    </row>
    <row r="69" spans="1:18" x14ac:dyDescent="0.25">
      <c r="A69" s="56" t="s">
        <v>134</v>
      </c>
      <c r="B69">
        <v>179.5</v>
      </c>
      <c r="C69">
        <v>133.91</v>
      </c>
      <c r="D69">
        <v>59.21</v>
      </c>
      <c r="E69">
        <v>47.07</v>
      </c>
      <c r="F69">
        <v>51.24</v>
      </c>
      <c r="G69">
        <v>80.38</v>
      </c>
      <c r="H69">
        <v>91.82</v>
      </c>
      <c r="I69">
        <v>85.05</v>
      </c>
      <c r="J69">
        <v>34.479999999999997</v>
      </c>
      <c r="K69">
        <v>50</v>
      </c>
      <c r="L69">
        <v>55.42</v>
      </c>
      <c r="M69">
        <v>30.97</v>
      </c>
      <c r="R69" s="55" t="str">
        <f t="shared" si="64"/>
        <v>2026-07-13</v>
      </c>
    </row>
    <row r="70" spans="1:18" x14ac:dyDescent="0.25">
      <c r="A70" s="56" t="s">
        <v>135</v>
      </c>
      <c r="B70">
        <v>176.2</v>
      </c>
      <c r="C70">
        <v>128.87</v>
      </c>
      <c r="D70">
        <v>58.37</v>
      </c>
      <c r="E70">
        <v>46.9</v>
      </c>
      <c r="F70">
        <v>50.4</v>
      </c>
      <c r="G70">
        <v>79.17</v>
      </c>
      <c r="H70">
        <v>91.18</v>
      </c>
      <c r="I70">
        <v>84.51</v>
      </c>
      <c r="J70">
        <v>33.979999999999997</v>
      </c>
      <c r="K70">
        <v>49.71</v>
      </c>
      <c r="L70">
        <v>55.01</v>
      </c>
      <c r="M70">
        <v>30.6</v>
      </c>
      <c r="R70" s="55" t="str">
        <f t="shared" si="64"/>
        <v>2026-07-10</v>
      </c>
    </row>
    <row r="71" spans="1:18" x14ac:dyDescent="0.25">
      <c r="A71" s="56" t="s">
        <v>136</v>
      </c>
      <c r="B71">
        <v>174.72</v>
      </c>
      <c r="C71">
        <v>127.91</v>
      </c>
      <c r="D71">
        <v>57.88</v>
      </c>
      <c r="E71">
        <v>46.66</v>
      </c>
      <c r="F71">
        <v>49.63</v>
      </c>
      <c r="G71">
        <v>78.83</v>
      </c>
      <c r="H71">
        <v>91.16</v>
      </c>
      <c r="I71">
        <v>83.86</v>
      </c>
      <c r="J71">
        <v>33.92</v>
      </c>
      <c r="K71">
        <v>49.11</v>
      </c>
      <c r="L71">
        <v>54.53</v>
      </c>
      <c r="M71">
        <v>30.29</v>
      </c>
      <c r="R71" s="55" t="str">
        <f t="shared" si="64"/>
        <v>2026-07-09</v>
      </c>
    </row>
    <row r="72" spans="1:18" x14ac:dyDescent="0.25">
      <c r="A72" s="56" t="s">
        <v>137</v>
      </c>
      <c r="B72">
        <v>177.09</v>
      </c>
      <c r="C72">
        <v>125.26</v>
      </c>
      <c r="D72">
        <v>57.6</v>
      </c>
      <c r="E72">
        <v>46.85</v>
      </c>
      <c r="F72">
        <v>49.66</v>
      </c>
      <c r="G72">
        <v>78.23</v>
      </c>
      <c r="H72">
        <v>91.09</v>
      </c>
      <c r="I72">
        <v>83.58</v>
      </c>
      <c r="J72">
        <v>34.049999999999997</v>
      </c>
      <c r="K72">
        <v>49.35</v>
      </c>
      <c r="L72">
        <v>54.84</v>
      </c>
      <c r="M72">
        <v>30</v>
      </c>
      <c r="R72" s="55" t="str">
        <f t="shared" si="64"/>
        <v>2026-07-08</v>
      </c>
    </row>
    <row r="73" spans="1:18" x14ac:dyDescent="0.25">
      <c r="A73" s="56" t="s">
        <v>138</v>
      </c>
      <c r="B73">
        <v>177.58</v>
      </c>
      <c r="C73">
        <v>124.33</v>
      </c>
      <c r="D73">
        <v>57.47</v>
      </c>
      <c r="E73">
        <v>47.49</v>
      </c>
      <c r="F73">
        <v>49.81</v>
      </c>
      <c r="G73">
        <v>77.84</v>
      </c>
      <c r="H73">
        <v>91.09</v>
      </c>
      <c r="I73">
        <v>83.18</v>
      </c>
      <c r="J73">
        <v>34.130000000000003</v>
      </c>
      <c r="K73">
        <v>49.69</v>
      </c>
      <c r="L73">
        <v>55.82</v>
      </c>
      <c r="M73">
        <v>30.51</v>
      </c>
      <c r="R73" s="55" t="str">
        <f t="shared" si="64"/>
        <v>2026-07-07</v>
      </c>
    </row>
    <row r="74" spans="1:18" x14ac:dyDescent="0.25">
      <c r="A74" s="56" t="s">
        <v>139</v>
      </c>
      <c r="B74">
        <v>173.83</v>
      </c>
      <c r="C74">
        <v>122.02</v>
      </c>
      <c r="D74">
        <v>56.26</v>
      </c>
      <c r="E74">
        <v>47.05</v>
      </c>
      <c r="F74">
        <v>48.65</v>
      </c>
      <c r="G74">
        <v>75.650000000000006</v>
      </c>
      <c r="H74">
        <v>88.66</v>
      </c>
      <c r="I74">
        <v>83.14</v>
      </c>
      <c r="J74">
        <v>34.17</v>
      </c>
      <c r="K74">
        <v>49.47</v>
      </c>
      <c r="L74">
        <v>56.63</v>
      </c>
      <c r="M74">
        <v>30.79</v>
      </c>
      <c r="R74" s="55" t="str">
        <f t="shared" si="64"/>
        <v>2026-07-06</v>
      </c>
    </row>
    <row r="75" spans="1:18" x14ac:dyDescent="0.25">
      <c r="A75" s="56" t="s">
        <v>140</v>
      </c>
      <c r="B75">
        <v>176.87</v>
      </c>
      <c r="C75">
        <v>125</v>
      </c>
      <c r="D75">
        <v>57.49</v>
      </c>
      <c r="E75">
        <v>47.82</v>
      </c>
      <c r="F75">
        <v>49.73</v>
      </c>
      <c r="G75">
        <v>77.319999999999993</v>
      </c>
      <c r="H75">
        <v>89.81</v>
      </c>
      <c r="I75">
        <v>84.76</v>
      </c>
      <c r="J75">
        <v>34.39</v>
      </c>
      <c r="K75">
        <v>50.23</v>
      </c>
      <c r="L75">
        <v>57.55</v>
      </c>
      <c r="M75">
        <v>31.42</v>
      </c>
      <c r="R75" s="55" t="str">
        <f t="shared" si="64"/>
        <v>2026-07-02</v>
      </c>
    </row>
    <row r="76" spans="1:18" x14ac:dyDescent="0.25">
      <c r="A76" s="56" t="s">
        <v>141</v>
      </c>
      <c r="B76">
        <v>173.03</v>
      </c>
      <c r="C76">
        <v>122.76</v>
      </c>
      <c r="D76">
        <v>56.2</v>
      </c>
      <c r="E76">
        <v>46.87</v>
      </c>
      <c r="F76">
        <v>48.73</v>
      </c>
      <c r="G76">
        <v>76.3</v>
      </c>
      <c r="H76">
        <v>88.51</v>
      </c>
      <c r="I76">
        <v>83.34</v>
      </c>
      <c r="J76">
        <v>33.94</v>
      </c>
      <c r="K76">
        <v>49.04</v>
      </c>
      <c r="L76">
        <v>56.57</v>
      </c>
      <c r="M76">
        <v>30.92</v>
      </c>
      <c r="R76" s="55" t="str">
        <f t="shared" si="64"/>
        <v>2026-07-01</v>
      </c>
    </row>
    <row r="77" spans="1:18" x14ac:dyDescent="0.25">
      <c r="A77" s="56" t="s">
        <v>142</v>
      </c>
      <c r="B77">
        <v>172.27</v>
      </c>
      <c r="C77">
        <v>122.48</v>
      </c>
      <c r="D77">
        <v>56.04</v>
      </c>
      <c r="E77">
        <v>47.55</v>
      </c>
      <c r="F77">
        <v>49.06</v>
      </c>
      <c r="G77">
        <v>77.069999999999993</v>
      </c>
      <c r="H77">
        <v>88.68</v>
      </c>
      <c r="I77">
        <v>82.63</v>
      </c>
      <c r="J77">
        <v>33.99</v>
      </c>
      <c r="K77">
        <v>48.65</v>
      </c>
      <c r="L77">
        <v>56.16</v>
      </c>
      <c r="M77">
        <v>30.65</v>
      </c>
      <c r="R77" s="55" t="str">
        <f t="shared" si="64"/>
        <v>2026-06-30</v>
      </c>
    </row>
    <row r="78" spans="1:18" x14ac:dyDescent="0.25">
      <c r="A78" s="56" t="s">
        <v>143</v>
      </c>
      <c r="B78">
        <v>174.84</v>
      </c>
      <c r="C78">
        <v>123.97</v>
      </c>
      <c r="D78">
        <v>56.93</v>
      </c>
      <c r="E78">
        <v>48.15</v>
      </c>
      <c r="F78">
        <v>49.98</v>
      </c>
      <c r="G78">
        <v>78.680000000000007</v>
      </c>
      <c r="H78">
        <v>89.63</v>
      </c>
      <c r="I78">
        <v>82.79</v>
      </c>
      <c r="J78">
        <v>34.020000000000003</v>
      </c>
      <c r="K78">
        <v>48.91</v>
      </c>
      <c r="L78">
        <v>56.03</v>
      </c>
      <c r="M78">
        <v>30.83</v>
      </c>
      <c r="R78" s="55" t="str">
        <f t="shared" si="64"/>
        <v>2026-06-29</v>
      </c>
    </row>
    <row r="79" spans="1:18" x14ac:dyDescent="0.25">
      <c r="A79" s="56" t="s">
        <v>144</v>
      </c>
      <c r="B79">
        <v>175.17</v>
      </c>
      <c r="C79">
        <v>125.9</v>
      </c>
      <c r="D79">
        <v>57.61</v>
      </c>
      <c r="E79">
        <v>49.08</v>
      </c>
      <c r="F79">
        <v>50.83</v>
      </c>
      <c r="G79">
        <v>79.64</v>
      </c>
      <c r="H79">
        <v>90.93</v>
      </c>
      <c r="I79">
        <v>82.57</v>
      </c>
      <c r="J79">
        <v>33.619999999999997</v>
      </c>
      <c r="K79">
        <v>49.08</v>
      </c>
      <c r="L79">
        <v>55.48</v>
      </c>
      <c r="M79">
        <v>30.76</v>
      </c>
      <c r="R79" s="55" t="str">
        <f t="shared" si="64"/>
        <v>2026-06-26</v>
      </c>
    </row>
    <row r="80" spans="1:18" x14ac:dyDescent="0.25">
      <c r="A80" s="56" t="s">
        <v>145</v>
      </c>
      <c r="B80">
        <v>173.67</v>
      </c>
      <c r="C80">
        <v>122.75</v>
      </c>
      <c r="D80">
        <v>56.7</v>
      </c>
      <c r="E80">
        <v>47.81</v>
      </c>
      <c r="F80">
        <v>50.5</v>
      </c>
      <c r="G80">
        <v>78.63</v>
      </c>
      <c r="H80">
        <v>89.05</v>
      </c>
      <c r="I80">
        <v>80.680000000000007</v>
      </c>
      <c r="J80">
        <v>33.19</v>
      </c>
      <c r="K80">
        <v>47.55</v>
      </c>
      <c r="L80">
        <v>54.58</v>
      </c>
      <c r="M80">
        <v>30.34</v>
      </c>
      <c r="R80" s="55" t="str">
        <f t="shared" si="64"/>
        <v>2026-06-25</v>
      </c>
    </row>
    <row r="81" spans="1:18" x14ac:dyDescent="0.25">
      <c r="A81" s="56" t="s">
        <v>146</v>
      </c>
      <c r="B81">
        <v>172.59</v>
      </c>
      <c r="C81">
        <v>122.04</v>
      </c>
      <c r="D81">
        <v>56.56</v>
      </c>
      <c r="E81">
        <v>47.63</v>
      </c>
      <c r="F81">
        <v>50.53</v>
      </c>
      <c r="G81">
        <v>78.069999999999993</v>
      </c>
      <c r="H81">
        <v>88.77</v>
      </c>
      <c r="I81">
        <v>79.87</v>
      </c>
      <c r="J81">
        <v>33.020000000000003</v>
      </c>
      <c r="K81">
        <v>47.3</v>
      </c>
      <c r="L81">
        <v>54.02</v>
      </c>
      <c r="M81">
        <v>30.43</v>
      </c>
      <c r="R81" s="55" t="str">
        <f t="shared" si="64"/>
        <v>2026-06-24</v>
      </c>
    </row>
    <row r="82" spans="1:18" x14ac:dyDescent="0.25">
      <c r="A82" s="56" t="s">
        <v>147</v>
      </c>
      <c r="B82">
        <v>171.09</v>
      </c>
      <c r="C82">
        <v>121.54</v>
      </c>
      <c r="D82">
        <v>56.21</v>
      </c>
      <c r="E82">
        <v>47.26</v>
      </c>
      <c r="F82">
        <v>49.91</v>
      </c>
      <c r="G82">
        <v>77.989999999999995</v>
      </c>
      <c r="H82">
        <v>89.05</v>
      </c>
      <c r="I82">
        <v>79.03</v>
      </c>
      <c r="J82">
        <v>32.68</v>
      </c>
      <c r="K82">
        <v>46.28</v>
      </c>
      <c r="L82">
        <v>52.86</v>
      </c>
      <c r="M82">
        <v>30.21</v>
      </c>
      <c r="R82" s="55" t="str">
        <f t="shared" si="64"/>
        <v>2026-06-23</v>
      </c>
    </row>
    <row r="83" spans="1:18" x14ac:dyDescent="0.25">
      <c r="A83" s="56" t="s">
        <v>148</v>
      </c>
      <c r="B83">
        <v>169.59</v>
      </c>
      <c r="C83">
        <v>118.97</v>
      </c>
      <c r="D83">
        <v>54.81</v>
      </c>
      <c r="E83">
        <v>47.63</v>
      </c>
      <c r="F83">
        <v>48.7</v>
      </c>
      <c r="G83">
        <v>76.430000000000007</v>
      </c>
      <c r="H83">
        <v>88.55</v>
      </c>
      <c r="I83">
        <v>77.66</v>
      </c>
      <c r="J83">
        <v>32.14</v>
      </c>
      <c r="K83">
        <v>45.2</v>
      </c>
      <c r="L83">
        <v>51.78</v>
      </c>
      <c r="M83">
        <v>29.5</v>
      </c>
      <c r="R83" s="55" t="str">
        <f t="shared" si="64"/>
        <v>2026-06-22</v>
      </c>
    </row>
    <row r="84" spans="1:18" x14ac:dyDescent="0.25">
      <c r="A84" s="56" t="s">
        <v>149</v>
      </c>
      <c r="B84">
        <v>170.11</v>
      </c>
      <c r="C84">
        <v>120.6</v>
      </c>
      <c r="D84">
        <v>55.11</v>
      </c>
      <c r="E84">
        <v>47.26</v>
      </c>
      <c r="F84">
        <v>49.02</v>
      </c>
      <c r="G84">
        <v>76.760000000000005</v>
      </c>
      <c r="H84">
        <v>88.48</v>
      </c>
      <c r="I84">
        <v>77.11</v>
      </c>
      <c r="J84">
        <v>32.28</v>
      </c>
      <c r="K84">
        <v>45.2</v>
      </c>
      <c r="L84">
        <v>52.06</v>
      </c>
      <c r="M84">
        <v>29.53</v>
      </c>
      <c r="R84" s="55" t="str">
        <f t="shared" si="64"/>
        <v>2026-06-18</v>
      </c>
    </row>
    <row r="85" spans="1:18" x14ac:dyDescent="0.25">
      <c r="A85" s="56" t="s">
        <v>150</v>
      </c>
      <c r="B85">
        <v>169.64</v>
      </c>
      <c r="C85">
        <v>120.03</v>
      </c>
      <c r="D85">
        <v>55.28</v>
      </c>
      <c r="E85">
        <v>46.77</v>
      </c>
      <c r="F85">
        <v>48.87</v>
      </c>
      <c r="G85">
        <v>76.05</v>
      </c>
      <c r="H85">
        <v>87.1</v>
      </c>
      <c r="I85">
        <v>76.89</v>
      </c>
      <c r="J85">
        <v>32.26</v>
      </c>
      <c r="K85">
        <v>45</v>
      </c>
      <c r="L85">
        <v>51.84</v>
      </c>
      <c r="M85">
        <v>29.56</v>
      </c>
      <c r="R85" s="55" t="str">
        <f t="shared" si="64"/>
        <v>2026-06-17</v>
      </c>
    </row>
    <row r="86" spans="1:18" x14ac:dyDescent="0.25">
      <c r="A86" s="56" t="s">
        <v>151</v>
      </c>
      <c r="B86">
        <v>169.63</v>
      </c>
      <c r="C86">
        <v>122.15</v>
      </c>
      <c r="D86">
        <v>54.75</v>
      </c>
      <c r="E86">
        <v>47.72</v>
      </c>
      <c r="F86">
        <v>49.38</v>
      </c>
      <c r="G86">
        <v>76.97</v>
      </c>
      <c r="H86">
        <v>88.07</v>
      </c>
      <c r="I86">
        <v>77.849999999999994</v>
      </c>
      <c r="J86">
        <v>32.74</v>
      </c>
      <c r="K86">
        <v>45.45</v>
      </c>
      <c r="L86">
        <v>52.48</v>
      </c>
      <c r="M86">
        <v>29.84</v>
      </c>
      <c r="R86" s="55" t="str">
        <f t="shared" si="64"/>
        <v>2026-06-16</v>
      </c>
    </row>
    <row r="87" spans="1:18" x14ac:dyDescent="0.25">
      <c r="A87" s="56" t="s">
        <v>152</v>
      </c>
      <c r="B87">
        <v>169.6</v>
      </c>
      <c r="C87">
        <v>121.96</v>
      </c>
      <c r="D87">
        <v>54.56</v>
      </c>
      <c r="E87">
        <v>47.47</v>
      </c>
      <c r="F87">
        <v>49.64</v>
      </c>
      <c r="G87">
        <v>77.38</v>
      </c>
      <c r="H87">
        <v>88.42</v>
      </c>
      <c r="I87">
        <v>77.599999999999994</v>
      </c>
      <c r="J87">
        <v>32.51</v>
      </c>
      <c r="K87">
        <v>45.37</v>
      </c>
      <c r="L87">
        <v>52.71</v>
      </c>
      <c r="M87">
        <v>29.84</v>
      </c>
      <c r="R87" s="55" t="str">
        <f t="shared" si="64"/>
        <v>2026-06-15</v>
      </c>
    </row>
    <row r="88" spans="1:18" x14ac:dyDescent="0.25">
      <c r="A88" s="56" t="s">
        <v>153</v>
      </c>
      <c r="B88">
        <v>169.96</v>
      </c>
      <c r="C88">
        <v>123.55</v>
      </c>
      <c r="D88">
        <v>55.09</v>
      </c>
      <c r="E88">
        <v>47.21</v>
      </c>
      <c r="F88">
        <v>49.86</v>
      </c>
      <c r="G88">
        <v>77.78</v>
      </c>
      <c r="H88">
        <v>89.01</v>
      </c>
      <c r="I88">
        <v>77.77</v>
      </c>
      <c r="J88">
        <v>32.770000000000003</v>
      </c>
      <c r="K88">
        <v>45.57</v>
      </c>
      <c r="L88">
        <v>52.95</v>
      </c>
      <c r="M88">
        <v>29.96</v>
      </c>
      <c r="R88" s="55" t="str">
        <f t="shared" si="64"/>
        <v>2026-06-12</v>
      </c>
    </row>
    <row r="89" spans="1:18" x14ac:dyDescent="0.25">
      <c r="A89" s="56" t="s">
        <v>154</v>
      </c>
      <c r="B89">
        <v>168.23</v>
      </c>
      <c r="C89">
        <v>122.31</v>
      </c>
      <c r="D89">
        <v>54.48</v>
      </c>
      <c r="E89">
        <v>46.62</v>
      </c>
      <c r="F89">
        <v>49.28</v>
      </c>
      <c r="G89">
        <v>76.09</v>
      </c>
      <c r="H89">
        <v>88.02</v>
      </c>
      <c r="I89">
        <v>76.88</v>
      </c>
      <c r="J89">
        <v>32.630000000000003</v>
      </c>
      <c r="K89">
        <v>45.35</v>
      </c>
      <c r="L89">
        <v>52.46</v>
      </c>
      <c r="M89">
        <v>29.69</v>
      </c>
      <c r="R89" s="55" t="str">
        <f t="shared" si="64"/>
        <v>2026-06-11</v>
      </c>
    </row>
    <row r="90" spans="1:18" x14ac:dyDescent="0.25">
      <c r="A90" s="56" t="s">
        <v>155</v>
      </c>
      <c r="B90">
        <v>169.27</v>
      </c>
      <c r="C90">
        <v>124.52</v>
      </c>
      <c r="D90">
        <v>55.33</v>
      </c>
      <c r="E90">
        <v>46.63</v>
      </c>
      <c r="F90">
        <v>50</v>
      </c>
      <c r="G90">
        <v>76.94</v>
      </c>
      <c r="H90">
        <v>88.78</v>
      </c>
      <c r="I90">
        <v>78.52</v>
      </c>
      <c r="J90">
        <v>33.06</v>
      </c>
      <c r="K90">
        <v>46.07</v>
      </c>
      <c r="L90">
        <v>53.72</v>
      </c>
      <c r="M90">
        <v>30.27</v>
      </c>
      <c r="R90" s="55" t="str">
        <f t="shared" si="64"/>
        <v>2026-06-10</v>
      </c>
    </row>
    <row r="91" spans="1:18" x14ac:dyDescent="0.25">
      <c r="A91" s="56" t="s">
        <v>156</v>
      </c>
      <c r="B91">
        <v>167.62</v>
      </c>
      <c r="C91">
        <v>123.04</v>
      </c>
      <c r="D91">
        <v>54.94</v>
      </c>
      <c r="E91">
        <v>46.33</v>
      </c>
      <c r="F91">
        <v>49.67</v>
      </c>
      <c r="G91">
        <v>76</v>
      </c>
      <c r="H91">
        <v>88.02</v>
      </c>
      <c r="I91">
        <v>79.180000000000007</v>
      </c>
      <c r="J91">
        <v>32.979999999999997</v>
      </c>
      <c r="K91">
        <v>46.39</v>
      </c>
      <c r="L91">
        <v>53.85</v>
      </c>
      <c r="M91">
        <v>30.26</v>
      </c>
      <c r="R91" s="55" t="str">
        <f t="shared" si="64"/>
        <v>2026-06-09</v>
      </c>
    </row>
    <row r="92" spans="1:18" x14ac:dyDescent="0.25">
      <c r="A92" s="56" t="s">
        <v>157</v>
      </c>
      <c r="B92">
        <v>167.89</v>
      </c>
      <c r="C92">
        <v>122.22</v>
      </c>
      <c r="D92">
        <v>54.44</v>
      </c>
      <c r="E92">
        <v>45.85</v>
      </c>
      <c r="F92">
        <v>48.93</v>
      </c>
      <c r="G92">
        <v>76.180000000000007</v>
      </c>
      <c r="H92">
        <v>88.4</v>
      </c>
      <c r="I92">
        <v>76.89</v>
      </c>
      <c r="J92">
        <v>32.520000000000003</v>
      </c>
      <c r="K92">
        <v>45.13</v>
      </c>
      <c r="L92">
        <v>52.62</v>
      </c>
      <c r="M92">
        <v>29.69</v>
      </c>
      <c r="R92" s="55" t="str">
        <f t="shared" si="64"/>
        <v>2026-06-08</v>
      </c>
    </row>
    <row r="93" spans="1:18" x14ac:dyDescent="0.25">
      <c r="A93" s="56" t="s">
        <v>158</v>
      </c>
      <c r="B93">
        <v>170.24</v>
      </c>
      <c r="C93">
        <v>123.78</v>
      </c>
      <c r="D93">
        <v>55.41</v>
      </c>
      <c r="E93">
        <v>46.61</v>
      </c>
      <c r="F93">
        <v>49.78</v>
      </c>
      <c r="G93">
        <v>78.400000000000006</v>
      </c>
      <c r="H93">
        <v>88.72</v>
      </c>
      <c r="I93">
        <v>78.37</v>
      </c>
      <c r="J93">
        <v>32.96</v>
      </c>
      <c r="K93">
        <v>45.82</v>
      </c>
      <c r="L93">
        <v>53.37</v>
      </c>
      <c r="M93">
        <v>30.28</v>
      </c>
      <c r="R93" s="55" t="str">
        <f t="shared" si="64"/>
        <v>2026-06-05</v>
      </c>
    </row>
    <row r="94" spans="1:18" x14ac:dyDescent="0.25">
      <c r="A94" s="56" t="s">
        <v>159</v>
      </c>
      <c r="B94">
        <v>167.96</v>
      </c>
      <c r="C94">
        <v>121.29</v>
      </c>
      <c r="D94">
        <v>54.61</v>
      </c>
      <c r="E94">
        <v>45.85</v>
      </c>
      <c r="F94">
        <v>48.89</v>
      </c>
      <c r="G94">
        <v>77.3</v>
      </c>
      <c r="H94">
        <v>87.17</v>
      </c>
      <c r="I94">
        <v>77.02</v>
      </c>
      <c r="J94">
        <v>32.43</v>
      </c>
      <c r="K94">
        <v>45.24</v>
      </c>
      <c r="L94">
        <v>52.38</v>
      </c>
      <c r="M94">
        <v>29.6</v>
      </c>
      <c r="R94" s="55" t="str">
        <f t="shared" si="64"/>
        <v>2026-06-04</v>
      </c>
    </row>
    <row r="95" spans="1:18" x14ac:dyDescent="0.25">
      <c r="A95" s="56" t="s">
        <v>160</v>
      </c>
      <c r="B95">
        <v>168.3</v>
      </c>
      <c r="C95">
        <v>120.62</v>
      </c>
      <c r="D95">
        <v>53.84</v>
      </c>
      <c r="E95">
        <v>45.53</v>
      </c>
      <c r="F95">
        <v>48.24</v>
      </c>
      <c r="G95">
        <v>76.8</v>
      </c>
      <c r="H95">
        <v>85.73</v>
      </c>
      <c r="I95">
        <v>76.27</v>
      </c>
      <c r="J95">
        <v>32.06</v>
      </c>
      <c r="K95">
        <v>44.75</v>
      </c>
      <c r="L95">
        <v>51.93</v>
      </c>
      <c r="M95">
        <v>29.36</v>
      </c>
      <c r="R95" s="55" t="str">
        <f t="shared" si="64"/>
        <v>2026-06-03</v>
      </c>
    </row>
    <row r="96" spans="1:18" x14ac:dyDescent="0.25">
      <c r="A96" s="56" t="s">
        <v>161</v>
      </c>
      <c r="B96">
        <v>168.75</v>
      </c>
      <c r="C96">
        <v>122.29</v>
      </c>
      <c r="D96">
        <v>54.06</v>
      </c>
      <c r="E96">
        <v>45.86</v>
      </c>
      <c r="F96">
        <v>48.61</v>
      </c>
      <c r="G96">
        <v>77.47</v>
      </c>
      <c r="H96">
        <v>86.04</v>
      </c>
      <c r="I96">
        <v>77.28</v>
      </c>
      <c r="J96">
        <v>32.590000000000003</v>
      </c>
      <c r="K96">
        <v>45.34</v>
      </c>
      <c r="L96">
        <v>52.71</v>
      </c>
      <c r="M96">
        <v>29.93</v>
      </c>
      <c r="R96" s="55" t="str">
        <f t="shared" si="64"/>
        <v>2026-06-02</v>
      </c>
    </row>
    <row r="97" spans="1:18" x14ac:dyDescent="0.25">
      <c r="A97" s="56" t="s">
        <v>162</v>
      </c>
      <c r="B97">
        <v>167.15</v>
      </c>
      <c r="C97">
        <v>120.62</v>
      </c>
      <c r="D97">
        <v>53.66</v>
      </c>
      <c r="E97">
        <v>45.1</v>
      </c>
      <c r="F97">
        <v>47.84</v>
      </c>
      <c r="G97">
        <v>76.02</v>
      </c>
      <c r="H97">
        <v>84.49</v>
      </c>
      <c r="I97">
        <v>76.400000000000006</v>
      </c>
      <c r="J97">
        <v>32.369999999999997</v>
      </c>
      <c r="K97">
        <v>43.86</v>
      </c>
      <c r="L97">
        <v>51.78</v>
      </c>
      <c r="M97">
        <v>29.53</v>
      </c>
      <c r="R97" s="55" t="str">
        <f t="shared" si="64"/>
        <v>2026-06-01</v>
      </c>
    </row>
    <row r="98" spans="1:18" x14ac:dyDescent="0.25">
      <c r="A98" s="56" t="s">
        <v>163</v>
      </c>
      <c r="B98">
        <v>169.13</v>
      </c>
      <c r="C98">
        <v>123.32</v>
      </c>
      <c r="D98">
        <v>55.25</v>
      </c>
      <c r="E98">
        <v>46.22</v>
      </c>
      <c r="F98">
        <v>48.49</v>
      </c>
      <c r="G98">
        <v>77.739999999999995</v>
      </c>
      <c r="H98">
        <v>86.21</v>
      </c>
      <c r="I98">
        <v>77.27</v>
      </c>
      <c r="J98">
        <v>32.520000000000003</v>
      </c>
      <c r="K98">
        <v>45.1</v>
      </c>
      <c r="L98">
        <v>52.53</v>
      </c>
      <c r="M98">
        <v>29.9</v>
      </c>
      <c r="R98" s="55" t="str">
        <f t="shared" si="64"/>
        <v>2026-05-29</v>
      </c>
    </row>
    <row r="99" spans="1:18" x14ac:dyDescent="0.25">
      <c r="A99" s="56" t="s">
        <v>164</v>
      </c>
      <c r="B99">
        <v>173.03</v>
      </c>
      <c r="C99">
        <v>123.06</v>
      </c>
      <c r="D99">
        <v>55.56</v>
      </c>
      <c r="E99">
        <v>46.77</v>
      </c>
      <c r="F99">
        <v>49.15</v>
      </c>
      <c r="G99">
        <v>79.099999999999994</v>
      </c>
      <c r="H99">
        <v>86.73</v>
      </c>
      <c r="I99">
        <v>76.38</v>
      </c>
      <c r="J99">
        <v>32.58</v>
      </c>
      <c r="K99">
        <v>43.82</v>
      </c>
      <c r="L99">
        <v>52.18</v>
      </c>
      <c r="M99">
        <v>29.79</v>
      </c>
      <c r="R99" s="55" t="str">
        <f t="shared" si="64"/>
        <v>2026-05-28</v>
      </c>
    </row>
    <row r="100" spans="1:18" x14ac:dyDescent="0.25">
      <c r="A100" s="56" t="s">
        <v>165</v>
      </c>
      <c r="B100">
        <v>176.24</v>
      </c>
      <c r="C100">
        <v>125.85</v>
      </c>
      <c r="D100">
        <v>56.76</v>
      </c>
      <c r="E100">
        <v>47.47</v>
      </c>
      <c r="F100">
        <v>50.28</v>
      </c>
      <c r="G100">
        <v>81.349999999999994</v>
      </c>
      <c r="H100">
        <v>88.64</v>
      </c>
      <c r="I100">
        <v>76.819999999999993</v>
      </c>
      <c r="J100">
        <v>32.380000000000003</v>
      </c>
      <c r="K100">
        <v>44.06</v>
      </c>
      <c r="L100">
        <v>52.66</v>
      </c>
      <c r="M100">
        <v>29.93</v>
      </c>
      <c r="R100" s="55" t="str">
        <f t="shared" si="64"/>
        <v>2026-05-27</v>
      </c>
    </row>
    <row r="101" spans="1:18" x14ac:dyDescent="0.25">
      <c r="A101" s="56" t="s">
        <v>166</v>
      </c>
      <c r="B101">
        <v>177.72</v>
      </c>
      <c r="C101">
        <v>127.1</v>
      </c>
      <c r="D101">
        <v>57.53</v>
      </c>
      <c r="E101">
        <v>47.8</v>
      </c>
      <c r="F101">
        <v>49.89</v>
      </c>
      <c r="G101">
        <v>81.739999999999995</v>
      </c>
      <c r="H101">
        <v>89.2</v>
      </c>
      <c r="I101">
        <v>76.209999999999994</v>
      </c>
      <c r="J101">
        <v>32.479999999999997</v>
      </c>
      <c r="K101">
        <v>43.5</v>
      </c>
      <c r="L101">
        <v>52.08</v>
      </c>
      <c r="M101">
        <v>29.93</v>
      </c>
      <c r="R101" s="55" t="str">
        <f t="shared" si="64"/>
        <v>2026-05-26</v>
      </c>
    </row>
    <row r="102" spans="1:18" x14ac:dyDescent="0.25">
      <c r="A102" s="56" t="s">
        <v>167</v>
      </c>
      <c r="B102">
        <v>177.81</v>
      </c>
      <c r="C102">
        <v>126.52</v>
      </c>
      <c r="D102">
        <v>57.27</v>
      </c>
      <c r="E102">
        <v>47.85</v>
      </c>
      <c r="F102">
        <v>49.93</v>
      </c>
      <c r="G102">
        <v>82.5</v>
      </c>
      <c r="H102">
        <v>89.91</v>
      </c>
      <c r="I102">
        <v>76.64</v>
      </c>
      <c r="J102">
        <v>32.44</v>
      </c>
      <c r="K102">
        <v>43.95</v>
      </c>
      <c r="L102">
        <v>52.11</v>
      </c>
      <c r="M102">
        <v>29.87</v>
      </c>
      <c r="R102" s="55" t="str">
        <f t="shared" si="64"/>
        <v>2026-05-22</v>
      </c>
    </row>
    <row r="103" spans="1:18" x14ac:dyDescent="0.25">
      <c r="A103" s="56" t="s">
        <v>168</v>
      </c>
      <c r="B103">
        <v>177.46</v>
      </c>
      <c r="C103">
        <v>127.02</v>
      </c>
      <c r="D103">
        <v>57.18</v>
      </c>
      <c r="E103">
        <v>47.71</v>
      </c>
      <c r="F103">
        <v>49.82</v>
      </c>
      <c r="G103">
        <v>82.35</v>
      </c>
      <c r="H103">
        <v>88.89</v>
      </c>
      <c r="I103">
        <v>76.290000000000006</v>
      </c>
      <c r="J103">
        <v>32.33</v>
      </c>
      <c r="K103">
        <v>43.21</v>
      </c>
      <c r="L103">
        <v>51.75</v>
      </c>
      <c r="M103">
        <v>29.8</v>
      </c>
      <c r="R103" s="55" t="str">
        <f t="shared" si="64"/>
        <v>2026-05-21</v>
      </c>
    </row>
    <row r="104" spans="1:18" x14ac:dyDescent="0.25">
      <c r="A104" s="56" t="s">
        <v>169</v>
      </c>
      <c r="B104">
        <v>176</v>
      </c>
      <c r="C104">
        <v>126.95</v>
      </c>
      <c r="D104">
        <v>57.4</v>
      </c>
      <c r="E104">
        <v>47.02</v>
      </c>
      <c r="F104">
        <v>49.92</v>
      </c>
      <c r="G104">
        <v>82.8</v>
      </c>
      <c r="H104">
        <v>89.66</v>
      </c>
      <c r="I104">
        <v>75.959999999999994</v>
      </c>
      <c r="J104">
        <v>31.97</v>
      </c>
      <c r="K104">
        <v>43.34</v>
      </c>
      <c r="L104">
        <v>51.26</v>
      </c>
      <c r="M104">
        <v>29.48</v>
      </c>
      <c r="R104" s="55" t="str">
        <f t="shared" si="64"/>
        <v>2026-05-20</v>
      </c>
    </row>
    <row r="105" spans="1:18" x14ac:dyDescent="0.25">
      <c r="A105" s="56" t="s">
        <v>170</v>
      </c>
      <c r="B105">
        <v>177.73</v>
      </c>
      <c r="C105">
        <v>127.72</v>
      </c>
      <c r="D105">
        <v>58.19</v>
      </c>
      <c r="E105">
        <v>47.42</v>
      </c>
      <c r="F105">
        <v>50.2</v>
      </c>
      <c r="G105">
        <v>83.1</v>
      </c>
      <c r="H105">
        <v>89.04</v>
      </c>
      <c r="I105">
        <v>75.510000000000005</v>
      </c>
      <c r="J105">
        <v>31.85</v>
      </c>
      <c r="K105">
        <v>42.91</v>
      </c>
      <c r="L105">
        <v>50.97</v>
      </c>
      <c r="M105">
        <v>29.27</v>
      </c>
      <c r="R105" s="55" t="str">
        <f t="shared" si="64"/>
        <v>2026-05-19</v>
      </c>
    </row>
    <row r="106" spans="1:18" x14ac:dyDescent="0.25">
      <c r="A106" s="56" t="s">
        <v>171</v>
      </c>
      <c r="B106">
        <v>178.52</v>
      </c>
      <c r="C106">
        <v>126.83</v>
      </c>
      <c r="D106">
        <v>57.62</v>
      </c>
      <c r="E106">
        <v>46.55</v>
      </c>
      <c r="F106">
        <v>49.55</v>
      </c>
      <c r="G106">
        <v>83.24</v>
      </c>
      <c r="H106">
        <v>88.94</v>
      </c>
      <c r="I106">
        <v>75.92</v>
      </c>
      <c r="J106">
        <v>31.78</v>
      </c>
      <c r="K106">
        <v>42.82</v>
      </c>
      <c r="L106">
        <v>51.07</v>
      </c>
      <c r="M106">
        <v>29.29</v>
      </c>
      <c r="R106" s="55" t="str">
        <f t="shared" si="64"/>
        <v>2026-05-18</v>
      </c>
    </row>
  </sheetData>
  <pageMargins left="0.7" right="0.7" top="1.25" bottom="0.75" header="0.3" footer="0.3"/>
  <pageSetup scale="76" orientation="landscape" r:id="rId1"/>
  <headerFooter>
    <oddHeader>&amp;RDivision of Public Utilities
Docket No. 22-057-03
DPU Work Paper  2.02
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DPU 2.01 ROE Summary</vt:lpstr>
      <vt:lpstr>DPU 2.02 WACC</vt:lpstr>
      <vt:lpstr>DPU 2.03 Constant Growth DCF</vt:lpstr>
      <vt:lpstr>DPU 2.04 Beta Report</vt:lpstr>
      <vt:lpstr>DPU 2.05 CAPM</vt:lpstr>
      <vt:lpstr>DPU 2.06 RP on Bond Yields</vt:lpstr>
      <vt:lpstr>DPU 2.07 ROE Chart</vt:lpstr>
      <vt:lpstr>DPU 2.08 Bond Premium </vt:lpstr>
      <vt:lpstr>2.01WP DPU VL Data Proxy Group</vt:lpstr>
      <vt:lpstr>2.02WP DPU Stock Prices</vt:lpstr>
      <vt:lpstr>'2.02WP DPU Stock Prices'!Print_Area</vt:lpstr>
      <vt:lpstr>'DPU 2.01 ROE Summary'!Print_Area</vt:lpstr>
      <vt:lpstr>'DPU 2.02 WACC'!Print_Area</vt:lpstr>
      <vt:lpstr>'DPU 2.03 Constant Growth DCF'!Print_Area</vt:lpstr>
      <vt:lpstr>'DPU 2.04 Beta Report'!Print_Area</vt:lpstr>
      <vt:lpstr>'DPU 2.05 CAPM'!Print_Area</vt:lpstr>
      <vt:lpstr>'DPU 2.06 RP on Bond Yields'!Print_Area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 Coleman</dc:creator>
  <cp:lastModifiedBy>Fred Nass</cp:lastModifiedBy>
  <cp:lastPrinted>2026-08-19T16:25:46Z</cp:lastPrinted>
  <dcterms:created xsi:type="dcterms:W3CDTF">2019-10-09T17:03:43Z</dcterms:created>
  <dcterms:modified xsi:type="dcterms:W3CDTF">2026-09-04T13:52:14Z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{1D8C1CBD-CCAB-425A-90EB-6033B989377C}</vt:lpwstr>
  </property>
</Properties>
</file>